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Users\Uzivatel\Desktop\exel rozpočy\"/>
    </mc:Choice>
  </mc:AlternateContent>
  <bookViews>
    <workbookView xWindow="0" yWindow="0" windowWidth="0" windowHeight="0"/>
  </bookViews>
  <sheets>
    <sheet name="Rekapitulace stavby" sheetId="1" r:id="rId1"/>
    <sheet name="SO-01.04 - Skrývka ornice..." sheetId="2" r:id="rId2"/>
    <sheet name="SO-02.01 - Vodovodní příp..." sheetId="3" r:id="rId3"/>
    <sheet name="SO-02.04 - Přípojka elekt..." sheetId="4" r:id="rId4"/>
    <sheet name="SO-03.01 - Retenční nádrž..." sheetId="5" r:id="rId5"/>
    <sheet name="SO-04.01 - Architektonick..." sheetId="6" r:id="rId6"/>
    <sheet name="SO-04.02 - Konstrukční čá..." sheetId="7" r:id="rId7"/>
    <sheet name="SO-04.03.01 - Dešťová kan..." sheetId="8" r:id="rId8"/>
    <sheet name="SO-04.03.02 - Splašková k..." sheetId="9" r:id="rId9"/>
    <sheet name="SO-04.03.03 - Společné pr..." sheetId="10" r:id="rId10"/>
    <sheet name="SO-04.03.04 - Byt 1+KK - ZTI" sheetId="11" r:id="rId11"/>
    <sheet name="SO-04.03.05 - Byt 2+KK - ZTI" sheetId="12" r:id="rId12"/>
    <sheet name="SO-04.03.06 - Byt 3+KK - ZTI" sheetId="13" r:id="rId13"/>
    <sheet name="SO-04.03.08 - Závlahový s..." sheetId="14" r:id="rId14"/>
    <sheet name="SO-04.03.07 - Zařizovací ..." sheetId="15" r:id="rId15"/>
    <sheet name="SO-04.04.01 - Silnoproud" sheetId="16" r:id="rId16"/>
    <sheet name="SO-04.04.02 - Slaboproud" sheetId="17" r:id="rId17"/>
    <sheet name="SO-04.04.03 - EPS" sheetId="18" r:id="rId18"/>
    <sheet name="SO-04.04.04 - Umělé osvět..." sheetId="19" r:id="rId19"/>
    <sheet name="SO-04.05.01 - ÚT" sheetId="20" r:id="rId20"/>
    <sheet name="SO-04.05.02 - Tepelné čer..." sheetId="21" r:id="rId21"/>
    <sheet name="SO-04.06 - Fotovoltaika" sheetId="22" r:id="rId22"/>
    <sheet name="SO-04.09 - Interierové za..." sheetId="23" r:id="rId23"/>
    <sheet name="SO-04.10.01 - VZT byty" sheetId="24" r:id="rId24"/>
    <sheet name="SO-04.10.02 - CHÚC" sheetId="25" r:id="rId25"/>
    <sheet name="SO-05.02 - Sjezd na komun..." sheetId="26" r:id="rId26"/>
    <sheet name="SO-05.05 - Exterierový mo..." sheetId="27" r:id="rId27"/>
    <sheet name="SO-05.03 - Oplocení předz..." sheetId="28" r:id="rId28"/>
    <sheet name="SO-05.04 - Oplocení pozemku" sheetId="29" r:id="rId29"/>
    <sheet name="SO-06.01 - Čisté terénní ..." sheetId="30" r:id="rId30"/>
    <sheet name="SO-06.02 - Závlaha" sheetId="31" r:id="rId31"/>
    <sheet name="VRN - Vedlejší rozpočtové..." sheetId="32" r:id="rId32"/>
    <sheet name="Seznam figur" sheetId="33" r:id="rId33"/>
    <sheet name="Pokyny pro vyplnění" sheetId="34" r:id="rId34"/>
  </sheets>
  <definedNames>
    <definedName name="_xlnm.Print_Area" localSheetId="0">'Rekapitulace stavby'!$D$4:$AO$36,'Rekapitulace stavby'!$C$42:$AQ$96</definedName>
    <definedName name="_xlnm.Print_Titles" localSheetId="0">'Rekapitulace stavby'!$52:$52</definedName>
    <definedName name="_xlnm._FilterDatabase" localSheetId="1" hidden="1">'SO-01.04 - Skrývka ornice...'!$C$87:$K$150</definedName>
    <definedName name="_xlnm.Print_Area" localSheetId="1">'SO-01.04 - Skrývka ornice...'!$C$4:$J$41,'SO-01.04 - Skrývka ornice...'!$C$47:$J$67,'SO-01.04 - Skrývka ornice...'!$C$73:$K$150</definedName>
    <definedName name="_xlnm.Print_Titles" localSheetId="1">'SO-01.04 - Skrývka ornice...'!$87:$87</definedName>
    <definedName name="_xlnm._FilterDatabase" localSheetId="2" hidden="1">'SO-02.01 - Vodovodní příp...'!$C$90:$K$175</definedName>
    <definedName name="_xlnm.Print_Area" localSheetId="2">'SO-02.01 - Vodovodní příp...'!$C$4:$J$41,'SO-02.01 - Vodovodní příp...'!$C$47:$J$70,'SO-02.01 - Vodovodní příp...'!$C$76:$K$175</definedName>
    <definedName name="_xlnm.Print_Titles" localSheetId="2">'SO-02.01 - Vodovodní příp...'!$90:$90</definedName>
    <definedName name="_xlnm._FilterDatabase" localSheetId="3" hidden="1">'SO-02.04 - Přípojka elekt...'!$C$87:$K$110</definedName>
    <definedName name="_xlnm.Print_Area" localSheetId="3">'SO-02.04 - Přípojka elekt...'!$C$4:$J$41,'SO-02.04 - Přípojka elekt...'!$C$47:$J$67,'SO-02.04 - Přípojka elekt...'!$C$73:$K$110</definedName>
    <definedName name="_xlnm.Print_Titles" localSheetId="3">'SO-02.04 - Přípojka elekt...'!$87:$87</definedName>
    <definedName name="_xlnm._FilterDatabase" localSheetId="4" hidden="1">'SO-03.01 - Retenční nádrž...'!$C$91:$K$120</definedName>
    <definedName name="_xlnm.Print_Area" localSheetId="4">'SO-03.01 - Retenční nádrž...'!$C$4:$J$41,'SO-03.01 - Retenční nádrž...'!$C$47:$J$71,'SO-03.01 - Retenční nádrž...'!$C$77:$K$120</definedName>
    <definedName name="_xlnm.Print_Titles" localSheetId="4">'SO-03.01 - Retenční nádrž...'!$91:$91</definedName>
    <definedName name="_xlnm._FilterDatabase" localSheetId="5" hidden="1">'SO-04.01 - Architektonick...'!$C$107:$K$2176</definedName>
    <definedName name="_xlnm.Print_Area" localSheetId="5">'SO-04.01 - Architektonick...'!$C$4:$J$41,'SO-04.01 - Architektonick...'!$C$47:$J$87,'SO-04.01 - Architektonick...'!$C$93:$K$2176</definedName>
    <definedName name="_xlnm.Print_Titles" localSheetId="5">'SO-04.01 - Architektonick...'!$107:$107</definedName>
    <definedName name="_xlnm._FilterDatabase" localSheetId="6" hidden="1">'SO-04.02 - Konstrukční čá...'!$C$90:$K$1009</definedName>
    <definedName name="_xlnm.Print_Area" localSheetId="6">'SO-04.02 - Konstrukční čá...'!$C$4:$J$41,'SO-04.02 - Konstrukční čá...'!$C$47:$J$70,'SO-04.02 - Konstrukční čá...'!$C$76:$K$1009</definedName>
    <definedName name="_xlnm.Print_Titles" localSheetId="6">'SO-04.02 - Konstrukční čá...'!$90:$90</definedName>
    <definedName name="_xlnm._FilterDatabase" localSheetId="7" hidden="1">'SO-04.03.01 - Dešťová kan...'!$C$96:$K$210</definedName>
    <definedName name="_xlnm.Print_Area" localSheetId="7">'SO-04.03.01 - Dešťová kan...'!$C$4:$J$43,'SO-04.03.01 - Dešťová kan...'!$C$49:$J$74,'SO-04.03.01 - Dešťová kan...'!$C$80:$K$210</definedName>
    <definedName name="_xlnm.Print_Titles" localSheetId="7">'SO-04.03.01 - Dešťová kan...'!$96:$96</definedName>
    <definedName name="_xlnm._FilterDatabase" localSheetId="8" hidden="1">'SO-04.03.02 - Splašková k...'!$C$93:$K$157</definedName>
    <definedName name="_xlnm.Print_Area" localSheetId="8">'SO-04.03.02 - Splašková k...'!$C$4:$J$43,'SO-04.03.02 - Splašková k...'!$C$49:$J$71,'SO-04.03.02 - Splašková k...'!$C$77:$K$157</definedName>
    <definedName name="_xlnm.Print_Titles" localSheetId="8">'SO-04.03.02 - Splašková k...'!$93:$93</definedName>
    <definedName name="_xlnm._FilterDatabase" localSheetId="9" hidden="1">'SO-04.03.03 - Společné pr...'!$C$95:$K$173</definedName>
    <definedName name="_xlnm.Print_Area" localSheetId="9">'SO-04.03.03 - Společné pr...'!$C$4:$J$43,'SO-04.03.03 - Společné pr...'!$C$49:$J$73,'SO-04.03.03 - Společné pr...'!$C$79:$K$173</definedName>
    <definedName name="_xlnm.Print_Titles" localSheetId="9">'SO-04.03.03 - Společné pr...'!$95:$95</definedName>
    <definedName name="_xlnm._FilterDatabase" localSheetId="10" hidden="1">'SO-04.03.04 - Byt 1+KK - ZTI'!$C$95:$K$166</definedName>
    <definedName name="_xlnm.Print_Area" localSheetId="10">'SO-04.03.04 - Byt 1+KK - ZTI'!$C$4:$J$43,'SO-04.03.04 - Byt 1+KK - ZTI'!$C$49:$J$73,'SO-04.03.04 - Byt 1+KK - ZTI'!$C$79:$K$166</definedName>
    <definedName name="_xlnm.Print_Titles" localSheetId="10">'SO-04.03.04 - Byt 1+KK - ZTI'!$95:$95</definedName>
    <definedName name="_xlnm._FilterDatabase" localSheetId="11" hidden="1">'SO-04.03.05 - Byt 2+KK - ZTI'!$C$95:$K$173</definedName>
    <definedName name="_xlnm.Print_Area" localSheetId="11">'SO-04.03.05 - Byt 2+KK - ZTI'!$C$4:$J$43,'SO-04.03.05 - Byt 2+KK - ZTI'!$C$49:$J$73,'SO-04.03.05 - Byt 2+KK - ZTI'!$C$79:$K$173</definedName>
    <definedName name="_xlnm.Print_Titles" localSheetId="11">'SO-04.03.05 - Byt 2+KK - ZTI'!$95:$95</definedName>
    <definedName name="_xlnm._FilterDatabase" localSheetId="12" hidden="1">'SO-04.03.06 - Byt 3+KK - ZTI'!$C$95:$K$164</definedName>
    <definedName name="_xlnm.Print_Area" localSheetId="12">'SO-04.03.06 - Byt 3+KK - ZTI'!$C$4:$J$43,'SO-04.03.06 - Byt 3+KK - ZTI'!$C$49:$J$73,'SO-04.03.06 - Byt 3+KK - ZTI'!$C$79:$K$164</definedName>
    <definedName name="_xlnm.Print_Titles" localSheetId="12">'SO-04.03.06 - Byt 3+KK - ZTI'!$95:$95</definedName>
    <definedName name="_xlnm._FilterDatabase" localSheetId="13" hidden="1">'SO-04.03.08 - Závlahový s...'!$C$96:$K$139</definedName>
    <definedName name="_xlnm.Print_Area" localSheetId="13">'SO-04.03.08 - Závlahový s...'!$C$4:$J$43,'SO-04.03.08 - Závlahový s...'!$C$49:$J$74,'SO-04.03.08 - Závlahový s...'!$C$80:$K$139</definedName>
    <definedName name="_xlnm.Print_Titles" localSheetId="13">'SO-04.03.08 - Závlahový s...'!$96:$96</definedName>
    <definedName name="_xlnm._FilterDatabase" localSheetId="14" hidden="1">'SO-04.03.07 - Zařizovací ...'!$C$95:$K$225</definedName>
    <definedName name="_xlnm.Print_Area" localSheetId="14">'SO-04.03.07 - Zařizovací ...'!$C$4:$J$43,'SO-04.03.07 - Zařizovací ...'!$C$49:$J$73,'SO-04.03.07 - Zařizovací ...'!$C$79:$K$225</definedName>
    <definedName name="_xlnm.Print_Titles" localSheetId="14">'SO-04.03.07 - Zařizovací ...'!$95:$95</definedName>
    <definedName name="_xlnm._FilterDatabase" localSheetId="15" hidden="1">'SO-04.04.01 - Silnoproud'!$C$100:$K$316</definedName>
    <definedName name="_xlnm.Print_Area" localSheetId="15">'SO-04.04.01 - Silnoproud'!$C$4:$J$43,'SO-04.04.01 - Silnoproud'!$C$49:$J$78,'SO-04.04.01 - Silnoproud'!$C$84:$K$316</definedName>
    <definedName name="_xlnm.Print_Titles" localSheetId="15">'SO-04.04.01 - Silnoproud'!$100:$100</definedName>
    <definedName name="_xlnm._FilterDatabase" localSheetId="16" hidden="1">'SO-04.04.02 - Slaboproud'!$C$98:$K$169</definedName>
    <definedName name="_xlnm.Print_Area" localSheetId="16">'SO-04.04.02 - Slaboproud'!$C$4:$J$43,'SO-04.04.02 - Slaboproud'!$C$49:$J$76,'SO-04.04.02 - Slaboproud'!$C$82:$K$169</definedName>
    <definedName name="_xlnm.Print_Titles" localSheetId="16">'SO-04.04.02 - Slaboproud'!$98:$98</definedName>
    <definedName name="_xlnm._FilterDatabase" localSheetId="17" hidden="1">'SO-04.04.03 - EPS'!$C$96:$K$216</definedName>
    <definedName name="_xlnm.Print_Area" localSheetId="17">'SO-04.04.03 - EPS'!$C$4:$J$43,'SO-04.04.03 - EPS'!$C$49:$J$74,'SO-04.04.03 - EPS'!$C$80:$K$216</definedName>
    <definedName name="_xlnm.Print_Titles" localSheetId="17">'SO-04.04.03 - EPS'!$96:$96</definedName>
    <definedName name="_xlnm._FilterDatabase" localSheetId="18" hidden="1">'SO-04.04.04 - Umělé osvět...'!$C$95:$K$158</definedName>
    <definedName name="_xlnm.Print_Area" localSheetId="18">'SO-04.04.04 - Umělé osvět...'!$C$4:$J$43,'SO-04.04.04 - Umělé osvět...'!$C$49:$J$73,'SO-04.04.04 - Umělé osvět...'!$C$79:$K$158</definedName>
    <definedName name="_xlnm.Print_Titles" localSheetId="18">'SO-04.04.04 - Umělé osvět...'!$95:$95</definedName>
    <definedName name="_xlnm._FilterDatabase" localSheetId="19" hidden="1">'SO-04.05.01 - ÚT'!$C$98:$K$217</definedName>
    <definedName name="_xlnm.Print_Area" localSheetId="19">'SO-04.05.01 - ÚT'!$C$4:$J$43,'SO-04.05.01 - ÚT'!$C$49:$J$76,'SO-04.05.01 - ÚT'!$C$82:$K$217</definedName>
    <definedName name="_xlnm.Print_Titles" localSheetId="19">'SO-04.05.01 - ÚT'!$98:$98</definedName>
    <definedName name="_xlnm._FilterDatabase" localSheetId="20" hidden="1">'SO-04.05.02 - Tepelné čer...'!$C$96:$K$208</definedName>
    <definedName name="_xlnm.Print_Area" localSheetId="20">'SO-04.05.02 - Tepelné čer...'!$C$4:$J$43,'SO-04.05.02 - Tepelné čer...'!$C$49:$J$74,'SO-04.05.02 - Tepelné čer...'!$C$80:$K$208</definedName>
    <definedName name="_xlnm.Print_Titles" localSheetId="20">'SO-04.05.02 - Tepelné čer...'!$96:$96</definedName>
    <definedName name="_xlnm._FilterDatabase" localSheetId="21" hidden="1">'SO-04.06 - Fotovoltaika'!$C$84:$K$114</definedName>
    <definedName name="_xlnm.Print_Area" localSheetId="21">'SO-04.06 - Fotovoltaika'!$C$4:$J$41,'SO-04.06 - Fotovoltaika'!$C$47:$J$64,'SO-04.06 - Fotovoltaika'!$C$70:$K$114</definedName>
    <definedName name="_xlnm.Print_Titles" localSheetId="21">'SO-04.06 - Fotovoltaika'!$84:$84</definedName>
    <definedName name="_xlnm._FilterDatabase" localSheetId="22" hidden="1">'SO-04.09 - Interierové za...'!$C$84:$K$92</definedName>
    <definedName name="_xlnm.Print_Area" localSheetId="22">'SO-04.09 - Interierové za...'!$C$4:$J$41,'SO-04.09 - Interierové za...'!$C$47:$J$64,'SO-04.09 - Interierové za...'!$C$70:$K$92</definedName>
    <definedName name="_xlnm.Print_Titles" localSheetId="22">'SO-04.09 - Interierové za...'!$84:$84</definedName>
    <definedName name="_xlnm._FilterDatabase" localSheetId="23" hidden="1">'SO-04.10.01 - VZT byty'!$C$95:$K$155</definedName>
    <definedName name="_xlnm.Print_Area" localSheetId="23">'SO-04.10.01 - VZT byty'!$C$4:$J$43,'SO-04.10.01 - VZT byty'!$C$49:$J$73,'SO-04.10.01 - VZT byty'!$C$79:$K$155</definedName>
    <definedName name="_xlnm.Print_Titles" localSheetId="23">'SO-04.10.01 - VZT byty'!$95:$95</definedName>
    <definedName name="_xlnm._FilterDatabase" localSheetId="24" hidden="1">'SO-04.10.02 - CHÚC'!$C$92:$K$103</definedName>
    <definedName name="_xlnm.Print_Area" localSheetId="24">'SO-04.10.02 - CHÚC'!$C$4:$J$43,'SO-04.10.02 - CHÚC'!$C$49:$J$70,'SO-04.10.02 - CHÚC'!$C$76:$K$103</definedName>
    <definedName name="_xlnm.Print_Titles" localSheetId="24">'SO-04.10.02 - CHÚC'!$92:$92</definedName>
    <definedName name="_xlnm._FilterDatabase" localSheetId="25" hidden="1">'SO-05.02 - Sjezd na komun...'!$C$96:$K$344</definedName>
    <definedName name="_xlnm.Print_Area" localSheetId="25">'SO-05.02 - Sjezd na komun...'!$C$4:$J$41,'SO-05.02 - Sjezd na komun...'!$C$47:$J$76,'SO-05.02 - Sjezd na komun...'!$C$82:$K$344</definedName>
    <definedName name="_xlnm.Print_Titles" localSheetId="25">'SO-05.02 - Sjezd na komun...'!$96:$96</definedName>
    <definedName name="_xlnm._FilterDatabase" localSheetId="26" hidden="1">'SO-05.05 - Exterierový mo...'!$C$84:$K$92</definedName>
    <definedName name="_xlnm.Print_Area" localSheetId="26">'SO-05.05 - Exterierový mo...'!$C$4:$J$41,'SO-05.05 - Exterierový mo...'!$C$47:$J$64,'SO-05.05 - Exterierový mo...'!$C$70:$K$92</definedName>
    <definedName name="_xlnm.Print_Titles" localSheetId="26">'SO-05.05 - Exterierový mo...'!$84:$84</definedName>
    <definedName name="_xlnm._FilterDatabase" localSheetId="27" hidden="1">'SO-05.03 - Oplocení předz...'!$C$88:$K$116</definedName>
    <definedName name="_xlnm.Print_Area" localSheetId="27">'SO-05.03 - Oplocení předz...'!$C$4:$J$41,'SO-05.03 - Oplocení předz...'!$C$47:$J$68,'SO-05.03 - Oplocení předz...'!$C$74:$K$116</definedName>
    <definedName name="_xlnm.Print_Titles" localSheetId="27">'SO-05.03 - Oplocení předz...'!$88:$88</definedName>
    <definedName name="_xlnm._FilterDatabase" localSheetId="28" hidden="1">'SO-05.04 - Oplocení pozemku'!$C$88:$K$126</definedName>
    <definedName name="_xlnm.Print_Area" localSheetId="28">'SO-05.04 - Oplocení pozemku'!$C$4:$J$41,'SO-05.04 - Oplocení pozemku'!$C$47:$J$68,'SO-05.04 - Oplocení pozemku'!$C$74:$K$126</definedName>
    <definedName name="_xlnm.Print_Titles" localSheetId="28">'SO-05.04 - Oplocení pozemku'!$88:$88</definedName>
    <definedName name="_xlnm._FilterDatabase" localSheetId="29" hidden="1">'SO-06.01 - Čisté terénní ...'!$C$86:$K$105</definedName>
    <definedName name="_xlnm.Print_Area" localSheetId="29">'SO-06.01 - Čisté terénní ...'!$C$4:$J$41,'SO-06.01 - Čisté terénní ...'!$C$47:$J$66,'SO-06.01 - Čisté terénní ...'!$C$72:$K$105</definedName>
    <definedName name="_xlnm.Print_Titles" localSheetId="29">'SO-06.01 - Čisté terénní ...'!$86:$86</definedName>
    <definedName name="_xlnm._FilterDatabase" localSheetId="30" hidden="1">'SO-06.02 - Závlaha'!$C$92:$K$175</definedName>
    <definedName name="_xlnm.Print_Area" localSheetId="30">'SO-06.02 - Závlaha'!$C$4:$J$41,'SO-06.02 - Závlaha'!$C$47:$J$72,'SO-06.02 - Závlaha'!$C$78:$K$175</definedName>
    <definedName name="_xlnm.Print_Titles" localSheetId="30">'SO-06.02 - Závlaha'!$92:$92</definedName>
    <definedName name="_xlnm._FilterDatabase" localSheetId="31" hidden="1">'VRN - Vedlejší rozpočtové...'!$C$82:$K$105</definedName>
    <definedName name="_xlnm.Print_Area" localSheetId="31">'VRN - Vedlejší rozpočtové...'!$C$4:$J$39,'VRN - Vedlejší rozpočtové...'!$C$45:$J$64,'VRN - Vedlejší rozpočtové...'!$C$70:$K$105</definedName>
    <definedName name="_xlnm.Print_Titles" localSheetId="31">'VRN - Vedlejší rozpočtové...'!$82:$82</definedName>
    <definedName name="_xlnm.Print_Area" localSheetId="32">'Seznam figur'!$C$4:$G$645</definedName>
    <definedName name="_xlnm.Print_Titles" localSheetId="32">'Seznam figur'!$9:$9</definedName>
    <definedName name="_xlnm.Print_Area" localSheetId="33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33" l="1" r="D7"/>
  <c i="32" r="J37"/>
  <c r="J36"/>
  <c i="1" r="AY95"/>
  <c i="32" r="J35"/>
  <c i="1" r="AX95"/>
  <c i="32" r="BI104"/>
  <c r="BH104"/>
  <c r="BG104"/>
  <c r="BE104"/>
  <c r="T104"/>
  <c r="T103"/>
  <c r="R104"/>
  <c r="R103"/>
  <c r="P104"/>
  <c r="P103"/>
  <c r="BI101"/>
  <c r="BH101"/>
  <c r="BG101"/>
  <c r="BE101"/>
  <c r="T101"/>
  <c r="R101"/>
  <c r="P101"/>
  <c r="BI99"/>
  <c r="BH99"/>
  <c r="BG99"/>
  <c r="BE99"/>
  <c r="T99"/>
  <c r="R99"/>
  <c r="P99"/>
  <c r="BI97"/>
  <c r="BH97"/>
  <c r="BG97"/>
  <c r="BE97"/>
  <c r="T97"/>
  <c r="R97"/>
  <c r="P97"/>
  <c r="BI95"/>
  <c r="BH95"/>
  <c r="BG95"/>
  <c r="BE95"/>
  <c r="T95"/>
  <c r="R95"/>
  <c r="P95"/>
  <c r="BI92"/>
  <c r="BH92"/>
  <c r="BG92"/>
  <c r="BE92"/>
  <c r="T92"/>
  <c r="R92"/>
  <c r="P92"/>
  <c r="BI90"/>
  <c r="BH90"/>
  <c r="BG90"/>
  <c r="BE90"/>
  <c r="T90"/>
  <c r="R90"/>
  <c r="P90"/>
  <c r="BI88"/>
  <c r="BH88"/>
  <c r="BG88"/>
  <c r="BE88"/>
  <c r="T88"/>
  <c r="R88"/>
  <c r="P88"/>
  <c r="BI86"/>
  <c r="BH86"/>
  <c r="BG86"/>
  <c r="BE86"/>
  <c r="T86"/>
  <c r="R86"/>
  <c r="P86"/>
  <c r="J80"/>
  <c r="J79"/>
  <c r="F79"/>
  <c r="F77"/>
  <c r="E75"/>
  <c r="J55"/>
  <c r="J54"/>
  <c r="F54"/>
  <c r="F52"/>
  <c r="E50"/>
  <c r="J18"/>
  <c r="E18"/>
  <c r="F80"/>
  <c r="J17"/>
  <c r="J12"/>
  <c r="J77"/>
  <c r="E7"/>
  <c r="E73"/>
  <c i="31" r="J39"/>
  <c r="J38"/>
  <c i="1" r="AY94"/>
  <c i="31" r="J37"/>
  <c i="1" r="AX94"/>
  <c i="31"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BI124"/>
  <c r="BH124"/>
  <c r="BG124"/>
  <c r="BE124"/>
  <c r="T124"/>
  <c r="R124"/>
  <c r="P124"/>
  <c r="BI123"/>
  <c r="BH123"/>
  <c r="BG123"/>
  <c r="BE123"/>
  <c r="T123"/>
  <c r="R123"/>
  <c r="P123"/>
  <c r="BI121"/>
  <c r="BH121"/>
  <c r="BG121"/>
  <c r="BE121"/>
  <c r="T121"/>
  <c r="R121"/>
  <c r="P121"/>
  <c r="BI120"/>
  <c r="BH120"/>
  <c r="BG120"/>
  <c r="BE120"/>
  <c r="T120"/>
  <c r="R120"/>
  <c r="P120"/>
  <c r="BI119"/>
  <c r="BH119"/>
  <c r="BG119"/>
  <c r="BE119"/>
  <c r="T119"/>
  <c r="R119"/>
  <c r="P119"/>
  <c r="BI118"/>
  <c r="BH118"/>
  <c r="BG118"/>
  <c r="BE118"/>
  <c r="T118"/>
  <c r="R118"/>
  <c r="P118"/>
  <c r="BI117"/>
  <c r="BH117"/>
  <c r="BG117"/>
  <c r="BE117"/>
  <c r="T117"/>
  <c r="R117"/>
  <c r="P117"/>
  <c r="BI115"/>
  <c r="BH115"/>
  <c r="BG115"/>
  <c r="BE115"/>
  <c r="T115"/>
  <c r="R115"/>
  <c r="P115"/>
  <c r="BI114"/>
  <c r="BH114"/>
  <c r="BG114"/>
  <c r="BE114"/>
  <c r="T114"/>
  <c r="R114"/>
  <c r="P114"/>
  <c r="BI113"/>
  <c r="BH113"/>
  <c r="BG113"/>
  <c r="BE113"/>
  <c r="T113"/>
  <c r="R113"/>
  <c r="P113"/>
  <c r="BI112"/>
  <c r="BH112"/>
  <c r="BG112"/>
  <c r="BE112"/>
  <c r="T112"/>
  <c r="R112"/>
  <c r="P112"/>
  <c r="BI111"/>
  <c r="BH111"/>
  <c r="BG111"/>
  <c r="BE111"/>
  <c r="T111"/>
  <c r="R111"/>
  <c r="P111"/>
  <c r="BI110"/>
  <c r="BH110"/>
  <c r="BG110"/>
  <c r="BE110"/>
  <c r="T110"/>
  <c r="R110"/>
  <c r="P110"/>
  <c r="BI109"/>
  <c r="BH109"/>
  <c r="BG109"/>
  <c r="BE109"/>
  <c r="T109"/>
  <c r="R109"/>
  <c r="P109"/>
  <c r="BI108"/>
  <c r="BH108"/>
  <c r="BG108"/>
  <c r="BE108"/>
  <c r="T108"/>
  <c r="R108"/>
  <c r="P108"/>
  <c r="BI107"/>
  <c r="BH107"/>
  <c r="BG107"/>
  <c r="BE107"/>
  <c r="T107"/>
  <c r="R107"/>
  <c r="P107"/>
  <c r="BI106"/>
  <c r="BH106"/>
  <c r="BG106"/>
  <c r="BE106"/>
  <c r="T106"/>
  <c r="R106"/>
  <c r="P106"/>
  <c r="BI105"/>
  <c r="BH105"/>
  <c r="BG105"/>
  <c r="BE105"/>
  <c r="T105"/>
  <c r="R105"/>
  <c r="P105"/>
  <c r="BI104"/>
  <c r="BH104"/>
  <c r="BG104"/>
  <c r="BE104"/>
  <c r="T104"/>
  <c r="R104"/>
  <c r="P104"/>
  <c r="BI103"/>
  <c r="BH103"/>
  <c r="BG103"/>
  <c r="BE103"/>
  <c r="T103"/>
  <c r="R103"/>
  <c r="P103"/>
  <c r="BI102"/>
  <c r="BH102"/>
  <c r="BG102"/>
  <c r="BE102"/>
  <c r="T102"/>
  <c r="R102"/>
  <c r="P102"/>
  <c r="BI101"/>
  <c r="BH101"/>
  <c r="BG101"/>
  <c r="BE101"/>
  <c r="T101"/>
  <c r="R101"/>
  <c r="P101"/>
  <c r="BI100"/>
  <c r="BH100"/>
  <c r="BG100"/>
  <c r="BE100"/>
  <c r="T100"/>
  <c r="R100"/>
  <c r="P100"/>
  <c r="BI98"/>
  <c r="BH98"/>
  <c r="BG98"/>
  <c r="BE98"/>
  <c r="T98"/>
  <c r="R98"/>
  <c r="P98"/>
  <c r="BI97"/>
  <c r="BH97"/>
  <c r="BG97"/>
  <c r="BE97"/>
  <c r="T97"/>
  <c r="R97"/>
  <c r="P97"/>
  <c r="BI96"/>
  <c r="BH96"/>
  <c r="BG96"/>
  <c r="BE96"/>
  <c r="T96"/>
  <c r="R96"/>
  <c r="P96"/>
  <c r="BI95"/>
  <c r="BH95"/>
  <c r="BG95"/>
  <c r="BE95"/>
  <c r="T95"/>
  <c r="R95"/>
  <c r="P95"/>
  <c r="J90"/>
  <c r="J89"/>
  <c r="F89"/>
  <c r="F87"/>
  <c r="E85"/>
  <c r="J59"/>
  <c r="J58"/>
  <c r="F58"/>
  <c r="F56"/>
  <c r="E54"/>
  <c r="J20"/>
  <c r="E20"/>
  <c r="F90"/>
  <c r="J19"/>
  <c r="J14"/>
  <c r="J87"/>
  <c r="E7"/>
  <c r="E81"/>
  <c i="30" r="J39"/>
  <c r="J38"/>
  <c i="1" r="AY93"/>
  <c i="30" r="J37"/>
  <c i="1" r="AX93"/>
  <c i="30" r="BI100"/>
  <c r="BH100"/>
  <c r="BG100"/>
  <c r="BE100"/>
  <c r="T100"/>
  <c r="R100"/>
  <c r="P100"/>
  <c r="BI95"/>
  <c r="BH95"/>
  <c r="BG95"/>
  <c r="BE95"/>
  <c r="T95"/>
  <c r="R95"/>
  <c r="P95"/>
  <c r="BI90"/>
  <c r="BH90"/>
  <c r="BG90"/>
  <c r="BE90"/>
  <c r="T90"/>
  <c r="R90"/>
  <c r="P90"/>
  <c r="J84"/>
  <c r="J83"/>
  <c r="F83"/>
  <c r="F81"/>
  <c r="E79"/>
  <c r="J59"/>
  <c r="J58"/>
  <c r="F58"/>
  <c r="F56"/>
  <c r="E54"/>
  <c r="J20"/>
  <c r="E20"/>
  <c r="F84"/>
  <c r="J19"/>
  <c r="J14"/>
  <c r="J81"/>
  <c r="E7"/>
  <c r="E50"/>
  <c i="29" r="J39"/>
  <c r="J38"/>
  <c i="1" r="AY91"/>
  <c i="29" r="J37"/>
  <c i="1" r="AX91"/>
  <c i="29" r="BI125"/>
  <c r="BH125"/>
  <c r="BG125"/>
  <c r="BE125"/>
  <c r="T125"/>
  <c r="T124"/>
  <c r="R125"/>
  <c r="R124"/>
  <c r="P125"/>
  <c r="P124"/>
  <c r="BI123"/>
  <c r="BH123"/>
  <c r="BG123"/>
  <c r="BE123"/>
  <c r="T123"/>
  <c r="R123"/>
  <c r="P123"/>
  <c r="BI118"/>
  <c r="BH118"/>
  <c r="BG118"/>
  <c r="BE118"/>
  <c r="T118"/>
  <c r="R118"/>
  <c r="P118"/>
  <c r="BI117"/>
  <c r="BH117"/>
  <c r="BG117"/>
  <c r="BE117"/>
  <c r="T117"/>
  <c r="R117"/>
  <c r="P117"/>
  <c r="BI116"/>
  <c r="BH116"/>
  <c r="BG116"/>
  <c r="BE116"/>
  <c r="T116"/>
  <c r="R116"/>
  <c r="P116"/>
  <c r="BI114"/>
  <c r="BH114"/>
  <c r="BG114"/>
  <c r="BE114"/>
  <c r="T114"/>
  <c r="R114"/>
  <c r="P114"/>
  <c r="BI113"/>
  <c r="BH113"/>
  <c r="BG113"/>
  <c r="BE113"/>
  <c r="T113"/>
  <c r="R113"/>
  <c r="P113"/>
  <c r="BI111"/>
  <c r="BH111"/>
  <c r="BG111"/>
  <c r="BE111"/>
  <c r="T111"/>
  <c r="R111"/>
  <c r="P111"/>
  <c r="BI110"/>
  <c r="BH110"/>
  <c r="BG110"/>
  <c r="BE110"/>
  <c r="T110"/>
  <c r="R110"/>
  <c r="P110"/>
  <c r="BI107"/>
  <c r="BH107"/>
  <c r="BG107"/>
  <c r="BE107"/>
  <c r="T107"/>
  <c r="R107"/>
  <c r="P107"/>
  <c r="BI100"/>
  <c r="BH100"/>
  <c r="BG100"/>
  <c r="BE100"/>
  <c r="T100"/>
  <c r="R100"/>
  <c r="P100"/>
  <c r="BI92"/>
  <c r="BH92"/>
  <c r="BG92"/>
  <c r="BE92"/>
  <c r="T92"/>
  <c r="T91"/>
  <c r="R92"/>
  <c r="R91"/>
  <c r="P92"/>
  <c r="P91"/>
  <c r="J86"/>
  <c r="J85"/>
  <c r="F85"/>
  <c r="F83"/>
  <c r="E81"/>
  <c r="J59"/>
  <c r="J58"/>
  <c r="F58"/>
  <c r="F56"/>
  <c r="E54"/>
  <c r="J20"/>
  <c r="E20"/>
  <c r="F86"/>
  <c r="J19"/>
  <c r="J14"/>
  <c r="J83"/>
  <c r="E7"/>
  <c r="E50"/>
  <c i="28" r="J39"/>
  <c r="J38"/>
  <c i="1" r="AY90"/>
  <c i="28" r="J37"/>
  <c i="1" r="AX90"/>
  <c i="28" r="BI115"/>
  <c r="BH115"/>
  <c r="BG115"/>
  <c r="BE115"/>
  <c r="T115"/>
  <c r="T114"/>
  <c r="R115"/>
  <c r="R114"/>
  <c r="P115"/>
  <c r="P114"/>
  <c r="BI113"/>
  <c r="BH113"/>
  <c r="BG113"/>
  <c r="BE113"/>
  <c r="T113"/>
  <c r="R113"/>
  <c r="P113"/>
  <c r="BI112"/>
  <c r="BH112"/>
  <c r="BG112"/>
  <c r="BE112"/>
  <c r="T112"/>
  <c r="R112"/>
  <c r="P112"/>
  <c r="BI110"/>
  <c r="BH110"/>
  <c r="BG110"/>
  <c r="BE110"/>
  <c r="T110"/>
  <c r="R110"/>
  <c r="P110"/>
  <c r="BI109"/>
  <c r="BH109"/>
  <c r="BG109"/>
  <c r="BE109"/>
  <c r="T109"/>
  <c r="R109"/>
  <c r="P109"/>
  <c r="BI107"/>
  <c r="BH107"/>
  <c r="BG107"/>
  <c r="BE107"/>
  <c r="T107"/>
  <c r="R107"/>
  <c r="P107"/>
  <c r="BI106"/>
  <c r="BH106"/>
  <c r="BG106"/>
  <c r="BE106"/>
  <c r="T106"/>
  <c r="R106"/>
  <c r="P106"/>
  <c r="BI104"/>
  <c r="BH104"/>
  <c r="BG104"/>
  <c r="BE104"/>
  <c r="T104"/>
  <c r="R104"/>
  <c r="P104"/>
  <c r="BI103"/>
  <c r="BH103"/>
  <c r="BG103"/>
  <c r="BE103"/>
  <c r="T103"/>
  <c r="R103"/>
  <c r="P103"/>
  <c r="BI97"/>
  <c r="BH97"/>
  <c r="BG97"/>
  <c r="BE97"/>
  <c r="T97"/>
  <c r="R97"/>
  <c r="P97"/>
  <c r="BI92"/>
  <c r="BH92"/>
  <c r="BG92"/>
  <c r="BE92"/>
  <c r="T92"/>
  <c r="T91"/>
  <c r="R92"/>
  <c r="R91"/>
  <c r="P92"/>
  <c r="P91"/>
  <c r="J86"/>
  <c r="J85"/>
  <c r="F85"/>
  <c r="F83"/>
  <c r="E81"/>
  <c r="J59"/>
  <c r="J58"/>
  <c r="F58"/>
  <c r="F56"/>
  <c r="E54"/>
  <c r="J20"/>
  <c r="E20"/>
  <c r="F86"/>
  <c r="J19"/>
  <c r="J14"/>
  <c r="J83"/>
  <c r="E7"/>
  <c r="E77"/>
  <c i="27" r="J39"/>
  <c r="J38"/>
  <c i="1" r="AY89"/>
  <c i="27" r="J37"/>
  <c i="1" r="AX89"/>
  <c i="27" r="BI92"/>
  <c r="BH92"/>
  <c r="BG92"/>
  <c r="BE92"/>
  <c r="T92"/>
  <c r="R92"/>
  <c r="P92"/>
  <c r="BI90"/>
  <c r="BH90"/>
  <c r="BG90"/>
  <c r="BE90"/>
  <c r="T90"/>
  <c r="R90"/>
  <c r="P90"/>
  <c r="BI89"/>
  <c r="BH89"/>
  <c r="BG89"/>
  <c r="BE89"/>
  <c r="T89"/>
  <c r="R89"/>
  <c r="P89"/>
  <c r="BI88"/>
  <c r="BH88"/>
  <c r="BG88"/>
  <c r="BE88"/>
  <c r="T88"/>
  <c r="R88"/>
  <c r="P88"/>
  <c r="BI87"/>
  <c r="BH87"/>
  <c r="BG87"/>
  <c r="BE87"/>
  <c r="T87"/>
  <c r="R87"/>
  <c r="P87"/>
  <c r="BI86"/>
  <c r="BH86"/>
  <c r="BG86"/>
  <c r="BE86"/>
  <c r="T86"/>
  <c r="R86"/>
  <c r="P86"/>
  <c r="J82"/>
  <c r="J81"/>
  <c r="F81"/>
  <c r="F79"/>
  <c r="E77"/>
  <c r="J59"/>
  <c r="J58"/>
  <c r="F58"/>
  <c r="F56"/>
  <c r="E54"/>
  <c r="J20"/>
  <c r="E20"/>
  <c r="F59"/>
  <c r="J19"/>
  <c r="J14"/>
  <c r="J79"/>
  <c r="E7"/>
  <c r="E73"/>
  <c i="26" r="J39"/>
  <c r="J38"/>
  <c i="1" r="AY88"/>
  <c i="26" r="J37"/>
  <c i="1" r="AX88"/>
  <c i="26" r="BI341"/>
  <c r="BH341"/>
  <c r="BG341"/>
  <c r="BE341"/>
  <c r="T341"/>
  <c r="T340"/>
  <c r="T339"/>
  <c r="R341"/>
  <c r="R340"/>
  <c r="R339"/>
  <c r="P341"/>
  <c r="P340"/>
  <c r="P339"/>
  <c r="BI335"/>
  <c r="BH335"/>
  <c r="BG335"/>
  <c r="BE335"/>
  <c r="T335"/>
  <c r="T334"/>
  <c r="T333"/>
  <c r="R335"/>
  <c r="R334"/>
  <c r="R333"/>
  <c r="P335"/>
  <c r="P334"/>
  <c r="P333"/>
  <c r="BI331"/>
  <c r="BH331"/>
  <c r="BG331"/>
  <c r="BE331"/>
  <c r="T331"/>
  <c r="R331"/>
  <c r="P331"/>
  <c r="BI329"/>
  <c r="BH329"/>
  <c r="BG329"/>
  <c r="BE329"/>
  <c r="T329"/>
  <c r="R329"/>
  <c r="P329"/>
  <c r="BI325"/>
  <c r="BH325"/>
  <c r="BG325"/>
  <c r="BE325"/>
  <c r="T325"/>
  <c r="R325"/>
  <c r="P325"/>
  <c r="BI320"/>
  <c r="BH320"/>
  <c r="BG320"/>
  <c r="BE320"/>
  <c r="T320"/>
  <c r="R320"/>
  <c r="P320"/>
  <c r="BI316"/>
  <c r="BH316"/>
  <c r="BG316"/>
  <c r="BE316"/>
  <c r="T316"/>
  <c r="R316"/>
  <c r="P316"/>
  <c r="BI312"/>
  <c r="BH312"/>
  <c r="BG312"/>
  <c r="BE312"/>
  <c r="T312"/>
  <c r="R312"/>
  <c r="P312"/>
  <c r="BI310"/>
  <c r="BH310"/>
  <c r="BG310"/>
  <c r="BE310"/>
  <c r="T310"/>
  <c r="R310"/>
  <c r="P310"/>
  <c r="BI308"/>
  <c r="BH308"/>
  <c r="BG308"/>
  <c r="BE308"/>
  <c r="T308"/>
  <c r="R308"/>
  <c r="P308"/>
  <c r="BI306"/>
  <c r="BH306"/>
  <c r="BG306"/>
  <c r="BE306"/>
  <c r="T306"/>
  <c r="R306"/>
  <c r="P306"/>
  <c r="BI305"/>
  <c r="BH305"/>
  <c r="BG305"/>
  <c r="BE305"/>
  <c r="T305"/>
  <c r="R305"/>
  <c r="P305"/>
  <c r="BI301"/>
  <c r="BH301"/>
  <c r="BG301"/>
  <c r="BE301"/>
  <c r="T301"/>
  <c r="R301"/>
  <c r="P301"/>
  <c r="BI297"/>
  <c r="BH297"/>
  <c r="BG297"/>
  <c r="BE297"/>
  <c r="T297"/>
  <c r="R297"/>
  <c r="P297"/>
  <c r="BI294"/>
  <c r="BH294"/>
  <c r="BG294"/>
  <c r="BE294"/>
  <c r="T294"/>
  <c r="R294"/>
  <c r="P294"/>
  <c r="BI292"/>
  <c r="BH292"/>
  <c r="BG292"/>
  <c r="BE292"/>
  <c r="T292"/>
  <c r="R292"/>
  <c r="P292"/>
  <c r="BI290"/>
  <c r="BH290"/>
  <c r="BG290"/>
  <c r="BE290"/>
  <c r="T290"/>
  <c r="R290"/>
  <c r="P290"/>
  <c r="BI289"/>
  <c r="BH289"/>
  <c r="BG289"/>
  <c r="BE289"/>
  <c r="T289"/>
  <c r="R289"/>
  <c r="P289"/>
  <c r="BI284"/>
  <c r="BH284"/>
  <c r="BG284"/>
  <c r="BE284"/>
  <c r="T284"/>
  <c r="R284"/>
  <c r="P284"/>
  <c r="BI283"/>
  <c r="BH283"/>
  <c r="BG283"/>
  <c r="BE283"/>
  <c r="T283"/>
  <c r="R283"/>
  <c r="P283"/>
  <c r="BI279"/>
  <c r="BH279"/>
  <c r="BG279"/>
  <c r="BE279"/>
  <c r="T279"/>
  <c r="R279"/>
  <c r="P279"/>
  <c r="BI276"/>
  <c r="BH276"/>
  <c r="BG276"/>
  <c r="BE276"/>
  <c r="T276"/>
  <c r="R276"/>
  <c r="P276"/>
  <c r="BI273"/>
  <c r="BH273"/>
  <c r="BG273"/>
  <c r="BE273"/>
  <c r="T273"/>
  <c r="R273"/>
  <c r="P273"/>
  <c r="BI271"/>
  <c r="BH271"/>
  <c r="BG271"/>
  <c r="BE271"/>
  <c r="T271"/>
  <c r="R271"/>
  <c r="P271"/>
  <c r="BI267"/>
  <c r="BH267"/>
  <c r="BG267"/>
  <c r="BE267"/>
  <c r="T267"/>
  <c r="R267"/>
  <c r="P267"/>
  <c r="BI263"/>
  <c r="BH263"/>
  <c r="BG263"/>
  <c r="BE263"/>
  <c r="T263"/>
  <c r="R263"/>
  <c r="P263"/>
  <c r="BI262"/>
  <c r="BH262"/>
  <c r="BG262"/>
  <c r="BE262"/>
  <c r="T262"/>
  <c r="R262"/>
  <c r="P262"/>
  <c r="BI260"/>
  <c r="BH260"/>
  <c r="BG260"/>
  <c r="BE260"/>
  <c r="T260"/>
  <c r="R260"/>
  <c r="P260"/>
  <c r="BI254"/>
  <c r="BH254"/>
  <c r="BG254"/>
  <c r="BE254"/>
  <c r="T254"/>
  <c r="R254"/>
  <c r="P254"/>
  <c r="BI253"/>
  <c r="BH253"/>
  <c r="BG253"/>
  <c r="BE253"/>
  <c r="T253"/>
  <c r="R253"/>
  <c r="P253"/>
  <c r="BI250"/>
  <c r="BH250"/>
  <c r="BG250"/>
  <c r="BE250"/>
  <c r="T250"/>
  <c r="R250"/>
  <c r="P250"/>
  <c r="BI246"/>
  <c r="BH246"/>
  <c r="BG246"/>
  <c r="BE246"/>
  <c r="T246"/>
  <c r="T245"/>
  <c r="R246"/>
  <c r="R245"/>
  <c r="P246"/>
  <c r="P245"/>
  <c r="BI244"/>
  <c r="BH244"/>
  <c r="BG244"/>
  <c r="BE244"/>
  <c r="T244"/>
  <c r="R244"/>
  <c r="P244"/>
  <c r="BI242"/>
  <c r="BH242"/>
  <c r="BG242"/>
  <c r="BE242"/>
  <c r="T242"/>
  <c r="R242"/>
  <c r="P242"/>
  <c r="BI239"/>
  <c r="BH239"/>
  <c r="BG239"/>
  <c r="BE239"/>
  <c r="T239"/>
  <c r="R239"/>
  <c r="P239"/>
  <c r="BI236"/>
  <c r="BH236"/>
  <c r="BG236"/>
  <c r="BE236"/>
  <c r="T236"/>
  <c r="R236"/>
  <c r="P236"/>
  <c r="BI232"/>
  <c r="BH232"/>
  <c r="BG232"/>
  <c r="BE232"/>
  <c r="T232"/>
  <c r="R232"/>
  <c r="P232"/>
  <c r="BI227"/>
  <c r="BH227"/>
  <c r="BG227"/>
  <c r="BE227"/>
  <c r="T227"/>
  <c r="R227"/>
  <c r="P227"/>
  <c r="BI223"/>
  <c r="BH223"/>
  <c r="BG223"/>
  <c r="BE223"/>
  <c r="T223"/>
  <c r="R223"/>
  <c r="P223"/>
  <c r="BI217"/>
  <c r="BH217"/>
  <c r="BG217"/>
  <c r="BE217"/>
  <c r="T217"/>
  <c r="R217"/>
  <c r="P217"/>
  <c r="BI211"/>
  <c r="BH211"/>
  <c r="BG211"/>
  <c r="BE211"/>
  <c r="T211"/>
  <c r="R211"/>
  <c r="P211"/>
  <c r="BI205"/>
  <c r="BH205"/>
  <c r="BG205"/>
  <c r="BE205"/>
  <c r="T205"/>
  <c r="R205"/>
  <c r="P205"/>
  <c r="BI201"/>
  <c r="BH201"/>
  <c r="BG201"/>
  <c r="BE201"/>
  <c r="T201"/>
  <c r="R201"/>
  <c r="P201"/>
  <c r="BI197"/>
  <c r="BH197"/>
  <c r="BG197"/>
  <c r="BE197"/>
  <c r="T197"/>
  <c r="R197"/>
  <c r="P197"/>
  <c r="BI189"/>
  <c r="BH189"/>
  <c r="BG189"/>
  <c r="BE189"/>
  <c r="T189"/>
  <c r="R189"/>
  <c r="P189"/>
  <c r="BI186"/>
  <c r="BH186"/>
  <c r="BG186"/>
  <c r="BE186"/>
  <c r="T186"/>
  <c r="R186"/>
  <c r="P186"/>
  <c r="BI178"/>
  <c r="BH178"/>
  <c r="BG178"/>
  <c r="BE178"/>
  <c r="T178"/>
  <c r="R178"/>
  <c r="P178"/>
  <c r="BI174"/>
  <c r="BH174"/>
  <c r="BG174"/>
  <c r="BE174"/>
  <c r="T174"/>
  <c r="R174"/>
  <c r="P174"/>
  <c r="BI171"/>
  <c r="BH171"/>
  <c r="BG171"/>
  <c r="BE171"/>
  <c r="T171"/>
  <c r="R171"/>
  <c r="P171"/>
  <c r="BI170"/>
  <c r="BH170"/>
  <c r="BG170"/>
  <c r="BE170"/>
  <c r="T170"/>
  <c r="R170"/>
  <c r="P170"/>
  <c r="BI166"/>
  <c r="BH166"/>
  <c r="BG166"/>
  <c r="BE166"/>
  <c r="T166"/>
  <c r="R166"/>
  <c r="P166"/>
  <c r="BI162"/>
  <c r="BH162"/>
  <c r="BG162"/>
  <c r="BE162"/>
  <c r="T162"/>
  <c r="R162"/>
  <c r="P162"/>
  <c r="BI160"/>
  <c r="BH160"/>
  <c r="BG160"/>
  <c r="BE160"/>
  <c r="T160"/>
  <c r="R160"/>
  <c r="P160"/>
  <c r="BI156"/>
  <c r="BH156"/>
  <c r="BG156"/>
  <c r="BE156"/>
  <c r="T156"/>
  <c r="R156"/>
  <c r="P156"/>
  <c r="BI151"/>
  <c r="BH151"/>
  <c r="BG151"/>
  <c r="BE151"/>
  <c r="T151"/>
  <c r="R151"/>
  <c r="P151"/>
  <c r="BI147"/>
  <c r="BH147"/>
  <c r="BG147"/>
  <c r="BE147"/>
  <c r="T147"/>
  <c r="R147"/>
  <c r="P147"/>
  <c r="BI144"/>
  <c r="BH144"/>
  <c r="BG144"/>
  <c r="BE144"/>
  <c r="T144"/>
  <c r="R144"/>
  <c r="P144"/>
  <c r="BI141"/>
  <c r="BH141"/>
  <c r="BG141"/>
  <c r="BE141"/>
  <c r="T141"/>
  <c r="R141"/>
  <c r="P141"/>
  <c r="BI134"/>
  <c r="BH134"/>
  <c r="BG134"/>
  <c r="BE134"/>
  <c r="T134"/>
  <c r="R134"/>
  <c r="P134"/>
  <c r="BI130"/>
  <c r="BH130"/>
  <c r="BG130"/>
  <c r="BE130"/>
  <c r="T130"/>
  <c r="R130"/>
  <c r="P130"/>
  <c r="BI125"/>
  <c r="BH125"/>
  <c r="BG125"/>
  <c r="BE125"/>
  <c r="T125"/>
  <c r="R125"/>
  <c r="P125"/>
  <c r="BI121"/>
  <c r="BH121"/>
  <c r="BG121"/>
  <c r="BE121"/>
  <c r="T121"/>
  <c r="R121"/>
  <c r="P121"/>
  <c r="BI118"/>
  <c r="BH118"/>
  <c r="BG118"/>
  <c r="BE118"/>
  <c r="T118"/>
  <c r="R118"/>
  <c r="P118"/>
  <c r="BI114"/>
  <c r="BH114"/>
  <c r="BG114"/>
  <c r="BE114"/>
  <c r="T114"/>
  <c r="R114"/>
  <c r="P114"/>
  <c r="BI110"/>
  <c r="BH110"/>
  <c r="BG110"/>
  <c r="BE110"/>
  <c r="T110"/>
  <c r="R110"/>
  <c r="P110"/>
  <c r="BI108"/>
  <c r="BH108"/>
  <c r="BG108"/>
  <c r="BE108"/>
  <c r="T108"/>
  <c r="R108"/>
  <c r="P108"/>
  <c r="BI104"/>
  <c r="BH104"/>
  <c r="BG104"/>
  <c r="BE104"/>
  <c r="T104"/>
  <c r="R104"/>
  <c r="P104"/>
  <c r="BI100"/>
  <c r="BH100"/>
  <c r="BG100"/>
  <c r="BE100"/>
  <c r="T100"/>
  <c r="R100"/>
  <c r="P100"/>
  <c r="J94"/>
  <c r="J93"/>
  <c r="F93"/>
  <c r="F91"/>
  <c r="E89"/>
  <c r="J59"/>
  <c r="J58"/>
  <c r="F58"/>
  <c r="F56"/>
  <c r="E54"/>
  <c r="J20"/>
  <c r="E20"/>
  <c r="F94"/>
  <c r="J19"/>
  <c r="J14"/>
  <c r="J56"/>
  <c r="E7"/>
  <c r="E50"/>
  <c i="25" r="J41"/>
  <c r="J40"/>
  <c i="1" r="AY86"/>
  <c i="25" r="J39"/>
  <c i="1" r="AX86"/>
  <c i="25" r="BI103"/>
  <c r="BH103"/>
  <c r="BG103"/>
  <c r="BE103"/>
  <c r="T103"/>
  <c r="T102"/>
  <c r="R103"/>
  <c r="R102"/>
  <c r="P103"/>
  <c r="P102"/>
  <c r="BI101"/>
  <c r="BH101"/>
  <c r="BG101"/>
  <c r="BE101"/>
  <c r="T101"/>
  <c r="R101"/>
  <c r="P101"/>
  <c r="BI100"/>
  <c r="BH100"/>
  <c r="BG100"/>
  <c r="BE100"/>
  <c r="T100"/>
  <c r="R100"/>
  <c r="P100"/>
  <c r="BI99"/>
  <c r="BH99"/>
  <c r="BG99"/>
  <c r="BE99"/>
  <c r="T99"/>
  <c r="R99"/>
  <c r="P99"/>
  <c r="BI98"/>
  <c r="BH98"/>
  <c r="BG98"/>
  <c r="BE98"/>
  <c r="T98"/>
  <c r="R98"/>
  <c r="P98"/>
  <c r="BI97"/>
  <c r="BH97"/>
  <c r="BG97"/>
  <c r="BE97"/>
  <c r="T97"/>
  <c r="R97"/>
  <c r="P97"/>
  <c r="BI96"/>
  <c r="BH96"/>
  <c r="BG96"/>
  <c r="BE96"/>
  <c r="T96"/>
  <c r="R96"/>
  <c r="P96"/>
  <c r="BI95"/>
  <c r="BH95"/>
  <c r="BG95"/>
  <c r="BE95"/>
  <c r="T95"/>
  <c r="R95"/>
  <c r="P95"/>
  <c r="J90"/>
  <c r="J89"/>
  <c r="F89"/>
  <c r="F87"/>
  <c r="E85"/>
  <c r="J63"/>
  <c r="J62"/>
  <c r="F62"/>
  <c r="F60"/>
  <c r="E58"/>
  <c r="J22"/>
  <c r="E22"/>
  <c r="F63"/>
  <c r="J21"/>
  <c r="J16"/>
  <c r="J60"/>
  <c r="E7"/>
  <c r="E52"/>
  <c i="24" r="J41"/>
  <c r="J40"/>
  <c i="1" r="AY85"/>
  <c i="24" r="J39"/>
  <c i="1" r="AX85"/>
  <c i="24"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7"/>
  <c r="BH137"/>
  <c r="BG137"/>
  <c r="BE137"/>
  <c r="T137"/>
  <c r="R137"/>
  <c r="P137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BI124"/>
  <c r="BH124"/>
  <c r="BG124"/>
  <c r="BE124"/>
  <c r="T124"/>
  <c r="R124"/>
  <c r="P124"/>
  <c r="BI122"/>
  <c r="BH122"/>
  <c r="BG122"/>
  <c r="BE122"/>
  <c r="T122"/>
  <c r="R122"/>
  <c r="P122"/>
  <c r="BI121"/>
  <c r="BH121"/>
  <c r="BG121"/>
  <c r="BE121"/>
  <c r="T121"/>
  <c r="R121"/>
  <c r="P121"/>
  <c r="BI120"/>
  <c r="BH120"/>
  <c r="BG120"/>
  <c r="BE120"/>
  <c r="T120"/>
  <c r="R120"/>
  <c r="P120"/>
  <c r="BI119"/>
  <c r="BH119"/>
  <c r="BG119"/>
  <c r="BE119"/>
  <c r="T119"/>
  <c r="R119"/>
  <c r="P119"/>
  <c r="BI118"/>
  <c r="BH118"/>
  <c r="BG118"/>
  <c r="BE118"/>
  <c r="T118"/>
  <c r="R118"/>
  <c r="P118"/>
  <c r="BI117"/>
  <c r="BH117"/>
  <c r="BG117"/>
  <c r="BE117"/>
  <c r="T117"/>
  <c r="R117"/>
  <c r="P117"/>
  <c r="BI116"/>
  <c r="BH116"/>
  <c r="BG116"/>
  <c r="BE116"/>
  <c r="T116"/>
  <c r="R116"/>
  <c r="P116"/>
  <c r="BI115"/>
  <c r="BH115"/>
  <c r="BG115"/>
  <c r="BE115"/>
  <c r="T115"/>
  <c r="R115"/>
  <c r="P115"/>
  <c r="BI114"/>
  <c r="BH114"/>
  <c r="BG114"/>
  <c r="BE114"/>
  <c r="T114"/>
  <c r="R114"/>
  <c r="P114"/>
  <c r="BI113"/>
  <c r="BH113"/>
  <c r="BG113"/>
  <c r="BE113"/>
  <c r="T113"/>
  <c r="R113"/>
  <c r="P113"/>
  <c r="BI112"/>
  <c r="BH112"/>
  <c r="BG112"/>
  <c r="BE112"/>
  <c r="T112"/>
  <c r="R112"/>
  <c r="P112"/>
  <c r="BI111"/>
  <c r="BH111"/>
  <c r="BG111"/>
  <c r="BE111"/>
  <c r="T111"/>
  <c r="R111"/>
  <c r="P111"/>
  <c r="BI109"/>
  <c r="BH109"/>
  <c r="BG109"/>
  <c r="BE109"/>
  <c r="T109"/>
  <c r="R109"/>
  <c r="P109"/>
  <c r="BI108"/>
  <c r="BH108"/>
  <c r="BG108"/>
  <c r="BE108"/>
  <c r="T108"/>
  <c r="R108"/>
  <c r="P108"/>
  <c r="BI107"/>
  <c r="BH107"/>
  <c r="BG107"/>
  <c r="BE107"/>
  <c r="T107"/>
  <c r="R107"/>
  <c r="P107"/>
  <c r="BI106"/>
  <c r="BH106"/>
  <c r="BG106"/>
  <c r="BE106"/>
  <c r="T106"/>
  <c r="R106"/>
  <c r="P106"/>
  <c r="BI105"/>
  <c r="BH105"/>
  <c r="BG105"/>
  <c r="BE105"/>
  <c r="T105"/>
  <c r="R105"/>
  <c r="P105"/>
  <c r="BI104"/>
  <c r="BH104"/>
  <c r="BG104"/>
  <c r="BE104"/>
  <c r="T104"/>
  <c r="R104"/>
  <c r="P104"/>
  <c r="BI103"/>
  <c r="BH103"/>
  <c r="BG103"/>
  <c r="BE103"/>
  <c r="T103"/>
  <c r="R103"/>
  <c r="P103"/>
  <c r="BI102"/>
  <c r="BH102"/>
  <c r="BG102"/>
  <c r="BE102"/>
  <c r="T102"/>
  <c r="R102"/>
  <c r="P102"/>
  <c r="BI101"/>
  <c r="BH101"/>
  <c r="BG101"/>
  <c r="BE101"/>
  <c r="T101"/>
  <c r="R101"/>
  <c r="P101"/>
  <c r="BI100"/>
  <c r="BH100"/>
  <c r="BG100"/>
  <c r="BE100"/>
  <c r="T100"/>
  <c r="R100"/>
  <c r="P100"/>
  <c r="BI99"/>
  <c r="BH99"/>
  <c r="BG99"/>
  <c r="BE99"/>
  <c r="T99"/>
  <c r="R99"/>
  <c r="P99"/>
  <c r="BI98"/>
  <c r="BH98"/>
  <c r="BG98"/>
  <c r="BE98"/>
  <c r="T98"/>
  <c r="R98"/>
  <c r="P98"/>
  <c r="J93"/>
  <c r="J92"/>
  <c r="F92"/>
  <c r="F90"/>
  <c r="E88"/>
  <c r="J63"/>
  <c r="J62"/>
  <c r="F62"/>
  <c r="F60"/>
  <c r="E58"/>
  <c r="J22"/>
  <c r="E22"/>
  <c r="F93"/>
  <c r="J21"/>
  <c r="J16"/>
  <c r="J60"/>
  <c r="E7"/>
  <c r="E82"/>
  <c i="23" r="J39"/>
  <c r="J38"/>
  <c i="1" r="AY83"/>
  <c i="23" r="J37"/>
  <c i="1" r="AX83"/>
  <c i="23" r="BI92"/>
  <c r="BH92"/>
  <c r="BG92"/>
  <c r="BE92"/>
  <c r="T92"/>
  <c r="R92"/>
  <c r="P92"/>
  <c r="BI91"/>
  <c r="BH91"/>
  <c r="BG91"/>
  <c r="BE91"/>
  <c r="T91"/>
  <c r="R91"/>
  <c r="P91"/>
  <c r="BI90"/>
  <c r="BH90"/>
  <c r="BG90"/>
  <c r="BE90"/>
  <c r="T90"/>
  <c r="R90"/>
  <c r="P90"/>
  <c r="BI89"/>
  <c r="BH89"/>
  <c r="BG89"/>
  <c r="BE89"/>
  <c r="T89"/>
  <c r="R89"/>
  <c r="P89"/>
  <c r="BI88"/>
  <c r="BH88"/>
  <c r="BG88"/>
  <c r="BE88"/>
  <c r="T88"/>
  <c r="R88"/>
  <c r="P88"/>
  <c r="BI87"/>
  <c r="BH87"/>
  <c r="BG87"/>
  <c r="BE87"/>
  <c r="T87"/>
  <c r="R87"/>
  <c r="P87"/>
  <c r="BI86"/>
  <c r="BH86"/>
  <c r="BG86"/>
  <c r="BE86"/>
  <c r="T86"/>
  <c r="R86"/>
  <c r="P86"/>
  <c r="J82"/>
  <c r="J81"/>
  <c r="F81"/>
  <c r="F79"/>
  <c r="E77"/>
  <c r="J59"/>
  <c r="J58"/>
  <c r="F58"/>
  <c r="F56"/>
  <c r="E54"/>
  <c r="J20"/>
  <c r="E20"/>
  <c r="F82"/>
  <c r="J19"/>
  <c r="J14"/>
  <c r="J79"/>
  <c r="E7"/>
  <c r="E50"/>
  <c i="22" r="J39"/>
  <c r="J38"/>
  <c i="1" r="AY82"/>
  <c i="22" r="J37"/>
  <c i="1" r="AX82"/>
  <c i="22" r="BI114"/>
  <c r="BH114"/>
  <c r="BG114"/>
  <c r="BE114"/>
  <c r="T114"/>
  <c r="R114"/>
  <c r="P114"/>
  <c r="BI113"/>
  <c r="BH113"/>
  <c r="BG113"/>
  <c r="BE113"/>
  <c r="T113"/>
  <c r="R113"/>
  <c r="P113"/>
  <c r="BI112"/>
  <c r="BH112"/>
  <c r="BG112"/>
  <c r="BE112"/>
  <c r="T112"/>
  <c r="R112"/>
  <c r="P112"/>
  <c r="BI111"/>
  <c r="BH111"/>
  <c r="BG111"/>
  <c r="BE111"/>
  <c r="T111"/>
  <c r="R111"/>
  <c r="P111"/>
  <c r="BI110"/>
  <c r="BH110"/>
  <c r="BG110"/>
  <c r="BE110"/>
  <c r="T110"/>
  <c r="R110"/>
  <c r="P110"/>
  <c r="BI109"/>
  <c r="BH109"/>
  <c r="BG109"/>
  <c r="BE109"/>
  <c r="T109"/>
  <c r="R109"/>
  <c r="P109"/>
  <c r="BI108"/>
  <c r="BH108"/>
  <c r="BG108"/>
  <c r="BE108"/>
  <c r="T108"/>
  <c r="R108"/>
  <c r="P108"/>
  <c r="BI107"/>
  <c r="BH107"/>
  <c r="BG107"/>
  <c r="BE107"/>
  <c r="T107"/>
  <c r="R107"/>
  <c r="P107"/>
  <c r="BI106"/>
  <c r="BH106"/>
  <c r="BG106"/>
  <c r="BE106"/>
  <c r="T106"/>
  <c r="R106"/>
  <c r="P106"/>
  <c r="BI105"/>
  <c r="BH105"/>
  <c r="BG105"/>
  <c r="BE105"/>
  <c r="T105"/>
  <c r="R105"/>
  <c r="P105"/>
  <c r="BI104"/>
  <c r="BH104"/>
  <c r="BG104"/>
  <c r="BE104"/>
  <c r="T104"/>
  <c r="R104"/>
  <c r="P104"/>
  <c r="BI103"/>
  <c r="BH103"/>
  <c r="BG103"/>
  <c r="BE103"/>
  <c r="T103"/>
  <c r="R103"/>
  <c r="P103"/>
  <c r="BI102"/>
  <c r="BH102"/>
  <c r="BG102"/>
  <c r="BE102"/>
  <c r="T102"/>
  <c r="R102"/>
  <c r="P102"/>
  <c r="BI101"/>
  <c r="BH101"/>
  <c r="BG101"/>
  <c r="BE101"/>
  <c r="T101"/>
  <c r="R101"/>
  <c r="P101"/>
  <c r="BI100"/>
  <c r="BH100"/>
  <c r="BG100"/>
  <c r="BE100"/>
  <c r="T100"/>
  <c r="R100"/>
  <c r="P100"/>
  <c r="BI99"/>
  <c r="BH99"/>
  <c r="BG99"/>
  <c r="BE99"/>
  <c r="T99"/>
  <c r="R99"/>
  <c r="P99"/>
  <c r="BI98"/>
  <c r="BH98"/>
  <c r="BG98"/>
  <c r="BE98"/>
  <c r="T98"/>
  <c r="R98"/>
  <c r="P98"/>
  <c r="BI97"/>
  <c r="BH97"/>
  <c r="BG97"/>
  <c r="BE97"/>
  <c r="T97"/>
  <c r="R97"/>
  <c r="P97"/>
  <c r="BI96"/>
  <c r="BH96"/>
  <c r="BG96"/>
  <c r="BE96"/>
  <c r="T96"/>
  <c r="R96"/>
  <c r="P96"/>
  <c r="BI95"/>
  <c r="BH95"/>
  <c r="BG95"/>
  <c r="BE95"/>
  <c r="T95"/>
  <c r="R95"/>
  <c r="P95"/>
  <c r="BI94"/>
  <c r="BH94"/>
  <c r="BG94"/>
  <c r="BE94"/>
  <c r="T94"/>
  <c r="R94"/>
  <c r="P94"/>
  <c r="BI93"/>
  <c r="BH93"/>
  <c r="BG93"/>
  <c r="BE93"/>
  <c r="T93"/>
  <c r="R93"/>
  <c r="P93"/>
  <c r="BI92"/>
  <c r="BH92"/>
  <c r="BG92"/>
  <c r="BE92"/>
  <c r="T92"/>
  <c r="R92"/>
  <c r="P92"/>
  <c r="BI91"/>
  <c r="BH91"/>
  <c r="BG91"/>
  <c r="BE91"/>
  <c r="T91"/>
  <c r="R91"/>
  <c r="P91"/>
  <c r="BI90"/>
  <c r="BH90"/>
  <c r="BG90"/>
  <c r="BE90"/>
  <c r="T90"/>
  <c r="R90"/>
  <c r="P90"/>
  <c r="BI89"/>
  <c r="BH89"/>
  <c r="BG89"/>
  <c r="BE89"/>
  <c r="T89"/>
  <c r="R89"/>
  <c r="P89"/>
  <c r="BI88"/>
  <c r="BH88"/>
  <c r="BG88"/>
  <c r="BE88"/>
  <c r="T88"/>
  <c r="R88"/>
  <c r="P88"/>
  <c r="BI87"/>
  <c r="BH87"/>
  <c r="BG87"/>
  <c r="BE87"/>
  <c r="T87"/>
  <c r="R87"/>
  <c r="P87"/>
  <c r="BI86"/>
  <c r="BH86"/>
  <c r="BG86"/>
  <c r="BE86"/>
  <c r="T86"/>
  <c r="R86"/>
  <c r="P86"/>
  <c r="J82"/>
  <c r="J81"/>
  <c r="F81"/>
  <c r="F79"/>
  <c r="E77"/>
  <c r="J59"/>
  <c r="J58"/>
  <c r="F58"/>
  <c r="F56"/>
  <c r="E54"/>
  <c r="J20"/>
  <c r="E20"/>
  <c r="F82"/>
  <c r="J19"/>
  <c r="J14"/>
  <c r="J56"/>
  <c r="E7"/>
  <c r="E73"/>
  <c i="21" r="J41"/>
  <c r="J40"/>
  <c i="1" r="AY81"/>
  <c i="21" r="J39"/>
  <c i="1" r="AX81"/>
  <c i="21" r="BI208"/>
  <c r="BH208"/>
  <c r="BG208"/>
  <c r="BE208"/>
  <c r="T208"/>
  <c r="R208"/>
  <c r="P208"/>
  <c r="BI207"/>
  <c r="BH207"/>
  <c r="BG207"/>
  <c r="BE207"/>
  <c r="T207"/>
  <c r="R207"/>
  <c r="P207"/>
  <c r="BI206"/>
  <c r="BH206"/>
  <c r="BG206"/>
  <c r="BE206"/>
  <c r="T206"/>
  <c r="R206"/>
  <c r="P206"/>
  <c r="BI205"/>
  <c r="BH205"/>
  <c r="BG205"/>
  <c r="BE205"/>
  <c r="T205"/>
  <c r="R205"/>
  <c r="P205"/>
  <c r="BI204"/>
  <c r="BH204"/>
  <c r="BG204"/>
  <c r="BE204"/>
  <c r="T204"/>
  <c r="R204"/>
  <c r="P204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5"/>
  <c r="BH185"/>
  <c r="BG185"/>
  <c r="BE185"/>
  <c r="T185"/>
  <c r="R185"/>
  <c r="P185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81"/>
  <c r="BH181"/>
  <c r="BG181"/>
  <c r="BE181"/>
  <c r="T181"/>
  <c r="R181"/>
  <c r="P181"/>
  <c r="BI180"/>
  <c r="BH180"/>
  <c r="BG180"/>
  <c r="BE180"/>
  <c r="T180"/>
  <c r="R180"/>
  <c r="P180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2"/>
  <c r="BH132"/>
  <c r="BG132"/>
  <c r="BE132"/>
  <c r="T132"/>
  <c r="R132"/>
  <c r="P132"/>
  <c r="BI131"/>
  <c r="BH131"/>
  <c r="BG131"/>
  <c r="BE131"/>
  <c r="T131"/>
  <c r="R131"/>
  <c r="P131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BI124"/>
  <c r="BH124"/>
  <c r="BG124"/>
  <c r="BE124"/>
  <c r="T124"/>
  <c r="R124"/>
  <c r="P124"/>
  <c r="BI123"/>
  <c r="BH123"/>
  <c r="BG123"/>
  <c r="BE123"/>
  <c r="T123"/>
  <c r="R123"/>
  <c r="P123"/>
  <c r="BI122"/>
  <c r="BH122"/>
  <c r="BG122"/>
  <c r="BE122"/>
  <c r="T122"/>
  <c r="R122"/>
  <c r="P122"/>
  <c r="BI121"/>
  <c r="BH121"/>
  <c r="BG121"/>
  <c r="BE121"/>
  <c r="T121"/>
  <c r="R121"/>
  <c r="P121"/>
  <c r="BI120"/>
  <c r="BH120"/>
  <c r="BG120"/>
  <c r="BE120"/>
  <c r="T120"/>
  <c r="R120"/>
  <c r="P120"/>
  <c r="BI119"/>
  <c r="BH119"/>
  <c r="BG119"/>
  <c r="BE119"/>
  <c r="T119"/>
  <c r="R119"/>
  <c r="P119"/>
  <c r="BI118"/>
  <c r="BH118"/>
  <c r="BG118"/>
  <c r="BE118"/>
  <c r="T118"/>
  <c r="R118"/>
  <c r="P118"/>
  <c r="BI117"/>
  <c r="BH117"/>
  <c r="BG117"/>
  <c r="BE117"/>
  <c r="T117"/>
  <c r="R117"/>
  <c r="P117"/>
  <c r="BI116"/>
  <c r="BH116"/>
  <c r="BG116"/>
  <c r="BE116"/>
  <c r="T116"/>
  <c r="R116"/>
  <c r="P116"/>
  <c r="BI115"/>
  <c r="BH115"/>
  <c r="BG115"/>
  <c r="BE115"/>
  <c r="T115"/>
  <c r="R115"/>
  <c r="P115"/>
  <c r="BI114"/>
  <c r="BH114"/>
  <c r="BG114"/>
  <c r="BE114"/>
  <c r="T114"/>
  <c r="R114"/>
  <c r="P114"/>
  <c r="BI113"/>
  <c r="BH113"/>
  <c r="BG113"/>
  <c r="BE113"/>
  <c r="T113"/>
  <c r="R113"/>
  <c r="P113"/>
  <c r="BI112"/>
  <c r="BH112"/>
  <c r="BG112"/>
  <c r="BE112"/>
  <c r="T112"/>
  <c r="R112"/>
  <c r="P112"/>
  <c r="BI111"/>
  <c r="BH111"/>
  <c r="BG111"/>
  <c r="BE111"/>
  <c r="T111"/>
  <c r="R111"/>
  <c r="P111"/>
  <c r="BI110"/>
  <c r="BH110"/>
  <c r="BG110"/>
  <c r="BE110"/>
  <c r="T110"/>
  <c r="R110"/>
  <c r="P110"/>
  <c r="BI109"/>
  <c r="BH109"/>
  <c r="BG109"/>
  <c r="BE109"/>
  <c r="T109"/>
  <c r="R109"/>
  <c r="P109"/>
  <c r="BI108"/>
  <c r="BH108"/>
  <c r="BG108"/>
  <c r="BE108"/>
  <c r="T108"/>
  <c r="R108"/>
  <c r="P108"/>
  <c r="BI107"/>
  <c r="BH107"/>
  <c r="BG107"/>
  <c r="BE107"/>
  <c r="T107"/>
  <c r="R107"/>
  <c r="P107"/>
  <c r="BI106"/>
  <c r="BH106"/>
  <c r="BG106"/>
  <c r="BE106"/>
  <c r="T106"/>
  <c r="R106"/>
  <c r="P106"/>
  <c r="BI105"/>
  <c r="BH105"/>
  <c r="BG105"/>
  <c r="BE105"/>
  <c r="T105"/>
  <c r="R105"/>
  <c r="P105"/>
  <c r="BI104"/>
  <c r="BH104"/>
  <c r="BG104"/>
  <c r="BE104"/>
  <c r="T104"/>
  <c r="R104"/>
  <c r="P104"/>
  <c r="BI103"/>
  <c r="BH103"/>
  <c r="BG103"/>
  <c r="BE103"/>
  <c r="T103"/>
  <c r="R103"/>
  <c r="P103"/>
  <c r="BI102"/>
  <c r="BH102"/>
  <c r="BG102"/>
  <c r="BE102"/>
  <c r="T102"/>
  <c r="R102"/>
  <c r="P102"/>
  <c r="BI101"/>
  <c r="BH101"/>
  <c r="BG101"/>
  <c r="BE101"/>
  <c r="T101"/>
  <c r="R101"/>
  <c r="P101"/>
  <c r="BI100"/>
  <c r="BH100"/>
  <c r="BG100"/>
  <c r="BE100"/>
  <c r="T100"/>
  <c r="R100"/>
  <c r="P100"/>
  <c r="BI99"/>
  <c r="BH99"/>
  <c r="BG99"/>
  <c r="BE99"/>
  <c r="T99"/>
  <c r="R99"/>
  <c r="P99"/>
  <c r="J94"/>
  <c r="J93"/>
  <c r="F93"/>
  <c r="F91"/>
  <c r="E89"/>
  <c r="J63"/>
  <c r="J62"/>
  <c r="F62"/>
  <c r="F60"/>
  <c r="E58"/>
  <c r="J22"/>
  <c r="E22"/>
  <c r="F63"/>
  <c r="J21"/>
  <c r="J16"/>
  <c r="J91"/>
  <c r="E7"/>
  <c r="E83"/>
  <c i="20" r="J41"/>
  <c r="J40"/>
  <c i="1" r="AY80"/>
  <c i="20" r="J39"/>
  <c i="1" r="AX80"/>
  <c i="20" r="BI217"/>
  <c r="BH217"/>
  <c r="BG217"/>
  <c r="BE217"/>
  <c r="T217"/>
  <c r="R217"/>
  <c r="P217"/>
  <c r="BI216"/>
  <c r="BH216"/>
  <c r="BG216"/>
  <c r="BE216"/>
  <c r="T216"/>
  <c r="R216"/>
  <c r="P216"/>
  <c r="BI215"/>
  <c r="BH215"/>
  <c r="BG215"/>
  <c r="BE215"/>
  <c r="T215"/>
  <c r="R215"/>
  <c r="P215"/>
  <c r="BI213"/>
  <c r="BH213"/>
  <c r="BG213"/>
  <c r="BE213"/>
  <c r="T213"/>
  <c r="R213"/>
  <c r="P213"/>
  <c r="BI212"/>
  <c r="BH212"/>
  <c r="BG212"/>
  <c r="BE212"/>
  <c r="T212"/>
  <c r="R212"/>
  <c r="P212"/>
  <c r="BI211"/>
  <c r="BH211"/>
  <c r="BG211"/>
  <c r="BE211"/>
  <c r="T211"/>
  <c r="R211"/>
  <c r="P211"/>
  <c r="BI210"/>
  <c r="BH210"/>
  <c r="BG210"/>
  <c r="BE210"/>
  <c r="T210"/>
  <c r="R210"/>
  <c r="P210"/>
  <c r="BI209"/>
  <c r="BH209"/>
  <c r="BG209"/>
  <c r="BE209"/>
  <c r="T209"/>
  <c r="R209"/>
  <c r="P209"/>
  <c r="BI208"/>
  <c r="BH208"/>
  <c r="BG208"/>
  <c r="BE208"/>
  <c r="T208"/>
  <c r="R208"/>
  <c r="P208"/>
  <c r="BI207"/>
  <c r="BH207"/>
  <c r="BG207"/>
  <c r="BE207"/>
  <c r="T207"/>
  <c r="R207"/>
  <c r="P207"/>
  <c r="BI204"/>
  <c r="BH204"/>
  <c r="BG204"/>
  <c r="BE204"/>
  <c r="T204"/>
  <c r="R204"/>
  <c r="P204"/>
  <c r="BI203"/>
  <c r="BH203"/>
  <c r="BG203"/>
  <c r="BE203"/>
  <c r="T203"/>
  <c r="R203"/>
  <c r="P203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6"/>
  <c r="BH186"/>
  <c r="BG186"/>
  <c r="BE186"/>
  <c r="T186"/>
  <c r="R186"/>
  <c r="P186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80"/>
  <c r="BH180"/>
  <c r="BG180"/>
  <c r="BE180"/>
  <c r="T180"/>
  <c r="R180"/>
  <c r="P180"/>
  <c r="BI179"/>
  <c r="BH179"/>
  <c r="BG179"/>
  <c r="BE179"/>
  <c r="T179"/>
  <c r="R179"/>
  <c r="P179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1"/>
  <c r="BH161"/>
  <c r="BG161"/>
  <c r="BE161"/>
  <c r="T161"/>
  <c r="R161"/>
  <c r="P161"/>
  <c r="BI160"/>
  <c r="BH160"/>
  <c r="BG160"/>
  <c r="BE160"/>
  <c r="T160"/>
  <c r="R160"/>
  <c r="P160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0"/>
  <c r="BH140"/>
  <c r="BG140"/>
  <c r="BE140"/>
  <c r="T140"/>
  <c r="R140"/>
  <c r="P140"/>
  <c r="BI139"/>
  <c r="BH139"/>
  <c r="BG139"/>
  <c r="BE139"/>
  <c r="T139"/>
  <c r="R139"/>
  <c r="P139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BI124"/>
  <c r="BH124"/>
  <c r="BG124"/>
  <c r="BE124"/>
  <c r="T124"/>
  <c r="R124"/>
  <c r="P124"/>
  <c r="BI122"/>
  <c r="BH122"/>
  <c r="BG122"/>
  <c r="BE122"/>
  <c r="T122"/>
  <c r="R122"/>
  <c r="P122"/>
  <c r="BI120"/>
  <c r="BH120"/>
  <c r="BG120"/>
  <c r="BE120"/>
  <c r="T120"/>
  <c r="R120"/>
  <c r="P120"/>
  <c r="BI119"/>
  <c r="BH119"/>
  <c r="BG119"/>
  <c r="BE119"/>
  <c r="T119"/>
  <c r="R119"/>
  <c r="P119"/>
  <c r="BI117"/>
  <c r="BH117"/>
  <c r="BG117"/>
  <c r="BE117"/>
  <c r="T117"/>
  <c r="R117"/>
  <c r="P117"/>
  <c r="BI116"/>
  <c r="BH116"/>
  <c r="BG116"/>
  <c r="BE116"/>
  <c r="T116"/>
  <c r="R116"/>
  <c r="P116"/>
  <c r="BI115"/>
  <c r="BH115"/>
  <c r="BG115"/>
  <c r="BE115"/>
  <c r="T115"/>
  <c r="R115"/>
  <c r="P115"/>
  <c r="BI114"/>
  <c r="BH114"/>
  <c r="BG114"/>
  <c r="BE114"/>
  <c r="T114"/>
  <c r="R114"/>
  <c r="P114"/>
  <c r="BI113"/>
  <c r="BH113"/>
  <c r="BG113"/>
  <c r="BE113"/>
  <c r="T113"/>
  <c r="R113"/>
  <c r="P113"/>
  <c r="BI112"/>
  <c r="BH112"/>
  <c r="BG112"/>
  <c r="BE112"/>
  <c r="T112"/>
  <c r="R112"/>
  <c r="P112"/>
  <c r="BI111"/>
  <c r="BH111"/>
  <c r="BG111"/>
  <c r="BE111"/>
  <c r="T111"/>
  <c r="R111"/>
  <c r="P111"/>
  <c r="BI110"/>
  <c r="BH110"/>
  <c r="BG110"/>
  <c r="BE110"/>
  <c r="T110"/>
  <c r="R110"/>
  <c r="P110"/>
  <c r="BI109"/>
  <c r="BH109"/>
  <c r="BG109"/>
  <c r="BE109"/>
  <c r="T109"/>
  <c r="R109"/>
  <c r="P109"/>
  <c r="BI108"/>
  <c r="BH108"/>
  <c r="BG108"/>
  <c r="BE108"/>
  <c r="T108"/>
  <c r="R108"/>
  <c r="P108"/>
  <c r="BI107"/>
  <c r="BH107"/>
  <c r="BG107"/>
  <c r="BE107"/>
  <c r="T107"/>
  <c r="R107"/>
  <c r="P107"/>
  <c r="BI106"/>
  <c r="BH106"/>
  <c r="BG106"/>
  <c r="BE106"/>
  <c r="T106"/>
  <c r="R106"/>
  <c r="P106"/>
  <c r="BI105"/>
  <c r="BH105"/>
  <c r="BG105"/>
  <c r="BE105"/>
  <c r="T105"/>
  <c r="R105"/>
  <c r="P105"/>
  <c r="BI104"/>
  <c r="BH104"/>
  <c r="BG104"/>
  <c r="BE104"/>
  <c r="T104"/>
  <c r="R104"/>
  <c r="P104"/>
  <c r="BI103"/>
  <c r="BH103"/>
  <c r="BG103"/>
  <c r="BE103"/>
  <c r="T103"/>
  <c r="R103"/>
  <c r="P103"/>
  <c r="BI102"/>
  <c r="BH102"/>
  <c r="BG102"/>
  <c r="BE102"/>
  <c r="T102"/>
  <c r="R102"/>
  <c r="P102"/>
  <c r="J96"/>
  <c r="J95"/>
  <c r="F95"/>
  <c r="F93"/>
  <c r="E91"/>
  <c r="J63"/>
  <c r="J62"/>
  <c r="F62"/>
  <c r="F60"/>
  <c r="E58"/>
  <c r="J22"/>
  <c r="E22"/>
  <c r="F96"/>
  <c r="J21"/>
  <c r="J16"/>
  <c r="J93"/>
  <c r="E7"/>
  <c r="E85"/>
  <c i="19" r="J41"/>
  <c r="J40"/>
  <c i="1" r="AY78"/>
  <c i="19" r="J39"/>
  <c i="1" r="AX78"/>
  <c i="19"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BI123"/>
  <c r="BH123"/>
  <c r="BG123"/>
  <c r="BE123"/>
  <c r="T123"/>
  <c r="R123"/>
  <c r="P123"/>
  <c r="BI122"/>
  <c r="BH122"/>
  <c r="BG122"/>
  <c r="BE122"/>
  <c r="T122"/>
  <c r="R122"/>
  <c r="P122"/>
  <c r="BI121"/>
  <c r="BH121"/>
  <c r="BG121"/>
  <c r="BE121"/>
  <c r="T121"/>
  <c r="R121"/>
  <c r="P121"/>
  <c r="BI120"/>
  <c r="BH120"/>
  <c r="BG120"/>
  <c r="BE120"/>
  <c r="T120"/>
  <c r="R120"/>
  <c r="P120"/>
  <c r="BI119"/>
  <c r="BH119"/>
  <c r="BG119"/>
  <c r="BE119"/>
  <c r="T119"/>
  <c r="R119"/>
  <c r="P119"/>
  <c r="BI118"/>
  <c r="BH118"/>
  <c r="BG118"/>
  <c r="BE118"/>
  <c r="T118"/>
  <c r="R118"/>
  <c r="P118"/>
  <c r="BI117"/>
  <c r="BH117"/>
  <c r="BG117"/>
  <c r="BE117"/>
  <c r="T117"/>
  <c r="R117"/>
  <c r="P117"/>
  <c r="BI116"/>
  <c r="BH116"/>
  <c r="BG116"/>
  <c r="BE116"/>
  <c r="T116"/>
  <c r="R116"/>
  <c r="P116"/>
  <c r="BI114"/>
  <c r="BH114"/>
  <c r="BG114"/>
  <c r="BE114"/>
  <c r="T114"/>
  <c r="R114"/>
  <c r="P114"/>
  <c r="BI113"/>
  <c r="BH113"/>
  <c r="BG113"/>
  <c r="BE113"/>
  <c r="T113"/>
  <c r="R113"/>
  <c r="P113"/>
  <c r="BI112"/>
  <c r="BH112"/>
  <c r="BG112"/>
  <c r="BE112"/>
  <c r="T112"/>
  <c r="R112"/>
  <c r="P112"/>
  <c r="BI111"/>
  <c r="BH111"/>
  <c r="BG111"/>
  <c r="BE111"/>
  <c r="T111"/>
  <c r="R111"/>
  <c r="P111"/>
  <c r="BI110"/>
  <c r="BH110"/>
  <c r="BG110"/>
  <c r="BE110"/>
  <c r="T110"/>
  <c r="R110"/>
  <c r="P110"/>
  <c r="BI109"/>
  <c r="BH109"/>
  <c r="BG109"/>
  <c r="BE109"/>
  <c r="T109"/>
  <c r="R109"/>
  <c r="P109"/>
  <c r="BI108"/>
  <c r="BH108"/>
  <c r="BG108"/>
  <c r="BE108"/>
  <c r="T108"/>
  <c r="R108"/>
  <c r="P108"/>
  <c r="BI107"/>
  <c r="BH107"/>
  <c r="BG107"/>
  <c r="BE107"/>
  <c r="T107"/>
  <c r="R107"/>
  <c r="P107"/>
  <c r="BI106"/>
  <c r="BH106"/>
  <c r="BG106"/>
  <c r="BE106"/>
  <c r="T106"/>
  <c r="R106"/>
  <c r="P106"/>
  <c r="BI105"/>
  <c r="BH105"/>
  <c r="BG105"/>
  <c r="BE105"/>
  <c r="T105"/>
  <c r="R105"/>
  <c r="P105"/>
  <c r="BI104"/>
  <c r="BH104"/>
  <c r="BG104"/>
  <c r="BE104"/>
  <c r="T104"/>
  <c r="R104"/>
  <c r="P104"/>
  <c r="BI103"/>
  <c r="BH103"/>
  <c r="BG103"/>
  <c r="BE103"/>
  <c r="T103"/>
  <c r="R103"/>
  <c r="P103"/>
  <c r="BI102"/>
  <c r="BH102"/>
  <c r="BG102"/>
  <c r="BE102"/>
  <c r="T102"/>
  <c r="R102"/>
  <c r="P102"/>
  <c r="BI101"/>
  <c r="BH101"/>
  <c r="BG101"/>
  <c r="BE101"/>
  <c r="T101"/>
  <c r="R101"/>
  <c r="P101"/>
  <c r="BI100"/>
  <c r="BH100"/>
  <c r="BG100"/>
  <c r="BE100"/>
  <c r="T100"/>
  <c r="R100"/>
  <c r="P100"/>
  <c r="BI98"/>
  <c r="BH98"/>
  <c r="BG98"/>
  <c r="BE98"/>
  <c r="T98"/>
  <c r="R98"/>
  <c r="P98"/>
  <c r="BI97"/>
  <c r="BH97"/>
  <c r="BG97"/>
  <c r="BE97"/>
  <c r="T97"/>
  <c r="R97"/>
  <c r="P97"/>
  <c r="J93"/>
  <c r="J92"/>
  <c r="F92"/>
  <c r="F90"/>
  <c r="E88"/>
  <c r="J63"/>
  <c r="J62"/>
  <c r="F62"/>
  <c r="F60"/>
  <c r="E58"/>
  <c r="J22"/>
  <c r="E22"/>
  <c r="F93"/>
  <c r="J21"/>
  <c r="J16"/>
  <c r="J90"/>
  <c r="E7"/>
  <c r="E82"/>
  <c i="18" r="J41"/>
  <c r="J40"/>
  <c i="1" r="AY77"/>
  <c i="18" r="J39"/>
  <c i="1" r="AX77"/>
  <c i="18" r="BI216"/>
  <c r="BH216"/>
  <c r="BG216"/>
  <c r="BE216"/>
  <c r="T216"/>
  <c r="R216"/>
  <c r="P216"/>
  <c r="BI215"/>
  <c r="BH215"/>
  <c r="BG215"/>
  <c r="BE215"/>
  <c r="T215"/>
  <c r="R215"/>
  <c r="P215"/>
  <c r="BI214"/>
  <c r="BH214"/>
  <c r="BG214"/>
  <c r="BE214"/>
  <c r="T214"/>
  <c r="R214"/>
  <c r="P214"/>
  <c r="BI213"/>
  <c r="BH213"/>
  <c r="BG213"/>
  <c r="BE213"/>
  <c r="T213"/>
  <c r="R213"/>
  <c r="P213"/>
  <c r="BI212"/>
  <c r="BH212"/>
  <c r="BG212"/>
  <c r="BE212"/>
  <c r="T212"/>
  <c r="R212"/>
  <c r="P212"/>
  <c r="BI211"/>
  <c r="BH211"/>
  <c r="BG211"/>
  <c r="BE211"/>
  <c r="T211"/>
  <c r="R211"/>
  <c r="P211"/>
  <c r="BI210"/>
  <c r="BH210"/>
  <c r="BG210"/>
  <c r="BE210"/>
  <c r="T210"/>
  <c r="R210"/>
  <c r="P210"/>
  <c r="BI209"/>
  <c r="BH209"/>
  <c r="BG209"/>
  <c r="BE209"/>
  <c r="T209"/>
  <c r="R209"/>
  <c r="P209"/>
  <c r="BI207"/>
  <c r="BH207"/>
  <c r="BG207"/>
  <c r="BE207"/>
  <c r="T207"/>
  <c r="T206"/>
  <c r="R207"/>
  <c r="R206"/>
  <c r="P207"/>
  <c r="P206"/>
  <c r="BI205"/>
  <c r="BH205"/>
  <c r="BG205"/>
  <c r="BE205"/>
  <c r="T205"/>
  <c r="R205"/>
  <c r="P205"/>
  <c r="BI204"/>
  <c r="BH204"/>
  <c r="BG204"/>
  <c r="BE204"/>
  <c r="T204"/>
  <c r="R204"/>
  <c r="P204"/>
  <c r="BI203"/>
  <c r="BH203"/>
  <c r="BG203"/>
  <c r="BE203"/>
  <c r="T203"/>
  <c r="R203"/>
  <c r="P203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8"/>
  <c r="BH188"/>
  <c r="BG188"/>
  <c r="BE188"/>
  <c r="T188"/>
  <c r="R188"/>
  <c r="P188"/>
  <c r="BI186"/>
  <c r="BH186"/>
  <c r="BG186"/>
  <c r="BE186"/>
  <c r="T186"/>
  <c r="R186"/>
  <c r="P186"/>
  <c r="BI184"/>
  <c r="BH184"/>
  <c r="BG184"/>
  <c r="BE184"/>
  <c r="T184"/>
  <c r="R184"/>
  <c r="P184"/>
  <c r="BI182"/>
  <c r="BH182"/>
  <c r="BG182"/>
  <c r="BE182"/>
  <c r="T182"/>
  <c r="R182"/>
  <c r="P182"/>
  <c r="BI180"/>
  <c r="BH180"/>
  <c r="BG180"/>
  <c r="BE180"/>
  <c r="T180"/>
  <c r="R180"/>
  <c r="P180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1"/>
  <c r="BH141"/>
  <c r="BG141"/>
  <c r="BE141"/>
  <c r="T141"/>
  <c r="R141"/>
  <c r="P141"/>
  <c r="BI139"/>
  <c r="BH139"/>
  <c r="BG139"/>
  <c r="BE139"/>
  <c r="T139"/>
  <c r="R139"/>
  <c r="P139"/>
  <c r="BI137"/>
  <c r="BH137"/>
  <c r="BG137"/>
  <c r="BE137"/>
  <c r="T137"/>
  <c r="R137"/>
  <c r="P137"/>
  <c r="BI135"/>
  <c r="BH135"/>
  <c r="BG135"/>
  <c r="BE135"/>
  <c r="T135"/>
  <c r="R135"/>
  <c r="P135"/>
  <c r="BI133"/>
  <c r="BH133"/>
  <c r="BG133"/>
  <c r="BE133"/>
  <c r="T133"/>
  <c r="R133"/>
  <c r="P133"/>
  <c r="BI131"/>
  <c r="BH131"/>
  <c r="BG131"/>
  <c r="BE131"/>
  <c r="T131"/>
  <c r="R131"/>
  <c r="P131"/>
  <c r="BI129"/>
  <c r="BH129"/>
  <c r="BG129"/>
  <c r="BE129"/>
  <c r="T129"/>
  <c r="R129"/>
  <c r="P129"/>
  <c r="BI127"/>
  <c r="BH127"/>
  <c r="BG127"/>
  <c r="BE127"/>
  <c r="T127"/>
  <c r="R127"/>
  <c r="P127"/>
  <c r="BI126"/>
  <c r="BH126"/>
  <c r="BG126"/>
  <c r="BE126"/>
  <c r="T126"/>
  <c r="R126"/>
  <c r="P126"/>
  <c r="BI124"/>
  <c r="BH124"/>
  <c r="BG124"/>
  <c r="BE124"/>
  <c r="T124"/>
  <c r="R124"/>
  <c r="P124"/>
  <c r="BI123"/>
  <c r="BH123"/>
  <c r="BG123"/>
  <c r="BE123"/>
  <c r="T123"/>
  <c r="R123"/>
  <c r="P123"/>
  <c r="BI122"/>
  <c r="BH122"/>
  <c r="BG122"/>
  <c r="BE122"/>
  <c r="T122"/>
  <c r="R122"/>
  <c r="P122"/>
  <c r="BI121"/>
  <c r="BH121"/>
  <c r="BG121"/>
  <c r="BE121"/>
  <c r="T121"/>
  <c r="R121"/>
  <c r="P121"/>
  <c r="BI119"/>
  <c r="BH119"/>
  <c r="BG119"/>
  <c r="BE119"/>
  <c r="T119"/>
  <c r="R119"/>
  <c r="P119"/>
  <c r="BI117"/>
  <c r="BH117"/>
  <c r="BG117"/>
  <c r="BE117"/>
  <c r="T117"/>
  <c r="R117"/>
  <c r="P117"/>
  <c r="BI115"/>
  <c r="BH115"/>
  <c r="BG115"/>
  <c r="BE115"/>
  <c r="T115"/>
  <c r="R115"/>
  <c r="P115"/>
  <c r="BI113"/>
  <c r="BH113"/>
  <c r="BG113"/>
  <c r="BE113"/>
  <c r="T113"/>
  <c r="R113"/>
  <c r="P113"/>
  <c r="BI111"/>
  <c r="BH111"/>
  <c r="BG111"/>
  <c r="BE111"/>
  <c r="T111"/>
  <c r="R111"/>
  <c r="P111"/>
  <c r="BI109"/>
  <c r="BH109"/>
  <c r="BG109"/>
  <c r="BE109"/>
  <c r="T109"/>
  <c r="R109"/>
  <c r="P109"/>
  <c r="BI107"/>
  <c r="BH107"/>
  <c r="BG107"/>
  <c r="BE107"/>
  <c r="T107"/>
  <c r="R107"/>
  <c r="P107"/>
  <c r="BI105"/>
  <c r="BH105"/>
  <c r="BG105"/>
  <c r="BE105"/>
  <c r="T105"/>
  <c r="R105"/>
  <c r="P105"/>
  <c r="BI104"/>
  <c r="BH104"/>
  <c r="BG104"/>
  <c r="BE104"/>
  <c r="T104"/>
  <c r="R104"/>
  <c r="P104"/>
  <c r="BI103"/>
  <c r="BH103"/>
  <c r="BG103"/>
  <c r="BE103"/>
  <c r="T103"/>
  <c r="R103"/>
  <c r="P103"/>
  <c r="BI102"/>
  <c r="BH102"/>
  <c r="BG102"/>
  <c r="BE102"/>
  <c r="T102"/>
  <c r="R102"/>
  <c r="P102"/>
  <c r="BI101"/>
  <c r="BH101"/>
  <c r="BG101"/>
  <c r="BE101"/>
  <c r="T101"/>
  <c r="R101"/>
  <c r="P101"/>
  <c r="BI100"/>
  <c r="BH100"/>
  <c r="BG100"/>
  <c r="BE100"/>
  <c r="T100"/>
  <c r="R100"/>
  <c r="P100"/>
  <c r="BI99"/>
  <c r="BH99"/>
  <c r="BG99"/>
  <c r="BE99"/>
  <c r="T99"/>
  <c r="R99"/>
  <c r="P99"/>
  <c r="J94"/>
  <c r="J93"/>
  <c r="F93"/>
  <c r="F91"/>
  <c r="E89"/>
  <c r="J63"/>
  <c r="J62"/>
  <c r="F62"/>
  <c r="F60"/>
  <c r="E58"/>
  <c r="J22"/>
  <c r="E22"/>
  <c r="F63"/>
  <c r="J21"/>
  <c r="J16"/>
  <c r="J60"/>
  <c r="E7"/>
  <c r="E52"/>
  <c i="17" r="J41"/>
  <c r="J40"/>
  <c i="1" r="AY76"/>
  <c i="17" r="J39"/>
  <c i="1" r="AX76"/>
  <c i="17"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BI123"/>
  <c r="BH123"/>
  <c r="BG123"/>
  <c r="BE123"/>
  <c r="T123"/>
  <c r="R123"/>
  <c r="P123"/>
  <c r="BI122"/>
  <c r="BH122"/>
  <c r="BG122"/>
  <c r="BE122"/>
  <c r="T122"/>
  <c r="R122"/>
  <c r="P122"/>
  <c r="BI121"/>
  <c r="BH121"/>
  <c r="BG121"/>
  <c r="BE121"/>
  <c r="T121"/>
  <c r="R121"/>
  <c r="P121"/>
  <c r="BI120"/>
  <c r="BH120"/>
  <c r="BG120"/>
  <c r="BE120"/>
  <c r="T120"/>
  <c r="R120"/>
  <c r="P120"/>
  <c r="BI118"/>
  <c r="BH118"/>
  <c r="BG118"/>
  <c r="BE118"/>
  <c r="T118"/>
  <c r="R118"/>
  <c r="P118"/>
  <c r="BI117"/>
  <c r="BH117"/>
  <c r="BG117"/>
  <c r="BE117"/>
  <c r="T117"/>
  <c r="R117"/>
  <c r="P117"/>
  <c r="BI116"/>
  <c r="BH116"/>
  <c r="BG116"/>
  <c r="BE116"/>
  <c r="T116"/>
  <c r="R116"/>
  <c r="P116"/>
  <c r="BI115"/>
  <c r="BH115"/>
  <c r="BG115"/>
  <c r="BE115"/>
  <c r="T115"/>
  <c r="R115"/>
  <c r="P115"/>
  <c r="BI114"/>
  <c r="BH114"/>
  <c r="BG114"/>
  <c r="BE114"/>
  <c r="T114"/>
  <c r="R114"/>
  <c r="P114"/>
  <c r="BI113"/>
  <c r="BH113"/>
  <c r="BG113"/>
  <c r="BE113"/>
  <c r="T113"/>
  <c r="R113"/>
  <c r="P113"/>
  <c r="BI112"/>
  <c r="BH112"/>
  <c r="BG112"/>
  <c r="BE112"/>
  <c r="T112"/>
  <c r="R112"/>
  <c r="P112"/>
  <c r="BI111"/>
  <c r="BH111"/>
  <c r="BG111"/>
  <c r="BE111"/>
  <c r="T111"/>
  <c r="R111"/>
  <c r="P111"/>
  <c r="BI110"/>
  <c r="BH110"/>
  <c r="BG110"/>
  <c r="BE110"/>
  <c r="T110"/>
  <c r="R110"/>
  <c r="P110"/>
  <c r="BI109"/>
  <c r="BH109"/>
  <c r="BG109"/>
  <c r="BE109"/>
  <c r="T109"/>
  <c r="R109"/>
  <c r="P109"/>
  <c r="BI108"/>
  <c r="BH108"/>
  <c r="BG108"/>
  <c r="BE108"/>
  <c r="T108"/>
  <c r="R108"/>
  <c r="P108"/>
  <c r="BI107"/>
  <c r="BH107"/>
  <c r="BG107"/>
  <c r="BE107"/>
  <c r="T107"/>
  <c r="R107"/>
  <c r="P107"/>
  <c r="BI106"/>
  <c r="BH106"/>
  <c r="BG106"/>
  <c r="BE106"/>
  <c r="T106"/>
  <c r="R106"/>
  <c r="P106"/>
  <c r="BI105"/>
  <c r="BH105"/>
  <c r="BG105"/>
  <c r="BE105"/>
  <c r="T105"/>
  <c r="R105"/>
  <c r="P105"/>
  <c r="BI104"/>
  <c r="BH104"/>
  <c r="BG104"/>
  <c r="BE104"/>
  <c r="T104"/>
  <c r="R104"/>
  <c r="P104"/>
  <c r="BI103"/>
  <c r="BH103"/>
  <c r="BG103"/>
  <c r="BE103"/>
  <c r="T103"/>
  <c r="R103"/>
  <c r="P103"/>
  <c r="BI102"/>
  <c r="BH102"/>
  <c r="BG102"/>
  <c r="BE102"/>
  <c r="T102"/>
  <c r="R102"/>
  <c r="P102"/>
  <c r="J96"/>
  <c r="J95"/>
  <c r="F95"/>
  <c r="F93"/>
  <c r="E91"/>
  <c r="J63"/>
  <c r="J62"/>
  <c r="F62"/>
  <c r="F60"/>
  <c r="E58"/>
  <c r="J22"/>
  <c r="E22"/>
  <c r="F63"/>
  <c r="J21"/>
  <c r="J16"/>
  <c r="J93"/>
  <c r="E7"/>
  <c r="E85"/>
  <c i="16" r="J41"/>
  <c r="J40"/>
  <c i="1" r="AY75"/>
  <c i="16" r="J39"/>
  <c i="1" r="AX75"/>
  <c i="16" r="BI316"/>
  <c r="BH316"/>
  <c r="BG316"/>
  <c r="BE316"/>
  <c r="T316"/>
  <c r="R316"/>
  <c r="P316"/>
  <c r="BI315"/>
  <c r="BH315"/>
  <c r="BG315"/>
  <c r="BE315"/>
  <c r="T315"/>
  <c r="R315"/>
  <c r="P315"/>
  <c r="BI314"/>
  <c r="BH314"/>
  <c r="BG314"/>
  <c r="BE314"/>
  <c r="T314"/>
  <c r="R314"/>
  <c r="P314"/>
  <c r="BI313"/>
  <c r="BH313"/>
  <c r="BG313"/>
  <c r="BE313"/>
  <c r="T313"/>
  <c r="R313"/>
  <c r="P313"/>
  <c r="BI312"/>
  <c r="BH312"/>
  <c r="BG312"/>
  <c r="BE312"/>
  <c r="T312"/>
  <c r="R312"/>
  <c r="P312"/>
  <c r="BI311"/>
  <c r="BH311"/>
  <c r="BG311"/>
  <c r="BE311"/>
  <c r="T311"/>
  <c r="R311"/>
  <c r="P311"/>
  <c r="BI310"/>
  <c r="BH310"/>
  <c r="BG310"/>
  <c r="BE310"/>
  <c r="T310"/>
  <c r="R310"/>
  <c r="P310"/>
  <c r="BI309"/>
  <c r="BH309"/>
  <c r="BG309"/>
  <c r="BE309"/>
  <c r="T309"/>
  <c r="R309"/>
  <c r="P309"/>
  <c r="BI308"/>
  <c r="BH308"/>
  <c r="BG308"/>
  <c r="BE308"/>
  <c r="T308"/>
  <c r="R308"/>
  <c r="P308"/>
  <c r="BI307"/>
  <c r="BH307"/>
  <c r="BG307"/>
  <c r="BE307"/>
  <c r="T307"/>
  <c r="R307"/>
  <c r="P307"/>
  <c r="BI306"/>
  <c r="BH306"/>
  <c r="BG306"/>
  <c r="BE306"/>
  <c r="T306"/>
  <c r="R306"/>
  <c r="P306"/>
  <c r="BI305"/>
  <c r="BH305"/>
  <c r="BG305"/>
  <c r="BE305"/>
  <c r="T305"/>
  <c r="R305"/>
  <c r="P305"/>
  <c r="BI304"/>
  <c r="BH304"/>
  <c r="BG304"/>
  <c r="BE304"/>
  <c r="T304"/>
  <c r="R304"/>
  <c r="P304"/>
  <c r="BI303"/>
  <c r="BH303"/>
  <c r="BG303"/>
  <c r="BE303"/>
  <c r="T303"/>
  <c r="R303"/>
  <c r="P303"/>
  <c r="BI302"/>
  <c r="BH302"/>
  <c r="BG302"/>
  <c r="BE302"/>
  <c r="T302"/>
  <c r="R302"/>
  <c r="P302"/>
  <c r="BI301"/>
  <c r="BH301"/>
  <c r="BG301"/>
  <c r="BE301"/>
  <c r="T301"/>
  <c r="R301"/>
  <c r="P301"/>
  <c r="BI300"/>
  <c r="BH300"/>
  <c r="BG300"/>
  <c r="BE300"/>
  <c r="T300"/>
  <c r="R300"/>
  <c r="P300"/>
  <c r="BI299"/>
  <c r="BH299"/>
  <c r="BG299"/>
  <c r="BE299"/>
  <c r="T299"/>
  <c r="R299"/>
  <c r="P299"/>
  <c r="BI298"/>
  <c r="BH298"/>
  <c r="BG298"/>
  <c r="BE298"/>
  <c r="T298"/>
  <c r="R298"/>
  <c r="P298"/>
  <c r="BI297"/>
  <c r="BH297"/>
  <c r="BG297"/>
  <c r="BE297"/>
  <c r="T297"/>
  <c r="R297"/>
  <c r="P297"/>
  <c r="BI296"/>
  <c r="BH296"/>
  <c r="BG296"/>
  <c r="BE296"/>
  <c r="T296"/>
  <c r="R296"/>
  <c r="P296"/>
  <c r="BI295"/>
  <c r="BH295"/>
  <c r="BG295"/>
  <c r="BE295"/>
  <c r="T295"/>
  <c r="R295"/>
  <c r="P295"/>
  <c r="BI294"/>
  <c r="BH294"/>
  <c r="BG294"/>
  <c r="BE294"/>
  <c r="T294"/>
  <c r="R294"/>
  <c r="P294"/>
  <c r="BI293"/>
  <c r="BH293"/>
  <c r="BG293"/>
  <c r="BE293"/>
  <c r="T293"/>
  <c r="R293"/>
  <c r="P293"/>
  <c r="BI292"/>
  <c r="BH292"/>
  <c r="BG292"/>
  <c r="BE292"/>
  <c r="T292"/>
  <c r="R292"/>
  <c r="P292"/>
  <c r="BI291"/>
  <c r="BH291"/>
  <c r="BG291"/>
  <c r="BE291"/>
  <c r="T291"/>
  <c r="R291"/>
  <c r="P291"/>
  <c r="BI290"/>
  <c r="BH290"/>
  <c r="BG290"/>
  <c r="BE290"/>
  <c r="T290"/>
  <c r="R290"/>
  <c r="P290"/>
  <c r="BI289"/>
  <c r="BH289"/>
  <c r="BG289"/>
  <c r="BE289"/>
  <c r="T289"/>
  <c r="R289"/>
  <c r="P289"/>
  <c r="BI288"/>
  <c r="BH288"/>
  <c r="BG288"/>
  <c r="BE288"/>
  <c r="T288"/>
  <c r="R288"/>
  <c r="P288"/>
  <c r="BI287"/>
  <c r="BH287"/>
  <c r="BG287"/>
  <c r="BE287"/>
  <c r="T287"/>
  <c r="R287"/>
  <c r="P287"/>
  <c r="BI286"/>
  <c r="BH286"/>
  <c r="BG286"/>
  <c r="BE286"/>
  <c r="T286"/>
  <c r="R286"/>
  <c r="P286"/>
  <c r="BI285"/>
  <c r="BH285"/>
  <c r="BG285"/>
  <c r="BE285"/>
  <c r="T285"/>
  <c r="R285"/>
  <c r="P285"/>
  <c r="BI284"/>
  <c r="BH284"/>
  <c r="BG284"/>
  <c r="BE284"/>
  <c r="T284"/>
  <c r="R284"/>
  <c r="P284"/>
  <c r="BI283"/>
  <c r="BH283"/>
  <c r="BG283"/>
  <c r="BE283"/>
  <c r="T283"/>
  <c r="R283"/>
  <c r="P283"/>
  <c r="BI282"/>
  <c r="BH282"/>
  <c r="BG282"/>
  <c r="BE282"/>
  <c r="T282"/>
  <c r="R282"/>
  <c r="P282"/>
  <c r="BI281"/>
  <c r="BH281"/>
  <c r="BG281"/>
  <c r="BE281"/>
  <c r="T281"/>
  <c r="R281"/>
  <c r="P281"/>
  <c r="BI280"/>
  <c r="BH280"/>
  <c r="BG280"/>
  <c r="BE280"/>
  <c r="T280"/>
  <c r="R280"/>
  <c r="P280"/>
  <c r="BI278"/>
  <c r="BH278"/>
  <c r="BG278"/>
  <c r="BE278"/>
  <c r="T278"/>
  <c r="R278"/>
  <c r="P278"/>
  <c r="BI277"/>
  <c r="BH277"/>
  <c r="BG277"/>
  <c r="BE277"/>
  <c r="T277"/>
  <c r="R277"/>
  <c r="P277"/>
  <c r="BI276"/>
  <c r="BH276"/>
  <c r="BG276"/>
  <c r="BE276"/>
  <c r="T276"/>
  <c r="R276"/>
  <c r="P276"/>
  <c r="BI275"/>
  <c r="BH275"/>
  <c r="BG275"/>
  <c r="BE275"/>
  <c r="T275"/>
  <c r="R275"/>
  <c r="P275"/>
  <c r="BI274"/>
  <c r="BH274"/>
  <c r="BG274"/>
  <c r="BE274"/>
  <c r="T274"/>
  <c r="R274"/>
  <c r="P274"/>
  <c r="BI273"/>
  <c r="BH273"/>
  <c r="BG273"/>
  <c r="BE273"/>
  <c r="T273"/>
  <c r="R273"/>
  <c r="P273"/>
  <c r="BI272"/>
  <c r="BH272"/>
  <c r="BG272"/>
  <c r="BE272"/>
  <c r="T272"/>
  <c r="R272"/>
  <c r="P272"/>
  <c r="BI270"/>
  <c r="BH270"/>
  <c r="BG270"/>
  <c r="BE270"/>
  <c r="T270"/>
  <c r="R270"/>
  <c r="P270"/>
  <c r="BI269"/>
  <c r="BH269"/>
  <c r="BG269"/>
  <c r="BE269"/>
  <c r="T269"/>
  <c r="R269"/>
  <c r="P269"/>
  <c r="BI268"/>
  <c r="BH268"/>
  <c r="BG268"/>
  <c r="BE268"/>
  <c r="T268"/>
  <c r="R268"/>
  <c r="P268"/>
  <c r="BI267"/>
  <c r="BH267"/>
  <c r="BG267"/>
  <c r="BE267"/>
  <c r="T267"/>
  <c r="R267"/>
  <c r="P267"/>
  <c r="BI266"/>
  <c r="BH266"/>
  <c r="BG266"/>
  <c r="BE266"/>
  <c r="T266"/>
  <c r="R266"/>
  <c r="P266"/>
  <c r="BI265"/>
  <c r="BH265"/>
  <c r="BG265"/>
  <c r="BE265"/>
  <c r="T265"/>
  <c r="R265"/>
  <c r="P265"/>
  <c r="BI264"/>
  <c r="BH264"/>
  <c r="BG264"/>
  <c r="BE264"/>
  <c r="T264"/>
  <c r="R264"/>
  <c r="P264"/>
  <c r="BI263"/>
  <c r="BH263"/>
  <c r="BG263"/>
  <c r="BE263"/>
  <c r="T263"/>
  <c r="R263"/>
  <c r="P263"/>
  <c r="BI262"/>
  <c r="BH262"/>
  <c r="BG262"/>
  <c r="BE262"/>
  <c r="T262"/>
  <c r="R262"/>
  <c r="P262"/>
  <c r="BI261"/>
  <c r="BH261"/>
  <c r="BG261"/>
  <c r="BE261"/>
  <c r="T261"/>
  <c r="R261"/>
  <c r="P261"/>
  <c r="BI260"/>
  <c r="BH260"/>
  <c r="BG260"/>
  <c r="BE260"/>
  <c r="T260"/>
  <c r="R260"/>
  <c r="P260"/>
  <c r="BI259"/>
  <c r="BH259"/>
  <c r="BG259"/>
  <c r="BE259"/>
  <c r="T259"/>
  <c r="R259"/>
  <c r="P259"/>
  <c r="BI258"/>
  <c r="BH258"/>
  <c r="BG258"/>
  <c r="BE258"/>
  <c r="T258"/>
  <c r="R258"/>
  <c r="P258"/>
  <c r="BI257"/>
  <c r="BH257"/>
  <c r="BG257"/>
  <c r="BE257"/>
  <c r="T257"/>
  <c r="R257"/>
  <c r="P257"/>
  <c r="BI256"/>
  <c r="BH256"/>
  <c r="BG256"/>
  <c r="BE256"/>
  <c r="T256"/>
  <c r="R256"/>
  <c r="P256"/>
  <c r="BI255"/>
  <c r="BH255"/>
  <c r="BG255"/>
  <c r="BE255"/>
  <c r="T255"/>
  <c r="R255"/>
  <c r="P255"/>
  <c r="BI254"/>
  <c r="BH254"/>
  <c r="BG254"/>
  <c r="BE254"/>
  <c r="T254"/>
  <c r="R254"/>
  <c r="P254"/>
  <c r="BI253"/>
  <c r="BH253"/>
  <c r="BG253"/>
  <c r="BE253"/>
  <c r="T253"/>
  <c r="R253"/>
  <c r="P253"/>
  <c r="BI252"/>
  <c r="BH252"/>
  <c r="BG252"/>
  <c r="BE252"/>
  <c r="T252"/>
  <c r="R252"/>
  <c r="P252"/>
  <c r="BI251"/>
  <c r="BH251"/>
  <c r="BG251"/>
  <c r="BE251"/>
  <c r="T251"/>
  <c r="R251"/>
  <c r="P251"/>
  <c r="BI250"/>
  <c r="BH250"/>
  <c r="BG250"/>
  <c r="BE250"/>
  <c r="T250"/>
  <c r="R250"/>
  <c r="P250"/>
  <c r="BI249"/>
  <c r="BH249"/>
  <c r="BG249"/>
  <c r="BE249"/>
  <c r="T249"/>
  <c r="R249"/>
  <c r="P249"/>
  <c r="BI248"/>
  <c r="BH248"/>
  <c r="BG248"/>
  <c r="BE248"/>
  <c r="T248"/>
  <c r="R248"/>
  <c r="P248"/>
  <c r="BI247"/>
  <c r="BH247"/>
  <c r="BG247"/>
  <c r="BE247"/>
  <c r="T247"/>
  <c r="R247"/>
  <c r="P247"/>
  <c r="BI246"/>
  <c r="BH246"/>
  <c r="BG246"/>
  <c r="BE246"/>
  <c r="T246"/>
  <c r="R246"/>
  <c r="P246"/>
  <c r="BI245"/>
  <c r="BH245"/>
  <c r="BG245"/>
  <c r="BE245"/>
  <c r="T245"/>
  <c r="R245"/>
  <c r="P245"/>
  <c r="BI244"/>
  <c r="BH244"/>
  <c r="BG244"/>
  <c r="BE244"/>
  <c r="T244"/>
  <c r="R244"/>
  <c r="P244"/>
  <c r="BI243"/>
  <c r="BH243"/>
  <c r="BG243"/>
  <c r="BE243"/>
  <c r="T243"/>
  <c r="R243"/>
  <c r="P243"/>
  <c r="BI242"/>
  <c r="BH242"/>
  <c r="BG242"/>
  <c r="BE242"/>
  <c r="T242"/>
  <c r="R242"/>
  <c r="P242"/>
  <c r="BI241"/>
  <c r="BH241"/>
  <c r="BG241"/>
  <c r="BE241"/>
  <c r="T241"/>
  <c r="R241"/>
  <c r="P241"/>
  <c r="BI240"/>
  <c r="BH240"/>
  <c r="BG240"/>
  <c r="BE240"/>
  <c r="T240"/>
  <c r="R240"/>
  <c r="P240"/>
  <c r="BI239"/>
  <c r="BH239"/>
  <c r="BG239"/>
  <c r="BE239"/>
  <c r="T239"/>
  <c r="R239"/>
  <c r="P239"/>
  <c r="BI238"/>
  <c r="BH238"/>
  <c r="BG238"/>
  <c r="BE238"/>
  <c r="T238"/>
  <c r="R238"/>
  <c r="P238"/>
  <c r="BI237"/>
  <c r="BH237"/>
  <c r="BG237"/>
  <c r="BE237"/>
  <c r="T237"/>
  <c r="R237"/>
  <c r="P237"/>
  <c r="BI236"/>
  <c r="BH236"/>
  <c r="BG236"/>
  <c r="BE236"/>
  <c r="T236"/>
  <c r="R236"/>
  <c r="P236"/>
  <c r="BI235"/>
  <c r="BH235"/>
  <c r="BG235"/>
  <c r="BE235"/>
  <c r="T235"/>
  <c r="R235"/>
  <c r="P235"/>
  <c r="BI234"/>
  <c r="BH234"/>
  <c r="BG234"/>
  <c r="BE234"/>
  <c r="T234"/>
  <c r="R234"/>
  <c r="P234"/>
  <c r="BI233"/>
  <c r="BH233"/>
  <c r="BG233"/>
  <c r="BE233"/>
  <c r="T233"/>
  <c r="R233"/>
  <c r="P233"/>
  <c r="BI232"/>
  <c r="BH232"/>
  <c r="BG232"/>
  <c r="BE232"/>
  <c r="T232"/>
  <c r="R232"/>
  <c r="P232"/>
  <c r="BI231"/>
  <c r="BH231"/>
  <c r="BG231"/>
  <c r="BE231"/>
  <c r="T231"/>
  <c r="R231"/>
  <c r="P231"/>
  <c r="BI230"/>
  <c r="BH230"/>
  <c r="BG230"/>
  <c r="BE230"/>
  <c r="T230"/>
  <c r="R230"/>
  <c r="P230"/>
  <c r="BI229"/>
  <c r="BH229"/>
  <c r="BG229"/>
  <c r="BE229"/>
  <c r="T229"/>
  <c r="R229"/>
  <c r="P229"/>
  <c r="BI228"/>
  <c r="BH228"/>
  <c r="BG228"/>
  <c r="BE228"/>
  <c r="T228"/>
  <c r="R228"/>
  <c r="P228"/>
  <c r="BI227"/>
  <c r="BH227"/>
  <c r="BG227"/>
  <c r="BE227"/>
  <c r="T227"/>
  <c r="R227"/>
  <c r="P227"/>
  <c r="BI226"/>
  <c r="BH226"/>
  <c r="BG226"/>
  <c r="BE226"/>
  <c r="T226"/>
  <c r="R226"/>
  <c r="P226"/>
  <c r="BI225"/>
  <c r="BH225"/>
  <c r="BG225"/>
  <c r="BE225"/>
  <c r="T225"/>
  <c r="R225"/>
  <c r="P225"/>
  <c r="BI224"/>
  <c r="BH224"/>
  <c r="BG224"/>
  <c r="BE224"/>
  <c r="T224"/>
  <c r="R224"/>
  <c r="P224"/>
  <c r="BI223"/>
  <c r="BH223"/>
  <c r="BG223"/>
  <c r="BE223"/>
  <c r="T223"/>
  <c r="R223"/>
  <c r="P223"/>
  <c r="BI222"/>
  <c r="BH222"/>
  <c r="BG222"/>
  <c r="BE222"/>
  <c r="T222"/>
  <c r="R222"/>
  <c r="P222"/>
  <c r="BI221"/>
  <c r="BH221"/>
  <c r="BG221"/>
  <c r="BE221"/>
  <c r="T221"/>
  <c r="R221"/>
  <c r="P221"/>
  <c r="BI220"/>
  <c r="BH220"/>
  <c r="BG220"/>
  <c r="BE220"/>
  <c r="T220"/>
  <c r="R220"/>
  <c r="P220"/>
  <c r="BI219"/>
  <c r="BH219"/>
  <c r="BG219"/>
  <c r="BE219"/>
  <c r="T219"/>
  <c r="R219"/>
  <c r="P219"/>
  <c r="BI218"/>
  <c r="BH218"/>
  <c r="BG218"/>
  <c r="BE218"/>
  <c r="T218"/>
  <c r="R218"/>
  <c r="P218"/>
  <c r="BI217"/>
  <c r="BH217"/>
  <c r="BG217"/>
  <c r="BE217"/>
  <c r="T217"/>
  <c r="R217"/>
  <c r="P217"/>
  <c r="BI216"/>
  <c r="BH216"/>
  <c r="BG216"/>
  <c r="BE216"/>
  <c r="T216"/>
  <c r="R216"/>
  <c r="P216"/>
  <c r="BI215"/>
  <c r="BH215"/>
  <c r="BG215"/>
  <c r="BE215"/>
  <c r="T215"/>
  <c r="R215"/>
  <c r="P215"/>
  <c r="BI214"/>
  <c r="BH214"/>
  <c r="BG214"/>
  <c r="BE214"/>
  <c r="T214"/>
  <c r="R214"/>
  <c r="P214"/>
  <c r="BI213"/>
  <c r="BH213"/>
  <c r="BG213"/>
  <c r="BE213"/>
  <c r="T213"/>
  <c r="R213"/>
  <c r="P213"/>
  <c r="BI212"/>
  <c r="BH212"/>
  <c r="BG212"/>
  <c r="BE212"/>
  <c r="T212"/>
  <c r="R212"/>
  <c r="P212"/>
  <c r="BI210"/>
  <c r="BH210"/>
  <c r="BG210"/>
  <c r="BE210"/>
  <c r="T210"/>
  <c r="R210"/>
  <c r="P210"/>
  <c r="BI209"/>
  <c r="BH209"/>
  <c r="BG209"/>
  <c r="BE209"/>
  <c r="T209"/>
  <c r="R209"/>
  <c r="P209"/>
  <c r="BI208"/>
  <c r="BH208"/>
  <c r="BG208"/>
  <c r="BE208"/>
  <c r="T208"/>
  <c r="R208"/>
  <c r="P208"/>
  <c r="BI207"/>
  <c r="BH207"/>
  <c r="BG207"/>
  <c r="BE207"/>
  <c r="T207"/>
  <c r="R207"/>
  <c r="P207"/>
  <c r="BI206"/>
  <c r="BH206"/>
  <c r="BG206"/>
  <c r="BE206"/>
  <c r="T206"/>
  <c r="R206"/>
  <c r="P206"/>
  <c r="BI205"/>
  <c r="BH205"/>
  <c r="BG205"/>
  <c r="BE205"/>
  <c r="T205"/>
  <c r="R205"/>
  <c r="P205"/>
  <c r="BI204"/>
  <c r="BH204"/>
  <c r="BG204"/>
  <c r="BE204"/>
  <c r="T204"/>
  <c r="R204"/>
  <c r="P204"/>
  <c r="BI203"/>
  <c r="BH203"/>
  <c r="BG203"/>
  <c r="BE203"/>
  <c r="T203"/>
  <c r="R203"/>
  <c r="P203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6"/>
  <c r="BH186"/>
  <c r="BG186"/>
  <c r="BE186"/>
  <c r="T186"/>
  <c r="R186"/>
  <c r="P186"/>
  <c r="BI185"/>
  <c r="BH185"/>
  <c r="BG185"/>
  <c r="BE185"/>
  <c r="T185"/>
  <c r="R185"/>
  <c r="P185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81"/>
  <c r="BH181"/>
  <c r="BG181"/>
  <c r="BE181"/>
  <c r="T181"/>
  <c r="R181"/>
  <c r="P181"/>
  <c r="BI180"/>
  <c r="BH180"/>
  <c r="BG180"/>
  <c r="BE180"/>
  <c r="T180"/>
  <c r="R180"/>
  <c r="P180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BI124"/>
  <c r="BH124"/>
  <c r="BG124"/>
  <c r="BE124"/>
  <c r="T124"/>
  <c r="R124"/>
  <c r="P124"/>
  <c r="BI123"/>
  <c r="BH123"/>
  <c r="BG123"/>
  <c r="BE123"/>
  <c r="T123"/>
  <c r="R123"/>
  <c r="P123"/>
  <c r="BI122"/>
  <c r="BH122"/>
  <c r="BG122"/>
  <c r="BE122"/>
  <c r="T122"/>
  <c r="R122"/>
  <c r="P122"/>
  <c r="BI121"/>
  <c r="BH121"/>
  <c r="BG121"/>
  <c r="BE121"/>
  <c r="T121"/>
  <c r="R121"/>
  <c r="P121"/>
  <c r="BI120"/>
  <c r="BH120"/>
  <c r="BG120"/>
  <c r="BE120"/>
  <c r="T120"/>
  <c r="R120"/>
  <c r="P120"/>
  <c r="BI119"/>
  <c r="BH119"/>
  <c r="BG119"/>
  <c r="BE119"/>
  <c r="T119"/>
  <c r="R119"/>
  <c r="P119"/>
  <c r="BI118"/>
  <c r="BH118"/>
  <c r="BG118"/>
  <c r="BE118"/>
  <c r="T118"/>
  <c r="R118"/>
  <c r="P118"/>
  <c r="BI117"/>
  <c r="BH117"/>
  <c r="BG117"/>
  <c r="BE117"/>
  <c r="T117"/>
  <c r="R117"/>
  <c r="P117"/>
  <c r="BI115"/>
  <c r="BH115"/>
  <c r="BG115"/>
  <c r="BE115"/>
  <c r="T115"/>
  <c r="R115"/>
  <c r="P115"/>
  <c r="BI114"/>
  <c r="BH114"/>
  <c r="BG114"/>
  <c r="BE114"/>
  <c r="T114"/>
  <c r="R114"/>
  <c r="P114"/>
  <c r="BI113"/>
  <c r="BH113"/>
  <c r="BG113"/>
  <c r="BE113"/>
  <c r="T113"/>
  <c r="R113"/>
  <c r="P113"/>
  <c r="BI112"/>
  <c r="BH112"/>
  <c r="BG112"/>
  <c r="BE112"/>
  <c r="T112"/>
  <c r="R112"/>
  <c r="P112"/>
  <c r="BI111"/>
  <c r="BH111"/>
  <c r="BG111"/>
  <c r="BE111"/>
  <c r="T111"/>
  <c r="R111"/>
  <c r="P111"/>
  <c r="BI110"/>
  <c r="BH110"/>
  <c r="BG110"/>
  <c r="BE110"/>
  <c r="T110"/>
  <c r="R110"/>
  <c r="P110"/>
  <c r="BI109"/>
  <c r="BH109"/>
  <c r="BG109"/>
  <c r="BE109"/>
  <c r="T109"/>
  <c r="R109"/>
  <c r="P109"/>
  <c r="BI108"/>
  <c r="BH108"/>
  <c r="BG108"/>
  <c r="BE108"/>
  <c r="T108"/>
  <c r="R108"/>
  <c r="P108"/>
  <c r="BI107"/>
  <c r="BH107"/>
  <c r="BG107"/>
  <c r="BE107"/>
  <c r="T107"/>
  <c r="R107"/>
  <c r="P107"/>
  <c r="BI106"/>
  <c r="BH106"/>
  <c r="BG106"/>
  <c r="BE106"/>
  <c r="T106"/>
  <c r="R106"/>
  <c r="P106"/>
  <c r="BI105"/>
  <c r="BH105"/>
  <c r="BG105"/>
  <c r="BE105"/>
  <c r="T105"/>
  <c r="R105"/>
  <c r="P105"/>
  <c r="BI104"/>
  <c r="BH104"/>
  <c r="BG104"/>
  <c r="BE104"/>
  <c r="T104"/>
  <c r="R104"/>
  <c r="P104"/>
  <c r="J98"/>
  <c r="J97"/>
  <c r="F97"/>
  <c r="F95"/>
  <c r="E93"/>
  <c r="J63"/>
  <c r="J62"/>
  <c r="F62"/>
  <c r="F60"/>
  <c r="E58"/>
  <c r="J22"/>
  <c r="E22"/>
  <c r="F98"/>
  <c r="J21"/>
  <c r="J16"/>
  <c r="J95"/>
  <c r="E7"/>
  <c r="E52"/>
  <c i="15" r="J41"/>
  <c r="J40"/>
  <c i="1" r="AY73"/>
  <c i="15" r="J39"/>
  <c i="1" r="AX73"/>
  <c i="15" r="BI225"/>
  <c r="BH225"/>
  <c r="BG225"/>
  <c r="BE225"/>
  <c r="T225"/>
  <c r="R225"/>
  <c r="P225"/>
  <c r="BI224"/>
  <c r="BH224"/>
  <c r="BG224"/>
  <c r="BE224"/>
  <c r="T224"/>
  <c r="R224"/>
  <c r="P224"/>
  <c r="BI223"/>
  <c r="BH223"/>
  <c r="BG223"/>
  <c r="BE223"/>
  <c r="T223"/>
  <c r="R223"/>
  <c r="P223"/>
  <c r="BI221"/>
  <c r="BH221"/>
  <c r="BG221"/>
  <c r="BE221"/>
  <c r="T221"/>
  <c r="R221"/>
  <c r="P221"/>
  <c r="BI220"/>
  <c r="BH220"/>
  <c r="BG220"/>
  <c r="BE220"/>
  <c r="T220"/>
  <c r="R220"/>
  <c r="P220"/>
  <c r="BI219"/>
  <c r="BH219"/>
  <c r="BG219"/>
  <c r="BE219"/>
  <c r="T219"/>
  <c r="R219"/>
  <c r="P219"/>
  <c r="BI218"/>
  <c r="BH218"/>
  <c r="BG218"/>
  <c r="BE218"/>
  <c r="T218"/>
  <c r="R218"/>
  <c r="P218"/>
  <c r="BI217"/>
  <c r="BH217"/>
  <c r="BG217"/>
  <c r="BE217"/>
  <c r="T217"/>
  <c r="R217"/>
  <c r="P217"/>
  <c r="BI216"/>
  <c r="BH216"/>
  <c r="BG216"/>
  <c r="BE216"/>
  <c r="T216"/>
  <c r="R216"/>
  <c r="P216"/>
  <c r="BI215"/>
  <c r="BH215"/>
  <c r="BG215"/>
  <c r="BE215"/>
  <c r="T215"/>
  <c r="R215"/>
  <c r="P215"/>
  <c r="BI214"/>
  <c r="BH214"/>
  <c r="BG214"/>
  <c r="BE214"/>
  <c r="T214"/>
  <c r="R214"/>
  <c r="P214"/>
  <c r="BI213"/>
  <c r="BH213"/>
  <c r="BG213"/>
  <c r="BE213"/>
  <c r="T213"/>
  <c r="R213"/>
  <c r="P213"/>
  <c r="BI212"/>
  <c r="BH212"/>
  <c r="BG212"/>
  <c r="BE212"/>
  <c r="T212"/>
  <c r="R212"/>
  <c r="P212"/>
  <c r="BI211"/>
  <c r="BH211"/>
  <c r="BG211"/>
  <c r="BE211"/>
  <c r="T211"/>
  <c r="R211"/>
  <c r="P211"/>
  <c r="BI210"/>
  <c r="BH210"/>
  <c r="BG210"/>
  <c r="BE210"/>
  <c r="T210"/>
  <c r="R210"/>
  <c r="P210"/>
  <c r="BI209"/>
  <c r="BH209"/>
  <c r="BG209"/>
  <c r="BE209"/>
  <c r="T209"/>
  <c r="R209"/>
  <c r="P209"/>
  <c r="BI208"/>
  <c r="BH208"/>
  <c r="BG208"/>
  <c r="BE208"/>
  <c r="T208"/>
  <c r="R208"/>
  <c r="P208"/>
  <c r="BI207"/>
  <c r="BH207"/>
  <c r="BG207"/>
  <c r="BE207"/>
  <c r="T207"/>
  <c r="R207"/>
  <c r="P207"/>
  <c r="BI206"/>
  <c r="BH206"/>
  <c r="BG206"/>
  <c r="BE206"/>
  <c r="T206"/>
  <c r="R206"/>
  <c r="P206"/>
  <c r="BI205"/>
  <c r="BH205"/>
  <c r="BG205"/>
  <c r="BE205"/>
  <c r="T205"/>
  <c r="R205"/>
  <c r="P205"/>
  <c r="BI204"/>
  <c r="BH204"/>
  <c r="BG204"/>
  <c r="BE204"/>
  <c r="T204"/>
  <c r="R204"/>
  <c r="P204"/>
  <c r="BI203"/>
  <c r="BH203"/>
  <c r="BG203"/>
  <c r="BE203"/>
  <c r="T203"/>
  <c r="R203"/>
  <c r="P203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4"/>
  <c r="BH184"/>
  <c r="BG184"/>
  <c r="BE184"/>
  <c r="T184"/>
  <c r="R184"/>
  <c r="P184"/>
  <c r="BI183"/>
  <c r="BH183"/>
  <c r="BG183"/>
  <c r="BE183"/>
  <c r="T183"/>
  <c r="R183"/>
  <c r="P183"/>
  <c r="BI181"/>
  <c r="BH181"/>
  <c r="BG181"/>
  <c r="BE181"/>
  <c r="T181"/>
  <c r="R181"/>
  <c r="P181"/>
  <c r="BI179"/>
  <c r="BH179"/>
  <c r="BG179"/>
  <c r="BE179"/>
  <c r="T179"/>
  <c r="R179"/>
  <c r="P179"/>
  <c r="BI178"/>
  <c r="BH178"/>
  <c r="BG178"/>
  <c r="BE178"/>
  <c r="T178"/>
  <c r="R178"/>
  <c r="P178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4"/>
  <c r="BH154"/>
  <c r="BG154"/>
  <c r="BE154"/>
  <c r="T154"/>
  <c r="R154"/>
  <c r="P154"/>
  <c r="BI153"/>
  <c r="BH153"/>
  <c r="BG153"/>
  <c r="BE153"/>
  <c r="T153"/>
  <c r="R153"/>
  <c r="P153"/>
  <c r="BI151"/>
  <c r="BH151"/>
  <c r="BG151"/>
  <c r="BE151"/>
  <c r="T151"/>
  <c r="R151"/>
  <c r="P151"/>
  <c r="BI149"/>
  <c r="BH149"/>
  <c r="BG149"/>
  <c r="BE149"/>
  <c r="T149"/>
  <c r="R149"/>
  <c r="P149"/>
  <c r="BI148"/>
  <c r="BH148"/>
  <c r="BG148"/>
  <c r="BE148"/>
  <c r="T148"/>
  <c r="R148"/>
  <c r="P148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4"/>
  <c r="BH124"/>
  <c r="BG124"/>
  <c r="BE124"/>
  <c r="T124"/>
  <c r="R124"/>
  <c r="P124"/>
  <c r="BI123"/>
  <c r="BH123"/>
  <c r="BG123"/>
  <c r="BE123"/>
  <c r="T123"/>
  <c r="R123"/>
  <c r="P123"/>
  <c r="BI121"/>
  <c r="BH121"/>
  <c r="BG121"/>
  <c r="BE121"/>
  <c r="T121"/>
  <c r="R121"/>
  <c r="P121"/>
  <c r="BI119"/>
  <c r="BH119"/>
  <c r="BG119"/>
  <c r="BE119"/>
  <c r="T119"/>
  <c r="R119"/>
  <c r="P119"/>
  <c r="BI118"/>
  <c r="BH118"/>
  <c r="BG118"/>
  <c r="BE118"/>
  <c r="T118"/>
  <c r="R118"/>
  <c r="P118"/>
  <c r="BI116"/>
  <c r="BH116"/>
  <c r="BG116"/>
  <c r="BE116"/>
  <c r="T116"/>
  <c r="R116"/>
  <c r="P116"/>
  <c r="BI115"/>
  <c r="BH115"/>
  <c r="BG115"/>
  <c r="BE115"/>
  <c r="T115"/>
  <c r="R115"/>
  <c r="P115"/>
  <c r="BI114"/>
  <c r="BH114"/>
  <c r="BG114"/>
  <c r="BE114"/>
  <c r="T114"/>
  <c r="R114"/>
  <c r="P114"/>
  <c r="BI112"/>
  <c r="BH112"/>
  <c r="BG112"/>
  <c r="BE112"/>
  <c r="T112"/>
  <c r="R112"/>
  <c r="P112"/>
  <c r="BI111"/>
  <c r="BH111"/>
  <c r="BG111"/>
  <c r="BE111"/>
  <c r="T111"/>
  <c r="R111"/>
  <c r="P111"/>
  <c r="BI110"/>
  <c r="BH110"/>
  <c r="BG110"/>
  <c r="BE110"/>
  <c r="T110"/>
  <c r="R110"/>
  <c r="P110"/>
  <c r="BI109"/>
  <c r="BH109"/>
  <c r="BG109"/>
  <c r="BE109"/>
  <c r="T109"/>
  <c r="R109"/>
  <c r="P109"/>
  <c r="BI108"/>
  <c r="BH108"/>
  <c r="BG108"/>
  <c r="BE108"/>
  <c r="T108"/>
  <c r="R108"/>
  <c r="P108"/>
  <c r="BI107"/>
  <c r="BH107"/>
  <c r="BG107"/>
  <c r="BE107"/>
  <c r="T107"/>
  <c r="R107"/>
  <c r="P107"/>
  <c r="BI106"/>
  <c r="BH106"/>
  <c r="BG106"/>
  <c r="BE106"/>
  <c r="T106"/>
  <c r="R106"/>
  <c r="P106"/>
  <c r="BI105"/>
  <c r="BH105"/>
  <c r="BG105"/>
  <c r="BE105"/>
  <c r="T105"/>
  <c r="R105"/>
  <c r="P105"/>
  <c r="BI104"/>
  <c r="BH104"/>
  <c r="BG104"/>
  <c r="BE104"/>
  <c r="T104"/>
  <c r="R104"/>
  <c r="P104"/>
  <c r="BI103"/>
  <c r="BH103"/>
  <c r="BG103"/>
  <c r="BE103"/>
  <c r="T103"/>
  <c r="R103"/>
  <c r="P103"/>
  <c r="BI102"/>
  <c r="BH102"/>
  <c r="BG102"/>
  <c r="BE102"/>
  <c r="T102"/>
  <c r="R102"/>
  <c r="P102"/>
  <c r="BI101"/>
  <c r="BH101"/>
  <c r="BG101"/>
  <c r="BE101"/>
  <c r="T101"/>
  <c r="R101"/>
  <c r="P101"/>
  <c r="BI100"/>
  <c r="BH100"/>
  <c r="BG100"/>
  <c r="BE100"/>
  <c r="T100"/>
  <c r="R100"/>
  <c r="P100"/>
  <c r="BI99"/>
  <c r="BH99"/>
  <c r="BG99"/>
  <c r="BE99"/>
  <c r="T99"/>
  <c r="R99"/>
  <c r="P99"/>
  <c r="BI98"/>
  <c r="BH98"/>
  <c r="BG98"/>
  <c r="BE98"/>
  <c r="T98"/>
  <c r="R98"/>
  <c r="P98"/>
  <c r="J93"/>
  <c r="J92"/>
  <c r="F92"/>
  <c r="F90"/>
  <c r="E88"/>
  <c r="J63"/>
  <c r="J62"/>
  <c r="F62"/>
  <c r="F60"/>
  <c r="E58"/>
  <c r="J22"/>
  <c r="E22"/>
  <c r="F93"/>
  <c r="J21"/>
  <c r="J16"/>
  <c r="J60"/>
  <c r="E7"/>
  <c r="E52"/>
  <c i="14" r="J41"/>
  <c r="J40"/>
  <c i="1" r="AY72"/>
  <c i="14" r="J39"/>
  <c i="1" r="AX72"/>
  <c i="14" r="BI139"/>
  <c r="BH139"/>
  <c r="BG139"/>
  <c r="BE139"/>
  <c r="T139"/>
  <c r="R139"/>
  <c r="P139"/>
  <c r="BI138"/>
  <c r="BH138"/>
  <c r="BG138"/>
  <c r="BE138"/>
  <c r="T138"/>
  <c r="R138"/>
  <c r="P138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BI124"/>
  <c r="BH124"/>
  <c r="BG124"/>
  <c r="BE124"/>
  <c r="T124"/>
  <c r="R124"/>
  <c r="P124"/>
  <c r="BI123"/>
  <c r="BH123"/>
  <c r="BG123"/>
  <c r="BE123"/>
  <c r="T123"/>
  <c r="R123"/>
  <c r="P123"/>
  <c r="BI122"/>
  <c r="BH122"/>
  <c r="BG122"/>
  <c r="BE122"/>
  <c r="T122"/>
  <c r="R122"/>
  <c r="P122"/>
  <c r="BI121"/>
  <c r="BH121"/>
  <c r="BG121"/>
  <c r="BE121"/>
  <c r="T121"/>
  <c r="R121"/>
  <c r="P121"/>
  <c r="BI120"/>
  <c r="BH120"/>
  <c r="BG120"/>
  <c r="BE120"/>
  <c r="T120"/>
  <c r="R120"/>
  <c r="P120"/>
  <c r="BI119"/>
  <c r="BH119"/>
  <c r="BG119"/>
  <c r="BE119"/>
  <c r="T119"/>
  <c r="R119"/>
  <c r="P119"/>
  <c r="BI118"/>
  <c r="BH118"/>
  <c r="BG118"/>
  <c r="BE118"/>
  <c r="T118"/>
  <c r="R118"/>
  <c r="P118"/>
  <c r="BI117"/>
  <c r="BH117"/>
  <c r="BG117"/>
  <c r="BE117"/>
  <c r="T117"/>
  <c r="R117"/>
  <c r="P117"/>
  <c r="BI115"/>
  <c r="BH115"/>
  <c r="BG115"/>
  <c r="BE115"/>
  <c r="T115"/>
  <c r="R115"/>
  <c r="P115"/>
  <c r="BI114"/>
  <c r="BH114"/>
  <c r="BG114"/>
  <c r="BE114"/>
  <c r="T114"/>
  <c r="R114"/>
  <c r="P114"/>
  <c r="BI113"/>
  <c r="BH113"/>
  <c r="BG113"/>
  <c r="BE113"/>
  <c r="T113"/>
  <c r="R113"/>
  <c r="P113"/>
  <c r="BI112"/>
  <c r="BH112"/>
  <c r="BG112"/>
  <c r="BE112"/>
  <c r="T112"/>
  <c r="R112"/>
  <c r="P112"/>
  <c r="BI110"/>
  <c r="BH110"/>
  <c r="BG110"/>
  <c r="BE110"/>
  <c r="T110"/>
  <c r="R110"/>
  <c r="P110"/>
  <c r="BI109"/>
  <c r="BH109"/>
  <c r="BG109"/>
  <c r="BE109"/>
  <c r="T109"/>
  <c r="R109"/>
  <c r="P109"/>
  <c r="BI108"/>
  <c r="BH108"/>
  <c r="BG108"/>
  <c r="BE108"/>
  <c r="T108"/>
  <c r="R108"/>
  <c r="P108"/>
  <c r="BI107"/>
  <c r="BH107"/>
  <c r="BG107"/>
  <c r="BE107"/>
  <c r="T107"/>
  <c r="R107"/>
  <c r="P107"/>
  <c r="BI106"/>
  <c r="BH106"/>
  <c r="BG106"/>
  <c r="BE106"/>
  <c r="T106"/>
  <c r="R106"/>
  <c r="P106"/>
  <c r="BI105"/>
  <c r="BH105"/>
  <c r="BG105"/>
  <c r="BE105"/>
  <c r="T105"/>
  <c r="R105"/>
  <c r="P105"/>
  <c r="BI104"/>
  <c r="BH104"/>
  <c r="BG104"/>
  <c r="BE104"/>
  <c r="T104"/>
  <c r="R104"/>
  <c r="P104"/>
  <c r="BI103"/>
  <c r="BH103"/>
  <c r="BG103"/>
  <c r="BE103"/>
  <c r="T103"/>
  <c r="R103"/>
  <c r="P103"/>
  <c r="BI101"/>
  <c r="BH101"/>
  <c r="BG101"/>
  <c r="BE101"/>
  <c r="T101"/>
  <c r="R101"/>
  <c r="P101"/>
  <c r="BI100"/>
  <c r="BH100"/>
  <c r="BG100"/>
  <c r="BE100"/>
  <c r="T100"/>
  <c r="R100"/>
  <c r="P100"/>
  <c r="BI99"/>
  <c r="BH99"/>
  <c r="BG99"/>
  <c r="BE99"/>
  <c r="T99"/>
  <c r="R99"/>
  <c r="P99"/>
  <c r="J94"/>
  <c r="J93"/>
  <c r="F93"/>
  <c r="F91"/>
  <c r="E89"/>
  <c r="J63"/>
  <c r="J62"/>
  <c r="F62"/>
  <c r="F60"/>
  <c r="E58"/>
  <c r="J22"/>
  <c r="E22"/>
  <c r="F94"/>
  <c r="J21"/>
  <c r="J16"/>
  <c r="J91"/>
  <c r="E7"/>
  <c r="E52"/>
  <c i="13" r="J41"/>
  <c r="J40"/>
  <c i="1" r="AY71"/>
  <c i="13" r="J39"/>
  <c i="1" r="AX71"/>
  <c i="13" r="BI161"/>
  <c r="BH161"/>
  <c r="BG161"/>
  <c r="BE161"/>
  <c r="T161"/>
  <c r="T160"/>
  <c r="R161"/>
  <c r="R160"/>
  <c r="P161"/>
  <c r="P160"/>
  <c r="BI158"/>
  <c r="BH158"/>
  <c r="BG158"/>
  <c r="BE158"/>
  <c r="T158"/>
  <c r="R158"/>
  <c r="P158"/>
  <c r="BI156"/>
  <c r="BH156"/>
  <c r="BG156"/>
  <c r="BE156"/>
  <c r="T156"/>
  <c r="R156"/>
  <c r="P156"/>
  <c r="BI154"/>
  <c r="BH154"/>
  <c r="BG154"/>
  <c r="BE154"/>
  <c r="T154"/>
  <c r="R154"/>
  <c r="P154"/>
  <c r="BI152"/>
  <c r="BH152"/>
  <c r="BG152"/>
  <c r="BE152"/>
  <c r="T152"/>
  <c r="R152"/>
  <c r="P152"/>
  <c r="BI150"/>
  <c r="BH150"/>
  <c r="BG150"/>
  <c r="BE150"/>
  <c r="T150"/>
  <c r="R150"/>
  <c r="P150"/>
  <c r="BI148"/>
  <c r="BH148"/>
  <c r="BG148"/>
  <c r="BE148"/>
  <c r="T148"/>
  <c r="R148"/>
  <c r="P148"/>
  <c r="BI146"/>
  <c r="BH146"/>
  <c r="BG146"/>
  <c r="BE146"/>
  <c r="T146"/>
  <c r="R146"/>
  <c r="P146"/>
  <c r="BI144"/>
  <c r="BH144"/>
  <c r="BG144"/>
  <c r="BE144"/>
  <c r="T144"/>
  <c r="R144"/>
  <c r="P144"/>
  <c r="BI141"/>
  <c r="BH141"/>
  <c r="BG141"/>
  <c r="BE141"/>
  <c r="T141"/>
  <c r="R141"/>
  <c r="P141"/>
  <c r="BI139"/>
  <c r="BH139"/>
  <c r="BG139"/>
  <c r="BE139"/>
  <c r="T139"/>
  <c r="R139"/>
  <c r="P139"/>
  <c r="BI137"/>
  <c r="BH137"/>
  <c r="BG137"/>
  <c r="BE137"/>
  <c r="T137"/>
  <c r="R137"/>
  <c r="P137"/>
  <c r="BI135"/>
  <c r="BH135"/>
  <c r="BG135"/>
  <c r="BE135"/>
  <c r="T135"/>
  <c r="R135"/>
  <c r="P135"/>
  <c r="BI133"/>
  <c r="BH133"/>
  <c r="BG133"/>
  <c r="BE133"/>
  <c r="T133"/>
  <c r="R133"/>
  <c r="P133"/>
  <c r="BI131"/>
  <c r="BH131"/>
  <c r="BG131"/>
  <c r="BE131"/>
  <c r="T131"/>
  <c r="R131"/>
  <c r="P131"/>
  <c r="BI128"/>
  <c r="BH128"/>
  <c r="BG128"/>
  <c r="BE128"/>
  <c r="T128"/>
  <c r="R128"/>
  <c r="P128"/>
  <c r="BI126"/>
  <c r="BH126"/>
  <c r="BG126"/>
  <c r="BE126"/>
  <c r="T126"/>
  <c r="R126"/>
  <c r="P126"/>
  <c r="BI124"/>
  <c r="BH124"/>
  <c r="BG124"/>
  <c r="BE124"/>
  <c r="T124"/>
  <c r="R124"/>
  <c r="P124"/>
  <c r="BI122"/>
  <c r="BH122"/>
  <c r="BG122"/>
  <c r="BE122"/>
  <c r="T122"/>
  <c r="R122"/>
  <c r="P122"/>
  <c r="BI119"/>
  <c r="BH119"/>
  <c r="BG119"/>
  <c r="BE119"/>
  <c r="T119"/>
  <c r="R119"/>
  <c r="P119"/>
  <c r="BI117"/>
  <c r="BH117"/>
  <c r="BG117"/>
  <c r="BE117"/>
  <c r="T117"/>
  <c r="R117"/>
  <c r="P117"/>
  <c r="BI114"/>
  <c r="BH114"/>
  <c r="BG114"/>
  <c r="BE114"/>
  <c r="T114"/>
  <c r="R114"/>
  <c r="P114"/>
  <c r="BI112"/>
  <c r="BH112"/>
  <c r="BG112"/>
  <c r="BE112"/>
  <c r="T112"/>
  <c r="R112"/>
  <c r="P112"/>
  <c r="BI110"/>
  <c r="BH110"/>
  <c r="BG110"/>
  <c r="BE110"/>
  <c r="T110"/>
  <c r="R110"/>
  <c r="P110"/>
  <c r="BI108"/>
  <c r="BH108"/>
  <c r="BG108"/>
  <c r="BE108"/>
  <c r="T108"/>
  <c r="R108"/>
  <c r="P108"/>
  <c r="BI105"/>
  <c r="BH105"/>
  <c r="BG105"/>
  <c r="BE105"/>
  <c r="T105"/>
  <c r="R105"/>
  <c r="P105"/>
  <c r="BI102"/>
  <c r="BH102"/>
  <c r="BG102"/>
  <c r="BE102"/>
  <c r="T102"/>
  <c r="R102"/>
  <c r="P102"/>
  <c r="BI99"/>
  <c r="BH99"/>
  <c r="BG99"/>
  <c r="BE99"/>
  <c r="T99"/>
  <c r="R99"/>
  <c r="P99"/>
  <c r="J93"/>
  <c r="J92"/>
  <c r="F92"/>
  <c r="F90"/>
  <c r="E88"/>
  <c r="J63"/>
  <c r="J62"/>
  <c r="F62"/>
  <c r="F60"/>
  <c r="E58"/>
  <c r="J22"/>
  <c r="E22"/>
  <c r="F93"/>
  <c r="J21"/>
  <c r="J16"/>
  <c r="J90"/>
  <c r="E7"/>
  <c r="E52"/>
  <c i="12" r="J41"/>
  <c r="J40"/>
  <c i="1" r="AY70"/>
  <c i="12" r="J39"/>
  <c i="1" r="AX70"/>
  <c i="12" r="BI170"/>
  <c r="BH170"/>
  <c r="BG170"/>
  <c r="BE170"/>
  <c r="T170"/>
  <c r="T169"/>
  <c r="R170"/>
  <c r="R169"/>
  <c r="P170"/>
  <c r="P169"/>
  <c r="BI167"/>
  <c r="BH167"/>
  <c r="BG167"/>
  <c r="BE167"/>
  <c r="T167"/>
  <c r="R167"/>
  <c r="P167"/>
  <c r="BI165"/>
  <c r="BH165"/>
  <c r="BG165"/>
  <c r="BE165"/>
  <c r="T165"/>
  <c r="R165"/>
  <c r="P165"/>
  <c r="BI163"/>
  <c r="BH163"/>
  <c r="BG163"/>
  <c r="BE163"/>
  <c r="T163"/>
  <c r="R163"/>
  <c r="P163"/>
  <c r="BI161"/>
  <c r="BH161"/>
  <c r="BG161"/>
  <c r="BE161"/>
  <c r="T161"/>
  <c r="R161"/>
  <c r="P161"/>
  <c r="BI159"/>
  <c r="BH159"/>
  <c r="BG159"/>
  <c r="BE159"/>
  <c r="T159"/>
  <c r="R159"/>
  <c r="P159"/>
  <c r="BI157"/>
  <c r="BH157"/>
  <c r="BG157"/>
  <c r="BE157"/>
  <c r="T157"/>
  <c r="R157"/>
  <c r="P157"/>
  <c r="BI155"/>
  <c r="BH155"/>
  <c r="BG155"/>
  <c r="BE155"/>
  <c r="T155"/>
  <c r="R155"/>
  <c r="P155"/>
  <c r="BI153"/>
  <c r="BH153"/>
  <c r="BG153"/>
  <c r="BE153"/>
  <c r="T153"/>
  <c r="R153"/>
  <c r="P153"/>
  <c r="BI150"/>
  <c r="BH150"/>
  <c r="BG150"/>
  <c r="BE150"/>
  <c r="T150"/>
  <c r="R150"/>
  <c r="P150"/>
  <c r="BI148"/>
  <c r="BH148"/>
  <c r="BG148"/>
  <c r="BE148"/>
  <c r="T148"/>
  <c r="R148"/>
  <c r="P148"/>
  <c r="BI146"/>
  <c r="BH146"/>
  <c r="BG146"/>
  <c r="BE146"/>
  <c r="T146"/>
  <c r="R146"/>
  <c r="P146"/>
  <c r="BI144"/>
  <c r="BH144"/>
  <c r="BG144"/>
  <c r="BE144"/>
  <c r="T144"/>
  <c r="R144"/>
  <c r="P144"/>
  <c r="BI142"/>
  <c r="BH142"/>
  <c r="BG142"/>
  <c r="BE142"/>
  <c r="T142"/>
  <c r="R142"/>
  <c r="P142"/>
  <c r="BI140"/>
  <c r="BH140"/>
  <c r="BG140"/>
  <c r="BE140"/>
  <c r="T140"/>
  <c r="R140"/>
  <c r="P140"/>
  <c r="BI137"/>
  <c r="BH137"/>
  <c r="BG137"/>
  <c r="BE137"/>
  <c r="T137"/>
  <c r="R137"/>
  <c r="P137"/>
  <c r="BI134"/>
  <c r="BH134"/>
  <c r="BG134"/>
  <c r="BE134"/>
  <c r="T134"/>
  <c r="R134"/>
  <c r="P134"/>
  <c r="BI131"/>
  <c r="BH131"/>
  <c r="BG131"/>
  <c r="BE131"/>
  <c r="T131"/>
  <c r="R131"/>
  <c r="P131"/>
  <c r="BI125"/>
  <c r="BH125"/>
  <c r="BG125"/>
  <c r="BE125"/>
  <c r="T125"/>
  <c r="R125"/>
  <c r="P125"/>
  <c r="BI122"/>
  <c r="BH122"/>
  <c r="BG122"/>
  <c r="BE122"/>
  <c r="T122"/>
  <c r="R122"/>
  <c r="P122"/>
  <c r="BI117"/>
  <c r="BH117"/>
  <c r="BG117"/>
  <c r="BE117"/>
  <c r="T117"/>
  <c r="R117"/>
  <c r="P117"/>
  <c r="BI114"/>
  <c r="BH114"/>
  <c r="BG114"/>
  <c r="BE114"/>
  <c r="T114"/>
  <c r="R114"/>
  <c r="P114"/>
  <c r="BI112"/>
  <c r="BH112"/>
  <c r="BG112"/>
  <c r="BE112"/>
  <c r="T112"/>
  <c r="R112"/>
  <c r="P112"/>
  <c r="BI110"/>
  <c r="BH110"/>
  <c r="BG110"/>
  <c r="BE110"/>
  <c r="T110"/>
  <c r="R110"/>
  <c r="P110"/>
  <c r="BI108"/>
  <c r="BH108"/>
  <c r="BG108"/>
  <c r="BE108"/>
  <c r="T108"/>
  <c r="R108"/>
  <c r="P108"/>
  <c r="BI105"/>
  <c r="BH105"/>
  <c r="BG105"/>
  <c r="BE105"/>
  <c r="T105"/>
  <c r="R105"/>
  <c r="P105"/>
  <c r="BI102"/>
  <c r="BH102"/>
  <c r="BG102"/>
  <c r="BE102"/>
  <c r="T102"/>
  <c r="R102"/>
  <c r="P102"/>
  <c r="BI99"/>
  <c r="BH99"/>
  <c r="BG99"/>
  <c r="BE99"/>
  <c r="T99"/>
  <c r="R99"/>
  <c r="P99"/>
  <c r="J93"/>
  <c r="J92"/>
  <c r="F92"/>
  <c r="F90"/>
  <c r="E88"/>
  <c r="J63"/>
  <c r="J62"/>
  <c r="F62"/>
  <c r="F60"/>
  <c r="E58"/>
  <c r="J22"/>
  <c r="E22"/>
  <c r="F93"/>
  <c r="J21"/>
  <c r="J16"/>
  <c r="J90"/>
  <c r="E7"/>
  <c r="E82"/>
  <c i="11" r="J41"/>
  <c r="J40"/>
  <c i="1" r="AY69"/>
  <c i="11" r="J39"/>
  <c i="1" r="AX69"/>
  <c i="11" r="BI163"/>
  <c r="BH163"/>
  <c r="BG163"/>
  <c r="BE163"/>
  <c r="T163"/>
  <c r="T162"/>
  <c r="R163"/>
  <c r="R162"/>
  <c r="P163"/>
  <c r="P162"/>
  <c r="BI160"/>
  <c r="BH160"/>
  <c r="BG160"/>
  <c r="BE160"/>
  <c r="T160"/>
  <c r="R160"/>
  <c r="P160"/>
  <c r="BI158"/>
  <c r="BH158"/>
  <c r="BG158"/>
  <c r="BE158"/>
  <c r="T158"/>
  <c r="R158"/>
  <c r="P158"/>
  <c r="BI156"/>
  <c r="BH156"/>
  <c r="BG156"/>
  <c r="BE156"/>
  <c r="T156"/>
  <c r="R156"/>
  <c r="P156"/>
  <c r="BI154"/>
  <c r="BH154"/>
  <c r="BG154"/>
  <c r="BE154"/>
  <c r="T154"/>
  <c r="R154"/>
  <c r="P154"/>
  <c r="BI152"/>
  <c r="BH152"/>
  <c r="BG152"/>
  <c r="BE152"/>
  <c r="T152"/>
  <c r="R152"/>
  <c r="P152"/>
  <c r="BI150"/>
  <c r="BH150"/>
  <c r="BG150"/>
  <c r="BE150"/>
  <c r="T150"/>
  <c r="R150"/>
  <c r="P150"/>
  <c r="BI148"/>
  <c r="BH148"/>
  <c r="BG148"/>
  <c r="BE148"/>
  <c r="T148"/>
  <c r="R148"/>
  <c r="P148"/>
  <c r="BI146"/>
  <c r="BH146"/>
  <c r="BG146"/>
  <c r="BE146"/>
  <c r="T146"/>
  <c r="R146"/>
  <c r="P146"/>
  <c r="BI143"/>
  <c r="BH143"/>
  <c r="BG143"/>
  <c r="BE143"/>
  <c r="T143"/>
  <c r="R143"/>
  <c r="P143"/>
  <c r="BI141"/>
  <c r="BH141"/>
  <c r="BG141"/>
  <c r="BE141"/>
  <c r="T141"/>
  <c r="R141"/>
  <c r="P141"/>
  <c r="BI139"/>
  <c r="BH139"/>
  <c r="BG139"/>
  <c r="BE139"/>
  <c r="T139"/>
  <c r="R139"/>
  <c r="P139"/>
  <c r="BI137"/>
  <c r="BH137"/>
  <c r="BG137"/>
  <c r="BE137"/>
  <c r="T137"/>
  <c r="R137"/>
  <c r="P137"/>
  <c r="BI135"/>
  <c r="BH135"/>
  <c r="BG135"/>
  <c r="BE135"/>
  <c r="T135"/>
  <c r="R135"/>
  <c r="P135"/>
  <c r="BI133"/>
  <c r="BH133"/>
  <c r="BG133"/>
  <c r="BE133"/>
  <c r="T133"/>
  <c r="R133"/>
  <c r="P133"/>
  <c r="BI131"/>
  <c r="BH131"/>
  <c r="BG131"/>
  <c r="BE131"/>
  <c r="T131"/>
  <c r="R131"/>
  <c r="P131"/>
  <c r="BI128"/>
  <c r="BH128"/>
  <c r="BG128"/>
  <c r="BE128"/>
  <c r="T128"/>
  <c r="R128"/>
  <c r="P128"/>
  <c r="BI126"/>
  <c r="BH126"/>
  <c r="BG126"/>
  <c r="BE126"/>
  <c r="T126"/>
  <c r="R126"/>
  <c r="P126"/>
  <c r="BI124"/>
  <c r="BH124"/>
  <c r="BG124"/>
  <c r="BE124"/>
  <c r="T124"/>
  <c r="R124"/>
  <c r="P124"/>
  <c r="BI122"/>
  <c r="BH122"/>
  <c r="BG122"/>
  <c r="BE122"/>
  <c r="T122"/>
  <c r="R122"/>
  <c r="P122"/>
  <c r="BI119"/>
  <c r="BH119"/>
  <c r="BG119"/>
  <c r="BE119"/>
  <c r="T119"/>
  <c r="R119"/>
  <c r="P119"/>
  <c r="BI117"/>
  <c r="BH117"/>
  <c r="BG117"/>
  <c r="BE117"/>
  <c r="T117"/>
  <c r="R117"/>
  <c r="P117"/>
  <c r="BI114"/>
  <c r="BH114"/>
  <c r="BG114"/>
  <c r="BE114"/>
  <c r="T114"/>
  <c r="R114"/>
  <c r="P114"/>
  <c r="BI112"/>
  <c r="BH112"/>
  <c r="BG112"/>
  <c r="BE112"/>
  <c r="T112"/>
  <c r="R112"/>
  <c r="P112"/>
  <c r="BI110"/>
  <c r="BH110"/>
  <c r="BG110"/>
  <c r="BE110"/>
  <c r="T110"/>
  <c r="R110"/>
  <c r="P110"/>
  <c r="BI108"/>
  <c r="BH108"/>
  <c r="BG108"/>
  <c r="BE108"/>
  <c r="T108"/>
  <c r="R108"/>
  <c r="P108"/>
  <c r="BI105"/>
  <c r="BH105"/>
  <c r="BG105"/>
  <c r="BE105"/>
  <c r="T105"/>
  <c r="R105"/>
  <c r="P105"/>
  <c r="BI102"/>
  <c r="BH102"/>
  <c r="BG102"/>
  <c r="BE102"/>
  <c r="T102"/>
  <c r="R102"/>
  <c r="P102"/>
  <c r="BI99"/>
  <c r="BH99"/>
  <c r="BG99"/>
  <c r="BE99"/>
  <c r="T99"/>
  <c r="R99"/>
  <c r="P99"/>
  <c r="J93"/>
  <c r="J92"/>
  <c r="F92"/>
  <c r="F90"/>
  <c r="E88"/>
  <c r="J63"/>
  <c r="J62"/>
  <c r="F62"/>
  <c r="F60"/>
  <c r="E58"/>
  <c r="J22"/>
  <c r="E22"/>
  <c r="F93"/>
  <c r="J21"/>
  <c r="J16"/>
  <c r="J60"/>
  <c r="E7"/>
  <c r="E52"/>
  <c i="10" r="J41"/>
  <c r="J40"/>
  <c i="1" r="AY68"/>
  <c i="10" r="J39"/>
  <c i="1" r="AX68"/>
  <c i="10" r="BI172"/>
  <c r="BH172"/>
  <c r="BG172"/>
  <c r="BE172"/>
  <c r="T172"/>
  <c r="R172"/>
  <c r="P172"/>
  <c r="BI170"/>
  <c r="BH170"/>
  <c r="BG170"/>
  <c r="BE170"/>
  <c r="T170"/>
  <c r="R170"/>
  <c r="P170"/>
  <c r="BI168"/>
  <c r="BH168"/>
  <c r="BG168"/>
  <c r="BE168"/>
  <c r="T168"/>
  <c r="R168"/>
  <c r="P168"/>
  <c r="BI165"/>
  <c r="BH165"/>
  <c r="BG165"/>
  <c r="BE165"/>
  <c r="T165"/>
  <c r="R165"/>
  <c r="P165"/>
  <c r="BI158"/>
  <c r="BH158"/>
  <c r="BG158"/>
  <c r="BE158"/>
  <c r="T158"/>
  <c r="R158"/>
  <c r="P158"/>
  <c r="BI155"/>
  <c r="BH155"/>
  <c r="BG155"/>
  <c r="BE155"/>
  <c r="T155"/>
  <c r="R155"/>
  <c r="P155"/>
  <c r="BI151"/>
  <c r="BH151"/>
  <c r="BG151"/>
  <c r="BE151"/>
  <c r="T151"/>
  <c r="R151"/>
  <c r="P151"/>
  <c r="BI149"/>
  <c r="BH149"/>
  <c r="BG149"/>
  <c r="BE149"/>
  <c r="T149"/>
  <c r="R149"/>
  <c r="P149"/>
  <c r="BI142"/>
  <c r="BH142"/>
  <c r="BG142"/>
  <c r="BE142"/>
  <c r="T142"/>
  <c r="R142"/>
  <c r="P142"/>
  <c r="BI137"/>
  <c r="BH137"/>
  <c r="BG137"/>
  <c r="BE137"/>
  <c r="T137"/>
  <c r="R137"/>
  <c r="P137"/>
  <c r="BI135"/>
  <c r="BH135"/>
  <c r="BG135"/>
  <c r="BE135"/>
  <c r="T135"/>
  <c r="R135"/>
  <c r="P135"/>
  <c r="BI127"/>
  <c r="BH127"/>
  <c r="BG127"/>
  <c r="BE127"/>
  <c r="T127"/>
  <c r="R127"/>
  <c r="P127"/>
  <c r="BI124"/>
  <c r="BH124"/>
  <c r="BG124"/>
  <c r="BE124"/>
  <c r="T124"/>
  <c r="R124"/>
  <c r="P124"/>
  <c r="BI122"/>
  <c r="BH122"/>
  <c r="BG122"/>
  <c r="BE122"/>
  <c r="T122"/>
  <c r="R122"/>
  <c r="P122"/>
  <c r="BI120"/>
  <c r="BH120"/>
  <c r="BG120"/>
  <c r="BE120"/>
  <c r="T120"/>
  <c r="R120"/>
  <c r="P120"/>
  <c r="BI118"/>
  <c r="BH118"/>
  <c r="BG118"/>
  <c r="BE118"/>
  <c r="T118"/>
  <c r="R118"/>
  <c r="P118"/>
  <c r="BI116"/>
  <c r="BH116"/>
  <c r="BG116"/>
  <c r="BE116"/>
  <c r="T116"/>
  <c r="R116"/>
  <c r="P116"/>
  <c r="BI115"/>
  <c r="BH115"/>
  <c r="BG115"/>
  <c r="BE115"/>
  <c r="T115"/>
  <c r="R115"/>
  <c r="P115"/>
  <c r="BI112"/>
  <c r="BH112"/>
  <c r="BG112"/>
  <c r="BE112"/>
  <c r="T112"/>
  <c r="R112"/>
  <c r="P112"/>
  <c r="BI109"/>
  <c r="BH109"/>
  <c r="BG109"/>
  <c r="BE109"/>
  <c r="T109"/>
  <c r="R109"/>
  <c r="P109"/>
  <c r="BI107"/>
  <c r="BH107"/>
  <c r="BG107"/>
  <c r="BE107"/>
  <c r="T107"/>
  <c r="R107"/>
  <c r="P107"/>
  <c r="BI104"/>
  <c r="BH104"/>
  <c r="BG104"/>
  <c r="BE104"/>
  <c r="T104"/>
  <c r="R104"/>
  <c r="P104"/>
  <c r="BI99"/>
  <c r="BH99"/>
  <c r="BG99"/>
  <c r="BE99"/>
  <c r="T99"/>
  <c r="R99"/>
  <c r="P99"/>
  <c r="J93"/>
  <c r="J92"/>
  <c r="F92"/>
  <c r="F90"/>
  <c r="E88"/>
  <c r="J63"/>
  <c r="J62"/>
  <c r="F62"/>
  <c r="F60"/>
  <c r="E58"/>
  <c r="J22"/>
  <c r="E22"/>
  <c r="F93"/>
  <c r="J21"/>
  <c r="J16"/>
  <c r="J90"/>
  <c r="E7"/>
  <c r="E52"/>
  <c i="9" r="J41"/>
  <c r="J40"/>
  <c i="1" r="AY67"/>
  <c i="9" r="J39"/>
  <c i="1" r="AX67"/>
  <c i="9" r="BI156"/>
  <c r="BH156"/>
  <c r="BG156"/>
  <c r="BE156"/>
  <c r="T156"/>
  <c r="R156"/>
  <c r="P156"/>
  <c r="BI154"/>
  <c r="BH154"/>
  <c r="BG154"/>
  <c r="BE154"/>
  <c r="T154"/>
  <c r="R154"/>
  <c r="P154"/>
  <c r="BI152"/>
  <c r="BH152"/>
  <c r="BG152"/>
  <c r="BE152"/>
  <c r="T152"/>
  <c r="R152"/>
  <c r="P152"/>
  <c r="BI150"/>
  <c r="BH150"/>
  <c r="BG150"/>
  <c r="BE150"/>
  <c r="T150"/>
  <c r="R150"/>
  <c r="P150"/>
  <c r="BI144"/>
  <c r="BH144"/>
  <c r="BG144"/>
  <c r="BF144"/>
  <c r="T144"/>
  <c r="R144"/>
  <c r="P144"/>
  <c r="BI143"/>
  <c r="BH143"/>
  <c r="BG143"/>
  <c r="BE143"/>
  <c r="T143"/>
  <c r="R143"/>
  <c r="P143"/>
  <c r="BI141"/>
  <c r="BH141"/>
  <c r="BG141"/>
  <c r="BE141"/>
  <c r="T141"/>
  <c r="R141"/>
  <c r="P141"/>
  <c r="BI140"/>
  <c r="BH140"/>
  <c r="BG140"/>
  <c r="BE140"/>
  <c r="T140"/>
  <c r="R140"/>
  <c r="P140"/>
  <c r="BI138"/>
  <c r="BH138"/>
  <c r="BG138"/>
  <c r="BE138"/>
  <c r="T138"/>
  <c r="R138"/>
  <c r="P138"/>
  <c r="BI137"/>
  <c r="BH137"/>
  <c r="BG137"/>
  <c r="BE137"/>
  <c r="T137"/>
  <c r="R137"/>
  <c r="P137"/>
  <c r="BI135"/>
  <c r="BH135"/>
  <c r="BG135"/>
  <c r="BE135"/>
  <c r="T135"/>
  <c r="R135"/>
  <c r="P135"/>
  <c r="BI133"/>
  <c r="BH133"/>
  <c r="BG133"/>
  <c r="BE133"/>
  <c r="T133"/>
  <c r="R133"/>
  <c r="P133"/>
  <c r="BI128"/>
  <c r="BH128"/>
  <c r="BG128"/>
  <c r="BE128"/>
  <c r="T128"/>
  <c r="R128"/>
  <c r="P128"/>
  <c r="BI126"/>
  <c r="BH126"/>
  <c r="BG126"/>
  <c r="BE126"/>
  <c r="T126"/>
  <c r="R126"/>
  <c r="P126"/>
  <c r="BI123"/>
  <c r="BH123"/>
  <c r="BG123"/>
  <c r="BE123"/>
  <c r="T123"/>
  <c r="R123"/>
  <c r="P123"/>
  <c r="BI117"/>
  <c r="BH117"/>
  <c r="BG117"/>
  <c r="BE117"/>
  <c r="T117"/>
  <c r="R117"/>
  <c r="P117"/>
  <c r="BI115"/>
  <c r="BH115"/>
  <c r="BG115"/>
  <c r="BE115"/>
  <c r="T115"/>
  <c r="R115"/>
  <c r="P115"/>
  <c r="BI113"/>
  <c r="BH113"/>
  <c r="BG113"/>
  <c r="BE113"/>
  <c r="T113"/>
  <c r="R113"/>
  <c r="P113"/>
  <c r="BI111"/>
  <c r="BH111"/>
  <c r="BG111"/>
  <c r="BE111"/>
  <c r="T111"/>
  <c r="R111"/>
  <c r="P111"/>
  <c r="BI107"/>
  <c r="BH107"/>
  <c r="BG107"/>
  <c r="BE107"/>
  <c r="T107"/>
  <c r="R107"/>
  <c r="P107"/>
  <c r="BI104"/>
  <c r="BH104"/>
  <c r="BG104"/>
  <c r="BE104"/>
  <c r="T104"/>
  <c r="R104"/>
  <c r="P104"/>
  <c r="BI102"/>
  <c r="BH102"/>
  <c r="BG102"/>
  <c r="BE102"/>
  <c r="T102"/>
  <c r="R102"/>
  <c r="P102"/>
  <c r="BI100"/>
  <c r="BH100"/>
  <c r="BG100"/>
  <c r="BE100"/>
  <c r="T100"/>
  <c r="R100"/>
  <c r="P100"/>
  <c r="BI97"/>
  <c r="BH97"/>
  <c r="BG97"/>
  <c r="BE97"/>
  <c r="T97"/>
  <c r="R97"/>
  <c r="P97"/>
  <c r="J91"/>
  <c r="J90"/>
  <c r="F90"/>
  <c r="F88"/>
  <c r="E86"/>
  <c r="J63"/>
  <c r="J62"/>
  <c r="F62"/>
  <c r="F60"/>
  <c r="E58"/>
  <c r="J22"/>
  <c r="E22"/>
  <c r="F91"/>
  <c r="J21"/>
  <c r="J16"/>
  <c r="J88"/>
  <c r="E7"/>
  <c r="E80"/>
  <c i="8" r="J41"/>
  <c r="J40"/>
  <c i="1" r="AY66"/>
  <c i="8" r="J39"/>
  <c i="1" r="AX66"/>
  <c i="8" r="BI209"/>
  <c r="BH209"/>
  <c r="BG209"/>
  <c r="BE209"/>
  <c r="T209"/>
  <c r="R209"/>
  <c r="P209"/>
  <c r="BI203"/>
  <c r="BH203"/>
  <c r="BG203"/>
  <c r="BE203"/>
  <c r="T203"/>
  <c r="R203"/>
  <c r="P203"/>
  <c r="BI200"/>
  <c r="BH200"/>
  <c r="BG200"/>
  <c r="BE200"/>
  <c r="T200"/>
  <c r="R200"/>
  <c r="P200"/>
  <c r="BI197"/>
  <c r="BH197"/>
  <c r="BG197"/>
  <c r="BE197"/>
  <c r="T197"/>
  <c r="R197"/>
  <c r="P197"/>
  <c r="BI193"/>
  <c r="BH193"/>
  <c r="BG193"/>
  <c r="BE193"/>
  <c r="T193"/>
  <c r="T192"/>
  <c r="R193"/>
  <c r="R192"/>
  <c r="P193"/>
  <c r="P192"/>
  <c r="BI190"/>
  <c r="BH190"/>
  <c r="BG190"/>
  <c r="BE190"/>
  <c r="T190"/>
  <c r="R190"/>
  <c r="P190"/>
  <c r="BI188"/>
  <c r="BH188"/>
  <c r="BG188"/>
  <c r="BE188"/>
  <c r="T188"/>
  <c r="R188"/>
  <c r="P188"/>
  <c r="BI186"/>
  <c r="BH186"/>
  <c r="BG186"/>
  <c r="BE186"/>
  <c r="T186"/>
  <c r="R186"/>
  <c r="P186"/>
  <c r="BI184"/>
  <c r="BH184"/>
  <c r="BG184"/>
  <c r="BE184"/>
  <c r="T184"/>
  <c r="R184"/>
  <c r="P184"/>
  <c r="BI182"/>
  <c r="BH182"/>
  <c r="BG182"/>
  <c r="BE182"/>
  <c r="T182"/>
  <c r="R182"/>
  <c r="P182"/>
  <c r="BI180"/>
  <c r="BH180"/>
  <c r="BG180"/>
  <c r="BE180"/>
  <c r="T180"/>
  <c r="R180"/>
  <c r="P180"/>
  <c r="BI178"/>
  <c r="BH178"/>
  <c r="BG178"/>
  <c r="BE178"/>
  <c r="T178"/>
  <c r="R178"/>
  <c r="P178"/>
  <c r="BI176"/>
  <c r="BH176"/>
  <c r="BG176"/>
  <c r="BE176"/>
  <c r="T176"/>
  <c r="R176"/>
  <c r="P176"/>
  <c r="BI174"/>
  <c r="BH174"/>
  <c r="BG174"/>
  <c r="BE174"/>
  <c r="T174"/>
  <c r="R174"/>
  <c r="P174"/>
  <c r="BI172"/>
  <c r="BH172"/>
  <c r="BG172"/>
  <c r="BE172"/>
  <c r="T172"/>
  <c r="R172"/>
  <c r="P172"/>
  <c r="BI170"/>
  <c r="BH170"/>
  <c r="BG170"/>
  <c r="BE170"/>
  <c r="T170"/>
  <c r="R170"/>
  <c r="P170"/>
  <c r="BI168"/>
  <c r="BH168"/>
  <c r="BG168"/>
  <c r="BE168"/>
  <c r="T168"/>
  <c r="R168"/>
  <c r="P168"/>
  <c r="BI166"/>
  <c r="BH166"/>
  <c r="BG166"/>
  <c r="BE166"/>
  <c r="T166"/>
  <c r="R166"/>
  <c r="P166"/>
  <c r="BI163"/>
  <c r="BH163"/>
  <c r="BG163"/>
  <c r="BE163"/>
  <c r="T163"/>
  <c r="R163"/>
  <c r="P163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5"/>
  <c r="BH155"/>
  <c r="BG155"/>
  <c r="BE155"/>
  <c r="T155"/>
  <c r="R155"/>
  <c r="P155"/>
  <c r="BI154"/>
  <c r="BH154"/>
  <c r="BG154"/>
  <c r="BE154"/>
  <c r="T154"/>
  <c r="R154"/>
  <c r="P154"/>
  <c r="BI152"/>
  <c r="BH152"/>
  <c r="BG152"/>
  <c r="BE152"/>
  <c r="T152"/>
  <c r="R152"/>
  <c r="P152"/>
  <c r="BI151"/>
  <c r="BH151"/>
  <c r="BG151"/>
  <c r="BE151"/>
  <c r="T151"/>
  <c r="R151"/>
  <c r="P151"/>
  <c r="BI149"/>
  <c r="BH149"/>
  <c r="BG149"/>
  <c r="BE149"/>
  <c r="T149"/>
  <c r="R149"/>
  <c r="P149"/>
  <c r="BI148"/>
  <c r="BH148"/>
  <c r="BG148"/>
  <c r="BE148"/>
  <c r="T148"/>
  <c r="R148"/>
  <c r="P148"/>
  <c r="BI146"/>
  <c r="BH146"/>
  <c r="BG146"/>
  <c r="BE146"/>
  <c r="T146"/>
  <c r="R146"/>
  <c r="P146"/>
  <c r="BI144"/>
  <c r="BH144"/>
  <c r="BG144"/>
  <c r="BE144"/>
  <c r="T144"/>
  <c r="R144"/>
  <c r="P144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8"/>
  <c r="BH138"/>
  <c r="BG138"/>
  <c r="BE138"/>
  <c r="T138"/>
  <c r="R138"/>
  <c r="P138"/>
  <c r="BI136"/>
  <c r="BH136"/>
  <c r="BG136"/>
  <c r="BE136"/>
  <c r="T136"/>
  <c r="R136"/>
  <c r="P136"/>
  <c r="BI131"/>
  <c r="BH131"/>
  <c r="BG131"/>
  <c r="BE131"/>
  <c r="T131"/>
  <c r="R131"/>
  <c r="P131"/>
  <c r="BI129"/>
  <c r="BH129"/>
  <c r="BG129"/>
  <c r="BE129"/>
  <c r="T129"/>
  <c r="R129"/>
  <c r="P129"/>
  <c r="BI126"/>
  <c r="BH126"/>
  <c r="BG126"/>
  <c r="BE126"/>
  <c r="T126"/>
  <c r="R126"/>
  <c r="P126"/>
  <c r="BI124"/>
  <c r="BH124"/>
  <c r="BG124"/>
  <c r="BE124"/>
  <c r="T124"/>
  <c r="R124"/>
  <c r="P124"/>
  <c r="BI122"/>
  <c r="BH122"/>
  <c r="BG122"/>
  <c r="BE122"/>
  <c r="T122"/>
  <c r="R122"/>
  <c r="P122"/>
  <c r="BI114"/>
  <c r="BH114"/>
  <c r="BG114"/>
  <c r="BE114"/>
  <c r="T114"/>
  <c r="R114"/>
  <c r="P114"/>
  <c r="BI110"/>
  <c r="BH110"/>
  <c r="BG110"/>
  <c r="BE110"/>
  <c r="T110"/>
  <c r="R110"/>
  <c r="P110"/>
  <c r="BI108"/>
  <c r="BH108"/>
  <c r="BG108"/>
  <c r="BE108"/>
  <c r="T108"/>
  <c r="R108"/>
  <c r="P108"/>
  <c r="BI106"/>
  <c r="BH106"/>
  <c r="BG106"/>
  <c r="BE106"/>
  <c r="T106"/>
  <c r="R106"/>
  <c r="P106"/>
  <c r="BI103"/>
  <c r="BH103"/>
  <c r="BG103"/>
  <c r="BE103"/>
  <c r="T103"/>
  <c r="R103"/>
  <c r="P103"/>
  <c r="BI100"/>
  <c r="BH100"/>
  <c r="BG100"/>
  <c r="BE100"/>
  <c r="T100"/>
  <c r="R100"/>
  <c r="P100"/>
  <c r="J94"/>
  <c r="J93"/>
  <c r="F93"/>
  <c r="F91"/>
  <c r="E89"/>
  <c r="J63"/>
  <c r="J62"/>
  <c r="F62"/>
  <c r="F60"/>
  <c r="E58"/>
  <c r="J22"/>
  <c r="E22"/>
  <c r="F94"/>
  <c r="J21"/>
  <c r="J16"/>
  <c r="J91"/>
  <c r="E7"/>
  <c r="E83"/>
  <c i="7" r="J39"/>
  <c r="J38"/>
  <c i="1" r="AY64"/>
  <c i="7" r="J37"/>
  <c i="1" r="AX64"/>
  <c i="7" r="BI1008"/>
  <c r="BH1008"/>
  <c r="BG1008"/>
  <c r="BE1008"/>
  <c r="T1008"/>
  <c r="T1007"/>
  <c r="R1008"/>
  <c r="R1007"/>
  <c r="P1008"/>
  <c r="P1007"/>
  <c r="BI1003"/>
  <c r="BH1003"/>
  <c r="BG1003"/>
  <c r="BE1003"/>
  <c r="T1003"/>
  <c r="R1003"/>
  <c r="P1003"/>
  <c r="BI997"/>
  <c r="BH997"/>
  <c r="BG997"/>
  <c r="BE997"/>
  <c r="T997"/>
  <c r="R997"/>
  <c r="P997"/>
  <c r="BI992"/>
  <c r="BH992"/>
  <c r="BG992"/>
  <c r="BE992"/>
  <c r="T992"/>
  <c r="R992"/>
  <c r="P992"/>
  <c r="BI987"/>
  <c r="BH987"/>
  <c r="BG987"/>
  <c r="BE987"/>
  <c r="T987"/>
  <c r="R987"/>
  <c r="P987"/>
  <c r="BI979"/>
  <c r="BH979"/>
  <c r="BG979"/>
  <c r="BE979"/>
  <c r="T979"/>
  <c r="R979"/>
  <c r="P979"/>
  <c r="BI971"/>
  <c r="BH971"/>
  <c r="BG971"/>
  <c r="BE971"/>
  <c r="T971"/>
  <c r="R971"/>
  <c r="P971"/>
  <c r="BI969"/>
  <c r="BH969"/>
  <c r="BG969"/>
  <c r="BE969"/>
  <c r="T969"/>
  <c r="R969"/>
  <c r="P969"/>
  <c r="BI961"/>
  <c r="BH961"/>
  <c r="BG961"/>
  <c r="BE961"/>
  <c r="T961"/>
  <c r="R961"/>
  <c r="P961"/>
  <c r="BI953"/>
  <c r="BH953"/>
  <c r="BG953"/>
  <c r="BE953"/>
  <c r="T953"/>
  <c r="R953"/>
  <c r="P953"/>
  <c r="BI948"/>
  <c r="BH948"/>
  <c r="BG948"/>
  <c r="BE948"/>
  <c r="T948"/>
  <c r="R948"/>
  <c r="P948"/>
  <c r="BI946"/>
  <c r="BH946"/>
  <c r="BG946"/>
  <c r="BE946"/>
  <c r="T946"/>
  <c r="R946"/>
  <c r="P946"/>
  <c r="BI934"/>
  <c r="BH934"/>
  <c r="BG934"/>
  <c r="BE934"/>
  <c r="T934"/>
  <c r="R934"/>
  <c r="P934"/>
  <c r="BI922"/>
  <c r="BH922"/>
  <c r="BG922"/>
  <c r="BE922"/>
  <c r="T922"/>
  <c r="R922"/>
  <c r="P922"/>
  <c r="BI920"/>
  <c r="BH920"/>
  <c r="BG920"/>
  <c r="BE920"/>
  <c r="T920"/>
  <c r="R920"/>
  <c r="P920"/>
  <c r="BI887"/>
  <c r="BH887"/>
  <c r="BG887"/>
  <c r="BE887"/>
  <c r="T887"/>
  <c r="R887"/>
  <c r="P887"/>
  <c r="BI875"/>
  <c r="BH875"/>
  <c r="BG875"/>
  <c r="BE875"/>
  <c r="T875"/>
  <c r="R875"/>
  <c r="P875"/>
  <c r="BI852"/>
  <c r="BH852"/>
  <c r="BG852"/>
  <c r="BE852"/>
  <c r="T852"/>
  <c r="R852"/>
  <c r="P852"/>
  <c r="BI829"/>
  <c r="BH829"/>
  <c r="BG829"/>
  <c r="BE829"/>
  <c r="T829"/>
  <c r="R829"/>
  <c r="P829"/>
  <c r="BI827"/>
  <c r="BH827"/>
  <c r="BG827"/>
  <c r="BE827"/>
  <c r="T827"/>
  <c r="R827"/>
  <c r="P827"/>
  <c r="BI809"/>
  <c r="BH809"/>
  <c r="BG809"/>
  <c r="BE809"/>
  <c r="T809"/>
  <c r="R809"/>
  <c r="P809"/>
  <c r="BI807"/>
  <c r="BH807"/>
  <c r="BG807"/>
  <c r="BE807"/>
  <c r="T807"/>
  <c r="R807"/>
  <c r="P807"/>
  <c r="BI765"/>
  <c r="BH765"/>
  <c r="BG765"/>
  <c r="BE765"/>
  <c r="T765"/>
  <c r="R765"/>
  <c r="P765"/>
  <c r="BI763"/>
  <c r="BH763"/>
  <c r="BG763"/>
  <c r="BE763"/>
  <c r="T763"/>
  <c r="R763"/>
  <c r="P763"/>
  <c r="BI745"/>
  <c r="BH745"/>
  <c r="BG745"/>
  <c r="BE745"/>
  <c r="T745"/>
  <c r="R745"/>
  <c r="P745"/>
  <c r="BI743"/>
  <c r="BH743"/>
  <c r="BG743"/>
  <c r="BE743"/>
  <c r="T743"/>
  <c r="R743"/>
  <c r="P743"/>
  <c r="BI698"/>
  <c r="BH698"/>
  <c r="BG698"/>
  <c r="BE698"/>
  <c r="T698"/>
  <c r="R698"/>
  <c r="P698"/>
  <c r="BI646"/>
  <c r="BH646"/>
  <c r="BG646"/>
  <c r="BE646"/>
  <c r="T646"/>
  <c r="R646"/>
  <c r="P646"/>
  <c r="BI639"/>
  <c r="BH639"/>
  <c r="BG639"/>
  <c r="BE639"/>
  <c r="T639"/>
  <c r="R639"/>
  <c r="P639"/>
  <c r="BI634"/>
  <c r="BH634"/>
  <c r="BG634"/>
  <c r="BE634"/>
  <c r="T634"/>
  <c r="R634"/>
  <c r="P634"/>
  <c r="BI632"/>
  <c r="BH632"/>
  <c r="BG632"/>
  <c r="BE632"/>
  <c r="T632"/>
  <c r="R632"/>
  <c r="P632"/>
  <c r="BI627"/>
  <c r="BH627"/>
  <c r="BG627"/>
  <c r="BE627"/>
  <c r="T627"/>
  <c r="R627"/>
  <c r="P627"/>
  <c r="BI592"/>
  <c r="BH592"/>
  <c r="BG592"/>
  <c r="BE592"/>
  <c r="T592"/>
  <c r="R592"/>
  <c r="P592"/>
  <c r="BI584"/>
  <c r="BH584"/>
  <c r="BG584"/>
  <c r="BE584"/>
  <c r="T584"/>
  <c r="R584"/>
  <c r="P584"/>
  <c r="BI582"/>
  <c r="BH582"/>
  <c r="BG582"/>
  <c r="BE582"/>
  <c r="T582"/>
  <c r="R582"/>
  <c r="P582"/>
  <c r="BI567"/>
  <c r="BH567"/>
  <c r="BG567"/>
  <c r="BE567"/>
  <c r="T567"/>
  <c r="R567"/>
  <c r="P567"/>
  <c r="BI565"/>
  <c r="BH565"/>
  <c r="BG565"/>
  <c r="BE565"/>
  <c r="T565"/>
  <c r="R565"/>
  <c r="P565"/>
  <c r="BI536"/>
  <c r="BH536"/>
  <c r="BG536"/>
  <c r="BE536"/>
  <c r="T536"/>
  <c r="R536"/>
  <c r="P536"/>
  <c r="BI526"/>
  <c r="BH526"/>
  <c r="BG526"/>
  <c r="BE526"/>
  <c r="T526"/>
  <c r="R526"/>
  <c r="P526"/>
  <c r="BI493"/>
  <c r="BH493"/>
  <c r="BG493"/>
  <c r="BE493"/>
  <c r="T493"/>
  <c r="R493"/>
  <c r="P493"/>
  <c r="BI458"/>
  <c r="BH458"/>
  <c r="BG458"/>
  <c r="BE458"/>
  <c r="T458"/>
  <c r="R458"/>
  <c r="P458"/>
  <c r="BI456"/>
  <c r="BH456"/>
  <c r="BG456"/>
  <c r="BE456"/>
  <c r="T456"/>
  <c r="R456"/>
  <c r="P456"/>
  <c r="BI419"/>
  <c r="BH419"/>
  <c r="BG419"/>
  <c r="BE419"/>
  <c r="T419"/>
  <c r="R419"/>
  <c r="P419"/>
  <c r="BI408"/>
  <c r="BH408"/>
  <c r="BG408"/>
  <c r="BE408"/>
  <c r="T408"/>
  <c r="R408"/>
  <c r="P408"/>
  <c r="BI379"/>
  <c r="BH379"/>
  <c r="BG379"/>
  <c r="BE379"/>
  <c r="T379"/>
  <c r="R379"/>
  <c r="P379"/>
  <c r="BI358"/>
  <c r="BH358"/>
  <c r="BG358"/>
  <c r="BE358"/>
  <c r="T358"/>
  <c r="R358"/>
  <c r="P358"/>
  <c r="BI356"/>
  <c r="BH356"/>
  <c r="BG356"/>
  <c r="BE356"/>
  <c r="T356"/>
  <c r="R356"/>
  <c r="P356"/>
  <c r="BI326"/>
  <c r="BH326"/>
  <c r="BG326"/>
  <c r="BE326"/>
  <c r="T326"/>
  <c r="R326"/>
  <c r="P326"/>
  <c r="BI295"/>
  <c r="BH295"/>
  <c r="BG295"/>
  <c r="BE295"/>
  <c r="T295"/>
  <c r="R295"/>
  <c r="P295"/>
  <c r="BI293"/>
  <c r="BH293"/>
  <c r="BG293"/>
  <c r="BE293"/>
  <c r="T293"/>
  <c r="R293"/>
  <c r="P293"/>
  <c r="BI287"/>
  <c r="BH287"/>
  <c r="BG287"/>
  <c r="BE287"/>
  <c r="T287"/>
  <c r="R287"/>
  <c r="P287"/>
  <c r="BI281"/>
  <c r="BH281"/>
  <c r="BG281"/>
  <c r="BE281"/>
  <c r="T281"/>
  <c r="R281"/>
  <c r="P281"/>
  <c r="BI274"/>
  <c r="BH274"/>
  <c r="BG274"/>
  <c r="BE274"/>
  <c r="T274"/>
  <c r="R274"/>
  <c r="P274"/>
  <c r="BI269"/>
  <c r="BH269"/>
  <c r="BG269"/>
  <c r="BE269"/>
  <c r="T269"/>
  <c r="R269"/>
  <c r="P269"/>
  <c r="BI267"/>
  <c r="BH267"/>
  <c r="BG267"/>
  <c r="BE267"/>
  <c r="T267"/>
  <c r="R267"/>
  <c r="P267"/>
  <c r="BI232"/>
  <c r="BH232"/>
  <c r="BG232"/>
  <c r="BE232"/>
  <c r="T232"/>
  <c r="R232"/>
  <c r="P232"/>
  <c r="BI197"/>
  <c r="BH197"/>
  <c r="BG197"/>
  <c r="BE197"/>
  <c r="T197"/>
  <c r="R197"/>
  <c r="P197"/>
  <c r="BI162"/>
  <c r="BH162"/>
  <c r="BG162"/>
  <c r="BE162"/>
  <c r="T162"/>
  <c r="R162"/>
  <c r="P162"/>
  <c r="BI151"/>
  <c r="BH151"/>
  <c r="BG151"/>
  <c r="BE151"/>
  <c r="T151"/>
  <c r="R151"/>
  <c r="P151"/>
  <c r="BI149"/>
  <c r="BH149"/>
  <c r="BG149"/>
  <c r="BE149"/>
  <c r="T149"/>
  <c r="R149"/>
  <c r="P149"/>
  <c r="BI134"/>
  <c r="BH134"/>
  <c r="BG134"/>
  <c r="BE134"/>
  <c r="T134"/>
  <c r="R134"/>
  <c r="P134"/>
  <c r="BI129"/>
  <c r="BH129"/>
  <c r="BG129"/>
  <c r="BE129"/>
  <c r="T129"/>
  <c r="R129"/>
  <c r="P129"/>
  <c r="BI112"/>
  <c r="BH112"/>
  <c r="BG112"/>
  <c r="BE112"/>
  <c r="T112"/>
  <c r="R112"/>
  <c r="P112"/>
  <c r="BI94"/>
  <c r="BH94"/>
  <c r="BG94"/>
  <c r="BE94"/>
  <c r="T94"/>
  <c r="R94"/>
  <c r="P94"/>
  <c r="J88"/>
  <c r="J87"/>
  <c r="F87"/>
  <c r="F85"/>
  <c r="E83"/>
  <c r="J59"/>
  <c r="J58"/>
  <c r="F58"/>
  <c r="F56"/>
  <c r="E54"/>
  <c r="J20"/>
  <c r="E20"/>
  <c r="F88"/>
  <c r="J19"/>
  <c r="J14"/>
  <c r="J85"/>
  <c r="E7"/>
  <c r="E79"/>
  <c i="6" r="J39"/>
  <c r="J38"/>
  <c i="1" r="AY63"/>
  <c i="6" r="J37"/>
  <c i="1" r="AX63"/>
  <c i="6" r="BI2175"/>
  <c r="BH2175"/>
  <c r="BG2175"/>
  <c r="BE2175"/>
  <c r="T2175"/>
  <c r="R2175"/>
  <c r="P2175"/>
  <c r="BI2173"/>
  <c r="BH2173"/>
  <c r="BG2173"/>
  <c r="BE2173"/>
  <c r="T2173"/>
  <c r="R2173"/>
  <c r="P2173"/>
  <c r="BI2152"/>
  <c r="BH2152"/>
  <c r="BG2152"/>
  <c r="BE2152"/>
  <c r="T2152"/>
  <c r="R2152"/>
  <c r="P2152"/>
  <c r="BI2148"/>
  <c r="BH2148"/>
  <c r="BG2148"/>
  <c r="BE2148"/>
  <c r="T2148"/>
  <c r="R2148"/>
  <c r="P2148"/>
  <c r="BI2056"/>
  <c r="BH2056"/>
  <c r="BG2056"/>
  <c r="BE2056"/>
  <c r="T2056"/>
  <c r="R2056"/>
  <c r="P2056"/>
  <c r="BI2049"/>
  <c r="BH2049"/>
  <c r="BG2049"/>
  <c r="BE2049"/>
  <c r="T2049"/>
  <c r="R2049"/>
  <c r="P2049"/>
  <c r="BI2047"/>
  <c r="BH2047"/>
  <c r="BG2047"/>
  <c r="BE2047"/>
  <c r="T2047"/>
  <c r="R2047"/>
  <c r="P2047"/>
  <c r="BI2040"/>
  <c r="BH2040"/>
  <c r="BG2040"/>
  <c r="BE2040"/>
  <c r="T2040"/>
  <c r="R2040"/>
  <c r="P2040"/>
  <c r="BI2034"/>
  <c r="BH2034"/>
  <c r="BG2034"/>
  <c r="BE2034"/>
  <c r="T2034"/>
  <c r="R2034"/>
  <c r="P2034"/>
  <c r="BI2028"/>
  <c r="BH2028"/>
  <c r="BG2028"/>
  <c r="BE2028"/>
  <c r="T2028"/>
  <c r="R2028"/>
  <c r="P2028"/>
  <c r="BI2020"/>
  <c r="BH2020"/>
  <c r="BG2020"/>
  <c r="BE2020"/>
  <c r="T2020"/>
  <c r="R2020"/>
  <c r="P2020"/>
  <c r="BI1990"/>
  <c r="BH1990"/>
  <c r="BG1990"/>
  <c r="BE1990"/>
  <c r="T1990"/>
  <c r="R1990"/>
  <c r="P1990"/>
  <c r="BI1986"/>
  <c r="BH1986"/>
  <c r="BG1986"/>
  <c r="BE1986"/>
  <c r="T1986"/>
  <c r="R1986"/>
  <c r="P1986"/>
  <c r="BI1981"/>
  <c r="BH1981"/>
  <c r="BG1981"/>
  <c r="BE1981"/>
  <c r="T1981"/>
  <c r="R1981"/>
  <c r="P1981"/>
  <c r="BI1976"/>
  <c r="BH1976"/>
  <c r="BG1976"/>
  <c r="BE1976"/>
  <c r="T1976"/>
  <c r="R1976"/>
  <c r="P1976"/>
  <c r="BI1975"/>
  <c r="BH1975"/>
  <c r="BG1975"/>
  <c r="BE1975"/>
  <c r="T1975"/>
  <c r="R1975"/>
  <c r="P1975"/>
  <c r="BI1972"/>
  <c r="BH1972"/>
  <c r="BG1972"/>
  <c r="BE1972"/>
  <c r="T1972"/>
  <c r="R1972"/>
  <c r="P1972"/>
  <c r="BI1968"/>
  <c r="BH1968"/>
  <c r="BG1968"/>
  <c r="BE1968"/>
  <c r="T1968"/>
  <c r="R1968"/>
  <c r="P1968"/>
  <c r="BI1965"/>
  <c r="BH1965"/>
  <c r="BG1965"/>
  <c r="BE1965"/>
  <c r="T1965"/>
  <c r="R1965"/>
  <c r="P1965"/>
  <c r="BI1962"/>
  <c r="BH1962"/>
  <c r="BG1962"/>
  <c r="BE1962"/>
  <c r="T1962"/>
  <c r="R1962"/>
  <c r="P1962"/>
  <c r="BI1960"/>
  <c r="BH1960"/>
  <c r="BG1960"/>
  <c r="BE1960"/>
  <c r="T1960"/>
  <c r="R1960"/>
  <c r="P1960"/>
  <c r="BI1940"/>
  <c r="BH1940"/>
  <c r="BG1940"/>
  <c r="BE1940"/>
  <c r="T1940"/>
  <c r="R1940"/>
  <c r="P1940"/>
  <c r="BI1923"/>
  <c r="BH1923"/>
  <c r="BG1923"/>
  <c r="BE1923"/>
  <c r="T1923"/>
  <c r="R1923"/>
  <c r="P1923"/>
  <c r="BI1906"/>
  <c r="BH1906"/>
  <c r="BG1906"/>
  <c r="BE1906"/>
  <c r="T1906"/>
  <c r="R1906"/>
  <c r="P1906"/>
  <c r="BI1903"/>
  <c r="BH1903"/>
  <c r="BG1903"/>
  <c r="BE1903"/>
  <c r="T1903"/>
  <c r="R1903"/>
  <c r="P1903"/>
  <c r="BI1901"/>
  <c r="BH1901"/>
  <c r="BG1901"/>
  <c r="BE1901"/>
  <c r="T1901"/>
  <c r="R1901"/>
  <c r="P1901"/>
  <c r="BI1897"/>
  <c r="BH1897"/>
  <c r="BG1897"/>
  <c r="BE1897"/>
  <c r="T1897"/>
  <c r="R1897"/>
  <c r="P1897"/>
  <c r="BI1895"/>
  <c r="BH1895"/>
  <c r="BG1895"/>
  <c r="BE1895"/>
  <c r="T1895"/>
  <c r="R1895"/>
  <c r="P1895"/>
  <c r="BI1891"/>
  <c r="BH1891"/>
  <c r="BG1891"/>
  <c r="BE1891"/>
  <c r="T1891"/>
  <c r="R1891"/>
  <c r="P1891"/>
  <c r="BI1889"/>
  <c r="BH1889"/>
  <c r="BG1889"/>
  <c r="BE1889"/>
  <c r="T1889"/>
  <c r="R1889"/>
  <c r="P1889"/>
  <c r="BI1885"/>
  <c r="BH1885"/>
  <c r="BG1885"/>
  <c r="BE1885"/>
  <c r="T1885"/>
  <c r="R1885"/>
  <c r="P1885"/>
  <c r="BI1881"/>
  <c r="BH1881"/>
  <c r="BG1881"/>
  <c r="BE1881"/>
  <c r="T1881"/>
  <c r="R1881"/>
  <c r="P1881"/>
  <c r="BI1876"/>
  <c r="BH1876"/>
  <c r="BG1876"/>
  <c r="BE1876"/>
  <c r="T1876"/>
  <c r="R1876"/>
  <c r="P1876"/>
  <c r="BI1872"/>
  <c r="BH1872"/>
  <c r="BG1872"/>
  <c r="BE1872"/>
  <c r="T1872"/>
  <c r="R1872"/>
  <c r="P1872"/>
  <c r="BI1869"/>
  <c r="BH1869"/>
  <c r="BG1869"/>
  <c r="BE1869"/>
  <c r="T1869"/>
  <c r="R1869"/>
  <c r="P1869"/>
  <c r="BI1865"/>
  <c r="BH1865"/>
  <c r="BG1865"/>
  <c r="BE1865"/>
  <c r="T1865"/>
  <c r="R1865"/>
  <c r="P1865"/>
  <c r="BI1861"/>
  <c r="BH1861"/>
  <c r="BG1861"/>
  <c r="BE1861"/>
  <c r="T1861"/>
  <c r="R1861"/>
  <c r="P1861"/>
  <c r="BI1857"/>
  <c r="BH1857"/>
  <c r="BG1857"/>
  <c r="BE1857"/>
  <c r="T1857"/>
  <c r="R1857"/>
  <c r="P1857"/>
  <c r="BI1840"/>
  <c r="BH1840"/>
  <c r="BG1840"/>
  <c r="BE1840"/>
  <c r="T1840"/>
  <c r="R1840"/>
  <c r="P1840"/>
  <c r="BI1838"/>
  <c r="BH1838"/>
  <c r="BG1838"/>
  <c r="BE1838"/>
  <c r="T1838"/>
  <c r="R1838"/>
  <c r="P1838"/>
  <c r="BI1834"/>
  <c r="BH1834"/>
  <c r="BG1834"/>
  <c r="BE1834"/>
  <c r="T1834"/>
  <c r="R1834"/>
  <c r="P1834"/>
  <c r="BI1830"/>
  <c r="BH1830"/>
  <c r="BG1830"/>
  <c r="BE1830"/>
  <c r="T1830"/>
  <c r="R1830"/>
  <c r="P1830"/>
  <c r="BI1827"/>
  <c r="BH1827"/>
  <c r="BG1827"/>
  <c r="BE1827"/>
  <c r="T1827"/>
  <c r="R1827"/>
  <c r="P1827"/>
  <c r="BI1824"/>
  <c r="BH1824"/>
  <c r="BG1824"/>
  <c r="BE1824"/>
  <c r="T1824"/>
  <c r="R1824"/>
  <c r="P1824"/>
  <c r="BI1821"/>
  <c r="BH1821"/>
  <c r="BG1821"/>
  <c r="BE1821"/>
  <c r="T1821"/>
  <c r="R1821"/>
  <c r="P1821"/>
  <c r="BI1818"/>
  <c r="BH1818"/>
  <c r="BG1818"/>
  <c r="BE1818"/>
  <c r="T1818"/>
  <c r="R1818"/>
  <c r="P1818"/>
  <c r="BI1815"/>
  <c r="BH1815"/>
  <c r="BG1815"/>
  <c r="BE1815"/>
  <c r="T1815"/>
  <c r="R1815"/>
  <c r="P1815"/>
  <c r="BI1812"/>
  <c r="BH1812"/>
  <c r="BG1812"/>
  <c r="BE1812"/>
  <c r="T1812"/>
  <c r="R1812"/>
  <c r="P1812"/>
  <c r="BI1782"/>
  <c r="BH1782"/>
  <c r="BG1782"/>
  <c r="BE1782"/>
  <c r="T1782"/>
  <c r="R1782"/>
  <c r="P1782"/>
  <c r="BI1781"/>
  <c r="BH1781"/>
  <c r="BG1781"/>
  <c r="BE1781"/>
  <c r="T1781"/>
  <c r="R1781"/>
  <c r="P1781"/>
  <c r="BI1776"/>
  <c r="BH1776"/>
  <c r="BG1776"/>
  <c r="BE1776"/>
  <c r="T1776"/>
  <c r="R1776"/>
  <c r="P1776"/>
  <c r="BI1775"/>
  <c r="BH1775"/>
  <c r="BG1775"/>
  <c r="BE1775"/>
  <c r="T1775"/>
  <c r="R1775"/>
  <c r="P1775"/>
  <c r="BI1773"/>
  <c r="BH1773"/>
  <c r="BG1773"/>
  <c r="BE1773"/>
  <c r="T1773"/>
  <c r="R1773"/>
  <c r="P1773"/>
  <c r="BI1772"/>
  <c r="BH1772"/>
  <c r="BG1772"/>
  <c r="BE1772"/>
  <c r="T1772"/>
  <c r="R1772"/>
  <c r="P1772"/>
  <c r="BI1768"/>
  <c r="BH1768"/>
  <c r="BG1768"/>
  <c r="BE1768"/>
  <c r="T1768"/>
  <c r="R1768"/>
  <c r="P1768"/>
  <c r="BI1767"/>
  <c r="BH1767"/>
  <c r="BG1767"/>
  <c r="BE1767"/>
  <c r="T1767"/>
  <c r="R1767"/>
  <c r="P1767"/>
  <c r="BI1766"/>
  <c r="BH1766"/>
  <c r="BG1766"/>
  <c r="BE1766"/>
  <c r="T1766"/>
  <c r="R1766"/>
  <c r="P1766"/>
  <c r="BI1765"/>
  <c r="BH1765"/>
  <c r="BG1765"/>
  <c r="BE1765"/>
  <c r="T1765"/>
  <c r="R1765"/>
  <c r="P1765"/>
  <c r="BI1759"/>
  <c r="BH1759"/>
  <c r="BG1759"/>
  <c r="BE1759"/>
  <c r="T1759"/>
  <c r="R1759"/>
  <c r="P1759"/>
  <c r="BI1755"/>
  <c r="BH1755"/>
  <c r="BG1755"/>
  <c r="BE1755"/>
  <c r="T1755"/>
  <c r="R1755"/>
  <c r="P1755"/>
  <c r="BI1750"/>
  <c r="BH1750"/>
  <c r="BG1750"/>
  <c r="BE1750"/>
  <c r="T1750"/>
  <c r="R1750"/>
  <c r="P1750"/>
  <c r="BI1746"/>
  <c r="BH1746"/>
  <c r="BG1746"/>
  <c r="BE1746"/>
  <c r="T1746"/>
  <c r="R1746"/>
  <c r="P1746"/>
  <c r="BI1741"/>
  <c r="BH1741"/>
  <c r="BG1741"/>
  <c r="BE1741"/>
  <c r="T1741"/>
  <c r="R1741"/>
  <c r="P1741"/>
  <c r="BI1728"/>
  <c r="BH1728"/>
  <c r="BG1728"/>
  <c r="BE1728"/>
  <c r="T1728"/>
  <c r="R1728"/>
  <c r="P1728"/>
  <c r="BI1723"/>
  <c r="BH1723"/>
  <c r="BG1723"/>
  <c r="BE1723"/>
  <c r="T1723"/>
  <c r="R1723"/>
  <c r="P1723"/>
  <c r="BI1722"/>
  <c r="BH1722"/>
  <c r="BG1722"/>
  <c r="BE1722"/>
  <c r="T1722"/>
  <c r="R1722"/>
  <c r="P1722"/>
  <c r="BI1714"/>
  <c r="BH1714"/>
  <c r="BG1714"/>
  <c r="BE1714"/>
  <c r="T1714"/>
  <c r="R1714"/>
  <c r="P1714"/>
  <c r="BI1710"/>
  <c r="BH1710"/>
  <c r="BG1710"/>
  <c r="BE1710"/>
  <c r="T1710"/>
  <c r="R1710"/>
  <c r="P1710"/>
  <c r="BI1706"/>
  <c r="BH1706"/>
  <c r="BG1706"/>
  <c r="BE1706"/>
  <c r="T1706"/>
  <c r="R1706"/>
  <c r="P1706"/>
  <c r="BI1693"/>
  <c r="BH1693"/>
  <c r="BG1693"/>
  <c r="BE1693"/>
  <c r="T1693"/>
  <c r="R1693"/>
  <c r="P1693"/>
  <c r="BI1687"/>
  <c r="BH1687"/>
  <c r="BG1687"/>
  <c r="BE1687"/>
  <c r="T1687"/>
  <c r="R1687"/>
  <c r="P1687"/>
  <c r="BI1678"/>
  <c r="BH1678"/>
  <c r="BG1678"/>
  <c r="BE1678"/>
  <c r="T1678"/>
  <c r="R1678"/>
  <c r="P1678"/>
  <c r="BI1668"/>
  <c r="BH1668"/>
  <c r="BG1668"/>
  <c r="BE1668"/>
  <c r="T1668"/>
  <c r="R1668"/>
  <c r="P1668"/>
  <c r="BI1667"/>
  <c r="BH1667"/>
  <c r="BG1667"/>
  <c r="BE1667"/>
  <c r="T1667"/>
  <c r="R1667"/>
  <c r="P1667"/>
  <c r="BI1664"/>
  <c r="BH1664"/>
  <c r="BG1664"/>
  <c r="BE1664"/>
  <c r="T1664"/>
  <c r="R1664"/>
  <c r="P1664"/>
  <c r="BI1661"/>
  <c r="BH1661"/>
  <c r="BG1661"/>
  <c r="BE1661"/>
  <c r="T1661"/>
  <c r="R1661"/>
  <c r="P1661"/>
  <c r="BI1650"/>
  <c r="BH1650"/>
  <c r="BG1650"/>
  <c r="BE1650"/>
  <c r="T1650"/>
  <c r="R1650"/>
  <c r="P1650"/>
  <c r="BI1647"/>
  <c r="BH1647"/>
  <c r="BG1647"/>
  <c r="BE1647"/>
  <c r="T1647"/>
  <c r="R1647"/>
  <c r="P1647"/>
  <c r="BI1646"/>
  <c r="BH1646"/>
  <c r="BG1646"/>
  <c r="BE1646"/>
  <c r="T1646"/>
  <c r="R1646"/>
  <c r="P1646"/>
  <c r="BI1641"/>
  <c r="BH1641"/>
  <c r="BG1641"/>
  <c r="BE1641"/>
  <c r="T1641"/>
  <c r="R1641"/>
  <c r="P1641"/>
  <c r="BI1638"/>
  <c r="BH1638"/>
  <c r="BG1638"/>
  <c r="BE1638"/>
  <c r="T1638"/>
  <c r="R1638"/>
  <c r="P1638"/>
  <c r="BI1637"/>
  <c r="BH1637"/>
  <c r="BG1637"/>
  <c r="BE1637"/>
  <c r="T1637"/>
  <c r="R1637"/>
  <c r="P1637"/>
  <c r="BI1631"/>
  <c r="BH1631"/>
  <c r="BG1631"/>
  <c r="BE1631"/>
  <c r="T1631"/>
  <c r="R1631"/>
  <c r="P1631"/>
  <c r="BI1630"/>
  <c r="BH1630"/>
  <c r="BG1630"/>
  <c r="BE1630"/>
  <c r="T1630"/>
  <c r="R1630"/>
  <c r="P1630"/>
  <c r="BI1624"/>
  <c r="BH1624"/>
  <c r="BG1624"/>
  <c r="BE1624"/>
  <c r="T1624"/>
  <c r="R1624"/>
  <c r="P1624"/>
  <c r="BI1619"/>
  <c r="BH1619"/>
  <c r="BG1619"/>
  <c r="BE1619"/>
  <c r="T1619"/>
  <c r="R1619"/>
  <c r="P1619"/>
  <c r="BI1614"/>
  <c r="BH1614"/>
  <c r="BG1614"/>
  <c r="BE1614"/>
  <c r="T1614"/>
  <c r="R1614"/>
  <c r="P1614"/>
  <c r="BI1613"/>
  <c r="BH1613"/>
  <c r="BG1613"/>
  <c r="BE1613"/>
  <c r="T1613"/>
  <c r="R1613"/>
  <c r="P1613"/>
  <c r="BI1605"/>
  <c r="BH1605"/>
  <c r="BG1605"/>
  <c r="BE1605"/>
  <c r="T1605"/>
  <c r="R1605"/>
  <c r="P1605"/>
  <c r="BI1604"/>
  <c r="BH1604"/>
  <c r="BG1604"/>
  <c r="BE1604"/>
  <c r="T1604"/>
  <c r="R1604"/>
  <c r="P1604"/>
  <c r="BI1600"/>
  <c r="BH1600"/>
  <c r="BG1600"/>
  <c r="BE1600"/>
  <c r="T1600"/>
  <c r="R1600"/>
  <c r="P1600"/>
  <c r="BI1597"/>
  <c r="BH1597"/>
  <c r="BG1597"/>
  <c r="BE1597"/>
  <c r="T1597"/>
  <c r="R1597"/>
  <c r="P1597"/>
  <c r="BI1593"/>
  <c r="BH1593"/>
  <c r="BG1593"/>
  <c r="BE1593"/>
  <c r="T1593"/>
  <c r="R1593"/>
  <c r="P1593"/>
  <c r="BI1590"/>
  <c r="BH1590"/>
  <c r="BG1590"/>
  <c r="BE1590"/>
  <c r="T1590"/>
  <c r="R1590"/>
  <c r="P1590"/>
  <c r="BI1586"/>
  <c r="BH1586"/>
  <c r="BG1586"/>
  <c r="BE1586"/>
  <c r="T1586"/>
  <c r="R1586"/>
  <c r="P1586"/>
  <c r="BI1582"/>
  <c r="BH1582"/>
  <c r="BG1582"/>
  <c r="BE1582"/>
  <c r="T1582"/>
  <c r="R1582"/>
  <c r="P1582"/>
  <c r="BI1579"/>
  <c r="BH1579"/>
  <c r="BG1579"/>
  <c r="BE1579"/>
  <c r="T1579"/>
  <c r="R1579"/>
  <c r="P1579"/>
  <c r="BI1576"/>
  <c r="BH1576"/>
  <c r="BG1576"/>
  <c r="BE1576"/>
  <c r="T1576"/>
  <c r="R1576"/>
  <c r="P1576"/>
  <c r="BI1572"/>
  <c r="BH1572"/>
  <c r="BG1572"/>
  <c r="BE1572"/>
  <c r="T1572"/>
  <c r="R1572"/>
  <c r="P1572"/>
  <c r="BI1565"/>
  <c r="BH1565"/>
  <c r="BG1565"/>
  <c r="BE1565"/>
  <c r="T1565"/>
  <c r="R1565"/>
  <c r="P1565"/>
  <c r="BI1561"/>
  <c r="BH1561"/>
  <c r="BG1561"/>
  <c r="BE1561"/>
  <c r="T1561"/>
  <c r="R1561"/>
  <c r="P1561"/>
  <c r="BI1557"/>
  <c r="BH1557"/>
  <c r="BG1557"/>
  <c r="BE1557"/>
  <c r="T1557"/>
  <c r="R1557"/>
  <c r="P1557"/>
  <c r="BI1554"/>
  <c r="BH1554"/>
  <c r="BG1554"/>
  <c r="BE1554"/>
  <c r="T1554"/>
  <c r="R1554"/>
  <c r="P1554"/>
  <c r="BI1546"/>
  <c r="BH1546"/>
  <c r="BG1546"/>
  <c r="BE1546"/>
  <c r="T1546"/>
  <c r="R1546"/>
  <c r="P1546"/>
  <c r="BI1542"/>
  <c r="BH1542"/>
  <c r="BG1542"/>
  <c r="BE1542"/>
  <c r="T1542"/>
  <c r="R1542"/>
  <c r="P1542"/>
  <c r="BI1532"/>
  <c r="BH1532"/>
  <c r="BG1532"/>
  <c r="BE1532"/>
  <c r="T1532"/>
  <c r="R1532"/>
  <c r="P1532"/>
  <c r="BI1528"/>
  <c r="BH1528"/>
  <c r="BG1528"/>
  <c r="BE1528"/>
  <c r="T1528"/>
  <c r="R1528"/>
  <c r="P1528"/>
  <c r="BI1515"/>
  <c r="BH1515"/>
  <c r="BG1515"/>
  <c r="BE1515"/>
  <c r="T1515"/>
  <c r="R1515"/>
  <c r="P1515"/>
  <c r="BI1512"/>
  <c r="BH1512"/>
  <c r="BG1512"/>
  <c r="BE1512"/>
  <c r="T1512"/>
  <c r="R1512"/>
  <c r="P1512"/>
  <c r="BI1509"/>
  <c r="BH1509"/>
  <c r="BG1509"/>
  <c r="BE1509"/>
  <c r="T1509"/>
  <c r="R1509"/>
  <c r="P1509"/>
  <c r="BI1504"/>
  <c r="BH1504"/>
  <c r="BG1504"/>
  <c r="BE1504"/>
  <c r="T1504"/>
  <c r="R1504"/>
  <c r="P1504"/>
  <c r="BI1501"/>
  <c r="BH1501"/>
  <c r="BG1501"/>
  <c r="BE1501"/>
  <c r="T1501"/>
  <c r="R1501"/>
  <c r="P1501"/>
  <c r="BI1497"/>
  <c r="BH1497"/>
  <c r="BG1497"/>
  <c r="BE1497"/>
  <c r="T1497"/>
  <c r="R1497"/>
  <c r="P1497"/>
  <c r="BI1494"/>
  <c r="BH1494"/>
  <c r="BG1494"/>
  <c r="BE1494"/>
  <c r="T1494"/>
  <c r="R1494"/>
  <c r="P1494"/>
  <c r="BI1490"/>
  <c r="BH1490"/>
  <c r="BG1490"/>
  <c r="BE1490"/>
  <c r="T1490"/>
  <c r="R1490"/>
  <c r="P1490"/>
  <c r="BI1469"/>
  <c r="BH1469"/>
  <c r="BG1469"/>
  <c r="BE1469"/>
  <c r="T1469"/>
  <c r="R1469"/>
  <c r="P1469"/>
  <c r="BI1456"/>
  <c r="BH1456"/>
  <c r="BG1456"/>
  <c r="BE1456"/>
  <c r="T1456"/>
  <c r="R1456"/>
  <c r="P1456"/>
  <c r="BI1444"/>
  <c r="BH1444"/>
  <c r="BG1444"/>
  <c r="BE1444"/>
  <c r="T1444"/>
  <c r="R1444"/>
  <c r="P1444"/>
  <c r="BI1441"/>
  <c r="BH1441"/>
  <c r="BG1441"/>
  <c r="BE1441"/>
  <c r="T1441"/>
  <c r="R1441"/>
  <c r="P1441"/>
  <c r="BI1440"/>
  <c r="BH1440"/>
  <c r="BG1440"/>
  <c r="BE1440"/>
  <c r="T1440"/>
  <c r="R1440"/>
  <c r="P1440"/>
  <c r="BI1438"/>
  <c r="BH1438"/>
  <c r="BG1438"/>
  <c r="BE1438"/>
  <c r="T1438"/>
  <c r="R1438"/>
  <c r="P1438"/>
  <c r="BI1431"/>
  <c r="BH1431"/>
  <c r="BG1431"/>
  <c r="BE1431"/>
  <c r="T1431"/>
  <c r="R1431"/>
  <c r="P1431"/>
  <c r="BI1421"/>
  <c r="BH1421"/>
  <c r="BG1421"/>
  <c r="BE1421"/>
  <c r="T1421"/>
  <c r="R1421"/>
  <c r="P1421"/>
  <c r="BI1419"/>
  <c r="BH1419"/>
  <c r="BG1419"/>
  <c r="BE1419"/>
  <c r="T1419"/>
  <c r="R1419"/>
  <c r="P1419"/>
  <c r="BI1415"/>
  <c r="BH1415"/>
  <c r="BG1415"/>
  <c r="BE1415"/>
  <c r="T1415"/>
  <c r="R1415"/>
  <c r="P1415"/>
  <c r="BI1397"/>
  <c r="BH1397"/>
  <c r="BG1397"/>
  <c r="BE1397"/>
  <c r="T1397"/>
  <c r="R1397"/>
  <c r="P1397"/>
  <c r="BI1387"/>
  <c r="BH1387"/>
  <c r="BG1387"/>
  <c r="BE1387"/>
  <c r="T1387"/>
  <c r="R1387"/>
  <c r="P1387"/>
  <c r="BI1378"/>
  <c r="BH1378"/>
  <c r="BG1378"/>
  <c r="BE1378"/>
  <c r="T1378"/>
  <c r="R1378"/>
  <c r="P1378"/>
  <c r="BI1375"/>
  <c r="BH1375"/>
  <c r="BG1375"/>
  <c r="BE1375"/>
  <c r="T1375"/>
  <c r="R1375"/>
  <c r="P1375"/>
  <c r="BI1370"/>
  <c r="BH1370"/>
  <c r="BG1370"/>
  <c r="BE1370"/>
  <c r="T1370"/>
  <c r="R1370"/>
  <c r="P1370"/>
  <c r="BI1365"/>
  <c r="BH1365"/>
  <c r="BG1365"/>
  <c r="BE1365"/>
  <c r="T1365"/>
  <c r="R1365"/>
  <c r="P1365"/>
  <c r="BI1361"/>
  <c r="BH1361"/>
  <c r="BG1361"/>
  <c r="BE1361"/>
  <c r="T1361"/>
  <c r="R1361"/>
  <c r="P1361"/>
  <c r="BI1358"/>
  <c r="BH1358"/>
  <c r="BG1358"/>
  <c r="BE1358"/>
  <c r="T1358"/>
  <c r="R1358"/>
  <c r="P1358"/>
  <c r="BI1356"/>
  <c r="BH1356"/>
  <c r="BG1356"/>
  <c r="BE1356"/>
  <c r="T1356"/>
  <c r="R1356"/>
  <c r="P1356"/>
  <c r="BI1348"/>
  <c r="BH1348"/>
  <c r="BG1348"/>
  <c r="BE1348"/>
  <c r="T1348"/>
  <c r="R1348"/>
  <c r="P1348"/>
  <c r="BI1345"/>
  <c r="BH1345"/>
  <c r="BG1345"/>
  <c r="BE1345"/>
  <c r="T1345"/>
  <c r="R1345"/>
  <c r="P1345"/>
  <c r="BI1341"/>
  <c r="BH1341"/>
  <c r="BG1341"/>
  <c r="BE1341"/>
  <c r="T1341"/>
  <c r="R1341"/>
  <c r="P1341"/>
  <c r="BI1338"/>
  <c r="BH1338"/>
  <c r="BG1338"/>
  <c r="BE1338"/>
  <c r="T1338"/>
  <c r="R1338"/>
  <c r="P1338"/>
  <c r="BI1331"/>
  <c r="BH1331"/>
  <c r="BG1331"/>
  <c r="BE1331"/>
  <c r="T1331"/>
  <c r="R1331"/>
  <c r="P1331"/>
  <c r="BI1328"/>
  <c r="BH1328"/>
  <c r="BG1328"/>
  <c r="BE1328"/>
  <c r="T1328"/>
  <c r="R1328"/>
  <c r="P1328"/>
  <c r="BI1324"/>
  <c r="BH1324"/>
  <c r="BG1324"/>
  <c r="BE1324"/>
  <c r="T1324"/>
  <c r="R1324"/>
  <c r="P1324"/>
  <c r="BI1322"/>
  <c r="BH1322"/>
  <c r="BG1322"/>
  <c r="BE1322"/>
  <c r="T1322"/>
  <c r="R1322"/>
  <c r="P1322"/>
  <c r="BI1316"/>
  <c r="BH1316"/>
  <c r="BG1316"/>
  <c r="BE1316"/>
  <c r="T1316"/>
  <c r="R1316"/>
  <c r="P1316"/>
  <c r="BI1312"/>
  <c r="BH1312"/>
  <c r="BG1312"/>
  <c r="BE1312"/>
  <c r="T1312"/>
  <c r="R1312"/>
  <c r="P1312"/>
  <c r="BI1308"/>
  <c r="BH1308"/>
  <c r="BG1308"/>
  <c r="BE1308"/>
  <c r="T1308"/>
  <c r="R1308"/>
  <c r="P1308"/>
  <c r="BI1304"/>
  <c r="BH1304"/>
  <c r="BG1304"/>
  <c r="BE1304"/>
  <c r="T1304"/>
  <c r="R1304"/>
  <c r="P1304"/>
  <c r="BI1290"/>
  <c r="BH1290"/>
  <c r="BG1290"/>
  <c r="BE1290"/>
  <c r="T1290"/>
  <c r="R1290"/>
  <c r="P1290"/>
  <c r="BI1285"/>
  <c r="BH1285"/>
  <c r="BG1285"/>
  <c r="BE1285"/>
  <c r="T1285"/>
  <c r="R1285"/>
  <c r="P1285"/>
  <c r="BI1281"/>
  <c r="BH1281"/>
  <c r="BG1281"/>
  <c r="BE1281"/>
  <c r="T1281"/>
  <c r="R1281"/>
  <c r="P1281"/>
  <c r="BI1277"/>
  <c r="BH1277"/>
  <c r="BG1277"/>
  <c r="BE1277"/>
  <c r="T1277"/>
  <c r="R1277"/>
  <c r="P1277"/>
  <c r="BI1273"/>
  <c r="BH1273"/>
  <c r="BG1273"/>
  <c r="BE1273"/>
  <c r="T1273"/>
  <c r="R1273"/>
  <c r="P1273"/>
  <c r="BI1269"/>
  <c r="BH1269"/>
  <c r="BG1269"/>
  <c r="BE1269"/>
  <c r="T1269"/>
  <c r="R1269"/>
  <c r="P1269"/>
  <c r="BI1193"/>
  <c r="BH1193"/>
  <c r="BG1193"/>
  <c r="BE1193"/>
  <c r="T1193"/>
  <c r="R1193"/>
  <c r="P1193"/>
  <c r="BI1190"/>
  <c r="BH1190"/>
  <c r="BG1190"/>
  <c r="BE1190"/>
  <c r="T1190"/>
  <c r="R1190"/>
  <c r="P1190"/>
  <c r="BI1187"/>
  <c r="BH1187"/>
  <c r="BG1187"/>
  <c r="BE1187"/>
  <c r="T1187"/>
  <c r="R1187"/>
  <c r="P1187"/>
  <c r="BI1183"/>
  <c r="BH1183"/>
  <c r="BG1183"/>
  <c r="BE1183"/>
  <c r="T1183"/>
  <c r="R1183"/>
  <c r="P1183"/>
  <c r="BI1181"/>
  <c r="BH1181"/>
  <c r="BG1181"/>
  <c r="BE1181"/>
  <c r="T1181"/>
  <c r="R1181"/>
  <c r="P1181"/>
  <c r="BI1175"/>
  <c r="BH1175"/>
  <c r="BG1175"/>
  <c r="BE1175"/>
  <c r="T1175"/>
  <c r="R1175"/>
  <c r="P1175"/>
  <c r="BI1171"/>
  <c r="BH1171"/>
  <c r="BG1171"/>
  <c r="BE1171"/>
  <c r="T1171"/>
  <c r="R1171"/>
  <c r="P1171"/>
  <c r="BI1167"/>
  <c r="BH1167"/>
  <c r="BG1167"/>
  <c r="BE1167"/>
  <c r="T1167"/>
  <c r="R1167"/>
  <c r="P1167"/>
  <c r="BI1165"/>
  <c r="BH1165"/>
  <c r="BG1165"/>
  <c r="BE1165"/>
  <c r="T1165"/>
  <c r="R1165"/>
  <c r="P1165"/>
  <c r="BI1153"/>
  <c r="BH1153"/>
  <c r="BG1153"/>
  <c r="BE1153"/>
  <c r="T1153"/>
  <c r="R1153"/>
  <c r="P1153"/>
  <c r="BI1150"/>
  <c r="BH1150"/>
  <c r="BG1150"/>
  <c r="BE1150"/>
  <c r="T1150"/>
  <c r="R1150"/>
  <c r="P1150"/>
  <c r="BI1148"/>
  <c r="BH1148"/>
  <c r="BG1148"/>
  <c r="BE1148"/>
  <c r="T1148"/>
  <c r="R1148"/>
  <c r="P1148"/>
  <c r="BI1134"/>
  <c r="BH1134"/>
  <c r="BG1134"/>
  <c r="BE1134"/>
  <c r="T1134"/>
  <c r="R1134"/>
  <c r="P1134"/>
  <c r="BI1132"/>
  <c r="BH1132"/>
  <c r="BG1132"/>
  <c r="BE1132"/>
  <c r="T1132"/>
  <c r="R1132"/>
  <c r="P1132"/>
  <c r="BI1125"/>
  <c r="BH1125"/>
  <c r="BG1125"/>
  <c r="BE1125"/>
  <c r="T1125"/>
  <c r="R1125"/>
  <c r="P1125"/>
  <c r="BI1123"/>
  <c r="BH1123"/>
  <c r="BG1123"/>
  <c r="BE1123"/>
  <c r="T1123"/>
  <c r="R1123"/>
  <c r="P1123"/>
  <c r="BI1110"/>
  <c r="BH1110"/>
  <c r="BG1110"/>
  <c r="BE1110"/>
  <c r="T1110"/>
  <c r="R1110"/>
  <c r="P1110"/>
  <c r="BI1108"/>
  <c r="BH1108"/>
  <c r="BG1108"/>
  <c r="BE1108"/>
  <c r="T1108"/>
  <c r="R1108"/>
  <c r="P1108"/>
  <c r="BI1103"/>
  <c r="BH1103"/>
  <c r="BG1103"/>
  <c r="BE1103"/>
  <c r="T1103"/>
  <c r="R1103"/>
  <c r="P1103"/>
  <c r="BI1101"/>
  <c r="BH1101"/>
  <c r="BG1101"/>
  <c r="BE1101"/>
  <c r="T1101"/>
  <c r="R1101"/>
  <c r="P1101"/>
  <c r="BI1088"/>
  <c r="BH1088"/>
  <c r="BG1088"/>
  <c r="BE1088"/>
  <c r="T1088"/>
  <c r="R1088"/>
  <c r="P1088"/>
  <c r="BI1086"/>
  <c r="BH1086"/>
  <c r="BG1086"/>
  <c r="BE1086"/>
  <c r="T1086"/>
  <c r="R1086"/>
  <c r="P1086"/>
  <c r="BI1078"/>
  <c r="BH1078"/>
  <c r="BG1078"/>
  <c r="BE1078"/>
  <c r="T1078"/>
  <c r="R1078"/>
  <c r="P1078"/>
  <c r="BI1071"/>
  <c r="BH1071"/>
  <c r="BG1071"/>
  <c r="BE1071"/>
  <c r="T1071"/>
  <c r="R1071"/>
  <c r="P1071"/>
  <c r="BI1061"/>
  <c r="BH1061"/>
  <c r="BG1061"/>
  <c r="BE1061"/>
  <c r="T1061"/>
  <c r="R1061"/>
  <c r="P1061"/>
  <c r="BI1055"/>
  <c r="BH1055"/>
  <c r="BG1055"/>
  <c r="BE1055"/>
  <c r="T1055"/>
  <c r="R1055"/>
  <c r="P1055"/>
  <c r="BI1049"/>
  <c r="BH1049"/>
  <c r="BG1049"/>
  <c r="BE1049"/>
  <c r="T1049"/>
  <c r="R1049"/>
  <c r="P1049"/>
  <c r="BI1045"/>
  <c r="BH1045"/>
  <c r="BG1045"/>
  <c r="BE1045"/>
  <c r="T1045"/>
  <c r="R1045"/>
  <c r="P1045"/>
  <c r="BI1043"/>
  <c r="BH1043"/>
  <c r="BG1043"/>
  <c r="BE1043"/>
  <c r="T1043"/>
  <c r="R1043"/>
  <c r="P1043"/>
  <c r="BI1038"/>
  <c r="BH1038"/>
  <c r="BG1038"/>
  <c r="BE1038"/>
  <c r="T1038"/>
  <c r="R1038"/>
  <c r="P1038"/>
  <c r="BI1021"/>
  <c r="BH1021"/>
  <c r="BG1021"/>
  <c r="BE1021"/>
  <c r="T1021"/>
  <c r="R1021"/>
  <c r="P1021"/>
  <c r="BI1017"/>
  <c r="BH1017"/>
  <c r="BG1017"/>
  <c r="BE1017"/>
  <c r="T1017"/>
  <c r="R1017"/>
  <c r="P1017"/>
  <c r="BI1013"/>
  <c r="BH1013"/>
  <c r="BG1013"/>
  <c r="BE1013"/>
  <c r="T1013"/>
  <c r="R1013"/>
  <c r="P1013"/>
  <c r="BI1009"/>
  <c r="BH1009"/>
  <c r="BG1009"/>
  <c r="BE1009"/>
  <c r="T1009"/>
  <c r="R1009"/>
  <c r="P1009"/>
  <c r="BI992"/>
  <c r="BH992"/>
  <c r="BG992"/>
  <c r="BE992"/>
  <c r="T992"/>
  <c r="R992"/>
  <c r="P992"/>
  <c r="BI990"/>
  <c r="BH990"/>
  <c r="BG990"/>
  <c r="BE990"/>
  <c r="T990"/>
  <c r="R990"/>
  <c r="P990"/>
  <c r="BI986"/>
  <c r="BH986"/>
  <c r="BG986"/>
  <c r="BE986"/>
  <c r="T986"/>
  <c r="R986"/>
  <c r="P986"/>
  <c r="BI982"/>
  <c r="BH982"/>
  <c r="BG982"/>
  <c r="BE982"/>
  <c r="T982"/>
  <c r="R982"/>
  <c r="P982"/>
  <c r="BI977"/>
  <c r="BH977"/>
  <c r="BG977"/>
  <c r="BE977"/>
  <c r="T977"/>
  <c r="R977"/>
  <c r="P977"/>
  <c r="BI973"/>
  <c r="BH973"/>
  <c r="BG973"/>
  <c r="BE973"/>
  <c r="T973"/>
  <c r="R973"/>
  <c r="P973"/>
  <c r="BI968"/>
  <c r="BH968"/>
  <c r="BG968"/>
  <c r="BE968"/>
  <c r="T968"/>
  <c r="R968"/>
  <c r="P968"/>
  <c r="BI966"/>
  <c r="BH966"/>
  <c r="BG966"/>
  <c r="BE966"/>
  <c r="T966"/>
  <c r="R966"/>
  <c r="P966"/>
  <c r="BI962"/>
  <c r="BH962"/>
  <c r="BG962"/>
  <c r="BE962"/>
  <c r="T962"/>
  <c r="R962"/>
  <c r="P962"/>
  <c r="BI958"/>
  <c r="BH958"/>
  <c r="BG958"/>
  <c r="BE958"/>
  <c r="T958"/>
  <c r="R958"/>
  <c r="P958"/>
  <c r="BI954"/>
  <c r="BH954"/>
  <c r="BG954"/>
  <c r="BE954"/>
  <c r="T954"/>
  <c r="R954"/>
  <c r="P954"/>
  <c r="BI945"/>
  <c r="BH945"/>
  <c r="BG945"/>
  <c r="BE945"/>
  <c r="T945"/>
  <c r="R945"/>
  <c r="P945"/>
  <c r="BI941"/>
  <c r="BH941"/>
  <c r="BG941"/>
  <c r="BE941"/>
  <c r="T941"/>
  <c r="R941"/>
  <c r="P941"/>
  <c r="BI937"/>
  <c r="BH937"/>
  <c r="BG937"/>
  <c r="BE937"/>
  <c r="T937"/>
  <c r="R937"/>
  <c r="P937"/>
  <c r="BI934"/>
  <c r="BH934"/>
  <c r="BG934"/>
  <c r="BE934"/>
  <c r="T934"/>
  <c r="R934"/>
  <c r="P934"/>
  <c r="BI922"/>
  <c r="BH922"/>
  <c r="BG922"/>
  <c r="BE922"/>
  <c r="T922"/>
  <c r="R922"/>
  <c r="P922"/>
  <c r="BI915"/>
  <c r="BH915"/>
  <c r="BG915"/>
  <c r="BE915"/>
  <c r="T915"/>
  <c r="R915"/>
  <c r="P915"/>
  <c r="BI907"/>
  <c r="BH907"/>
  <c r="BG907"/>
  <c r="BE907"/>
  <c r="T907"/>
  <c r="R907"/>
  <c r="P907"/>
  <c r="BI902"/>
  <c r="BH902"/>
  <c r="BG902"/>
  <c r="BE902"/>
  <c r="T902"/>
  <c r="R902"/>
  <c r="P902"/>
  <c r="BI897"/>
  <c r="BH897"/>
  <c r="BG897"/>
  <c r="BE897"/>
  <c r="T897"/>
  <c r="R897"/>
  <c r="P897"/>
  <c r="BI892"/>
  <c r="BH892"/>
  <c r="BG892"/>
  <c r="BE892"/>
  <c r="T892"/>
  <c r="R892"/>
  <c r="P892"/>
  <c r="BI882"/>
  <c r="BH882"/>
  <c r="BG882"/>
  <c r="BE882"/>
  <c r="T882"/>
  <c r="R882"/>
  <c r="P882"/>
  <c r="BI876"/>
  <c r="BH876"/>
  <c r="BG876"/>
  <c r="BE876"/>
  <c r="T876"/>
  <c r="R876"/>
  <c r="P876"/>
  <c r="BI870"/>
  <c r="BH870"/>
  <c r="BG870"/>
  <c r="BE870"/>
  <c r="T870"/>
  <c r="R870"/>
  <c r="P870"/>
  <c r="BI864"/>
  <c r="BH864"/>
  <c r="BG864"/>
  <c r="BE864"/>
  <c r="T864"/>
  <c r="R864"/>
  <c r="P864"/>
  <c r="BI859"/>
  <c r="BH859"/>
  <c r="BG859"/>
  <c r="BE859"/>
  <c r="T859"/>
  <c r="R859"/>
  <c r="P859"/>
  <c r="BI854"/>
  <c r="BH854"/>
  <c r="BG854"/>
  <c r="BE854"/>
  <c r="T854"/>
  <c r="R854"/>
  <c r="P854"/>
  <c r="BI850"/>
  <c r="BH850"/>
  <c r="BG850"/>
  <c r="BE850"/>
  <c r="T850"/>
  <c r="R850"/>
  <c r="P850"/>
  <c r="BI848"/>
  <c r="BH848"/>
  <c r="BG848"/>
  <c r="BE848"/>
  <c r="T848"/>
  <c r="R848"/>
  <c r="P848"/>
  <c r="BI844"/>
  <c r="BH844"/>
  <c r="BG844"/>
  <c r="BE844"/>
  <c r="T844"/>
  <c r="R844"/>
  <c r="P844"/>
  <c r="BI840"/>
  <c r="BH840"/>
  <c r="BG840"/>
  <c r="BE840"/>
  <c r="T840"/>
  <c r="R840"/>
  <c r="P840"/>
  <c r="BI836"/>
  <c r="BH836"/>
  <c r="BG836"/>
  <c r="BE836"/>
  <c r="T836"/>
  <c r="R836"/>
  <c r="P836"/>
  <c r="BI821"/>
  <c r="BH821"/>
  <c r="BG821"/>
  <c r="BE821"/>
  <c r="T821"/>
  <c r="R821"/>
  <c r="P821"/>
  <c r="BI817"/>
  <c r="BH817"/>
  <c r="BG817"/>
  <c r="BE817"/>
  <c r="T817"/>
  <c r="R817"/>
  <c r="P817"/>
  <c r="BI810"/>
  <c r="BH810"/>
  <c r="BG810"/>
  <c r="BE810"/>
  <c r="T810"/>
  <c r="R810"/>
  <c r="P810"/>
  <c r="BI794"/>
  <c r="BH794"/>
  <c r="BG794"/>
  <c r="BE794"/>
  <c r="T794"/>
  <c r="R794"/>
  <c r="P794"/>
  <c r="BI787"/>
  <c r="BH787"/>
  <c r="BG787"/>
  <c r="BE787"/>
  <c r="T787"/>
  <c r="R787"/>
  <c r="P787"/>
  <c r="BI770"/>
  <c r="BH770"/>
  <c r="BG770"/>
  <c r="BE770"/>
  <c r="T770"/>
  <c r="R770"/>
  <c r="P770"/>
  <c r="BI765"/>
  <c r="BH765"/>
  <c r="BG765"/>
  <c r="BE765"/>
  <c r="T765"/>
  <c r="R765"/>
  <c r="P765"/>
  <c r="BI761"/>
  <c r="BH761"/>
  <c r="BG761"/>
  <c r="BE761"/>
  <c r="T761"/>
  <c r="R761"/>
  <c r="P761"/>
  <c r="BI757"/>
  <c r="BH757"/>
  <c r="BG757"/>
  <c r="BE757"/>
  <c r="T757"/>
  <c r="R757"/>
  <c r="P757"/>
  <c r="BI746"/>
  <c r="BH746"/>
  <c r="BG746"/>
  <c r="BE746"/>
  <c r="T746"/>
  <c r="R746"/>
  <c r="P746"/>
  <c r="BI742"/>
  <c r="BH742"/>
  <c r="BG742"/>
  <c r="BE742"/>
  <c r="T742"/>
  <c r="R742"/>
  <c r="P742"/>
  <c r="BI733"/>
  <c r="BH733"/>
  <c r="BG733"/>
  <c r="BE733"/>
  <c r="T733"/>
  <c r="R733"/>
  <c r="P733"/>
  <c r="BI729"/>
  <c r="BH729"/>
  <c r="BG729"/>
  <c r="BE729"/>
  <c r="T729"/>
  <c r="R729"/>
  <c r="P729"/>
  <c r="BI703"/>
  <c r="BH703"/>
  <c r="BG703"/>
  <c r="BE703"/>
  <c r="T703"/>
  <c r="R703"/>
  <c r="P703"/>
  <c r="BI698"/>
  <c r="BH698"/>
  <c r="BG698"/>
  <c r="BE698"/>
  <c r="T698"/>
  <c r="R698"/>
  <c r="P698"/>
  <c r="BI682"/>
  <c r="BH682"/>
  <c r="BG682"/>
  <c r="BE682"/>
  <c r="T682"/>
  <c r="R682"/>
  <c r="P682"/>
  <c r="BI677"/>
  <c r="BH677"/>
  <c r="BG677"/>
  <c r="BE677"/>
  <c r="T677"/>
  <c r="R677"/>
  <c r="P677"/>
  <c r="BI672"/>
  <c r="BH672"/>
  <c r="BG672"/>
  <c r="BE672"/>
  <c r="T672"/>
  <c r="R672"/>
  <c r="P672"/>
  <c r="BI631"/>
  <c r="BH631"/>
  <c r="BG631"/>
  <c r="BE631"/>
  <c r="T631"/>
  <c r="R631"/>
  <c r="P631"/>
  <c r="BI625"/>
  <c r="BH625"/>
  <c r="BG625"/>
  <c r="BE625"/>
  <c r="T625"/>
  <c r="R625"/>
  <c r="P625"/>
  <c r="BI619"/>
  <c r="BH619"/>
  <c r="BG619"/>
  <c r="BE619"/>
  <c r="T619"/>
  <c r="R619"/>
  <c r="P619"/>
  <c r="BI617"/>
  <c r="BH617"/>
  <c r="BG617"/>
  <c r="BE617"/>
  <c r="T617"/>
  <c r="R617"/>
  <c r="P617"/>
  <c r="BI615"/>
  <c r="BH615"/>
  <c r="BG615"/>
  <c r="BE615"/>
  <c r="T615"/>
  <c r="R615"/>
  <c r="P615"/>
  <c r="BI613"/>
  <c r="BH613"/>
  <c r="BG613"/>
  <c r="BE613"/>
  <c r="T613"/>
  <c r="R613"/>
  <c r="P613"/>
  <c r="BI611"/>
  <c r="BH611"/>
  <c r="BG611"/>
  <c r="BE611"/>
  <c r="T611"/>
  <c r="R611"/>
  <c r="P611"/>
  <c r="BI595"/>
  <c r="BH595"/>
  <c r="BG595"/>
  <c r="BE595"/>
  <c r="T595"/>
  <c r="R595"/>
  <c r="P595"/>
  <c r="BI590"/>
  <c r="BH590"/>
  <c r="BG590"/>
  <c r="BE590"/>
  <c r="T590"/>
  <c r="R590"/>
  <c r="P590"/>
  <c r="BI586"/>
  <c r="BH586"/>
  <c r="BG586"/>
  <c r="BE586"/>
  <c r="T586"/>
  <c r="R586"/>
  <c r="P586"/>
  <c r="BI584"/>
  <c r="BH584"/>
  <c r="BG584"/>
  <c r="BE584"/>
  <c r="T584"/>
  <c r="R584"/>
  <c r="P584"/>
  <c r="BI577"/>
  <c r="BH577"/>
  <c r="BG577"/>
  <c r="BE577"/>
  <c r="T577"/>
  <c r="R577"/>
  <c r="P577"/>
  <c r="BI575"/>
  <c r="BH575"/>
  <c r="BG575"/>
  <c r="BE575"/>
  <c r="T575"/>
  <c r="R575"/>
  <c r="P575"/>
  <c r="BI567"/>
  <c r="BH567"/>
  <c r="BG567"/>
  <c r="BE567"/>
  <c r="T567"/>
  <c r="R567"/>
  <c r="P567"/>
  <c r="BI563"/>
  <c r="BH563"/>
  <c r="BG563"/>
  <c r="BE563"/>
  <c r="T563"/>
  <c r="R563"/>
  <c r="P563"/>
  <c r="BI555"/>
  <c r="BH555"/>
  <c r="BG555"/>
  <c r="BE555"/>
  <c r="T555"/>
  <c r="R555"/>
  <c r="P555"/>
  <c r="BI548"/>
  <c r="BH548"/>
  <c r="BG548"/>
  <c r="BE548"/>
  <c r="T548"/>
  <c r="R548"/>
  <c r="P548"/>
  <c r="BI507"/>
  <c r="BH507"/>
  <c r="BG507"/>
  <c r="BE507"/>
  <c r="T507"/>
  <c r="R507"/>
  <c r="P507"/>
  <c r="BI375"/>
  <c r="BH375"/>
  <c r="BG375"/>
  <c r="BE375"/>
  <c r="T375"/>
  <c r="R375"/>
  <c r="P375"/>
  <c r="BI371"/>
  <c r="BH371"/>
  <c r="BG371"/>
  <c r="BE371"/>
  <c r="T371"/>
  <c r="R371"/>
  <c r="P371"/>
  <c r="BI331"/>
  <c r="BH331"/>
  <c r="BG331"/>
  <c r="BE331"/>
  <c r="T331"/>
  <c r="R331"/>
  <c r="P331"/>
  <c r="BI326"/>
  <c r="BH326"/>
  <c r="BG326"/>
  <c r="BE326"/>
  <c r="T326"/>
  <c r="R326"/>
  <c r="P326"/>
  <c r="BI321"/>
  <c r="BH321"/>
  <c r="BG321"/>
  <c r="BE321"/>
  <c r="T321"/>
  <c r="R321"/>
  <c r="P321"/>
  <c r="BI315"/>
  <c r="BH315"/>
  <c r="BG315"/>
  <c r="BE315"/>
  <c r="T315"/>
  <c r="R315"/>
  <c r="P315"/>
  <c r="BI313"/>
  <c r="BH313"/>
  <c r="BG313"/>
  <c r="BE313"/>
  <c r="T313"/>
  <c r="R313"/>
  <c r="P313"/>
  <c r="BI305"/>
  <c r="BH305"/>
  <c r="BG305"/>
  <c r="BE305"/>
  <c r="T305"/>
  <c r="R305"/>
  <c r="P305"/>
  <c r="BI300"/>
  <c r="BH300"/>
  <c r="BG300"/>
  <c r="BE300"/>
  <c r="T300"/>
  <c r="R300"/>
  <c r="P300"/>
  <c r="BI295"/>
  <c r="BH295"/>
  <c r="BG295"/>
  <c r="BE295"/>
  <c r="T295"/>
  <c r="R295"/>
  <c r="P295"/>
  <c r="BI264"/>
  <c r="BH264"/>
  <c r="BG264"/>
  <c r="BE264"/>
  <c r="T264"/>
  <c r="R264"/>
  <c r="P264"/>
  <c r="BI259"/>
  <c r="BH259"/>
  <c r="BG259"/>
  <c r="BE259"/>
  <c r="T259"/>
  <c r="R259"/>
  <c r="P259"/>
  <c r="BI254"/>
  <c r="BH254"/>
  <c r="BG254"/>
  <c r="BE254"/>
  <c r="T254"/>
  <c r="R254"/>
  <c r="P254"/>
  <c r="BI208"/>
  <c r="BH208"/>
  <c r="BG208"/>
  <c r="BE208"/>
  <c r="T208"/>
  <c r="R208"/>
  <c r="P208"/>
  <c r="BI203"/>
  <c r="BH203"/>
  <c r="BG203"/>
  <c r="BE203"/>
  <c r="T203"/>
  <c r="R203"/>
  <c r="P203"/>
  <c r="BI198"/>
  <c r="BH198"/>
  <c r="BG198"/>
  <c r="BE198"/>
  <c r="T198"/>
  <c r="R198"/>
  <c r="P198"/>
  <c r="BI193"/>
  <c r="BH193"/>
  <c r="BG193"/>
  <c r="BE193"/>
  <c r="T193"/>
  <c r="R193"/>
  <c r="P193"/>
  <c r="BI188"/>
  <c r="BH188"/>
  <c r="BG188"/>
  <c r="BE188"/>
  <c r="T188"/>
  <c r="R188"/>
  <c r="P188"/>
  <c r="BI183"/>
  <c r="BH183"/>
  <c r="BG183"/>
  <c r="BE183"/>
  <c r="T183"/>
  <c r="R183"/>
  <c r="P183"/>
  <c r="BI129"/>
  <c r="BH129"/>
  <c r="BG129"/>
  <c r="BE129"/>
  <c r="T129"/>
  <c r="R129"/>
  <c r="P129"/>
  <c r="BI123"/>
  <c r="BH123"/>
  <c r="BG123"/>
  <c r="BE123"/>
  <c r="T123"/>
  <c r="R123"/>
  <c r="P123"/>
  <c r="BI121"/>
  <c r="BH121"/>
  <c r="BG121"/>
  <c r="BE121"/>
  <c r="T121"/>
  <c r="R121"/>
  <c r="P121"/>
  <c r="BI116"/>
  <c r="BH116"/>
  <c r="BG116"/>
  <c r="BE116"/>
  <c r="T116"/>
  <c r="R116"/>
  <c r="P116"/>
  <c r="BI111"/>
  <c r="BH111"/>
  <c r="BG111"/>
  <c r="BE111"/>
  <c r="T111"/>
  <c r="R111"/>
  <c r="P111"/>
  <c r="J105"/>
  <c r="J104"/>
  <c r="F104"/>
  <c r="F102"/>
  <c r="E100"/>
  <c r="J59"/>
  <c r="J58"/>
  <c r="F58"/>
  <c r="F56"/>
  <c r="E54"/>
  <c r="J20"/>
  <c r="E20"/>
  <c r="F105"/>
  <c r="J19"/>
  <c r="J14"/>
  <c r="J102"/>
  <c r="E7"/>
  <c r="E50"/>
  <c i="5" r="J39"/>
  <c r="J38"/>
  <c i="1" r="AY61"/>
  <c i="5" r="J37"/>
  <c i="1" r="AX61"/>
  <c i="5" r="BI116"/>
  <c r="BH116"/>
  <c r="BG116"/>
  <c r="BE116"/>
  <c r="T116"/>
  <c r="T115"/>
  <c r="R116"/>
  <c r="R115"/>
  <c r="P116"/>
  <c r="P115"/>
  <c r="BI113"/>
  <c r="BH113"/>
  <c r="BG113"/>
  <c r="BE113"/>
  <c r="T113"/>
  <c r="R113"/>
  <c r="P113"/>
  <c r="BI108"/>
  <c r="BH108"/>
  <c r="BG108"/>
  <c r="BE108"/>
  <c r="T108"/>
  <c r="R108"/>
  <c r="P108"/>
  <c r="BI104"/>
  <c r="BH104"/>
  <c r="BG104"/>
  <c r="BE104"/>
  <c r="T104"/>
  <c r="T103"/>
  <c r="R104"/>
  <c r="R103"/>
  <c r="P104"/>
  <c r="P103"/>
  <c r="BI98"/>
  <c r="BH98"/>
  <c r="BG98"/>
  <c r="BE98"/>
  <c r="T98"/>
  <c r="T97"/>
  <c r="R98"/>
  <c r="R97"/>
  <c r="P98"/>
  <c r="P97"/>
  <c r="BI95"/>
  <c r="BH95"/>
  <c r="BG95"/>
  <c r="BE95"/>
  <c r="T95"/>
  <c r="T94"/>
  <c r="T93"/>
  <c r="R95"/>
  <c r="R94"/>
  <c r="R93"/>
  <c r="P95"/>
  <c r="P94"/>
  <c r="P93"/>
  <c r="J89"/>
  <c r="J88"/>
  <c r="F88"/>
  <c r="F86"/>
  <c r="E84"/>
  <c r="J59"/>
  <c r="J58"/>
  <c r="F58"/>
  <c r="F56"/>
  <c r="E54"/>
  <c r="J20"/>
  <c r="E20"/>
  <c r="F89"/>
  <c r="J19"/>
  <c r="J14"/>
  <c r="J56"/>
  <c r="E7"/>
  <c r="E80"/>
  <c i="4" r="J39"/>
  <c r="J38"/>
  <c i="1" r="AY59"/>
  <c i="4" r="J37"/>
  <c i="1" r="AX59"/>
  <c i="4" r="BI109"/>
  <c r="BH109"/>
  <c r="BG109"/>
  <c r="BE109"/>
  <c r="T109"/>
  <c r="R109"/>
  <c r="P109"/>
  <c r="BI108"/>
  <c r="BH108"/>
  <c r="BG108"/>
  <c r="BE108"/>
  <c r="T108"/>
  <c r="R108"/>
  <c r="P108"/>
  <c r="BI107"/>
  <c r="BH107"/>
  <c r="BG107"/>
  <c r="BE107"/>
  <c r="T107"/>
  <c r="R107"/>
  <c r="P107"/>
  <c r="BI106"/>
  <c r="BH106"/>
  <c r="BG106"/>
  <c r="BE106"/>
  <c r="T106"/>
  <c r="R106"/>
  <c r="P106"/>
  <c r="BI105"/>
  <c r="BH105"/>
  <c r="BG105"/>
  <c r="BE105"/>
  <c r="T105"/>
  <c r="R105"/>
  <c r="P105"/>
  <c r="BI103"/>
  <c r="BH103"/>
  <c r="BG103"/>
  <c r="BE103"/>
  <c r="T103"/>
  <c r="R103"/>
  <c r="P103"/>
  <c r="BI102"/>
  <c r="BH102"/>
  <c r="BG102"/>
  <c r="BE102"/>
  <c r="T102"/>
  <c r="R102"/>
  <c r="P102"/>
  <c r="BI101"/>
  <c r="BH101"/>
  <c r="BG101"/>
  <c r="BE101"/>
  <c r="T101"/>
  <c r="R101"/>
  <c r="P101"/>
  <c r="BI99"/>
  <c r="BH99"/>
  <c r="BG99"/>
  <c r="BE99"/>
  <c r="T99"/>
  <c r="R99"/>
  <c r="P99"/>
  <c r="BI98"/>
  <c r="BH98"/>
  <c r="BG98"/>
  <c r="BE98"/>
  <c r="T98"/>
  <c r="R98"/>
  <c r="P98"/>
  <c r="BI97"/>
  <c r="BH97"/>
  <c r="BG97"/>
  <c r="BE97"/>
  <c r="T97"/>
  <c r="R97"/>
  <c r="P97"/>
  <c r="BI96"/>
  <c r="BH96"/>
  <c r="BG96"/>
  <c r="BE96"/>
  <c r="T96"/>
  <c r="R96"/>
  <c r="P96"/>
  <c r="BI95"/>
  <c r="BH95"/>
  <c r="BG95"/>
  <c r="BE95"/>
  <c r="T95"/>
  <c r="R95"/>
  <c r="P95"/>
  <c r="BI94"/>
  <c r="BH94"/>
  <c r="BG94"/>
  <c r="BE94"/>
  <c r="T94"/>
  <c r="R94"/>
  <c r="P94"/>
  <c r="BI93"/>
  <c r="BH93"/>
  <c r="BG93"/>
  <c r="BE93"/>
  <c r="T93"/>
  <c r="R93"/>
  <c r="P93"/>
  <c r="BI92"/>
  <c r="BH92"/>
  <c r="BG92"/>
  <c r="BE92"/>
  <c r="T92"/>
  <c r="R92"/>
  <c r="P92"/>
  <c r="BI91"/>
  <c r="BH91"/>
  <c r="BG91"/>
  <c r="BE91"/>
  <c r="T91"/>
  <c r="R91"/>
  <c r="P91"/>
  <c r="J85"/>
  <c r="J84"/>
  <c r="F84"/>
  <c r="F82"/>
  <c r="E80"/>
  <c r="J59"/>
  <c r="J58"/>
  <c r="F58"/>
  <c r="F56"/>
  <c r="E54"/>
  <c r="J20"/>
  <c r="E20"/>
  <c r="F85"/>
  <c r="J19"/>
  <c r="J14"/>
  <c r="J56"/>
  <c r="E7"/>
  <c r="E76"/>
  <c i="3" r="J39"/>
  <c r="J38"/>
  <c i="1" r="AY58"/>
  <c i="3" r="J37"/>
  <c i="1" r="AX58"/>
  <c i="3" r="BI174"/>
  <c r="BH174"/>
  <c r="BG174"/>
  <c r="BE174"/>
  <c r="T174"/>
  <c r="R174"/>
  <c r="P174"/>
  <c r="BI172"/>
  <c r="BH172"/>
  <c r="BG172"/>
  <c r="BE172"/>
  <c r="T172"/>
  <c r="R172"/>
  <c r="P172"/>
  <c r="BI168"/>
  <c r="BH168"/>
  <c r="BG168"/>
  <c r="BE168"/>
  <c r="T168"/>
  <c r="R168"/>
  <c r="P168"/>
  <c r="BI166"/>
  <c r="BH166"/>
  <c r="BG166"/>
  <c r="BE166"/>
  <c r="T166"/>
  <c r="R166"/>
  <c r="P166"/>
  <c r="BI165"/>
  <c r="BH165"/>
  <c r="BG165"/>
  <c r="BE165"/>
  <c r="T165"/>
  <c r="R165"/>
  <c r="P165"/>
  <c r="BI162"/>
  <c r="BH162"/>
  <c r="BG162"/>
  <c r="BE162"/>
  <c r="T162"/>
  <c r="R162"/>
  <c r="P162"/>
  <c r="BI159"/>
  <c r="BH159"/>
  <c r="BG159"/>
  <c r="BE159"/>
  <c r="T159"/>
  <c r="R159"/>
  <c r="P159"/>
  <c r="BI157"/>
  <c r="BH157"/>
  <c r="BG157"/>
  <c r="BE157"/>
  <c r="T157"/>
  <c r="R157"/>
  <c r="P157"/>
  <c r="BI156"/>
  <c r="BH156"/>
  <c r="BG156"/>
  <c r="BE156"/>
  <c r="T156"/>
  <c r="R156"/>
  <c r="P156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49"/>
  <c r="BH149"/>
  <c r="BG149"/>
  <c r="BE149"/>
  <c r="T149"/>
  <c r="R149"/>
  <c r="P149"/>
  <c r="BI147"/>
  <c r="BH147"/>
  <c r="BG147"/>
  <c r="BE147"/>
  <c r="T147"/>
  <c r="R147"/>
  <c r="P147"/>
  <c r="BI145"/>
  <c r="BH145"/>
  <c r="BG145"/>
  <c r="BE145"/>
  <c r="T145"/>
  <c r="R145"/>
  <c r="P145"/>
  <c r="BI142"/>
  <c r="BH142"/>
  <c r="BG142"/>
  <c r="BE142"/>
  <c r="T142"/>
  <c r="R142"/>
  <c r="P142"/>
  <c r="BI139"/>
  <c r="BH139"/>
  <c r="BG139"/>
  <c r="BE139"/>
  <c r="T139"/>
  <c r="R139"/>
  <c r="P139"/>
  <c r="BI136"/>
  <c r="BH136"/>
  <c r="BG136"/>
  <c r="BE136"/>
  <c r="T136"/>
  <c r="R136"/>
  <c r="P136"/>
  <c r="BI133"/>
  <c r="BH133"/>
  <c r="BG133"/>
  <c r="BE133"/>
  <c r="T133"/>
  <c r="R133"/>
  <c r="P133"/>
  <c r="BI127"/>
  <c r="BH127"/>
  <c r="BG127"/>
  <c r="BE127"/>
  <c r="T127"/>
  <c r="R127"/>
  <c r="P127"/>
  <c r="BI124"/>
  <c r="BH124"/>
  <c r="BG124"/>
  <c r="BE124"/>
  <c r="T124"/>
  <c r="R124"/>
  <c r="P124"/>
  <c r="BI121"/>
  <c r="BH121"/>
  <c r="BG121"/>
  <c r="BE121"/>
  <c r="T121"/>
  <c r="R121"/>
  <c r="P121"/>
  <c r="BI114"/>
  <c r="BH114"/>
  <c r="BG114"/>
  <c r="BE114"/>
  <c r="T114"/>
  <c r="R114"/>
  <c r="P114"/>
  <c r="BI112"/>
  <c r="BH112"/>
  <c r="BG112"/>
  <c r="BE112"/>
  <c r="T112"/>
  <c r="R112"/>
  <c r="P112"/>
  <c r="BI109"/>
  <c r="BH109"/>
  <c r="BG109"/>
  <c r="BE109"/>
  <c r="T109"/>
  <c r="R109"/>
  <c r="P109"/>
  <c r="BI104"/>
  <c r="BH104"/>
  <c r="BG104"/>
  <c r="BE104"/>
  <c r="T104"/>
  <c r="R104"/>
  <c r="P104"/>
  <c r="BI102"/>
  <c r="BH102"/>
  <c r="BG102"/>
  <c r="BE102"/>
  <c r="T102"/>
  <c r="R102"/>
  <c r="P102"/>
  <c r="BI99"/>
  <c r="BH99"/>
  <c r="BG99"/>
  <c r="BE99"/>
  <c r="T99"/>
  <c r="R99"/>
  <c r="P99"/>
  <c r="BI97"/>
  <c r="BH97"/>
  <c r="BG97"/>
  <c r="BE97"/>
  <c r="T97"/>
  <c r="R97"/>
  <c r="P97"/>
  <c r="BI94"/>
  <c r="BH94"/>
  <c r="BG94"/>
  <c r="BE94"/>
  <c r="T94"/>
  <c r="R94"/>
  <c r="P94"/>
  <c r="J88"/>
  <c r="J87"/>
  <c r="F87"/>
  <c r="F85"/>
  <c r="E83"/>
  <c r="J59"/>
  <c r="J58"/>
  <c r="F58"/>
  <c r="F56"/>
  <c r="E54"/>
  <c r="J20"/>
  <c r="E20"/>
  <c r="F88"/>
  <c r="J19"/>
  <c r="J14"/>
  <c r="J85"/>
  <c r="E7"/>
  <c r="E79"/>
  <c i="2" r="J39"/>
  <c r="J38"/>
  <c i="1" r="AY56"/>
  <c i="2" r="J37"/>
  <c i="1" r="AX56"/>
  <c i="2" r="BI149"/>
  <c r="BH149"/>
  <c r="BG149"/>
  <c r="BE149"/>
  <c r="T149"/>
  <c r="T148"/>
  <c r="R149"/>
  <c r="R148"/>
  <c r="P149"/>
  <c r="P148"/>
  <c r="BI140"/>
  <c r="BH140"/>
  <c r="BG140"/>
  <c r="BE140"/>
  <c r="T140"/>
  <c r="R140"/>
  <c r="P140"/>
  <c r="BI136"/>
  <c r="BH136"/>
  <c r="BG136"/>
  <c r="BE136"/>
  <c r="T136"/>
  <c r="R136"/>
  <c r="P136"/>
  <c r="BI130"/>
  <c r="BH130"/>
  <c r="BG130"/>
  <c r="BE130"/>
  <c r="T130"/>
  <c r="R130"/>
  <c r="P130"/>
  <c r="BI125"/>
  <c r="BH125"/>
  <c r="BG125"/>
  <c r="BE125"/>
  <c r="T125"/>
  <c r="R125"/>
  <c r="P125"/>
  <c r="BI120"/>
  <c r="BH120"/>
  <c r="BG120"/>
  <c r="BE120"/>
  <c r="T120"/>
  <c r="R120"/>
  <c r="P120"/>
  <c r="BI115"/>
  <c r="BH115"/>
  <c r="BG115"/>
  <c r="BE115"/>
  <c r="T115"/>
  <c r="R115"/>
  <c r="P115"/>
  <c r="BI108"/>
  <c r="BH108"/>
  <c r="BG108"/>
  <c r="BE108"/>
  <c r="T108"/>
  <c r="R108"/>
  <c r="P108"/>
  <c r="BI101"/>
  <c r="BH101"/>
  <c r="BG101"/>
  <c r="BE101"/>
  <c r="T101"/>
  <c r="R101"/>
  <c r="P101"/>
  <c r="BI96"/>
  <c r="BH96"/>
  <c r="BG96"/>
  <c r="BE96"/>
  <c r="T96"/>
  <c r="R96"/>
  <c r="P96"/>
  <c r="BI91"/>
  <c r="BH91"/>
  <c r="BG91"/>
  <c r="BE91"/>
  <c r="T91"/>
  <c r="R91"/>
  <c r="P91"/>
  <c r="J85"/>
  <c r="J84"/>
  <c r="F84"/>
  <c r="F82"/>
  <c r="E80"/>
  <c r="J59"/>
  <c r="J58"/>
  <c r="F58"/>
  <c r="F56"/>
  <c r="E54"/>
  <c r="J20"/>
  <c r="E20"/>
  <c r="F85"/>
  <c r="J19"/>
  <c r="J14"/>
  <c r="J82"/>
  <c r="E7"/>
  <c r="E76"/>
  <c i="1" r="L50"/>
  <c r="AM50"/>
  <c r="AM49"/>
  <c r="L49"/>
  <c r="AM47"/>
  <c r="L47"/>
  <c r="L45"/>
  <c r="L44"/>
  <c i="17" r="J122"/>
  <c r="BK115"/>
  <c r="BK106"/>
  <c i="18" r="BK199"/>
  <c r="BK177"/>
  <c r="J167"/>
  <c r="BK158"/>
  <c r="J149"/>
  <c i="19" r="BK128"/>
  <c r="J121"/>
  <c r="BK117"/>
  <c r="BK110"/>
  <c r="J106"/>
  <c r="BK100"/>
  <c r="J150"/>
  <c r="J143"/>
  <c r="BK130"/>
  <c r="J116"/>
  <c r="J109"/>
  <c r="J101"/>
  <c i="20" r="BK196"/>
  <c r="J172"/>
  <c r="BK157"/>
  <c r="J134"/>
  <c r="J116"/>
  <c r="J103"/>
  <c r="BK199"/>
  <c r="J188"/>
  <c r="BK166"/>
  <c r="BK140"/>
  <c r="J122"/>
  <c r="BK106"/>
  <c r="J197"/>
  <c r="BK180"/>
  <c r="J156"/>
  <c r="J147"/>
  <c r="J128"/>
  <c r="BK112"/>
  <c r="BK211"/>
  <c r="BK188"/>
  <c r="J179"/>
  <c r="BK155"/>
  <c r="BK143"/>
  <c r="J109"/>
  <c i="21" r="BK204"/>
  <c r="BK198"/>
  <c r="J184"/>
  <c r="J172"/>
  <c r="J143"/>
  <c r="BK119"/>
  <c r="BK108"/>
  <c r="BK205"/>
  <c r="J189"/>
  <c r="J176"/>
  <c r="J158"/>
  <c r="BK135"/>
  <c r="J117"/>
  <c r="BK101"/>
  <c r="J200"/>
  <c r="BK184"/>
  <c r="J160"/>
  <c r="BK145"/>
  <c r="J128"/>
  <c r="J111"/>
  <c r="BK189"/>
  <c r="BK177"/>
  <c r="BK161"/>
  <c r="BK138"/>
  <c r="BK122"/>
  <c i="22" r="BK112"/>
  <c r="J96"/>
  <c r="J111"/>
  <c r="J102"/>
  <c r="BK103"/>
  <c r="J114"/>
  <c r="BK99"/>
  <c r="J86"/>
  <c i="23" r="BK92"/>
  <c r="BK89"/>
  <c i="24" r="BK140"/>
  <c r="J121"/>
  <c r="BK98"/>
  <c i="25" r="BK96"/>
  <c r="J97"/>
  <c i="26" r="BK292"/>
  <c r="J162"/>
  <c r="BK341"/>
  <c r="BK301"/>
  <c r="J260"/>
  <c r="J244"/>
  <c r="BK156"/>
  <c r="BK320"/>
  <c r="J310"/>
  <c r="J306"/>
  <c r="J242"/>
  <c r="BK166"/>
  <c i="28" r="J115"/>
  <c r="J109"/>
  <c r="J110"/>
  <c i="31" r="BK142"/>
  <c r="BK118"/>
  <c r="BK98"/>
  <c r="BK159"/>
  <c r="J148"/>
  <c r="J140"/>
  <c r="BK134"/>
  <c r="J121"/>
  <c r="J110"/>
  <c r="J107"/>
  <c i="32" r="BK95"/>
  <c r="BK104"/>
  <c i="1" r="AS79"/>
  <c i="2" r="J101"/>
  <c i="3" r="BK157"/>
  <c r="BK147"/>
  <c r="J174"/>
  <c r="J151"/>
  <c r="J139"/>
  <c r="J109"/>
  <c r="J99"/>
  <c r="BK162"/>
  <c i="4" r="J108"/>
  <c r="J91"/>
  <c r="BK97"/>
  <c r="J97"/>
  <c r="J95"/>
  <c i="6" r="BK1906"/>
  <c r="J1881"/>
  <c r="J1818"/>
  <c r="BK1768"/>
  <c r="BK1356"/>
  <c r="BK1328"/>
  <c r="BK1181"/>
  <c r="BK1103"/>
  <c r="BK990"/>
  <c r="BK897"/>
  <c r="J677"/>
  <c r="J555"/>
  <c r="J1830"/>
  <c r="J1773"/>
  <c r="BK1722"/>
  <c r="BK1693"/>
  <c r="BK1646"/>
  <c r="J1613"/>
  <c r="BK1597"/>
  <c r="BK1561"/>
  <c r="J1497"/>
  <c r="J1415"/>
  <c r="J1290"/>
  <c r="J1086"/>
  <c r="J958"/>
  <c r="BK859"/>
  <c r="BK742"/>
  <c r="BK595"/>
  <c r="BK300"/>
  <c r="BK111"/>
  <c r="J1906"/>
  <c r="J1865"/>
  <c r="BK1765"/>
  <c r="J1667"/>
  <c r="BK1338"/>
  <c r="BK1273"/>
  <c r="J1108"/>
  <c r="BK1013"/>
  <c r="J954"/>
  <c r="BK794"/>
  <c r="J631"/>
  <c r="BK575"/>
  <c r="J188"/>
  <c r="J1976"/>
  <c r="J1872"/>
  <c r="BK1815"/>
  <c r="BK1746"/>
  <c r="BK1600"/>
  <c r="J1565"/>
  <c r="J1494"/>
  <c r="J1361"/>
  <c r="J1269"/>
  <c r="J1110"/>
  <c r="J1055"/>
  <c r="BK962"/>
  <c r="J817"/>
  <c r="J672"/>
  <c r="BK305"/>
  <c i="7" r="BK997"/>
  <c r="BK809"/>
  <c r="BK745"/>
  <c r="J634"/>
  <c r="J293"/>
  <c r="J151"/>
  <c r="BK946"/>
  <c r="J639"/>
  <c r="J526"/>
  <c r="BK326"/>
  <c r="BK287"/>
  <c r="J971"/>
  <c r="BK920"/>
  <c r="J627"/>
  <c r="BK269"/>
  <c r="BK112"/>
  <c i="8" r="BK184"/>
  <c r="BK157"/>
  <c r="J149"/>
  <c r="J141"/>
  <c r="J131"/>
  <c r="BK103"/>
  <c r="BK170"/>
  <c r="BK188"/>
  <c r="J114"/>
  <c r="BK168"/>
  <c r="BK155"/>
  <c i="9" r="J152"/>
  <c r="BK135"/>
  <c i="11" r="J122"/>
  <c r="J148"/>
  <c r="BK124"/>
  <c r="J139"/>
  <c r="J150"/>
  <c r="J128"/>
  <c i="12" r="J163"/>
  <c r="J142"/>
  <c i="16" r="J189"/>
  <c r="J176"/>
  <c r="J155"/>
  <c r="BK137"/>
  <c r="BK120"/>
  <c r="J309"/>
  <c r="J305"/>
  <c r="BK298"/>
  <c r="J274"/>
  <c r="J266"/>
  <c r="BK255"/>
  <c r="BK235"/>
  <c r="J220"/>
  <c r="J201"/>
  <c r="J179"/>
  <c r="J163"/>
  <c r="BK158"/>
  <c r="J154"/>
  <c r="J147"/>
  <c r="J137"/>
  <c r="J133"/>
  <c r="J124"/>
  <c r="J112"/>
  <c r="BK313"/>
  <c r="J308"/>
  <c r="J298"/>
  <c r="BK282"/>
  <c r="J275"/>
  <c r="J269"/>
  <c r="J261"/>
  <c r="J256"/>
  <c r="BK246"/>
  <c r="J238"/>
  <c r="BK223"/>
  <c r="BK217"/>
  <c r="BK213"/>
  <c r="BK208"/>
  <c r="BK205"/>
  <c r="J196"/>
  <c r="BK190"/>
  <c r="BK187"/>
  <c r="J182"/>
  <c r="BK168"/>
  <c r="BK156"/>
  <c r="BK149"/>
  <c r="BK143"/>
  <c r="BK133"/>
  <c r="J125"/>
  <c r="BK110"/>
  <c r="BK106"/>
  <c i="17" r="BK164"/>
  <c r="J156"/>
  <c r="J146"/>
  <c r="BK139"/>
  <c r="J131"/>
  <c r="J123"/>
  <c r="BK118"/>
  <c r="BK103"/>
  <c r="BK166"/>
  <c r="J153"/>
  <c r="BK148"/>
  <c r="BK141"/>
  <c r="J128"/>
  <c r="J118"/>
  <c r="BK111"/>
  <c r="J106"/>
  <c r="J169"/>
  <c r="J164"/>
  <c r="J159"/>
  <c r="J154"/>
  <c r="J149"/>
  <c r="BK142"/>
  <c r="J136"/>
  <c r="J129"/>
  <c r="J114"/>
  <c r="J108"/>
  <c r="BK137"/>
  <c r="BK126"/>
  <c r="J110"/>
  <c i="18" r="BK207"/>
  <c r="J184"/>
  <c r="J172"/>
  <c r="J162"/>
  <c r="J153"/>
  <c r="J139"/>
  <c r="J126"/>
  <c r="BK113"/>
  <c r="BK216"/>
  <c r="J210"/>
  <c r="BK180"/>
  <c r="BK161"/>
  <c r="BK154"/>
  <c r="J148"/>
  <c r="J143"/>
  <c r="J113"/>
  <c r="BK102"/>
  <c r="J99"/>
  <c r="BK209"/>
  <c r="BK203"/>
  <c r="J196"/>
  <c r="BK176"/>
  <c r="BK172"/>
  <c r="J168"/>
  <c r="BK157"/>
  <c r="BK149"/>
  <c r="BK141"/>
  <c r="J127"/>
  <c r="J123"/>
  <c r="J117"/>
  <c r="J107"/>
  <c r="BK212"/>
  <c r="J198"/>
  <c r="J192"/>
  <c i="19" r="J158"/>
  <c r="BK156"/>
  <c r="J154"/>
  <c r="BK152"/>
  <c r="J149"/>
  <c r="J144"/>
  <c r="J140"/>
  <c r="BK134"/>
  <c r="BK125"/>
  <c r="J112"/>
  <c r="J105"/>
  <c r="BK101"/>
  <c r="J142"/>
  <c r="J136"/>
  <c r="J127"/>
  <c r="BK114"/>
  <c r="BK106"/>
  <c r="J97"/>
  <c i="20" r="BK179"/>
  <c r="BK169"/>
  <c r="J150"/>
  <c r="J131"/>
  <c r="BK120"/>
  <c r="BK109"/>
  <c r="BK209"/>
  <c r="BK184"/>
  <c r="BK171"/>
  <c r="J143"/>
  <c r="J126"/>
  <c r="J115"/>
  <c r="J201"/>
  <c r="J182"/>
  <c r="J170"/>
  <c r="J148"/>
  <c r="BK134"/>
  <c r="BK115"/>
  <c r="BK215"/>
  <c r="BK194"/>
  <c r="BK186"/>
  <c r="J160"/>
  <c r="BK149"/>
  <c r="J107"/>
  <c i="21" r="J183"/>
  <c r="J157"/>
  <c r="BK139"/>
  <c r="BK118"/>
  <c r="BK110"/>
  <c r="J204"/>
  <c r="J191"/>
  <c r="BK180"/>
  <c r="BK162"/>
  <c r="BK152"/>
  <c r="BK132"/>
  <c r="J120"/>
  <c r="J105"/>
  <c r="BK100"/>
  <c r="BK202"/>
  <c r="BK188"/>
  <c r="J137"/>
  <c r="J113"/>
  <c i="22" r="BK111"/>
  <c r="BK95"/>
  <c r="J106"/>
  <c r="BK89"/>
  <c r="J95"/>
  <c r="BK109"/>
  <c r="J93"/>
  <c r="BK90"/>
  <c i="23" r="BK86"/>
  <c r="BK88"/>
  <c i="24" r="J146"/>
  <c r="BK135"/>
  <c r="J122"/>
  <c r="J114"/>
  <c r="J106"/>
  <c r="BK99"/>
  <c r="J150"/>
  <c r="J141"/>
  <c r="J128"/>
  <c r="J125"/>
  <c r="BK117"/>
  <c r="BK106"/>
  <c r="J98"/>
  <c r="J151"/>
  <c r="BK145"/>
  <c r="J135"/>
  <c r="J127"/>
  <c r="BK118"/>
  <c r="BK114"/>
  <c r="J109"/>
  <c r="J99"/>
  <c r="BK128"/>
  <c r="BK109"/>
  <c i="25" r="BK103"/>
  <c r="J95"/>
  <c i="26" r="J341"/>
  <c r="J297"/>
  <c r="J223"/>
  <c r="BK305"/>
  <c r="BK260"/>
  <c r="BK242"/>
  <c r="J197"/>
  <c r="J118"/>
  <c r="BK244"/>
  <c r="J178"/>
  <c r="BK141"/>
  <c r="J125"/>
  <c r="BK100"/>
  <c r="BK294"/>
  <c r="J283"/>
  <c r="J253"/>
  <c r="J211"/>
  <c r="BK197"/>
  <c r="J171"/>
  <c r="BK151"/>
  <c r="J141"/>
  <c i="27" r="J88"/>
  <c r="BK92"/>
  <c r="BK87"/>
  <c i="28" r="BK107"/>
  <c r="BK97"/>
  <c i="29" r="J113"/>
  <c r="BK100"/>
  <c r="J118"/>
  <c r="J111"/>
  <c r="J123"/>
  <c r="BK113"/>
  <c i="30" r="J100"/>
  <c i="31" r="BK171"/>
  <c r="BK162"/>
  <c r="J158"/>
  <c r="BK151"/>
  <c r="BK129"/>
  <c r="BK125"/>
  <c r="J114"/>
  <c r="J105"/>
  <c r="J96"/>
  <c r="J173"/>
  <c r="J166"/>
  <c r="BK160"/>
  <c r="J151"/>
  <c r="BK139"/>
  <c r="J134"/>
  <c r="J125"/>
  <c r="BK112"/>
  <c r="BK107"/>
  <c r="BK96"/>
  <c r="J170"/>
  <c r="J164"/>
  <c r="J156"/>
  <c r="BK147"/>
  <c r="J130"/>
  <c r="J115"/>
  <c r="BK100"/>
  <c r="J155"/>
  <c r="BK137"/>
  <c r="J126"/>
  <c r="BK114"/>
  <c r="BK102"/>
  <c i="32" r="BK86"/>
  <c r="BK97"/>
  <c i="12" r="J167"/>
  <c r="BK114"/>
  <c r="J157"/>
  <c r="J131"/>
  <c r="BK102"/>
  <c r="J155"/>
  <c r="J99"/>
  <c i="13" r="BK152"/>
  <c r="J139"/>
  <c r="BK102"/>
  <c r="J135"/>
  <c r="BK112"/>
  <c r="BK131"/>
  <c r="BK135"/>
  <c r="J102"/>
  <c i="14" r="BK132"/>
  <c r="J123"/>
  <c r="J113"/>
  <c r="BK107"/>
  <c r="BK133"/>
  <c r="BK124"/>
  <c r="BK118"/>
  <c r="BK113"/>
  <c r="BK104"/>
  <c i="15" r="J224"/>
  <c r="BK208"/>
  <c r="J195"/>
  <c r="J181"/>
  <c r="BK148"/>
  <c r="J133"/>
  <c r="J111"/>
  <c r="J212"/>
  <c r="J190"/>
  <c r="J169"/>
  <c r="J163"/>
  <c r="J144"/>
  <c r="BK128"/>
  <c r="J103"/>
  <c r="J200"/>
  <c r="J187"/>
  <c r="BK172"/>
  <c r="BK149"/>
  <c r="J129"/>
  <c r="J115"/>
  <c r="J225"/>
  <c r="J216"/>
  <c r="J204"/>
  <c r="BK195"/>
  <c r="J178"/>
  <c r="J159"/>
  <c r="J139"/>
  <c r="J119"/>
  <c r="BK106"/>
  <c i="16" r="BK314"/>
  <c r="J296"/>
  <c r="J291"/>
  <c r="BK266"/>
  <c r="BK243"/>
  <c r="BK230"/>
  <c r="BK191"/>
  <c r="BK176"/>
  <c r="J170"/>
  <c r="BK147"/>
  <c r="J129"/>
  <c r="J118"/>
  <c r="J107"/>
  <c r="BK299"/>
  <c r="J292"/>
  <c r="J282"/>
  <c r="BK257"/>
  <c r="J246"/>
  <c r="J233"/>
  <c r="J216"/>
  <c r="J206"/>
  <c i="1" r="AS74"/>
  <c i="2" r="BK130"/>
  <c r="J91"/>
  <c i="3" r="BK156"/>
  <c r="J165"/>
  <c r="J149"/>
  <c r="BK114"/>
  <c r="BK99"/>
  <c r="BK174"/>
  <c r="J156"/>
  <c r="BK145"/>
  <c i="4" r="J109"/>
  <c r="BK94"/>
  <c r="BK91"/>
  <c i="5" r="J116"/>
  <c r="BK113"/>
  <c r="BK98"/>
  <c i="6" r="BK1885"/>
  <c r="BK1838"/>
  <c r="J1772"/>
  <c r="BK1497"/>
  <c r="J1348"/>
  <c r="J1193"/>
  <c r="BK1125"/>
  <c r="J1009"/>
  <c r="BK937"/>
  <c r="BK850"/>
  <c r="J742"/>
  <c r="BK615"/>
  <c r="BK586"/>
  <c r="J548"/>
  <c r="BK326"/>
  <c r="BK295"/>
  <c r="J254"/>
  <c r="J203"/>
  <c r="BK183"/>
  <c r="BK121"/>
  <c r="BK2175"/>
  <c r="J2173"/>
  <c r="J2152"/>
  <c r="BK2056"/>
  <c r="J2049"/>
  <c r="J2047"/>
  <c r="J2040"/>
  <c r="J2028"/>
  <c r="BK1986"/>
  <c r="BK1975"/>
  <c r="J1962"/>
  <c r="BK1940"/>
  <c r="J1889"/>
  <c r="J1827"/>
  <c r="BK1781"/>
  <c r="BK1759"/>
  <c r="J1741"/>
  <c r="J1722"/>
  <c r="J1710"/>
  <c r="BK1667"/>
  <c r="J1650"/>
  <c r="J1646"/>
  <c r="BK1624"/>
  <c r="BK1605"/>
  <c r="BK1572"/>
  <c r="J1509"/>
  <c r="J1438"/>
  <c r="BK1361"/>
  <c r="J1134"/>
  <c r="BK986"/>
  <c r="J897"/>
  <c r="BK817"/>
  <c r="BK617"/>
  <c r="J584"/>
  <c r="BK254"/>
  <c r="BK2028"/>
  <c r="BK1981"/>
  <c r="BK1876"/>
  <c r="J1782"/>
  <c r="BK1741"/>
  <c r="J1647"/>
  <c r="J1557"/>
  <c r="BK1515"/>
  <c r="BK1441"/>
  <c r="J1431"/>
  <c r="BK1370"/>
  <c r="BK1341"/>
  <c r="BK1193"/>
  <c r="BK1110"/>
  <c r="BK1049"/>
  <c r="BK958"/>
  <c r="J907"/>
  <c r="BK821"/>
  <c r="BK613"/>
  <c r="J375"/>
  <c r="BK129"/>
  <c r="J1972"/>
  <c r="BK1901"/>
  <c r="BK1812"/>
  <c r="BK1755"/>
  <c r="J1582"/>
  <c r="J1512"/>
  <c r="BK1365"/>
  <c r="J1338"/>
  <c r="J1277"/>
  <c r="J1071"/>
  <c r="BK992"/>
  <c r="BK864"/>
  <c r="J794"/>
  <c r="BK703"/>
  <c r="J300"/>
  <c i="7" r="J1008"/>
  <c r="J979"/>
  <c r="J922"/>
  <c r="J809"/>
  <c r="J763"/>
  <c r="BK567"/>
  <c r="J274"/>
  <c r="BK129"/>
  <c r="J887"/>
  <c r="BK634"/>
  <c r="J536"/>
  <c r="BK358"/>
  <c r="J129"/>
  <c r="BK922"/>
  <c r="J632"/>
  <c r="BK536"/>
  <c r="J358"/>
  <c r="BK197"/>
  <c i="8" r="J200"/>
  <c r="J176"/>
  <c r="J158"/>
  <c r="BK151"/>
  <c r="BK144"/>
  <c r="J138"/>
  <c r="BK108"/>
  <c r="BK163"/>
  <c r="J186"/>
  <c r="BK122"/>
  <c r="BK174"/>
  <c r="BK124"/>
  <c i="9" r="BK154"/>
  <c r="J137"/>
  <c r="BK107"/>
  <c r="J154"/>
  <c r="J141"/>
  <c r="BK137"/>
  <c r="J115"/>
  <c r="J107"/>
  <c r="J126"/>
  <c r="BK104"/>
  <c i="10" r="J158"/>
  <c r="J149"/>
  <c r="J118"/>
  <c r="BK170"/>
  <c r="BK151"/>
  <c r="J109"/>
  <c r="J142"/>
  <c r="J124"/>
  <c r="J99"/>
  <c r="BK149"/>
  <c r="J115"/>
  <c r="BK99"/>
  <c i="11" r="BK154"/>
  <c r="BK126"/>
  <c r="BK150"/>
  <c r="J119"/>
  <c r="J158"/>
  <c r="J108"/>
  <c r="BK141"/>
  <c r="BK122"/>
  <c i="12" r="J165"/>
  <c r="J140"/>
  <c r="BK157"/>
  <c r="BK112"/>
  <c r="J153"/>
  <c i="13" r="BK161"/>
  <c r="BK141"/>
  <c r="J156"/>
  <c r="J128"/>
  <c r="J99"/>
  <c r="BK108"/>
  <c r="J122"/>
  <c i="14" r="BK134"/>
  <c r="J124"/>
  <c r="J118"/>
  <c r="J106"/>
  <c r="J136"/>
  <c r="BK125"/>
  <c r="J114"/>
  <c r="J107"/>
  <c r="J104"/>
  <c i="15" r="BK223"/>
  <c r="BK215"/>
  <c r="J194"/>
  <c r="BK167"/>
  <c r="J141"/>
  <c r="BK121"/>
  <c r="J100"/>
  <c r="BK204"/>
  <c r="BK178"/>
  <c r="J162"/>
  <c r="BK142"/>
  <c r="J127"/>
  <c r="J107"/>
  <c r="BK102"/>
  <c r="J208"/>
  <c r="BK203"/>
  <c r="BK199"/>
  <c r="J191"/>
  <c r="BK181"/>
  <c r="BK163"/>
  <c r="J157"/>
  <c r="J148"/>
  <c r="BK135"/>
  <c r="J130"/>
  <c r="BK127"/>
  <c r="BK100"/>
  <c r="BK224"/>
  <c r="J219"/>
  <c r="BK214"/>
  <c r="J202"/>
  <c r="J184"/>
  <c r="BK164"/>
  <c r="J142"/>
  <c r="BK130"/>
  <c r="BK110"/>
  <c i="16" r="BK312"/>
  <c r="J306"/>
  <c r="BK290"/>
  <c r="BK280"/>
  <c r="J252"/>
  <c r="J237"/>
  <c r="J195"/>
  <c r="J178"/>
  <c r="J165"/>
  <c r="J149"/>
  <c r="J123"/>
  <c r="BK112"/>
  <c r="BK300"/>
  <c r="J289"/>
  <c r="BK275"/>
  <c r="J260"/>
  <c r="J249"/>
  <c r="J236"/>
  <c r="J213"/>
  <c r="J191"/>
  <c r="BK169"/>
  <c r="BK159"/>
  <c r="BK145"/>
  <c r="J122"/>
  <c r="BK316"/>
  <c r="BK287"/>
  <c r="J273"/>
  <c r="BK264"/>
  <c r="BK247"/>
  <c r="J227"/>
  <c r="BK214"/>
  <c r="BK194"/>
  <c i="17" r="BK128"/>
  <c r="BK112"/>
  <c i="18" r="J216"/>
  <c r="J180"/>
  <c r="J175"/>
  <c r="J163"/>
  <c r="J154"/>
  <c r="BK147"/>
  <c i="19" r="J126"/>
  <c r="BK121"/>
  <c r="J111"/>
  <c r="BK103"/>
  <c r="BK98"/>
  <c i="20" r="J186"/>
  <c r="J165"/>
  <c r="J155"/>
  <c r="BK132"/>
  <c r="BK122"/>
  <c r="J108"/>
  <c r="J202"/>
  <c r="J177"/>
  <c r="J163"/>
  <c r="BK148"/>
  <c r="BK131"/>
  <c r="BK113"/>
  <c r="J211"/>
  <c r="BK190"/>
  <c r="J174"/>
  <c r="J152"/>
  <c r="BK135"/>
  <c r="BK127"/>
  <c r="J106"/>
  <c r="BK216"/>
  <c r="BK200"/>
  <c r="J184"/>
  <c r="BK165"/>
  <c r="BK147"/>
  <c r="J117"/>
  <c i="21" r="J205"/>
  <c r="J199"/>
  <c r="BK191"/>
  <c r="BK176"/>
  <c r="J159"/>
  <c r="BK128"/>
  <c r="BK117"/>
  <c r="J103"/>
  <c r="BK207"/>
  <c r="BK197"/>
  <c r="BK181"/>
  <c r="BK163"/>
  <c r="BK150"/>
  <c r="BK126"/>
  <c r="J108"/>
  <c r="BK206"/>
  <c r="BK193"/>
  <c r="BK166"/>
  <c r="J151"/>
  <c r="BK140"/>
  <c r="BK125"/>
  <c r="J102"/>
  <c r="J178"/>
  <c r="BK169"/>
  <c r="BK151"/>
  <c r="BK134"/>
  <c r="BK109"/>
  <c i="22" r="BK104"/>
  <c r="BK88"/>
  <c r="BK107"/>
  <c r="BK96"/>
  <c r="BK106"/>
  <c r="BK98"/>
  <c r="J112"/>
  <c r="BK94"/>
  <c i="23" r="J91"/>
  <c r="J86"/>
  <c i="24" r="BK153"/>
  <c r="BK130"/>
  <c r="J113"/>
  <c i="25" r="J99"/>
  <c r="J101"/>
  <c i="26" r="BK329"/>
  <c r="J262"/>
  <c r="J130"/>
  <c r="J325"/>
  <c r="J289"/>
  <c r="J254"/>
  <c r="BK239"/>
  <c r="J186"/>
  <c r="BK316"/>
  <c r="BK308"/>
  <c r="J305"/>
  <c r="J217"/>
  <c i="28" r="J104"/>
  <c r="BK104"/>
  <c r="J92"/>
  <c i="31" r="BK132"/>
  <c r="J119"/>
  <c r="J101"/>
  <c r="BK163"/>
  <c r="BK146"/>
  <c r="J136"/>
  <c r="BK130"/>
  <c r="BK124"/>
  <c r="BK113"/>
  <c r="BK97"/>
  <c i="32" r="J104"/>
  <c r="J101"/>
  <c i="1" r="AS60"/>
  <c i="2" r="J130"/>
  <c i="1" r="AS84"/>
  <c i="3" r="BK168"/>
  <c r="J154"/>
  <c r="J152"/>
  <c r="J168"/>
  <c r="J147"/>
  <c r="BK136"/>
  <c r="J121"/>
  <c r="J104"/>
  <c r="J172"/>
  <c r="BK153"/>
  <c r="BK139"/>
  <c i="4" r="BK101"/>
  <c r="BK108"/>
  <c r="BK92"/>
  <c r="J92"/>
  <c r="BK98"/>
  <c i="5" r="BK95"/>
  <c i="6" r="J1869"/>
  <c r="BK1821"/>
  <c r="BK1532"/>
  <c r="J1421"/>
  <c r="J1316"/>
  <c r="BK1190"/>
  <c r="BK1045"/>
  <c r="BK973"/>
  <c r="BK907"/>
  <c r="BK765"/>
  <c r="J617"/>
  <c r="J1815"/>
  <c r="BK1766"/>
  <c r="J1728"/>
  <c r="BK1706"/>
  <c r="BK1664"/>
  <c r="BK1638"/>
  <c r="J1614"/>
  <c r="J1590"/>
  <c r="J1554"/>
  <c r="J1456"/>
  <c r="J1375"/>
  <c r="BK1167"/>
  <c r="J1049"/>
  <c r="BK922"/>
  <c r="J848"/>
  <c r="BK787"/>
  <c r="BK611"/>
  <c r="J371"/>
  <c r="J129"/>
  <c r="BK1972"/>
  <c r="J1885"/>
  <c r="J1781"/>
  <c r="J1687"/>
  <c r="BK1630"/>
  <c r="BK1304"/>
  <c r="BK1175"/>
  <c r="BK1134"/>
  <c r="BK1071"/>
  <c r="J992"/>
  <c r="J882"/>
  <c r="BK848"/>
  <c r="BK729"/>
  <c r="J611"/>
  <c r="BK555"/>
  <c r="J183"/>
  <c r="J1975"/>
  <c r="BK1903"/>
  <c r="BK1834"/>
  <c r="J1765"/>
  <c r="J1579"/>
  <c r="BK1504"/>
  <c r="BK1345"/>
  <c r="J1281"/>
  <c r="BK1132"/>
  <c r="J1088"/>
  <c r="BK941"/>
  <c r="BK840"/>
  <c r="J729"/>
  <c r="J577"/>
  <c r="J295"/>
  <c i="7" r="J997"/>
  <c r="BK807"/>
  <c r="BK763"/>
  <c r="BK565"/>
  <c r="J281"/>
  <c r="BK971"/>
  <c r="J745"/>
  <c r="J567"/>
  <c r="BK419"/>
  <c r="BK293"/>
  <c r="J94"/>
  <c r="J875"/>
  <c r="J565"/>
  <c r="J379"/>
  <c r="J232"/>
  <c i="8" r="J209"/>
  <c r="J178"/>
  <c r="J152"/>
  <c r="J146"/>
  <c r="J140"/>
  <c r="J129"/>
  <c r="J188"/>
  <c r="BK203"/>
  <c r="J160"/>
  <c r="BK176"/>
  <c r="BK136"/>
  <c i="9" r="BK156"/>
  <c r="J138"/>
  <c r="J117"/>
  <c i="11" r="BK160"/>
  <c r="J114"/>
  <c r="J110"/>
  <c r="BK143"/>
  <c r="J124"/>
  <c r="BK110"/>
  <c i="12" r="BK146"/>
  <c i="16" r="J194"/>
  <c r="BK171"/>
  <c r="BK152"/>
  <c r="BK132"/>
  <c r="J113"/>
  <c r="J313"/>
  <c r="J301"/>
  <c r="BK286"/>
  <c r="J270"/>
  <c r="J263"/>
  <c r="J245"/>
  <c r="J230"/>
  <c r="BK218"/>
  <c r="BK199"/>
  <c r="J184"/>
  <c r="BK167"/>
  <c r="BK155"/>
  <c r="J148"/>
  <c r="BK138"/>
  <c r="BK134"/>
  <c r="BK126"/>
  <c r="BK115"/>
  <c r="J110"/>
  <c r="J105"/>
  <c r="BK309"/>
  <c r="J293"/>
  <c r="J281"/>
  <c r="BK276"/>
  <c r="BK270"/>
  <c r="BK259"/>
  <c r="J250"/>
  <c r="BK242"/>
  <c r="BK231"/>
  <c r="BK224"/>
  <c r="BK220"/>
  <c r="J215"/>
  <c r="J210"/>
  <c r="BK206"/>
  <c r="J200"/>
  <c r="J193"/>
  <c r="BK189"/>
  <c r="J186"/>
  <c r="BK180"/>
  <c r="J169"/>
  <c r="J158"/>
  <c r="BK146"/>
  <c r="J142"/>
  <c r="J132"/>
  <c r="BK124"/>
  <c r="J109"/>
  <c r="J104"/>
  <c i="17" r="BK162"/>
  <c r="BK154"/>
  <c r="BK144"/>
  <c r="BK136"/>
  <c r="J133"/>
  <c r="BK127"/>
  <c r="BK120"/>
  <c r="J105"/>
  <c r="BK167"/>
  <c r="BK158"/>
  <c r="BK151"/>
  <c r="J142"/>
  <c r="J127"/>
  <c r="J112"/>
  <c r="J107"/>
  <c r="BK104"/>
  <c r="J166"/>
  <c r="J160"/>
  <c r="BK156"/>
  <c r="J151"/>
  <c r="J143"/>
  <c r="BK138"/>
  <c r="J126"/>
  <c r="J115"/>
  <c r="BK107"/>
  <c r="J139"/>
  <c r="J134"/>
  <c r="J116"/>
  <c r="BK108"/>
  <c i="18" r="BK188"/>
  <c r="BK174"/>
  <c r="J164"/>
  <c r="J156"/>
  <c r="J146"/>
  <c r="J122"/>
  <c r="J109"/>
  <c r="J101"/>
  <c r="J207"/>
  <c r="J188"/>
  <c r="BK164"/>
  <c r="J155"/>
  <c r="J150"/>
  <c r="BK144"/>
  <c r="BK137"/>
  <c r="J103"/>
  <c r="BK215"/>
  <c r="J205"/>
  <c r="J200"/>
  <c r="J194"/>
  <c r="J177"/>
  <c r="BK173"/>
  <c r="BK165"/>
  <c r="BK155"/>
  <c r="BK146"/>
  <c r="J135"/>
  <c r="BK129"/>
  <c r="BK122"/>
  <c r="J115"/>
  <c r="J104"/>
  <c r="BK204"/>
  <c r="BK196"/>
  <c r="BK190"/>
  <c i="19" r="BK158"/>
  <c r="J156"/>
  <c r="BK154"/>
  <c r="J152"/>
  <c r="BK148"/>
  <c r="BK143"/>
  <c r="J139"/>
  <c r="BK131"/>
  <c r="J122"/>
  <c r="BK116"/>
  <c r="BK109"/>
  <c r="J151"/>
  <c r="BK144"/>
  <c r="BK133"/>
  <c r="J125"/>
  <c r="J117"/>
  <c r="J108"/>
  <c r="J102"/>
  <c i="20" r="J199"/>
  <c r="J173"/>
  <c r="BK160"/>
  <c r="BK136"/>
  <c r="BK117"/>
  <c r="BK105"/>
  <c r="J203"/>
  <c r="J191"/>
  <c r="BK168"/>
  <c r="BK156"/>
  <c r="J133"/>
  <c r="J104"/>
  <c r="J198"/>
  <c r="J189"/>
  <c r="BK161"/>
  <c r="J140"/>
  <c r="BK129"/>
  <c r="BK108"/>
  <c r="J217"/>
  <c r="BK207"/>
  <c r="BK182"/>
  <c r="BK158"/>
  <c r="BK142"/>
  <c r="J124"/>
  <c i="21" r="J190"/>
  <c r="J171"/>
  <c r="BK149"/>
  <c r="J145"/>
  <c r="BK120"/>
  <c r="BK107"/>
  <c r="J206"/>
  <c r="J194"/>
  <c r="J177"/>
  <c r="BK160"/>
  <c r="J139"/>
  <c r="BK129"/>
  <c r="J114"/>
  <c r="BK199"/>
  <c r="J182"/>
  <c r="J175"/>
  <c r="BK165"/>
  <c r="BK158"/>
  <c r="J150"/>
  <c r="J141"/>
  <c r="J132"/>
  <c r="J126"/>
  <c r="BK123"/>
  <c r="BK115"/>
  <c r="BK99"/>
  <c r="BK190"/>
  <c r="BK171"/>
  <c r="J165"/>
  <c r="J153"/>
  <c r="J148"/>
  <c r="J121"/>
  <c r="J101"/>
  <c i="22" r="BK100"/>
  <c r="J110"/>
  <c r="BK97"/>
  <c r="J88"/>
  <c r="J92"/>
  <c r="BK105"/>
  <c r="J97"/>
  <c i="23" r="J92"/>
  <c r="BK91"/>
  <c i="24" r="BK148"/>
  <c r="BK142"/>
  <c r="BK133"/>
  <c r="BK119"/>
  <c r="J108"/>
  <c r="J100"/>
  <c r="BK151"/>
  <c r="BK149"/>
  <c r="BK137"/>
  <c r="BK126"/>
  <c r="J119"/>
  <c r="J107"/>
  <c r="J149"/>
  <c r="BK147"/>
  <c r="J143"/>
  <c r="J130"/>
  <c r="BK125"/>
  <c r="J116"/>
  <c r="J112"/>
  <c r="BK105"/>
  <c r="J145"/>
  <c r="J118"/>
  <c r="BK103"/>
  <c i="25" r="BK101"/>
  <c r="J98"/>
  <c i="26" r="BK325"/>
  <c r="BK267"/>
  <c r="J147"/>
  <c r="J100"/>
  <c r="J312"/>
  <c r="J279"/>
  <c r="J246"/>
  <c r="BK211"/>
  <c r="J134"/>
  <c r="BK271"/>
  <c r="BK205"/>
  <c r="BK147"/>
  <c r="BK134"/>
  <c r="BK114"/>
  <c r="J335"/>
  <c r="J301"/>
  <c r="J284"/>
  <c r="BK217"/>
  <c r="BK201"/>
  <c r="J174"/>
  <c r="J160"/>
  <c i="27" r="J92"/>
  <c r="J87"/>
  <c r="BK89"/>
  <c i="28" r="BK103"/>
  <c r="BK106"/>
  <c r="J106"/>
  <c i="29" r="BK110"/>
  <c r="BK125"/>
  <c r="J117"/>
  <c r="J92"/>
  <c r="BK117"/>
  <c r="J110"/>
  <c i="30" r="J95"/>
  <c r="BK95"/>
  <c i="31" r="BK167"/>
  <c r="J152"/>
  <c r="J143"/>
  <c r="J128"/>
  <c r="J118"/>
  <c r="BK110"/>
  <c r="J103"/>
  <c r="BK95"/>
  <c r="BK170"/>
  <c r="BK164"/>
  <c r="BK156"/>
  <c r="BK144"/>
  <c r="J135"/>
  <c r="BK131"/>
  <c r="BK121"/>
  <c r="J108"/>
  <c r="J98"/>
  <c r="J174"/>
  <c r="J161"/>
  <c r="BK158"/>
  <c r="BK155"/>
  <c r="BK145"/>
  <c r="J124"/>
  <c r="J106"/>
  <c r="BK161"/>
  <c r="J147"/>
  <c r="J133"/>
  <c r="BK123"/>
  <c r="BK108"/>
  <c i="32" r="J86"/>
  <c r="BK101"/>
  <c i="4" r="BK95"/>
  <c i="12" r="BK140"/>
  <c r="J108"/>
  <c r="BK144"/>
  <c r="BK137"/>
  <c r="BK165"/>
  <c r="BK131"/>
  <c i="13" r="J154"/>
  <c r="J152"/>
  <c r="BK148"/>
  <c r="J148"/>
  <c r="BK117"/>
  <c i="14" r="BK136"/>
  <c r="BK127"/>
  <c r="J119"/>
  <c r="BK109"/>
  <c r="BK99"/>
  <c r="J127"/>
  <c r="J120"/>
  <c r="BK108"/>
  <c r="BK101"/>
  <c i="15" r="BK216"/>
  <c r="BK198"/>
  <c r="BK184"/>
  <c r="BK166"/>
  <c r="J140"/>
  <c r="J118"/>
  <c r="J102"/>
  <c r="J198"/>
  <c r="J171"/>
  <c r="BK154"/>
  <c r="BK140"/>
  <c r="BK118"/>
  <c r="BK218"/>
  <c r="BK202"/>
  <c r="BK179"/>
  <c r="BK160"/>
  <c r="BK144"/>
  <c r="BK131"/>
  <c r="BK109"/>
  <c r="BK220"/>
  <c r="BK212"/>
  <c r="BK187"/>
  <c r="J176"/>
  <c r="BK157"/>
  <c r="J131"/>
  <c i="16" r="J316"/>
  <c r="BK304"/>
  <c r="BK294"/>
  <c r="J283"/>
  <c r="BK260"/>
  <c r="J235"/>
  <c r="J199"/>
  <c r="BK179"/>
  <c r="J166"/>
  <c r="BK154"/>
  <c r="J139"/>
  <c r="BK122"/>
  <c r="BK306"/>
  <c r="BK295"/>
  <c r="J284"/>
  <c r="J264"/>
  <c r="BK251"/>
  <c r="BK244"/>
  <c r="J226"/>
  <c r="BK207"/>
  <c i="2" r="J149"/>
  <c r="BK125"/>
  <c i="1" r="AS87"/>
  <c i="2" r="J108"/>
  <c i="3" r="BK159"/>
  <c r="J145"/>
  <c r="J162"/>
  <c r="J127"/>
  <c r="BK104"/>
  <c r="J94"/>
  <c r="BK152"/>
  <c i="4" r="J106"/>
  <c r="BK93"/>
  <c r="J103"/>
  <c r="J105"/>
  <c i="5" r="J104"/>
  <c r="BK108"/>
  <c i="6" r="BK1923"/>
  <c r="BK1840"/>
  <c r="BK1775"/>
  <c r="BK1528"/>
  <c r="BK1419"/>
  <c r="BK1290"/>
  <c r="BK1187"/>
  <c r="J1061"/>
  <c r="BK982"/>
  <c r="BK915"/>
  <c r="J770"/>
  <c r="BK631"/>
  <c r="J1641"/>
  <c r="BK1613"/>
  <c r="BK1593"/>
  <c r="BK1565"/>
  <c r="BK1501"/>
  <c r="J1419"/>
  <c r="J1190"/>
  <c r="BK1078"/>
  <c r="J962"/>
  <c r="J854"/>
  <c r="BK757"/>
  <c r="J615"/>
  <c r="J321"/>
  <c r="J116"/>
  <c r="J1968"/>
  <c r="J1857"/>
  <c r="J1759"/>
  <c r="BK1661"/>
  <c r="BK1619"/>
  <c r="BK1576"/>
  <c r="BK1494"/>
  <c r="BK1456"/>
  <c r="BK1375"/>
  <c r="BK1348"/>
  <c r="BK1269"/>
  <c r="J1132"/>
  <c r="J1078"/>
  <c r="J990"/>
  <c r="J945"/>
  <c r="J836"/>
  <c r="J703"/>
  <c r="BK577"/>
  <c r="BK259"/>
  <c r="J2020"/>
  <c r="BK1881"/>
  <c r="BK1857"/>
  <c r="J1766"/>
  <c r="BK1590"/>
  <c r="J1528"/>
  <c r="J1444"/>
  <c r="BK1312"/>
  <c r="J1171"/>
  <c r="J1123"/>
  <c r="J1021"/>
  <c r="BK882"/>
  <c r="J810"/>
  <c r="BK677"/>
  <c r="J575"/>
  <c r="J259"/>
  <c i="7" r="J992"/>
  <c r="J953"/>
  <c r="BK875"/>
  <c r="BK743"/>
  <c r="J356"/>
  <c r="BK149"/>
  <c r="J961"/>
  <c r="BK829"/>
  <c r="BK592"/>
  <c r="BK295"/>
  <c r="BK953"/>
  <c r="BK852"/>
  <c r="J408"/>
  <c r="J267"/>
  <c r="J134"/>
  <c i="8" r="BK186"/>
  <c r="J154"/>
  <c r="BK148"/>
  <c r="BK140"/>
  <c r="BK129"/>
  <c r="BK193"/>
  <c r="BK209"/>
  <c r="BK172"/>
  <c r="BK178"/>
  <c r="J157"/>
  <c r="BK100"/>
  <c i="9" r="BK143"/>
  <c r="BK133"/>
  <c r="BK100"/>
  <c r="J144"/>
  <c r="BK138"/>
  <c r="J128"/>
  <c r="J111"/>
  <c r="BK123"/>
  <c r="BK111"/>
  <c i="10" r="BK165"/>
  <c r="J137"/>
  <c r="BK116"/>
  <c r="J155"/>
  <c r="J112"/>
  <c r="J170"/>
  <c r="BK135"/>
  <c r="J122"/>
  <c r="BK107"/>
  <c r="J116"/>
  <c r="J104"/>
  <c i="11" r="BK158"/>
  <c r="J135"/>
  <c r="BK128"/>
  <c r="BK163"/>
  <c r="J131"/>
  <c r="J154"/>
  <c r="J105"/>
  <c r="BK133"/>
  <c r="J99"/>
  <c i="12" r="BK153"/>
  <c r="BK105"/>
  <c r="J137"/>
  <c r="BK163"/>
  <c r="BK117"/>
  <c i="13" r="BK156"/>
  <c r="BK128"/>
  <c r="BK139"/>
  <c r="BK105"/>
  <c r="BK119"/>
  <c r="J131"/>
  <c i="14" r="J138"/>
  <c r="J129"/>
  <c r="BK120"/>
  <c r="J112"/>
  <c r="J139"/>
  <c r="BK130"/>
  <c r="J121"/>
  <c r="BK112"/>
  <c r="BK105"/>
  <c i="15" r="BK225"/>
  <c r="BK217"/>
  <c r="J203"/>
  <c r="BK190"/>
  <c r="J154"/>
  <c r="BK132"/>
  <c r="J105"/>
  <c r="BK211"/>
  <c r="BK191"/>
  <c r="J166"/>
  <c r="BK159"/>
  <c r="J136"/>
  <c r="J121"/>
  <c r="J106"/>
  <c r="BK98"/>
  <c r="BK108"/>
  <c r="BK213"/>
  <c r="J199"/>
  <c r="J179"/>
  <c r="J158"/>
  <c r="BK137"/>
  <c r="J114"/>
  <c r="BK105"/>
  <c i="16" r="BK308"/>
  <c r="J295"/>
  <c r="J285"/>
  <c r="BK256"/>
  <c r="J239"/>
  <c r="BK219"/>
  <c r="BK181"/>
  <c r="J167"/>
  <c r="J152"/>
  <c r="J143"/>
  <c r="J135"/>
  <c r="J119"/>
  <c r="J106"/>
  <c r="J297"/>
  <c r="J287"/>
  <c r="BK265"/>
  <c r="J253"/>
  <c r="J247"/>
  <c r="BK227"/>
  <c r="BK221"/>
  <c r="BK196"/>
  <c r="J183"/>
  <c r="J161"/>
  <c r="BK130"/>
  <c r="BK119"/>
  <c r="J314"/>
  <c r="J278"/>
  <c r="BK269"/>
  <c r="BK262"/>
  <c r="BK236"/>
  <c r="J228"/>
  <c r="J217"/>
  <c r="BK198"/>
  <c r="J181"/>
  <c r="BK173"/>
  <c i="17" r="BK133"/>
  <c r="J109"/>
  <c i="18" r="BK205"/>
  <c r="J186"/>
  <c r="BK170"/>
  <c r="J160"/>
  <c r="BK152"/>
  <c r="J144"/>
  <c r="J100"/>
  <c r="J201"/>
  <c r="J190"/>
  <c r="BK168"/>
  <c r="J165"/>
  <c r="BK160"/>
  <c r="BK178"/>
  <c i="19" r="J133"/>
  <c r="J132"/>
  <c r="BK126"/>
  <c r="J119"/>
  <c r="J114"/>
  <c r="BK108"/>
  <c r="BK104"/>
  <c r="BK97"/>
  <c r="J148"/>
  <c r="BK141"/>
  <c r="BK137"/>
  <c r="BK132"/>
  <c r="BK123"/>
  <c r="BK113"/>
  <c r="J107"/>
  <c i="20" r="BK204"/>
  <c r="BK193"/>
  <c r="J168"/>
  <c r="J137"/>
  <c r="J125"/>
  <c r="J113"/>
  <c r="J215"/>
  <c r="J207"/>
  <c r="J192"/>
  <c r="BK172"/>
  <c r="BK154"/>
  <c r="BK137"/>
  <c r="BK119"/>
  <c r="BK102"/>
  <c r="J193"/>
  <c r="BK163"/>
  <c r="J149"/>
  <c r="J132"/>
  <c r="BK116"/>
  <c r="BK217"/>
  <c r="J208"/>
  <c r="BK192"/>
  <c r="BK175"/>
  <c r="J157"/>
  <c r="BK151"/>
  <c r="BK130"/>
  <c i="21" r="J208"/>
  <c r="BK201"/>
  <c r="BK196"/>
  <c r="J181"/>
  <c r="BK156"/>
  <c r="BK137"/>
  <c r="J116"/>
  <c r="BK113"/>
  <c r="BK208"/>
  <c r="J192"/>
  <c r="BK179"/>
  <c r="J161"/>
  <c r="J140"/>
  <c r="J122"/>
  <c r="BK112"/>
  <c r="J99"/>
  <c r="BK194"/>
  <c r="BK173"/>
  <c r="BK153"/>
  <c r="BK131"/>
  <c r="BK121"/>
  <c r="J110"/>
  <c r="J187"/>
  <c r="BK164"/>
  <c r="BK143"/>
  <c r="BK114"/>
  <c i="22" r="BK110"/>
  <c r="BK93"/>
  <c r="BK114"/>
  <c r="J109"/>
  <c r="J90"/>
  <c r="J94"/>
  <c r="J107"/>
  <c r="J91"/>
  <c i="23" r="J88"/>
  <c r="J87"/>
  <c i="24" r="J103"/>
  <c r="J126"/>
  <c r="BK108"/>
  <c i="25" r="J103"/>
  <c r="BK98"/>
  <c i="26" r="BK335"/>
  <c r="J290"/>
  <c r="J201"/>
  <c r="J114"/>
  <c r="J316"/>
  <c r="BK283"/>
  <c r="J250"/>
  <c r="BK223"/>
  <c r="J121"/>
  <c r="J329"/>
  <c r="J273"/>
  <c r="BK246"/>
  <c r="J239"/>
  <c i="27" r="BK88"/>
  <c i="28" r="J113"/>
  <c r="BK92"/>
  <c i="31" r="J146"/>
  <c r="BK128"/>
  <c r="BK104"/>
  <c r="J95"/>
  <c r="J154"/>
  <c r="J144"/>
  <c r="BK127"/>
  <c r="BK117"/>
  <c r="BK103"/>
  <c i="32" r="J88"/>
  <c r="J92"/>
  <c i="2" r="BK101"/>
  <c r="BK136"/>
  <c r="BK91"/>
  <c i="1" r="AS65"/>
  <c i="2" r="J115"/>
  <c i="1" r="AS55"/>
  <c i="3" r="BK166"/>
  <c r="J136"/>
  <c r="J157"/>
  <c r="J124"/>
  <c r="J114"/>
  <c r="J102"/>
  <c r="BK165"/>
  <c r="J142"/>
  <c i="4" r="BK105"/>
  <c r="J102"/>
  <c r="BK107"/>
  <c r="BK102"/>
  <c i="5" r="J113"/>
  <c i="6" r="J1897"/>
  <c r="J1834"/>
  <c r="BK1773"/>
  <c r="BK1509"/>
  <c r="BK1415"/>
  <c r="J1304"/>
  <c r="BK1150"/>
  <c r="BK1021"/>
  <c r="J941"/>
  <c r="J876"/>
  <c r="J746"/>
  <c r="BK625"/>
  <c r="BK1895"/>
  <c r="J1755"/>
  <c r="BK1714"/>
  <c r="J1668"/>
  <c r="BK1641"/>
  <c r="J1630"/>
  <c r="J1600"/>
  <c r="J1576"/>
  <c r="J1504"/>
  <c r="J1440"/>
  <c r="J1322"/>
  <c r="J1125"/>
  <c r="J966"/>
  <c r="BK902"/>
  <c r="BK836"/>
  <c r="J698"/>
  <c r="BK315"/>
  <c r="BK193"/>
  <c r="J1960"/>
  <c r="J1821"/>
  <c r="BK1728"/>
  <c r="BK1637"/>
  <c r="J1345"/>
  <c r="BK1183"/>
  <c r="BK1123"/>
  <c r="BK1055"/>
  <c r="BK966"/>
  <c r="J864"/>
  <c r="BK746"/>
  <c r="J586"/>
  <c r="BK313"/>
  <c r="J1986"/>
  <c r="BK1962"/>
  <c r="J1861"/>
  <c r="J1768"/>
  <c r="J1593"/>
  <c r="J1542"/>
  <c r="BK1397"/>
  <c r="J1331"/>
  <c r="J1308"/>
  <c r="J1187"/>
  <c r="BK1101"/>
  <c r="BK1017"/>
  <c r="BK854"/>
  <c r="J761"/>
  <c r="BK321"/>
  <c i="7" r="BK1003"/>
  <c r="BK827"/>
  <c r="BK765"/>
  <c r="BK582"/>
  <c r="J162"/>
  <c r="BK979"/>
  <c r="J920"/>
  <c r="BK584"/>
  <c r="BK458"/>
  <c r="BK267"/>
  <c r="J948"/>
  <c r="J829"/>
  <c r="J592"/>
  <c r="J419"/>
  <c r="J295"/>
  <c r="J149"/>
  <c i="8" r="J190"/>
  <c r="BK159"/>
  <c r="J151"/>
  <c r="J144"/>
  <c r="BK138"/>
  <c r="J126"/>
  <c r="J182"/>
  <c r="J197"/>
  <c r="J170"/>
  <c r="BK182"/>
  <c r="BK158"/>
  <c r="BK106"/>
  <c i="9" r="BK144"/>
  <c r="J102"/>
  <c i="11" r="BK105"/>
  <c r="J137"/>
  <c r="BK152"/>
  <c r="BK99"/>
  <c r="BK137"/>
  <c r="BK112"/>
  <c i="12" r="BK148"/>
  <c i="16" r="BK201"/>
  <c r="BK184"/>
  <c r="BK163"/>
  <c r="J146"/>
  <c r="BK123"/>
  <c r="J111"/>
  <c r="BK307"/>
  <c r="J300"/>
  <c r="BK285"/>
  <c r="BK268"/>
  <c r="BK261"/>
  <c r="J241"/>
  <c r="J223"/>
  <c r="J209"/>
  <c r="BK193"/>
  <c r="J168"/>
  <c r="BK157"/>
  <c r="J151"/>
  <c r="J144"/>
  <c r="BK135"/>
  <c r="BK129"/>
  <c r="J121"/>
  <c r="J108"/>
  <c r="BK310"/>
  <c r="J299"/>
  <c r="J290"/>
  <c r="BK277"/>
  <c r="BK272"/>
  <c r="J258"/>
  <c r="J251"/>
  <c r="J240"/>
  <c r="J234"/>
  <c r="J229"/>
  <c r="J222"/>
  <c r="J214"/>
  <c r="BK209"/>
  <c r="BK204"/>
  <c r="BK202"/>
  <c r="BK195"/>
  <c r="BK188"/>
  <c r="BK183"/>
  <c r="BK170"/>
  <c r="BK165"/>
  <c r="BK150"/>
  <c r="BK144"/>
  <c r="J140"/>
  <c r="J130"/>
  <c r="BK114"/>
  <c r="BK108"/>
  <c i="17" r="J165"/>
  <c r="BK159"/>
  <c r="J148"/>
  <c r="J141"/>
  <c r="J135"/>
  <c r="J130"/>
  <c r="J125"/>
  <c r="BK117"/>
  <c r="BK168"/>
  <c r="BK157"/>
  <c r="BK147"/>
  <c r="BK140"/>
  <c r="BK123"/>
  <c r="BK113"/>
  <c r="BK105"/>
  <c r="J168"/>
  <c r="J162"/>
  <c r="J158"/>
  <c r="BK152"/>
  <c r="J147"/>
  <c r="J140"/>
  <c r="BK132"/>
  <c r="BK125"/>
  <c r="J113"/>
  <c r="J104"/>
  <c r="J138"/>
  <c r="BK131"/>
  <c r="BK114"/>
  <c i="18" r="J213"/>
  <c r="BK200"/>
  <c r="J176"/>
  <c r="BK169"/>
  <c r="J159"/>
  <c r="BK151"/>
  <c r="BK135"/>
  <c r="J119"/>
  <c r="BK105"/>
  <c r="BK211"/>
  <c r="J191"/>
  <c r="BK171"/>
  <c r="BK156"/>
  <c r="J151"/>
  <c r="J147"/>
  <c r="J141"/>
  <c r="BK131"/>
  <c r="BK101"/>
  <c r="J214"/>
  <c r="BK202"/>
  <c r="J195"/>
  <c r="BK182"/>
  <c r="BK175"/>
  <c r="J170"/>
  <c r="BK163"/>
  <c r="J152"/>
  <c r="BK145"/>
  <c r="J131"/>
  <c r="J124"/>
  <c r="BK119"/>
  <c r="J105"/>
  <c r="J211"/>
  <c r="J202"/>
  <c r="BK194"/>
  <c r="J182"/>
  <c i="19" r="BK157"/>
  <c r="J155"/>
  <c r="BK153"/>
  <c r="BK150"/>
  <c r="J147"/>
  <c r="J141"/>
  <c r="BK136"/>
  <c r="BK127"/>
  <c r="BK120"/>
  <c r="BK107"/>
  <c r="J98"/>
  <c r="BK147"/>
  <c r="BK140"/>
  <c r="BK129"/>
  <c r="J120"/>
  <c r="J110"/>
  <c r="J100"/>
  <c i="20" r="BK198"/>
  <c r="BK174"/>
  <c r="J166"/>
  <c r="J146"/>
  <c r="BK124"/>
  <c r="J112"/>
  <c r="BK213"/>
  <c r="J200"/>
  <c r="J175"/>
  <c r="J158"/>
  <c r="BK139"/>
  <c r="J130"/>
  <c r="BK107"/>
  <c r="J216"/>
  <c r="J196"/>
  <c r="BK176"/>
  <c r="BK150"/>
  <c r="J136"/>
  <c r="J119"/>
  <c r="J102"/>
  <c r="J209"/>
  <c r="BK191"/>
  <c r="BK177"/>
  <c r="BK170"/>
  <c r="J144"/>
  <c r="BK125"/>
  <c i="21" r="J195"/>
  <c r="BK178"/>
  <c r="J155"/>
  <c r="J142"/>
  <c r="J134"/>
  <c r="J112"/>
  <c r="BK102"/>
  <c r="J196"/>
  <c r="BK182"/>
  <c r="J164"/>
  <c r="J147"/>
  <c r="BK124"/>
  <c r="BK111"/>
  <c r="BK195"/>
  <c r="J188"/>
  <c r="J168"/>
  <c r="J162"/>
  <c r="J152"/>
  <c r="BK147"/>
  <c r="J136"/>
  <c r="J129"/>
  <c r="J124"/>
  <c r="J119"/>
  <c r="BK103"/>
  <c r="BK192"/>
  <c r="J179"/>
  <c r="BK167"/>
  <c r="J163"/>
  <c r="J149"/>
  <c r="BK142"/>
  <c r="J123"/>
  <c r="J100"/>
  <c i="22" r="BK102"/>
  <c r="J108"/>
  <c r="BK92"/>
  <c r="J104"/>
  <c r="J87"/>
  <c r="J100"/>
  <c i="23" r="BK87"/>
  <c i="24" r="J147"/>
  <c r="BK141"/>
  <c r="BK131"/>
  <c r="BK121"/>
  <c r="J111"/>
  <c r="BK102"/>
  <c r="J153"/>
  <c r="BK144"/>
  <c r="BK134"/>
  <c r="BK127"/>
  <c r="J120"/>
  <c r="BK112"/>
  <c r="BK155"/>
  <c r="J148"/>
  <c r="J144"/>
  <c r="J134"/>
  <c r="BK122"/>
  <c r="J115"/>
  <c r="BK111"/>
  <c r="J104"/>
  <c r="J133"/>
  <c r="J124"/>
  <c r="BK101"/>
  <c i="25" r="BK95"/>
  <c r="BK97"/>
  <c i="26" r="J331"/>
  <c r="J271"/>
  <c r="J170"/>
  <c r="BK110"/>
  <c r="J320"/>
  <c r="BK284"/>
  <c r="BK253"/>
  <c r="J227"/>
  <c r="BK160"/>
  <c r="BK276"/>
  <c r="BK232"/>
  <c r="BK162"/>
  <c r="BK130"/>
  <c r="BK118"/>
  <c r="BK104"/>
  <c r="J308"/>
  <c r="BK279"/>
  <c r="BK236"/>
  <c r="J205"/>
  <c r="BK186"/>
  <c r="BK170"/>
  <c r="J156"/>
  <c r="J104"/>
  <c i="27" r="J86"/>
  <c r="J89"/>
  <c i="28" r="BK115"/>
  <c r="BK112"/>
  <c r="J112"/>
  <c i="29" r="BK111"/>
  <c r="BK92"/>
  <c r="J116"/>
  <c r="J125"/>
  <c r="BK116"/>
  <c r="J100"/>
  <c i="30" r="BK100"/>
  <c i="31" r="J163"/>
  <c r="J157"/>
  <c r="BK141"/>
  <c r="J127"/>
  <c r="BK115"/>
  <c r="J109"/>
  <c r="J102"/>
  <c r="J175"/>
  <c r="J169"/>
  <c r="J162"/>
  <c r="BK152"/>
  <c r="BK140"/>
  <c r="BK136"/>
  <c r="J132"/>
  <c r="BK119"/>
  <c r="BK109"/>
  <c r="BK101"/>
  <c r="BK173"/>
  <c r="J168"/>
  <c r="J160"/>
  <c r="J153"/>
  <c r="J141"/>
  <c r="J120"/>
  <c r="BK111"/>
  <c r="BK166"/>
  <c r="J145"/>
  <c r="BK135"/>
  <c r="BK120"/>
  <c r="BK106"/>
  <c i="32" r="J99"/>
  <c r="J95"/>
  <c r="BK92"/>
  <c i="12" r="J150"/>
  <c r="J170"/>
  <c r="J146"/>
  <c r="J122"/>
  <c r="J159"/>
  <c r="BK122"/>
  <c i="13" r="J158"/>
  <c r="BK146"/>
  <c r="BK126"/>
  <c r="BK158"/>
  <c r="BK124"/>
  <c r="J108"/>
  <c r="J114"/>
  <c r="J124"/>
  <c i="14" r="BK139"/>
  <c r="J130"/>
  <c r="BK121"/>
  <c r="J110"/>
  <c r="J105"/>
  <c r="BK138"/>
  <c r="J131"/>
  <c r="BK122"/>
  <c r="BK110"/>
  <c r="J99"/>
  <c i="15" r="BK219"/>
  <c r="J205"/>
  <c r="BK188"/>
  <c r="J160"/>
  <c r="BK139"/>
  <c r="J116"/>
  <c r="BK99"/>
  <c r="BK206"/>
  <c r="J175"/>
  <c r="BK165"/>
  <c r="J146"/>
  <c r="BK123"/>
  <c r="J101"/>
  <c r="J206"/>
  <c r="BK194"/>
  <c r="BK176"/>
  <c r="BK153"/>
  <c r="BK138"/>
  <c r="BK119"/>
  <c r="BK101"/>
  <c r="J218"/>
  <c r="J207"/>
  <c r="BK200"/>
  <c r="J168"/>
  <c r="BK145"/>
  <c r="J135"/>
  <c r="J112"/>
  <c r="J104"/>
  <c i="16" r="J307"/>
  <c r="J286"/>
  <c r="J254"/>
  <c r="BK240"/>
  <c r="J218"/>
  <c r="BK182"/>
  <c r="BK172"/>
  <c r="J150"/>
  <c r="BK141"/>
  <c r="BK125"/>
  <c r="BK111"/>
  <c r="J302"/>
  <c r="BK291"/>
  <c r="J267"/>
  <c r="BK254"/>
  <c r="BK238"/>
  <c r="BK228"/>
  <c r="J208"/>
  <c i="2" r="J120"/>
  <c r="J96"/>
  <c r="J136"/>
  <c r="BK96"/>
  <c i="1" r="AS57"/>
  <c i="2" r="BK120"/>
  <c i="3" r="J153"/>
  <c r="BK133"/>
  <c r="BK154"/>
  <c r="BK121"/>
  <c r="BK109"/>
  <c r="BK97"/>
  <c r="J166"/>
  <c r="J133"/>
  <c i="4" r="BK103"/>
  <c r="J107"/>
  <c r="J99"/>
  <c r="BK99"/>
  <c i="5" r="BK116"/>
  <c r="J108"/>
  <c i="6" r="J1901"/>
  <c r="J1876"/>
  <c r="BK1827"/>
  <c r="J1546"/>
  <c r="BK1378"/>
  <c r="J1312"/>
  <c r="BK1171"/>
  <c r="J1148"/>
  <c r="J1017"/>
  <c r="BK954"/>
  <c r="J902"/>
  <c r="BK698"/>
  <c r="J613"/>
  <c r="BK567"/>
  <c r="BK375"/>
  <c r="J315"/>
  <c r="BK264"/>
  <c r="J198"/>
  <c r="BK123"/>
  <c r="J111"/>
  <c r="BK2173"/>
  <c r="BK2148"/>
  <c r="J2056"/>
  <c r="BK2040"/>
  <c r="J2034"/>
  <c r="BK1990"/>
  <c r="BK1976"/>
  <c r="J1678"/>
  <c r="J1638"/>
  <c r="J1619"/>
  <c r="BK1586"/>
  <c r="BK1557"/>
  <c r="BK1469"/>
  <c r="J1387"/>
  <c r="BK1308"/>
  <c r="J1103"/>
  <c r="J934"/>
  <c r="J870"/>
  <c r="BK761"/>
  <c r="J590"/>
  <c r="J264"/>
  <c r="BK188"/>
  <c r="BK1897"/>
  <c r="BK1830"/>
  <c r="J1767"/>
  <c r="BK1678"/>
  <c r="J1624"/>
  <c r="BK1554"/>
  <c r="BK1490"/>
  <c r="BK1440"/>
  <c r="J1378"/>
  <c r="J1358"/>
  <c r="J1285"/>
  <c r="BK1153"/>
  <c r="BK1061"/>
  <c r="BK1009"/>
  <c r="J937"/>
  <c r="J850"/>
  <c r="J625"/>
  <c r="J595"/>
  <c r="BK198"/>
  <c r="J1981"/>
  <c r="J1923"/>
  <c r="BK1869"/>
  <c r="BK1776"/>
  <c r="J1706"/>
  <c r="J1572"/>
  <c r="J1490"/>
  <c r="BK1358"/>
  <c r="BK1322"/>
  <c r="J1153"/>
  <c r="BK1108"/>
  <c r="BK945"/>
  <c r="J821"/>
  <c r="J733"/>
  <c r="J331"/>
  <c i="7" r="BK1008"/>
  <c r="BK992"/>
  <c r="BK948"/>
  <c r="BK887"/>
  <c r="J807"/>
  <c r="BK646"/>
  <c r="BK526"/>
  <c r="J197"/>
  <c r="BK969"/>
  <c r="BK627"/>
  <c r="BK456"/>
  <c r="J269"/>
  <c r="J946"/>
  <c r="J743"/>
  <c r="J456"/>
  <c r="BK274"/>
  <c r="BK94"/>
  <c i="8" r="J193"/>
  <c r="BK166"/>
  <c r="BK152"/>
  <c r="BK146"/>
  <c r="BK141"/>
  <c r="BK126"/>
  <c r="J100"/>
  <c r="J172"/>
  <c r="BK190"/>
  <c r="J106"/>
  <c r="J166"/>
  <c r="BK110"/>
  <c i="9" r="BK150"/>
  <c r="J123"/>
  <c r="J156"/>
  <c r="J150"/>
  <c r="BK140"/>
  <c r="J135"/>
  <c r="BK113"/>
  <c r="BK102"/>
  <c r="BK115"/>
  <c r="BK97"/>
  <c i="10" r="BK155"/>
  <c r="BK124"/>
  <c r="BK115"/>
  <c r="BK158"/>
  <c r="BK118"/>
  <c r="J172"/>
  <c r="BK137"/>
  <c r="BK120"/>
  <c r="J165"/>
  <c r="J127"/>
  <c r="BK109"/>
  <c i="11" r="J163"/>
  <c r="J141"/>
  <c r="BK131"/>
  <c r="BK108"/>
  <c r="BK139"/>
  <c r="J112"/>
  <c r="BK148"/>
  <c r="J152"/>
  <c r="J126"/>
  <c r="J102"/>
  <c i="12" r="BK150"/>
  <c r="J117"/>
  <c r="J148"/>
  <c r="J102"/>
  <c r="BK125"/>
  <c r="J105"/>
  <c i="13" r="J144"/>
  <c r="BK110"/>
  <c r="BK154"/>
  <c r="J110"/>
  <c r="J137"/>
  <c r="BK144"/>
  <c r="J112"/>
  <c i="14" r="J135"/>
  <c r="BK126"/>
  <c r="J115"/>
  <c r="J108"/>
  <c r="BK100"/>
  <c r="J132"/>
  <c r="BK123"/>
  <c r="J117"/>
  <c r="BK103"/>
  <c i="15" r="J220"/>
  <c r="BK207"/>
  <c r="BK183"/>
  <c r="BK162"/>
  <c r="J137"/>
  <c r="J110"/>
  <c r="BK209"/>
  <c r="J188"/>
  <c r="J170"/>
  <c r="BK158"/>
  <c r="BK124"/>
  <c r="BK112"/>
  <c r="J209"/>
  <c r="J193"/>
  <c r="BK171"/>
  <c r="BK151"/>
  <c r="BK134"/>
  <c r="BK111"/>
  <c r="BK103"/>
  <c i="16" r="J311"/>
  <c r="BK297"/>
  <c r="J288"/>
  <c r="BK263"/>
  <c r="BK241"/>
  <c r="J225"/>
  <c r="BK185"/>
  <c r="J173"/>
  <c r="J162"/>
  <c r="J138"/>
  <c r="BK121"/>
  <c r="BK109"/>
  <c r="BK293"/>
  <c r="BK281"/>
  <c r="BK258"/>
  <c r="BK250"/>
  <c r="BK239"/>
  <c r="BK229"/>
  <c r="BK222"/>
  <c r="BK203"/>
  <c r="BK186"/>
  <c r="J153"/>
  <c r="J134"/>
  <c r="J115"/>
  <c r="BK315"/>
  <c r="J272"/>
  <c r="BK253"/>
  <c r="J242"/>
  <c r="J221"/>
  <c r="J202"/>
  <c r="J187"/>
  <c r="J175"/>
  <c i="12" r="J112"/>
  <c i="17" r="J117"/>
  <c i="18" r="J212"/>
  <c r="BK191"/>
  <c r="J173"/>
  <c r="BK166"/>
  <c r="J137"/>
  <c r="BK133"/>
  <c r="BK127"/>
  <c r="BK124"/>
  <c r="BK123"/>
  <c r="BK121"/>
  <c r="BK115"/>
  <c r="BK111"/>
  <c r="BK107"/>
  <c r="BK104"/>
  <c r="J102"/>
  <c r="J215"/>
  <c r="BK213"/>
  <c r="J209"/>
  <c r="J203"/>
  <c r="BK192"/>
  <c r="BK184"/>
  <c r="J166"/>
  <c r="BK162"/>
  <c r="J157"/>
  <c i="19" r="J137"/>
  <c r="J130"/>
  <c r="J123"/>
  <c r="BK119"/>
  <c r="J113"/>
  <c r="J103"/>
  <c r="J145"/>
  <c r="BK139"/>
  <c r="J134"/>
  <c r="J128"/>
  <c r="J118"/>
  <c r="BK105"/>
  <c i="20" r="BK202"/>
  <c r="J176"/>
  <c r="J161"/>
  <c r="BK144"/>
  <c r="J129"/>
  <c r="J111"/>
  <c r="J210"/>
  <c r="J194"/>
  <c r="J183"/>
  <c r="J169"/>
  <c r="BK152"/>
  <c r="BK128"/>
  <c r="BK110"/>
  <c r="BK208"/>
  <c r="J187"/>
  <c r="J154"/>
  <c r="J142"/>
  <c r="BK114"/>
  <c r="BK103"/>
  <c r="J213"/>
  <c r="BK201"/>
  <c r="BK187"/>
  <c r="J171"/>
  <c r="J135"/>
  <c r="J105"/>
  <c i="21" r="J202"/>
  <c r="J197"/>
  <c r="BK187"/>
  <c r="J167"/>
  <c r="BK141"/>
  <c r="J125"/>
  <c r="J106"/>
  <c r="J201"/>
  <c r="BK183"/>
  <c r="BK168"/>
  <c r="BK155"/>
  <c r="J138"/>
  <c r="BK116"/>
  <c r="J107"/>
  <c r="J198"/>
  <c r="J180"/>
  <c r="BK159"/>
  <c r="BK148"/>
  <c r="J135"/>
  <c r="J118"/>
  <c r="J193"/>
  <c r="BK172"/>
  <c r="J156"/>
  <c r="J146"/>
  <c r="J127"/>
  <c r="J104"/>
  <c i="22" r="BK101"/>
  <c r="BK113"/>
  <c r="J105"/>
  <c r="BK86"/>
  <c r="J89"/>
  <c r="J101"/>
  <c r="BK87"/>
  <c i="23" r="J89"/>
  <c i="24" r="J155"/>
  <c r="BK132"/>
  <c r="BK120"/>
  <c r="J102"/>
  <c i="25" r="BK100"/>
  <c i="26" r="BK312"/>
  <c r="BK263"/>
  <c r="J151"/>
  <c r="BK108"/>
  <c r="BK306"/>
  <c r="J276"/>
  <c r="BK250"/>
  <c r="J232"/>
  <c r="BK171"/>
  <c r="J108"/>
  <c r="BK289"/>
  <c r="J267"/>
  <c r="BK189"/>
  <c i="28" r="BK110"/>
  <c r="BK109"/>
  <c r="J107"/>
  <c i="29" r="F39"/>
  <c i="32" r="BK99"/>
  <c r="J97"/>
  <c i="2" r="J140"/>
  <c r="BK108"/>
  <c r="BK115"/>
  <c r="BK149"/>
  <c r="J125"/>
  <c i="3" r="J112"/>
  <c r="BK94"/>
  <c r="BK151"/>
  <c r="BK127"/>
  <c i="4" r="J94"/>
  <c r="J98"/>
  <c r="J101"/>
  <c r="BK106"/>
  <c i="5" r="J98"/>
  <c i="6" r="BK1891"/>
  <c r="BK1861"/>
  <c r="J1776"/>
  <c r="BK1444"/>
  <c r="BK1331"/>
  <c r="J1273"/>
  <c r="J1167"/>
  <c r="J1013"/>
  <c r="J922"/>
  <c r="BK844"/>
  <c r="BK733"/>
  <c r="BK584"/>
  <c r="BK1872"/>
  <c r="J1746"/>
  <c r="BK1723"/>
  <c r="BK1668"/>
  <c r="J1661"/>
  <c r="J1637"/>
  <c r="BK1604"/>
  <c r="BK1582"/>
  <c r="BK1546"/>
  <c r="BK1421"/>
  <c r="J1397"/>
  <c r="J1183"/>
  <c r="J982"/>
  <c r="BK892"/>
  <c r="BK810"/>
  <c r="BK672"/>
  <c r="J567"/>
  <c r="J208"/>
  <c r="J1990"/>
  <c r="J1891"/>
  <c r="BK1824"/>
  <c r="J1750"/>
  <c r="BK1650"/>
  <c r="BK1614"/>
  <c r="BK1277"/>
  <c r="BK1148"/>
  <c r="BK1086"/>
  <c r="J1045"/>
  <c r="J986"/>
  <c r="BK934"/>
  <c r="J859"/>
  <c r="J619"/>
  <c r="J326"/>
  <c r="J121"/>
  <c r="BK1968"/>
  <c r="J1838"/>
  <c r="BK1782"/>
  <c r="J1714"/>
  <c r="J1586"/>
  <c r="J1515"/>
  <c r="J1370"/>
  <c r="J1356"/>
  <c r="BK1324"/>
  <c r="BK1165"/>
  <c r="BK1038"/>
  <c r="BK977"/>
  <c r="BK870"/>
  <c r="BK770"/>
  <c r="BK682"/>
  <c r="BK507"/>
  <c i="7" r="BK987"/>
  <c r="BK698"/>
  <c r="J458"/>
  <c r="BK232"/>
  <c r="BK134"/>
  <c r="J852"/>
  <c r="BK632"/>
  <c r="BK379"/>
  <c r="BK281"/>
  <c r="BK961"/>
  <c r="BK639"/>
  <c r="J493"/>
  <c r="BK356"/>
  <c r="BK151"/>
  <c i="8" r="BK197"/>
  <c r="J174"/>
  <c r="BK154"/>
  <c r="J148"/>
  <c r="J142"/>
  <c r="J136"/>
  <c r="J122"/>
  <c r="BK160"/>
  <c r="BK180"/>
  <c r="J108"/>
  <c r="J163"/>
  <c r="BK114"/>
  <c i="9" r="BK141"/>
  <c r="BK128"/>
  <c i="11" r="BK117"/>
  <c r="J143"/>
  <c r="BK156"/>
  <c r="J160"/>
  <c r="J117"/>
  <c i="12" r="BK167"/>
  <c r="BK155"/>
  <c i="16" r="J204"/>
  <c r="J177"/>
  <c r="J156"/>
  <c r="J141"/>
  <c r="J117"/>
  <c r="BK104"/>
  <c r="BK302"/>
  <c r="BK296"/>
  <c r="J280"/>
  <c r="J265"/>
  <c r="BK252"/>
  <c r="BK233"/>
  <c r="BK215"/>
  <c r="J197"/>
  <c r="BK177"/>
  <c r="BK161"/>
  <c r="BK153"/>
  <c r="BK139"/>
  <c r="BK136"/>
  <c r="BK127"/>
  <c r="BK118"/>
  <c r="BK107"/>
  <c r="J312"/>
  <c r="BK305"/>
  <c r="BK284"/>
  <c r="BK278"/>
  <c r="BK274"/>
  <c r="J262"/>
  <c r="J257"/>
  <c r="J243"/>
  <c r="BK237"/>
  <c r="BK226"/>
  <c r="BK216"/>
  <c r="BK212"/>
  <c r="J207"/>
  <c r="J203"/>
  <c r="J198"/>
  <c r="J192"/>
  <c r="J185"/>
  <c r="J172"/>
  <c r="BK162"/>
  <c r="BK151"/>
  <c r="J145"/>
  <c r="J136"/>
  <c r="J127"/>
  <c r="J120"/>
  <c r="BK105"/>
  <c i="17" r="J167"/>
  <c r="BK160"/>
  <c r="BK149"/>
  <c r="BK143"/>
  <c r="BK134"/>
  <c r="BK129"/>
  <c r="J121"/>
  <c r="J111"/>
  <c r="BK169"/>
  <c r="BK161"/>
  <c r="J152"/>
  <c r="BK146"/>
  <c r="J132"/>
  <c r="BK122"/>
  <c r="BK116"/>
  <c r="BK109"/>
  <c r="BK102"/>
  <c r="BK165"/>
  <c r="J161"/>
  <c r="J157"/>
  <c r="BK153"/>
  <c r="J144"/>
  <c r="J137"/>
  <c r="BK130"/>
  <c r="BK121"/>
  <c r="BK110"/>
  <c r="J102"/>
  <c r="BK135"/>
  <c r="J120"/>
  <c r="J103"/>
  <c i="18" r="BK198"/>
  <c r="J178"/>
  <c r="J171"/>
  <c r="J161"/>
  <c r="BK148"/>
  <c r="J129"/>
  <c r="BK117"/>
  <c r="BK103"/>
  <c r="BK214"/>
  <c r="BK195"/>
  <c r="BK167"/>
  <c r="BK159"/>
  <c r="BK153"/>
  <c r="J145"/>
  <c r="BK139"/>
  <c r="J111"/>
  <c r="BK100"/>
  <c r="BK210"/>
  <c r="J204"/>
  <c r="J199"/>
  <c r="J193"/>
  <c r="J174"/>
  <c r="J169"/>
  <c r="J158"/>
  <c r="BK150"/>
  <c r="BK143"/>
  <c r="J133"/>
  <c r="BK126"/>
  <c r="J121"/>
  <c r="BK109"/>
  <c r="BK99"/>
  <c r="BK201"/>
  <c r="BK193"/>
  <c r="BK186"/>
  <c i="19" r="J157"/>
  <c r="BK155"/>
  <c r="J153"/>
  <c r="BK151"/>
  <c r="BK145"/>
  <c r="BK142"/>
  <c r="J138"/>
  <c r="J129"/>
  <c r="BK118"/>
  <c r="BK111"/>
  <c r="BK102"/>
  <c r="BK149"/>
  <c r="BK138"/>
  <c r="J131"/>
  <c r="BK122"/>
  <c r="BK112"/>
  <c r="J104"/>
  <c i="20" r="BK203"/>
  <c r="J190"/>
  <c r="J164"/>
  <c r="J139"/>
  <c r="J127"/>
  <c r="J114"/>
  <c r="BK212"/>
  <c r="BK197"/>
  <c r="J180"/>
  <c r="BK164"/>
  <c r="J151"/>
  <c r="J120"/>
  <c r="BK111"/>
  <c r="BK210"/>
  <c r="BK183"/>
  <c r="J153"/>
  <c r="BK146"/>
  <c r="BK126"/>
  <c r="BK104"/>
  <c r="J212"/>
  <c r="J204"/>
  <c r="BK189"/>
  <c r="BK173"/>
  <c r="BK153"/>
  <c r="BK133"/>
  <c r="J110"/>
  <c i="21" r="BK185"/>
  <c r="BK175"/>
  <c r="J166"/>
  <c r="BK146"/>
  <c r="BK127"/>
  <c r="J115"/>
  <c r="BK105"/>
  <c r="BK200"/>
  <c r="J185"/>
  <c r="J169"/>
  <c r="BK157"/>
  <c r="BK136"/>
  <c r="J109"/>
  <c r="BK104"/>
  <c r="J207"/>
  <c r="J173"/>
  <c r="J131"/>
  <c r="BK106"/>
  <c i="22" r="BK108"/>
  <c r="BK91"/>
  <c r="J103"/>
  <c r="J99"/>
  <c r="J113"/>
  <c r="J98"/>
  <c i="23" r="BK90"/>
  <c r="J90"/>
  <c i="24" r="J154"/>
  <c r="BK143"/>
  <c r="J137"/>
  <c r="J129"/>
  <c r="BK116"/>
  <c r="J101"/>
  <c r="BK154"/>
  <c r="J142"/>
  <c r="J132"/>
  <c r="BK124"/>
  <c r="BK115"/>
  <c r="J105"/>
  <c r="BK100"/>
  <c r="BK150"/>
  <c r="BK146"/>
  <c r="J140"/>
  <c r="BK129"/>
  <c r="J117"/>
  <c r="BK113"/>
  <c r="BK107"/>
  <c r="J131"/>
  <c r="BK104"/>
  <c i="25" r="J100"/>
  <c r="BK99"/>
  <c r="J96"/>
  <c i="26" r="J294"/>
  <c r="BK262"/>
  <c r="BK125"/>
  <c r="BK331"/>
  <c r="BK290"/>
  <c r="BK254"/>
  <c r="J236"/>
  <c r="BK178"/>
  <c r="BK297"/>
  <c r="J263"/>
  <c r="BK174"/>
  <c r="J144"/>
  <c r="BK121"/>
  <c r="J110"/>
  <c r="BK310"/>
  <c r="J292"/>
  <c r="BK273"/>
  <c r="BK227"/>
  <c r="J189"/>
  <c r="J166"/>
  <c r="BK144"/>
  <c i="27" r="J90"/>
  <c r="BK90"/>
  <c r="BK86"/>
  <c i="28" r="BK113"/>
  <c r="J103"/>
  <c r="J97"/>
  <c i="29" r="BK107"/>
  <c r="BK123"/>
  <c r="BK114"/>
  <c r="BK118"/>
  <c r="J114"/>
  <c r="J107"/>
  <c i="30" r="BK90"/>
  <c r="J90"/>
  <c i="31" r="BK169"/>
  <c r="J159"/>
  <c r="BK153"/>
  <c r="J149"/>
  <c r="J131"/>
  <c r="BK126"/>
  <c r="J111"/>
  <c r="J104"/>
  <c r="J100"/>
  <c r="BK174"/>
  <c r="BK168"/>
  <c r="BK154"/>
  <c r="BK143"/>
  <c r="J137"/>
  <c r="BK133"/>
  <c r="J123"/>
  <c r="J113"/>
  <c r="BK105"/>
  <c r="BK175"/>
  <c r="J171"/>
  <c r="J167"/>
  <c r="BK157"/>
  <c r="BK148"/>
  <c r="J139"/>
  <c r="J117"/>
  <c r="J97"/>
  <c r="BK149"/>
  <c r="J142"/>
  <c r="J129"/>
  <c r="J112"/>
  <c i="32" r="J90"/>
  <c r="BK90"/>
  <c r="BK88"/>
  <c i="12" r="J110"/>
  <c r="BK134"/>
  <c r="BK159"/>
  <c r="BK142"/>
  <c r="BK110"/>
  <c r="BK170"/>
  <c r="J134"/>
  <c r="J114"/>
  <c i="13" r="J133"/>
  <c r="BK99"/>
  <c r="J146"/>
  <c r="J117"/>
  <c r="BK122"/>
  <c r="J141"/>
  <c r="BK114"/>
  <c i="14" r="J133"/>
  <c r="J125"/>
  <c r="BK117"/>
  <c r="J101"/>
  <c r="BK135"/>
  <c r="J126"/>
  <c r="BK115"/>
  <c r="BK106"/>
  <c i="15" r="J221"/>
  <c r="J214"/>
  <c r="BK192"/>
  <c r="BK170"/>
  <c r="J153"/>
  <c r="BK129"/>
  <c r="J108"/>
  <c r="J210"/>
  <c r="BK189"/>
  <c r="BK168"/>
  <c r="BK161"/>
  <c r="J134"/>
  <c r="BK115"/>
  <c r="BK210"/>
  <c r="BK197"/>
  <c r="J192"/>
  <c r="J165"/>
  <c r="BK133"/>
  <c r="BK104"/>
  <c r="J223"/>
  <c r="J215"/>
  <c r="J201"/>
  <c r="J183"/>
  <c r="J167"/>
  <c r="J138"/>
  <c r="J124"/>
  <c r="J109"/>
  <c i="16" r="J310"/>
  <c r="BK301"/>
  <c r="BK289"/>
  <c r="BK273"/>
  <c r="J244"/>
  <c r="J224"/>
  <c r="J188"/>
  <c r="BK175"/>
  <c r="J159"/>
  <c r="BK142"/>
  <c r="J126"/>
  <c r="BK113"/>
  <c r="J304"/>
  <c r="BK288"/>
  <c r="J276"/>
  <c r="J259"/>
  <c r="BK248"/>
  <c r="BK232"/>
  <c r="J212"/>
  <c r="J205"/>
  <c i="1" r="AS92"/>
  <c i="2" r="BK140"/>
  <c i="3" r="BK172"/>
  <c r="BK149"/>
  <c r="BK142"/>
  <c r="BK112"/>
  <c r="BK102"/>
  <c r="J97"/>
  <c r="J159"/>
  <c r="BK124"/>
  <c i="4" r="J96"/>
  <c r="BK109"/>
  <c r="J93"/>
  <c r="BK96"/>
  <c i="5" r="J95"/>
  <c r="BK104"/>
  <c i="6" r="J1895"/>
  <c r="BK1865"/>
  <c r="J1812"/>
  <c r="BK1542"/>
  <c r="BK1431"/>
  <c r="J1324"/>
  <c r="BK1281"/>
  <c r="J1165"/>
  <c r="J1043"/>
  <c r="J977"/>
  <c r="J892"/>
  <c r="J757"/>
  <c r="BK619"/>
  <c r="J563"/>
  <c r="J507"/>
  <c r="BK371"/>
  <c r="J305"/>
  <c r="BK208"/>
  <c r="J193"/>
  <c r="BK116"/>
  <c r="J2175"/>
  <c r="BK2152"/>
  <c r="J2148"/>
  <c r="BK2049"/>
  <c r="BK2047"/>
  <c r="BK2034"/>
  <c r="BK1965"/>
  <c r="BK1960"/>
  <c r="J1903"/>
  <c r="J1840"/>
  <c r="BK1818"/>
  <c r="BK1767"/>
  <c r="BK1750"/>
  <c r="J1723"/>
  <c r="BK1710"/>
  <c r="BK1687"/>
  <c r="J1664"/>
  <c r="BK1647"/>
  <c r="BK1631"/>
  <c r="J1604"/>
  <c r="BK1579"/>
  <c r="BK1512"/>
  <c r="J1441"/>
  <c r="J1341"/>
  <c r="J1175"/>
  <c r="BK1088"/>
  <c r="J968"/>
  <c r="J915"/>
  <c r="J840"/>
  <c r="J682"/>
  <c r="BK548"/>
  <c r="BK203"/>
  <c r="BK2020"/>
  <c r="J1940"/>
  <c r="BK1889"/>
  <c r="J1775"/>
  <c r="J1693"/>
  <c r="J1631"/>
  <c r="J1605"/>
  <c r="J1532"/>
  <c r="J1469"/>
  <c r="BK1438"/>
  <c r="J1365"/>
  <c r="BK1316"/>
  <c r="J1181"/>
  <c r="J1101"/>
  <c r="J1038"/>
  <c r="BK968"/>
  <c r="BK876"/>
  <c r="J787"/>
  <c r="BK563"/>
  <c r="BK331"/>
  <c r="J123"/>
  <c r="J1965"/>
  <c r="J1824"/>
  <c r="BK1772"/>
  <c r="J1597"/>
  <c r="J1561"/>
  <c r="J1501"/>
  <c r="BK1387"/>
  <c r="J1328"/>
  <c r="BK1285"/>
  <c r="J1150"/>
  <c r="BK1043"/>
  <c r="J973"/>
  <c r="J844"/>
  <c r="J765"/>
  <c r="BK590"/>
  <c r="J313"/>
  <c i="7" r="J1003"/>
  <c r="J987"/>
  <c r="BK934"/>
  <c r="J827"/>
  <c r="J765"/>
  <c r="J584"/>
  <c r="J287"/>
  <c r="J112"/>
  <c r="J934"/>
  <c r="J698"/>
  <c r="BK493"/>
  <c r="BK408"/>
  <c r="J969"/>
  <c r="J646"/>
  <c r="J582"/>
  <c r="J326"/>
  <c r="BK162"/>
  <c i="8" r="J203"/>
  <c r="J180"/>
  <c r="J155"/>
  <c r="BK149"/>
  <c r="BK142"/>
  <c r="BK131"/>
  <c r="J124"/>
  <c r="J184"/>
  <c r="BK200"/>
  <c r="J168"/>
  <c r="J110"/>
  <c r="J159"/>
  <c r="J103"/>
  <c i="9" r="J140"/>
  <c r="BK126"/>
  <c r="J97"/>
  <c r="BK152"/>
  <c r="J143"/>
  <c r="J133"/>
  <c r="BK117"/>
  <c r="J104"/>
  <c r="J100"/>
  <c r="J113"/>
  <c i="10" r="BK172"/>
  <c r="J135"/>
  <c r="BK122"/>
  <c r="BK168"/>
  <c r="BK142"/>
  <c r="BK104"/>
  <c r="J168"/>
  <c r="BK127"/>
  <c r="BK112"/>
  <c r="J151"/>
  <c r="J120"/>
  <c r="J107"/>
  <c i="11" r="J156"/>
  <c r="J133"/>
  <c r="BK119"/>
  <c r="BK146"/>
  <c r="BK102"/>
  <c r="BK135"/>
  <c r="J146"/>
  <c r="BK114"/>
  <c i="12" r="BK161"/>
  <c r="J144"/>
  <c r="J161"/>
  <c r="J125"/>
  <c r="BK99"/>
  <c r="BK108"/>
  <c i="13" r="BK150"/>
  <c r="BK137"/>
  <c r="J161"/>
  <c r="J150"/>
  <c r="J119"/>
  <c r="J126"/>
  <c r="BK133"/>
  <c r="J105"/>
  <c i="14" r="BK131"/>
  <c r="J122"/>
  <c r="BK114"/>
  <c r="J103"/>
  <c r="J134"/>
  <c r="BK129"/>
  <c r="BK119"/>
  <c r="J109"/>
  <c r="J100"/>
  <c i="15" r="J213"/>
  <c r="J196"/>
  <c r="BK174"/>
  <c r="J149"/>
  <c r="BK136"/>
  <c r="BK114"/>
  <c r="J98"/>
  <c r="BK193"/>
  <c r="J172"/>
  <c r="J164"/>
  <c r="J145"/>
  <c r="J132"/>
  <c r="J211"/>
  <c r="BK201"/>
  <c r="BK196"/>
  <c r="J189"/>
  <c r="BK175"/>
  <c r="BK169"/>
  <c r="J161"/>
  <c r="J151"/>
  <c r="BK141"/>
  <c r="J128"/>
  <c r="BK116"/>
  <c r="J99"/>
  <c r="BK221"/>
  <c r="J217"/>
  <c r="BK205"/>
  <c r="J197"/>
  <c r="J174"/>
  <c r="BK146"/>
  <c r="J123"/>
  <c r="BK107"/>
  <c i="16" r="J315"/>
  <c r="BK303"/>
  <c r="BK292"/>
  <c r="J268"/>
  <c r="BK249"/>
  <c r="J232"/>
  <c r="BK197"/>
  <c r="J180"/>
  <c r="J171"/>
  <c r="J157"/>
  <c r="BK140"/>
  <c r="BK128"/>
  <c r="BK117"/>
  <c r="J303"/>
  <c r="J294"/>
  <c r="BK283"/>
  <c r="J255"/>
  <c r="BK245"/>
  <c r="J231"/>
  <c r="BK225"/>
  <c r="BK210"/>
  <c r="J190"/>
  <c r="BK166"/>
  <c r="BK148"/>
  <c r="J128"/>
  <c r="J114"/>
  <c r="BK311"/>
  <c r="J277"/>
  <c r="BK267"/>
  <c r="J248"/>
  <c r="BK234"/>
  <c r="J219"/>
  <c r="BK200"/>
  <c r="BK192"/>
  <c r="BK178"/>
  <c i="30" l="1" r="P89"/>
  <c r="P88"/>
  <c r="P87"/>
  <c i="1" r="AU93"/>
  <c i="30" r="T89"/>
  <c r="T88"/>
  <c r="T87"/>
  <c r="R89"/>
  <c r="R88"/>
  <c r="R87"/>
  <c i="2" r="BK90"/>
  <c r="J90"/>
  <c r="J65"/>
  <c r="R90"/>
  <c r="R89"/>
  <c r="R88"/>
  <c i="3" r="BK93"/>
  <c r="J93"/>
  <c r="J65"/>
  <c r="R93"/>
  <c r="P135"/>
  <c r="T135"/>
  <c r="P141"/>
  <c r="T141"/>
  <c r="P171"/>
  <c r="P170"/>
  <c r="T171"/>
  <c r="T170"/>
  <c i="4" r="BK90"/>
  <c r="BK89"/>
  <c r="J89"/>
  <c r="J64"/>
  <c r="R90"/>
  <c r="R89"/>
  <c r="BK104"/>
  <c r="J104"/>
  <c r="J66"/>
  <c r="T104"/>
  <c i="5" r="P107"/>
  <c r="P106"/>
  <c r="P92"/>
  <c i="1" r="AU61"/>
  <c i="6" r="P110"/>
  <c r="P128"/>
  <c r="T314"/>
  <c r="P944"/>
  <c r="BK1054"/>
  <c r="BK1152"/>
  <c r="J1152"/>
  <c r="J73"/>
  <c r="P1192"/>
  <c r="R1192"/>
  <c r="BK1360"/>
  <c r="J1360"/>
  <c r="J75"/>
  <c r="P1360"/>
  <c r="P1369"/>
  <c r="R1369"/>
  <c r="T1369"/>
  <c r="P1377"/>
  <c r="T1377"/>
  <c r="R1443"/>
  <c r="BK1496"/>
  <c r="J1496"/>
  <c r="J79"/>
  <c r="R1496"/>
  <c r="BK1666"/>
  <c r="J1666"/>
  <c r="J80"/>
  <c r="T1666"/>
  <c r="P1829"/>
  <c r="R1829"/>
  <c r="BK1871"/>
  <c r="J1871"/>
  <c r="J82"/>
  <c r="R1871"/>
  <c r="BK1905"/>
  <c r="J1905"/>
  <c r="J83"/>
  <c r="R1905"/>
  <c r="BK1974"/>
  <c r="J1974"/>
  <c r="J84"/>
  <c r="T1974"/>
  <c r="P2033"/>
  <c r="R2033"/>
  <c r="BK2147"/>
  <c r="J2147"/>
  <c r="J86"/>
  <c r="T2147"/>
  <c i="7" r="R93"/>
  <c r="BK378"/>
  <c r="J378"/>
  <c r="J66"/>
  <c r="R645"/>
  <c r="T986"/>
  <c i="8" r="BK99"/>
  <c r="J99"/>
  <c r="J69"/>
  <c r="R99"/>
  <c r="T99"/>
  <c r="R113"/>
  <c r="BK196"/>
  <c r="J196"/>
  <c r="J73"/>
  <c r="R196"/>
  <c r="R195"/>
  <c i="9" r="R96"/>
  <c r="T96"/>
  <c r="T110"/>
  <c i="10" r="P98"/>
  <c r="BK106"/>
  <c r="J106"/>
  <c r="J70"/>
  <c r="T126"/>
  <c r="T167"/>
  <c i="13" r="BK98"/>
  <c r="J98"/>
  <c r="J69"/>
  <c r="P116"/>
  <c r="P143"/>
  <c i="14" r="BK98"/>
  <c r="J98"/>
  <c r="J68"/>
  <c r="T98"/>
  <c r="R102"/>
  <c r="BK111"/>
  <c r="J111"/>
  <c r="J70"/>
  <c r="BK116"/>
  <c r="J116"/>
  <c r="J71"/>
  <c r="BK128"/>
  <c r="J128"/>
  <c r="J72"/>
  <c r="R137"/>
  <c i="15" r="T97"/>
  <c r="T126"/>
  <c r="R156"/>
  <c r="R186"/>
  <c r="P222"/>
  <c i="17" r="T101"/>
  <c r="BK124"/>
  <c r="J124"/>
  <c r="J71"/>
  <c r="T124"/>
  <c r="BK150"/>
  <c r="J150"/>
  <c r="J73"/>
  <c r="T150"/>
  <c r="R155"/>
  <c r="T163"/>
  <c i="18" r="T98"/>
  <c r="T142"/>
  <c r="T179"/>
  <c r="T197"/>
  <c r="P208"/>
  <c i="19" r="BK99"/>
  <c r="J99"/>
  <c r="J68"/>
  <c r="T99"/>
  <c r="T115"/>
  <c r="T124"/>
  <c r="T146"/>
  <c r="T135"/>
  <c i="20" r="R101"/>
  <c r="R123"/>
  <c r="T145"/>
  <c r="R167"/>
  <c r="R185"/>
  <c r="R206"/>
  <c r="T214"/>
  <c i="21" r="T133"/>
  <c r="T98"/>
  <c r="T144"/>
  <c r="BK186"/>
  <c r="J186"/>
  <c r="J72"/>
  <c r="P203"/>
  <c i="22" r="P85"/>
  <c i="1" r="AU82"/>
  <c i="23" r="T85"/>
  <c i="24" r="BK110"/>
  <c r="J110"/>
  <c r="J69"/>
  <c r="T110"/>
  <c r="R123"/>
  <c r="R136"/>
  <c r="R152"/>
  <c i="25" r="T94"/>
  <c r="T93"/>
  <c i="26" r="T99"/>
  <c r="R165"/>
  <c r="P188"/>
  <c r="BK249"/>
  <c r="J249"/>
  <c r="J69"/>
  <c r="T249"/>
  <c r="T315"/>
  <c r="P328"/>
  <c i="27" r="R85"/>
  <c i="28" r="R96"/>
  <c r="R90"/>
  <c r="R89"/>
  <c i="29" r="BK99"/>
  <c r="J99"/>
  <c r="J66"/>
  <c r="T99"/>
  <c r="T90"/>
  <c r="T89"/>
  <c i="31" r="BK99"/>
  <c r="J99"/>
  <c r="J65"/>
  <c r="R99"/>
  <c r="BK116"/>
  <c r="J116"/>
  <c r="J66"/>
  <c r="R116"/>
  <c r="P122"/>
  <c r="T122"/>
  <c r="T138"/>
  <c r="P150"/>
  <c r="R150"/>
  <c r="P165"/>
  <c i="5" r="R107"/>
  <c r="R106"/>
  <c r="R92"/>
  <c i="6" r="T110"/>
  <c r="R128"/>
  <c r="BK294"/>
  <c r="J294"/>
  <c r="J67"/>
  <c r="P294"/>
  <c r="T294"/>
  <c r="BK314"/>
  <c r="J314"/>
  <c r="J68"/>
  <c r="BK944"/>
  <c r="J944"/>
  <c r="J69"/>
  <c r="BK1044"/>
  <c r="J1044"/>
  <c r="J70"/>
  <c r="T1054"/>
  <c r="R1152"/>
  <c r="T1192"/>
  <c r="R1360"/>
  <c r="T1360"/>
  <c r="BK1369"/>
  <c r="J1369"/>
  <c r="J76"/>
  <c r="BK1377"/>
  <c r="J1377"/>
  <c r="J77"/>
  <c r="R1377"/>
  <c r="BK1443"/>
  <c r="J1443"/>
  <c r="J78"/>
  <c r="P1443"/>
  <c r="T1443"/>
  <c r="P1496"/>
  <c r="T1496"/>
  <c r="P1666"/>
  <c r="R1666"/>
  <c r="BK1829"/>
  <c r="J1829"/>
  <c r="J81"/>
  <c r="T1829"/>
  <c r="P1871"/>
  <c r="T1871"/>
  <c r="P1905"/>
  <c r="T1905"/>
  <c r="P1974"/>
  <c r="R1974"/>
  <c r="BK2033"/>
  <c r="J2033"/>
  <c r="J85"/>
  <c r="T2033"/>
  <c r="P2147"/>
  <c r="R2147"/>
  <c i="7" r="P93"/>
  <c r="P378"/>
  <c r="P645"/>
  <c r="P986"/>
  <c i="8" r="P99"/>
  <c r="T113"/>
  <c r="T196"/>
  <c r="T195"/>
  <c i="9" r="P96"/>
  <c r="P110"/>
  <c i="10" r="R98"/>
  <c r="R106"/>
  <c r="P126"/>
  <c r="P167"/>
  <c i="11" r="R98"/>
  <c r="T98"/>
  <c r="R116"/>
  <c r="BK145"/>
  <c r="J145"/>
  <c r="J71"/>
  <c r="T145"/>
  <c i="12" r="R98"/>
  <c r="P116"/>
  <c r="BK152"/>
  <c r="J152"/>
  <c r="J71"/>
  <c r="P152"/>
  <c i="13" r="P98"/>
  <c r="P97"/>
  <c r="P96"/>
  <c i="1" r="AU71"/>
  <c i="13" r="BK116"/>
  <c r="J116"/>
  <c r="J70"/>
  <c r="BK143"/>
  <c r="J143"/>
  <c r="J71"/>
  <c i="14" r="P98"/>
  <c r="R98"/>
  <c r="BK102"/>
  <c r="J102"/>
  <c r="J69"/>
  <c r="P111"/>
  <c r="T111"/>
  <c r="R116"/>
  <c r="T128"/>
  <c r="T137"/>
  <c i="15" r="P97"/>
  <c r="R126"/>
  <c r="BK156"/>
  <c r="J156"/>
  <c r="J70"/>
  <c r="P186"/>
  <c r="BK222"/>
  <c r="J222"/>
  <c r="J72"/>
  <c i="16" r="R103"/>
  <c r="P279"/>
  <c i="18" r="BK98"/>
  <c r="J98"/>
  <c r="J68"/>
  <c r="R142"/>
  <c r="P179"/>
  <c r="R197"/>
  <c r="BK208"/>
  <c r="J208"/>
  <c r="J73"/>
  <c i="19" r="R115"/>
  <c r="R124"/>
  <c r="R146"/>
  <c r="R135"/>
  <c i="20" r="BK101"/>
  <c r="J101"/>
  <c r="J69"/>
  <c r="P123"/>
  <c r="P145"/>
  <c r="P167"/>
  <c r="P185"/>
  <c r="BK206"/>
  <c r="J206"/>
  <c r="J74"/>
  <c r="P214"/>
  <c i="21" r="BK133"/>
  <c r="J133"/>
  <c r="J69"/>
  <c r="P144"/>
  <c r="T186"/>
  <c r="T154"/>
  <c r="T203"/>
  <c i="22" r="R85"/>
  <c i="23" r="BK85"/>
  <c r="J85"/>
  <c i="24" r="P97"/>
  <c r="R97"/>
  <c r="P110"/>
  <c r="P123"/>
  <c r="T123"/>
  <c r="P136"/>
  <c r="BK152"/>
  <c r="J152"/>
  <c r="J72"/>
  <c r="T152"/>
  <c i="25" r="BK94"/>
  <c r="J94"/>
  <c r="J68"/>
  <c i="26" r="P99"/>
  <c r="BK165"/>
  <c r="J165"/>
  <c r="J66"/>
  <c r="T165"/>
  <c r="R188"/>
  <c r="R249"/>
  <c r="R315"/>
  <c r="R328"/>
  <c i="27" r="P85"/>
  <c i="1" r="AU89"/>
  <c i="28" r="BK96"/>
  <c r="J96"/>
  <c r="J66"/>
  <c i="29" r="R99"/>
  <c r="R90"/>
  <c r="R89"/>
  <c i="31" r="BK94"/>
  <c r="J94"/>
  <c r="J64"/>
  <c r="R94"/>
  <c r="P99"/>
  <c r="BK122"/>
  <c r="J122"/>
  <c r="J67"/>
  <c r="P138"/>
  <c r="P172"/>
  <c i="32" r="P85"/>
  <c r="T85"/>
  <c r="P94"/>
  <c i="2" r="P90"/>
  <c r="P89"/>
  <c r="P88"/>
  <c i="1" r="AU56"/>
  <c i="2" r="T90"/>
  <c r="T89"/>
  <c r="T88"/>
  <c i="3" r="P93"/>
  <c r="P92"/>
  <c r="P91"/>
  <c i="1" r="AU58"/>
  <c i="3" r="T93"/>
  <c r="T92"/>
  <c r="T91"/>
  <c r="BK135"/>
  <c r="J135"/>
  <c r="J66"/>
  <c r="R135"/>
  <c r="BK141"/>
  <c r="J141"/>
  <c r="J67"/>
  <c r="R141"/>
  <c r="BK171"/>
  <c r="J171"/>
  <c r="J69"/>
  <c r="R171"/>
  <c r="R170"/>
  <c i="4" r="P90"/>
  <c r="P89"/>
  <c r="T90"/>
  <c r="T89"/>
  <c r="T88"/>
  <c r="P104"/>
  <c r="R104"/>
  <c i="5" r="BK107"/>
  <c r="J107"/>
  <c r="J69"/>
  <c r="T107"/>
  <c r="T106"/>
  <c r="T92"/>
  <c i="6" r="BK110"/>
  <c r="J110"/>
  <c r="J65"/>
  <c r="BK128"/>
  <c r="J128"/>
  <c r="J66"/>
  <c r="R314"/>
  <c r="T944"/>
  <c r="R1044"/>
  <c r="T1044"/>
  <c r="R1054"/>
  <c r="R1053"/>
  <c r="BK1192"/>
  <c r="J1192"/>
  <c r="J74"/>
  <c i="7" r="BK93"/>
  <c r="J93"/>
  <c r="J65"/>
  <c r="T93"/>
  <c r="R378"/>
  <c r="BK645"/>
  <c r="J645"/>
  <c r="J67"/>
  <c r="BK986"/>
  <c r="J986"/>
  <c r="J68"/>
  <c i="9" r="BK96"/>
  <c r="J96"/>
  <c r="J69"/>
  <c r="R110"/>
  <c i="10" r="BK98"/>
  <c r="J98"/>
  <c r="J69"/>
  <c r="P106"/>
  <c r="BK126"/>
  <c r="J126"/>
  <c r="J71"/>
  <c r="R167"/>
  <c i="11" r="BK98"/>
  <c r="J98"/>
  <c r="J69"/>
  <c r="BK116"/>
  <c r="J116"/>
  <c r="J70"/>
  <c r="T116"/>
  <c r="P145"/>
  <c i="12" r="P98"/>
  <c r="P97"/>
  <c r="P96"/>
  <c i="1" r="AU70"/>
  <c i="12" r="T98"/>
  <c r="R116"/>
  <c r="T152"/>
  <c i="13" r="R98"/>
  <c r="T116"/>
  <c r="T143"/>
  <c i="14" r="T102"/>
  <c r="R111"/>
  <c r="T116"/>
  <c r="R128"/>
  <c r="BK137"/>
  <c r="J137"/>
  <c r="J73"/>
  <c i="15" r="R97"/>
  <c r="BK126"/>
  <c r="J126"/>
  <c r="J69"/>
  <c r="P156"/>
  <c r="BK186"/>
  <c r="J186"/>
  <c r="J71"/>
  <c r="R222"/>
  <c i="16" r="P103"/>
  <c r="T103"/>
  <c r="BK116"/>
  <c r="J116"/>
  <c r="J70"/>
  <c r="T116"/>
  <c r="P131"/>
  <c r="T131"/>
  <c r="P160"/>
  <c r="R160"/>
  <c r="BK164"/>
  <c r="J164"/>
  <c r="J73"/>
  <c r="BK174"/>
  <c r="J174"/>
  <c r="J74"/>
  <c r="R174"/>
  <c r="BK211"/>
  <c r="J211"/>
  <c r="J75"/>
  <c r="T211"/>
  <c r="BK279"/>
  <c r="J279"/>
  <c r="J77"/>
  <c r="R279"/>
  <c i="17" r="BK101"/>
  <c r="J101"/>
  <c r="J69"/>
  <c r="R101"/>
  <c r="P119"/>
  <c r="P124"/>
  <c r="BK145"/>
  <c r="J145"/>
  <c r="J72"/>
  <c r="R145"/>
  <c r="R150"/>
  <c r="P155"/>
  <c r="T155"/>
  <c r="R163"/>
  <c i="18" r="P98"/>
  <c r="BK142"/>
  <c r="J142"/>
  <c r="J69"/>
  <c r="BK179"/>
  <c r="J179"/>
  <c r="J70"/>
  <c r="BK197"/>
  <c r="J197"/>
  <c r="J71"/>
  <c r="R208"/>
  <c i="19" r="P99"/>
  <c r="P115"/>
  <c r="P124"/>
  <c r="P146"/>
  <c r="P135"/>
  <c i="20" r="P101"/>
  <c r="P100"/>
  <c r="BK123"/>
  <c r="J123"/>
  <c r="J70"/>
  <c r="BK145"/>
  <c r="J145"/>
  <c r="J71"/>
  <c r="BK167"/>
  <c r="J167"/>
  <c r="J72"/>
  <c r="BK185"/>
  <c r="J185"/>
  <c r="J73"/>
  <c r="P206"/>
  <c r="R214"/>
  <c i="21" r="P133"/>
  <c r="P98"/>
  <c r="R144"/>
  <c r="P186"/>
  <c r="P154"/>
  <c r="BK203"/>
  <c r="J203"/>
  <c r="J73"/>
  <c i="22" r="BK85"/>
  <c r="J85"/>
  <c i="23" r="P85"/>
  <c i="1" r="AU83"/>
  <c i="24" r="BK97"/>
  <c r="T97"/>
  <c r="R110"/>
  <c r="BK123"/>
  <c r="J123"/>
  <c r="J70"/>
  <c r="BK136"/>
  <c r="J136"/>
  <c r="J71"/>
  <c r="T136"/>
  <c r="P152"/>
  <c i="25" r="P94"/>
  <c r="P93"/>
  <c i="1" r="AU86"/>
  <c i="26" r="BK99"/>
  <c r="R99"/>
  <c r="R98"/>
  <c r="R97"/>
  <c r="P165"/>
  <c r="BK188"/>
  <c r="J188"/>
  <c r="J67"/>
  <c r="T188"/>
  <c r="P249"/>
  <c r="BK315"/>
  <c r="J315"/>
  <c r="J70"/>
  <c r="P315"/>
  <c r="BK328"/>
  <c r="J328"/>
  <c r="J71"/>
  <c r="T328"/>
  <c i="27" r="BK85"/>
  <c r="J85"/>
  <c r="T85"/>
  <c i="28" r="P96"/>
  <c r="P90"/>
  <c r="P89"/>
  <c i="1" r="AU90"/>
  <c i="28" r="T96"/>
  <c r="T90"/>
  <c r="T89"/>
  <c i="29" r="P99"/>
  <c r="P90"/>
  <c r="P89"/>
  <c i="1" r="AU91"/>
  <c i="31" r="P94"/>
  <c r="T94"/>
  <c r="T99"/>
  <c r="P116"/>
  <c r="T116"/>
  <c r="R122"/>
  <c r="BK138"/>
  <c r="J138"/>
  <c r="J68"/>
  <c r="R138"/>
  <c r="BK150"/>
  <c r="J150"/>
  <c r="J69"/>
  <c r="T150"/>
  <c r="BK165"/>
  <c r="J165"/>
  <c r="J70"/>
  <c r="R165"/>
  <c r="BK172"/>
  <c r="J172"/>
  <c r="J71"/>
  <c r="T172"/>
  <c i="32" r="T94"/>
  <c i="6" r="R110"/>
  <c r="T128"/>
  <c r="R294"/>
  <c r="P314"/>
  <c r="R944"/>
  <c r="P1044"/>
  <c r="P1054"/>
  <c r="P1152"/>
  <c r="T1152"/>
  <c i="7" r="T378"/>
  <c r="T645"/>
  <c r="R986"/>
  <c i="8" r="BK113"/>
  <c r="J113"/>
  <c r="J70"/>
  <c r="P113"/>
  <c r="P196"/>
  <c r="P195"/>
  <c i="9" r="BK110"/>
  <c r="J110"/>
  <c r="J70"/>
  <c i="10" r="T98"/>
  <c r="T106"/>
  <c r="R126"/>
  <c r="BK167"/>
  <c r="J167"/>
  <c r="J72"/>
  <c i="11" r="P98"/>
  <c r="P116"/>
  <c r="R145"/>
  <c i="12" r="BK98"/>
  <c r="J98"/>
  <c r="J69"/>
  <c r="BK116"/>
  <c r="J116"/>
  <c r="J70"/>
  <c r="T116"/>
  <c r="R152"/>
  <c i="13" r="T98"/>
  <c r="T97"/>
  <c r="T96"/>
  <c r="R116"/>
  <c r="R143"/>
  <c i="14" r="P102"/>
  <c r="P116"/>
  <c r="P128"/>
  <c r="P137"/>
  <c i="15" r="BK97"/>
  <c r="J97"/>
  <c r="J68"/>
  <c r="P126"/>
  <c r="T156"/>
  <c r="T186"/>
  <c r="T222"/>
  <c i="16" r="BK103"/>
  <c r="J103"/>
  <c r="J69"/>
  <c r="P116"/>
  <c r="R116"/>
  <c r="BK131"/>
  <c r="J131"/>
  <c r="J71"/>
  <c r="R131"/>
  <c r="BK160"/>
  <c r="J160"/>
  <c r="J72"/>
  <c r="T160"/>
  <c r="P164"/>
  <c r="R164"/>
  <c r="T164"/>
  <c r="P174"/>
  <c r="T174"/>
  <c r="P211"/>
  <c r="R211"/>
  <c r="BK271"/>
  <c r="J271"/>
  <c r="J76"/>
  <c r="P271"/>
  <c r="R271"/>
  <c r="T271"/>
  <c r="T279"/>
  <c i="17" r="P101"/>
  <c r="BK119"/>
  <c r="J119"/>
  <c r="J70"/>
  <c r="R119"/>
  <c r="T119"/>
  <c r="R124"/>
  <c r="P145"/>
  <c r="T145"/>
  <c r="P150"/>
  <c r="BK155"/>
  <c r="J155"/>
  <c r="J74"/>
  <c r="BK163"/>
  <c r="J163"/>
  <c r="J75"/>
  <c r="P163"/>
  <c i="18" r="R98"/>
  <c r="P142"/>
  <c r="R179"/>
  <c r="P197"/>
  <c r="T208"/>
  <c i="19" r="R99"/>
  <c r="R96"/>
  <c r="BK115"/>
  <c r="J115"/>
  <c r="J69"/>
  <c r="BK124"/>
  <c r="J124"/>
  <c r="J70"/>
  <c r="BK146"/>
  <c r="J146"/>
  <c r="J72"/>
  <c i="20" r="T101"/>
  <c r="T123"/>
  <c r="R145"/>
  <c r="T167"/>
  <c r="T185"/>
  <c r="T206"/>
  <c r="BK214"/>
  <c r="J214"/>
  <c r="J75"/>
  <c i="21" r="R133"/>
  <c r="R98"/>
  <c r="BK144"/>
  <c r="J144"/>
  <c r="J70"/>
  <c r="R186"/>
  <c r="R154"/>
  <c r="R203"/>
  <c i="22" r="T85"/>
  <c i="23" r="R85"/>
  <c i="25" r="R94"/>
  <c r="R93"/>
  <c i="31" r="T165"/>
  <c r="R172"/>
  <c i="32" r="BK85"/>
  <c r="J85"/>
  <c r="J61"/>
  <c r="R85"/>
  <c r="BK94"/>
  <c r="J94"/>
  <c r="J62"/>
  <c r="R94"/>
  <c i="2" r="BK148"/>
  <c r="J148"/>
  <c r="J66"/>
  <c i="5" r="BK103"/>
  <c r="J103"/>
  <c r="J67"/>
  <c r="BK115"/>
  <c r="J115"/>
  <c r="J70"/>
  <c i="21" r="BK98"/>
  <c r="J98"/>
  <c r="J68"/>
  <c i="26" r="BK340"/>
  <c r="J340"/>
  <c r="J75"/>
  <c i="28" r="BK114"/>
  <c r="J114"/>
  <c r="J67"/>
  <c i="29" r="BK91"/>
  <c r="J91"/>
  <c r="J65"/>
  <c i="30" r="BK89"/>
  <c r="J89"/>
  <c r="J65"/>
  <c i="5" r="BK97"/>
  <c r="J97"/>
  <c r="J66"/>
  <c i="12" r="BK169"/>
  <c r="J169"/>
  <c r="J72"/>
  <c i="13" r="BK160"/>
  <c r="J160"/>
  <c r="J72"/>
  <c i="21" r="BK154"/>
  <c r="J154"/>
  <c r="J71"/>
  <c i="25" r="BK102"/>
  <c r="J102"/>
  <c r="J69"/>
  <c i="5" r="BK94"/>
  <c r="J94"/>
  <c r="J65"/>
  <c i="7" r="BK1007"/>
  <c r="J1007"/>
  <c r="J69"/>
  <c i="11" r="BK162"/>
  <c r="J162"/>
  <c r="J72"/>
  <c i="26" r="BK245"/>
  <c r="J245"/>
  <c r="J68"/>
  <c r="BK334"/>
  <c r="J334"/>
  <c r="J73"/>
  <c i="28" r="BK91"/>
  <c r="J91"/>
  <c r="J65"/>
  <c i="29" r="BK124"/>
  <c r="J124"/>
  <c r="J67"/>
  <c i="8" r="BK192"/>
  <c r="J192"/>
  <c r="J71"/>
  <c i="18" r="BK206"/>
  <c r="J206"/>
  <c r="J72"/>
  <c i="19" r="BK135"/>
  <c r="J135"/>
  <c r="J71"/>
  <c i="32" r="BK103"/>
  <c r="J103"/>
  <c r="J63"/>
  <c r="BF95"/>
  <c r="BF97"/>
  <c r="BF101"/>
  <c r="BF88"/>
  <c r="BF99"/>
  <c i="31" r="BK93"/>
  <c r="J93"/>
  <c r="J63"/>
  <c i="32" r="BF86"/>
  <c r="BF92"/>
  <c r="E48"/>
  <c r="J52"/>
  <c r="F55"/>
  <c r="BF90"/>
  <c r="BF104"/>
  <c i="31" r="E50"/>
  <c r="J56"/>
  <c r="F59"/>
  <c r="BF101"/>
  <c r="BF105"/>
  <c r="BF106"/>
  <c r="BF107"/>
  <c r="BF109"/>
  <c r="BF120"/>
  <c r="BF123"/>
  <c r="BF125"/>
  <c r="BF127"/>
  <c r="BF128"/>
  <c r="BF129"/>
  <c r="BF139"/>
  <c r="BF141"/>
  <c r="BF143"/>
  <c r="BF144"/>
  <c r="BF146"/>
  <c r="BF153"/>
  <c r="BF164"/>
  <c r="BF96"/>
  <c r="BF100"/>
  <c r="BF114"/>
  <c r="BF118"/>
  <c r="BF119"/>
  <c r="BF132"/>
  <c r="BF133"/>
  <c r="BF134"/>
  <c r="BF135"/>
  <c r="BF137"/>
  <c r="BF140"/>
  <c r="BF147"/>
  <c r="BF149"/>
  <c r="BF155"/>
  <c r="BF157"/>
  <c r="BF158"/>
  <c r="BF159"/>
  <c r="BF160"/>
  <c r="BF161"/>
  <c r="BF171"/>
  <c r="BF173"/>
  <c r="BF97"/>
  <c r="BF104"/>
  <c r="BF111"/>
  <c r="BF112"/>
  <c r="BF121"/>
  <c r="BF124"/>
  <c r="BF131"/>
  <c r="BF148"/>
  <c r="BF152"/>
  <c r="BF154"/>
  <c r="BF163"/>
  <c r="BF166"/>
  <c r="BF167"/>
  <c r="BF95"/>
  <c r="BF98"/>
  <c r="BF102"/>
  <c r="BF103"/>
  <c r="BF108"/>
  <c r="BF110"/>
  <c r="BF113"/>
  <c r="BF115"/>
  <c r="BF117"/>
  <c r="BF126"/>
  <c r="BF130"/>
  <c r="BF136"/>
  <c r="BF142"/>
  <c r="BF145"/>
  <c r="BF151"/>
  <c r="BF156"/>
  <c r="BF162"/>
  <c r="BF168"/>
  <c r="BF169"/>
  <c r="BF170"/>
  <c r="BF174"/>
  <c r="BF175"/>
  <c i="30" r="F59"/>
  <c r="E75"/>
  <c r="BF90"/>
  <c r="BF95"/>
  <c r="J56"/>
  <c r="BF100"/>
  <c i="29" r="J56"/>
  <c r="BF111"/>
  <c r="BF114"/>
  <c r="BF117"/>
  <c r="BF123"/>
  <c r="F59"/>
  <c r="E77"/>
  <c r="BF92"/>
  <c r="BF100"/>
  <c r="BF107"/>
  <c r="BF125"/>
  <c r="BF110"/>
  <c r="BF113"/>
  <c r="BF116"/>
  <c r="BF118"/>
  <c i="1" r="BD91"/>
  <c i="28" r="F59"/>
  <c r="BF92"/>
  <c r="BF103"/>
  <c r="BF109"/>
  <c r="BF110"/>
  <c r="BF112"/>
  <c r="BF115"/>
  <c i="27" r="J63"/>
  <c i="28" r="BF104"/>
  <c r="BF106"/>
  <c r="E50"/>
  <c r="BF107"/>
  <c r="BF113"/>
  <c r="J56"/>
  <c r="BF97"/>
  <c i="27" r="J56"/>
  <c r="F82"/>
  <c r="BF86"/>
  <c r="BF87"/>
  <c r="BF89"/>
  <c i="26" r="J99"/>
  <c r="J65"/>
  <c i="27" r="E50"/>
  <c r="BF88"/>
  <c r="BF90"/>
  <c r="BF92"/>
  <c i="26" r="E85"/>
  <c r="J91"/>
  <c r="BF100"/>
  <c r="BF130"/>
  <c r="BF162"/>
  <c r="BF170"/>
  <c r="BF186"/>
  <c r="BF205"/>
  <c r="BF211"/>
  <c r="BF217"/>
  <c r="BF227"/>
  <c r="BF242"/>
  <c r="BF254"/>
  <c r="BF271"/>
  <c r="BF279"/>
  <c r="BF297"/>
  <c r="F59"/>
  <c r="BF104"/>
  <c r="BF108"/>
  <c r="BF118"/>
  <c r="BF141"/>
  <c r="BF160"/>
  <c r="BF171"/>
  <c r="BF174"/>
  <c r="BF201"/>
  <c r="BF232"/>
  <c r="BF239"/>
  <c r="BF244"/>
  <c r="BF246"/>
  <c r="BF250"/>
  <c r="BF262"/>
  <c r="BF263"/>
  <c r="BF273"/>
  <c r="BF283"/>
  <c r="BF284"/>
  <c r="BF289"/>
  <c r="BF301"/>
  <c r="BF305"/>
  <c r="BF306"/>
  <c r="BF308"/>
  <c r="BF312"/>
  <c r="BF316"/>
  <c r="BF325"/>
  <c r="BF110"/>
  <c r="BF121"/>
  <c r="BF125"/>
  <c r="BF134"/>
  <c r="BF147"/>
  <c r="BF151"/>
  <c r="BF156"/>
  <c r="BF178"/>
  <c r="BF189"/>
  <c r="BF236"/>
  <c r="BF253"/>
  <c r="BF260"/>
  <c r="BF276"/>
  <c r="BF320"/>
  <c r="BF331"/>
  <c r="BF341"/>
  <c r="BF114"/>
  <c r="BF144"/>
  <c r="BF166"/>
  <c r="BF197"/>
  <c r="BF223"/>
  <c r="BF267"/>
  <c r="BF290"/>
  <c r="BF292"/>
  <c r="BF294"/>
  <c r="BF310"/>
  <c r="BF329"/>
  <c r="BF335"/>
  <c i="25" r="E79"/>
  <c r="J87"/>
  <c r="BF96"/>
  <c r="BF97"/>
  <c r="BF100"/>
  <c r="F90"/>
  <c r="BF99"/>
  <c r="BF101"/>
  <c r="BF103"/>
  <c i="24" r="J97"/>
  <c r="J68"/>
  <c i="25" r="BF95"/>
  <c r="BF98"/>
  <c i="24" r="F63"/>
  <c r="BF101"/>
  <c r="BF104"/>
  <c r="BF112"/>
  <c r="BF119"/>
  <c r="BF120"/>
  <c r="BF122"/>
  <c r="BF127"/>
  <c r="BF131"/>
  <c r="BF132"/>
  <c r="BF133"/>
  <c r="BF135"/>
  <c r="BF140"/>
  <c r="BF142"/>
  <c i="23" r="J63"/>
  <c i="24" r="E52"/>
  <c r="J90"/>
  <c r="BF102"/>
  <c r="BF108"/>
  <c r="BF111"/>
  <c r="BF113"/>
  <c r="BF114"/>
  <c r="BF116"/>
  <c r="BF117"/>
  <c r="BF118"/>
  <c r="BF121"/>
  <c r="BF126"/>
  <c r="BF128"/>
  <c r="BF129"/>
  <c r="BF137"/>
  <c r="BF143"/>
  <c r="BF145"/>
  <c r="BF146"/>
  <c r="BF154"/>
  <c r="BF98"/>
  <c r="BF106"/>
  <c r="BF109"/>
  <c r="BF124"/>
  <c r="BF134"/>
  <c r="BF144"/>
  <c r="BF147"/>
  <c r="BF99"/>
  <c r="BF100"/>
  <c r="BF103"/>
  <c r="BF105"/>
  <c r="BF107"/>
  <c r="BF115"/>
  <c r="BF125"/>
  <c r="BF130"/>
  <c r="BF141"/>
  <c r="BF148"/>
  <c r="BF149"/>
  <c r="BF150"/>
  <c r="BF151"/>
  <c r="BF153"/>
  <c r="BF155"/>
  <c i="23" r="J56"/>
  <c r="F59"/>
  <c r="BF87"/>
  <c i="22" r="J63"/>
  <c i="23" r="E73"/>
  <c r="BF86"/>
  <c r="BF88"/>
  <c r="BF89"/>
  <c r="BF91"/>
  <c r="BF90"/>
  <c r="BF92"/>
  <c i="22" r="E50"/>
  <c r="J79"/>
  <c r="BF90"/>
  <c r="BF92"/>
  <c r="BF97"/>
  <c r="BF99"/>
  <c r="BF100"/>
  <c r="BF101"/>
  <c r="BF102"/>
  <c r="BF109"/>
  <c r="BF111"/>
  <c r="F59"/>
  <c r="BF88"/>
  <c r="BF91"/>
  <c r="BF94"/>
  <c r="BF98"/>
  <c r="BF103"/>
  <c i="21" r="BK97"/>
  <c r="J97"/>
  <c r="J67"/>
  <c i="22" r="BF86"/>
  <c r="BF87"/>
  <c r="BF89"/>
  <c r="BF93"/>
  <c r="BF96"/>
  <c r="BF104"/>
  <c r="BF105"/>
  <c r="BF107"/>
  <c r="BF110"/>
  <c r="BF113"/>
  <c r="BF95"/>
  <c r="BF106"/>
  <c r="BF108"/>
  <c r="BF112"/>
  <c r="BF114"/>
  <c i="20" r="BK100"/>
  <c r="J100"/>
  <c r="J68"/>
  <c i="21" r="J60"/>
  <c r="BF102"/>
  <c r="BF112"/>
  <c r="BF121"/>
  <c r="BF136"/>
  <c r="BF140"/>
  <c r="BF141"/>
  <c r="BF147"/>
  <c r="BF152"/>
  <c r="BF153"/>
  <c r="BF156"/>
  <c r="BF160"/>
  <c r="BF162"/>
  <c r="BF164"/>
  <c r="BF171"/>
  <c r="BF175"/>
  <c r="BF180"/>
  <c r="BF185"/>
  <c r="BF188"/>
  <c r="BF189"/>
  <c r="BF195"/>
  <c r="E52"/>
  <c r="F94"/>
  <c r="BF100"/>
  <c r="BF103"/>
  <c r="BF107"/>
  <c r="BF109"/>
  <c r="BF110"/>
  <c r="BF120"/>
  <c r="BF124"/>
  <c r="BF125"/>
  <c r="BF126"/>
  <c r="BF135"/>
  <c r="BF138"/>
  <c r="BF145"/>
  <c r="BF150"/>
  <c r="BF159"/>
  <c r="BF165"/>
  <c r="BF172"/>
  <c r="BF173"/>
  <c r="BF177"/>
  <c r="BF181"/>
  <c r="BF187"/>
  <c r="BF200"/>
  <c r="BF201"/>
  <c r="BF202"/>
  <c r="BF204"/>
  <c r="BF208"/>
  <c r="BF99"/>
  <c r="BF101"/>
  <c r="BF106"/>
  <c r="BF115"/>
  <c r="BF116"/>
  <c r="BF117"/>
  <c r="BF118"/>
  <c r="BF119"/>
  <c r="BF128"/>
  <c r="BF131"/>
  <c r="BF134"/>
  <c r="BF137"/>
  <c r="BF143"/>
  <c r="BF146"/>
  <c r="BF149"/>
  <c r="BF151"/>
  <c r="BF158"/>
  <c r="BF161"/>
  <c r="BF163"/>
  <c r="BF167"/>
  <c r="BF168"/>
  <c r="BF176"/>
  <c r="BF179"/>
  <c r="BF190"/>
  <c r="BF191"/>
  <c r="BF196"/>
  <c r="BF197"/>
  <c r="BF198"/>
  <c r="BF206"/>
  <c r="BF207"/>
  <c r="BF104"/>
  <c r="BF105"/>
  <c r="BF108"/>
  <c r="BF111"/>
  <c r="BF113"/>
  <c r="BF114"/>
  <c r="BF122"/>
  <c r="BF123"/>
  <c r="BF127"/>
  <c r="BF129"/>
  <c r="BF132"/>
  <c r="BF139"/>
  <c r="BF142"/>
  <c r="BF148"/>
  <c r="BF155"/>
  <c r="BF157"/>
  <c r="BF166"/>
  <c r="BF169"/>
  <c r="BF178"/>
  <c r="BF182"/>
  <c r="BF183"/>
  <c r="BF184"/>
  <c r="BF192"/>
  <c r="BF193"/>
  <c r="BF194"/>
  <c r="BF199"/>
  <c r="BF205"/>
  <c i="20" r="E52"/>
  <c r="BF103"/>
  <c r="BF114"/>
  <c r="BF128"/>
  <c r="BF134"/>
  <c r="BF148"/>
  <c r="BF150"/>
  <c r="BF154"/>
  <c r="BF156"/>
  <c r="BF161"/>
  <c r="BF164"/>
  <c r="BF165"/>
  <c r="BF172"/>
  <c r="BF186"/>
  <c r="BF191"/>
  <c r="BF196"/>
  <c r="BF207"/>
  <c r="BF209"/>
  <c r="BF217"/>
  <c r="F63"/>
  <c r="BF104"/>
  <c r="BF105"/>
  <c r="BF109"/>
  <c r="BF111"/>
  <c r="BF117"/>
  <c r="BF126"/>
  <c r="BF127"/>
  <c r="BF135"/>
  <c r="BF136"/>
  <c r="BF139"/>
  <c r="BF140"/>
  <c r="BF147"/>
  <c r="BF152"/>
  <c r="BF153"/>
  <c r="BF166"/>
  <c r="BF169"/>
  <c r="BF170"/>
  <c r="BF173"/>
  <c r="BF179"/>
  <c r="BF180"/>
  <c r="BF187"/>
  <c r="BF192"/>
  <c r="BF194"/>
  <c r="BF200"/>
  <c r="BF208"/>
  <c r="BF210"/>
  <c r="BF212"/>
  <c r="BF215"/>
  <c r="J60"/>
  <c r="BF106"/>
  <c r="BF119"/>
  <c r="BF120"/>
  <c r="BF122"/>
  <c r="BF124"/>
  <c r="BF125"/>
  <c r="BF129"/>
  <c r="BF131"/>
  <c r="BF132"/>
  <c r="BF137"/>
  <c r="BF142"/>
  <c r="BF143"/>
  <c r="BF144"/>
  <c r="BF151"/>
  <c r="BF157"/>
  <c r="BF163"/>
  <c r="BF168"/>
  <c r="BF174"/>
  <c r="BF176"/>
  <c r="BF177"/>
  <c r="BF183"/>
  <c r="BF190"/>
  <c r="BF193"/>
  <c r="BF199"/>
  <c r="BF201"/>
  <c r="BF202"/>
  <c r="BF204"/>
  <c r="BF211"/>
  <c r="BF213"/>
  <c r="BF102"/>
  <c r="BF107"/>
  <c r="BF108"/>
  <c r="BF110"/>
  <c r="BF112"/>
  <c r="BF113"/>
  <c r="BF115"/>
  <c r="BF116"/>
  <c r="BF130"/>
  <c r="BF133"/>
  <c r="BF146"/>
  <c r="BF149"/>
  <c r="BF155"/>
  <c r="BF158"/>
  <c r="BF160"/>
  <c r="BF171"/>
  <c r="BF175"/>
  <c r="BF182"/>
  <c r="BF184"/>
  <c r="BF188"/>
  <c r="BF189"/>
  <c r="BF197"/>
  <c r="BF198"/>
  <c r="BF203"/>
  <c r="BF216"/>
  <c i="19" r="E52"/>
  <c r="J60"/>
  <c r="F63"/>
  <c r="BF100"/>
  <c r="BF102"/>
  <c r="BF103"/>
  <c r="BF105"/>
  <c r="BF106"/>
  <c r="BF107"/>
  <c r="BF108"/>
  <c r="BF109"/>
  <c r="BF110"/>
  <c r="BF116"/>
  <c r="BF125"/>
  <c r="BF126"/>
  <c r="BF129"/>
  <c r="BF132"/>
  <c r="BF133"/>
  <c r="BF136"/>
  <c r="BF138"/>
  <c r="BF142"/>
  <c r="BF143"/>
  <c r="BF144"/>
  <c r="BF145"/>
  <c r="BF147"/>
  <c r="BF149"/>
  <c i="18" r="BK97"/>
  <c r="J97"/>
  <c i="19" r="BF97"/>
  <c r="BF98"/>
  <c r="BF101"/>
  <c r="BF104"/>
  <c r="BF111"/>
  <c r="BF112"/>
  <c r="BF113"/>
  <c r="BF114"/>
  <c r="BF117"/>
  <c r="BF118"/>
  <c r="BF119"/>
  <c r="BF120"/>
  <c r="BF121"/>
  <c r="BF122"/>
  <c r="BF123"/>
  <c r="BF127"/>
  <c r="BF128"/>
  <c r="BF130"/>
  <c r="BF131"/>
  <c r="BF134"/>
  <c r="BF137"/>
  <c r="BF139"/>
  <c r="BF140"/>
  <c r="BF141"/>
  <c r="BF148"/>
  <c r="BF150"/>
  <c r="BF151"/>
  <c r="BF152"/>
  <c r="BF153"/>
  <c r="BF154"/>
  <c r="BF155"/>
  <c r="BF156"/>
  <c r="BF157"/>
  <c r="BF158"/>
  <c i="18" r="BF180"/>
  <c r="BF191"/>
  <c r="BF195"/>
  <c r="BF196"/>
  <c r="BF201"/>
  <c r="BF204"/>
  <c r="BF207"/>
  <c r="BF214"/>
  <c i="17" r="BK100"/>
  <c r="BK99"/>
  <c r="J99"/>
  <c r="J67"/>
  <c i="18" r="J91"/>
  <c r="F94"/>
  <c r="BF100"/>
  <c r="BF101"/>
  <c r="BF105"/>
  <c r="BF109"/>
  <c r="BF111"/>
  <c r="BF115"/>
  <c r="BF117"/>
  <c r="BF119"/>
  <c r="BF122"/>
  <c r="BF124"/>
  <c r="BF126"/>
  <c r="BF133"/>
  <c r="BF135"/>
  <c r="BF137"/>
  <c r="BF143"/>
  <c r="BF145"/>
  <c r="BF147"/>
  <c r="BF150"/>
  <c r="BF152"/>
  <c r="BF153"/>
  <c r="BF155"/>
  <c r="BF158"/>
  <c r="BF159"/>
  <c r="BF161"/>
  <c r="BF163"/>
  <c r="BF165"/>
  <c r="BF167"/>
  <c r="BF170"/>
  <c r="BF176"/>
  <c r="BF184"/>
  <c r="BF192"/>
  <c r="BF193"/>
  <c r="BF199"/>
  <c r="BF203"/>
  <c r="BF210"/>
  <c r="BF213"/>
  <c r="E83"/>
  <c r="BF99"/>
  <c r="BF103"/>
  <c r="BF104"/>
  <c r="BF107"/>
  <c r="BF113"/>
  <c r="BF127"/>
  <c r="BF131"/>
  <c r="BF148"/>
  <c r="BF149"/>
  <c r="BF151"/>
  <c r="BF157"/>
  <c r="BF162"/>
  <c r="BF166"/>
  <c r="BF168"/>
  <c r="BF169"/>
  <c r="BF178"/>
  <c r="BF188"/>
  <c r="BF190"/>
  <c r="BF194"/>
  <c r="BF200"/>
  <c r="BF202"/>
  <c r="BF205"/>
  <c r="BF209"/>
  <c r="BF216"/>
  <c r="BF102"/>
  <c r="BF121"/>
  <c r="BF123"/>
  <c r="BF129"/>
  <c r="BF139"/>
  <c r="BF141"/>
  <c r="BF144"/>
  <c r="BF146"/>
  <c r="BF154"/>
  <c r="BF156"/>
  <c r="BF160"/>
  <c r="BF164"/>
  <c r="BF171"/>
  <c r="BF172"/>
  <c r="BF173"/>
  <c r="BF174"/>
  <c r="BF175"/>
  <c r="BF177"/>
  <c r="BF182"/>
  <c r="BF186"/>
  <c r="BF198"/>
  <c r="BF211"/>
  <c r="BF212"/>
  <c r="BF215"/>
  <c i="17" r="F96"/>
  <c r="BF108"/>
  <c r="BF110"/>
  <c r="BF118"/>
  <c r="BF132"/>
  <c r="BF135"/>
  <c r="BF137"/>
  <c r="BF138"/>
  <c r="BF141"/>
  <c r="E52"/>
  <c r="BF104"/>
  <c r="BF107"/>
  <c r="BF112"/>
  <c r="BF115"/>
  <c r="BF120"/>
  <c r="BF123"/>
  <c r="BF125"/>
  <c r="BF136"/>
  <c r="BF139"/>
  <c r="BF144"/>
  <c r="BF147"/>
  <c r="BF149"/>
  <c r="BF154"/>
  <c r="BF162"/>
  <c r="BF166"/>
  <c r="J60"/>
  <c r="BF102"/>
  <c r="BF103"/>
  <c r="BF106"/>
  <c r="BF109"/>
  <c r="BF111"/>
  <c r="BF114"/>
  <c r="BF117"/>
  <c r="BF122"/>
  <c r="BF126"/>
  <c r="BF127"/>
  <c r="BF129"/>
  <c r="BF133"/>
  <c r="BF134"/>
  <c r="BF148"/>
  <c r="BF157"/>
  <c r="BF159"/>
  <c r="BF160"/>
  <c r="BF161"/>
  <c r="BF164"/>
  <c r="BF168"/>
  <c i="16" r="BK102"/>
  <c r="J102"/>
  <c r="J68"/>
  <c i="17" r="BF105"/>
  <c r="BF113"/>
  <c r="BF116"/>
  <c r="BF121"/>
  <c r="BF128"/>
  <c r="BF130"/>
  <c r="BF131"/>
  <c r="BF140"/>
  <c r="BF142"/>
  <c r="BF143"/>
  <c r="BF146"/>
  <c r="BF151"/>
  <c r="BF152"/>
  <c r="BF153"/>
  <c r="BF156"/>
  <c r="BF158"/>
  <c r="BF165"/>
  <c r="BF167"/>
  <c r="BF169"/>
  <c i="16" r="J60"/>
  <c r="F63"/>
  <c r="BF108"/>
  <c r="BF112"/>
  <c r="BF123"/>
  <c r="BF124"/>
  <c r="BF126"/>
  <c r="BF139"/>
  <c r="BF141"/>
  <c r="BF144"/>
  <c r="BF150"/>
  <c r="BF152"/>
  <c r="BF157"/>
  <c r="BF165"/>
  <c r="BF166"/>
  <c r="BF171"/>
  <c r="BF181"/>
  <c r="BF182"/>
  <c r="BF184"/>
  <c r="BF186"/>
  <c r="BF188"/>
  <c r="BF194"/>
  <c r="BF195"/>
  <c r="BF199"/>
  <c r="BF201"/>
  <c r="BF203"/>
  <c r="BF207"/>
  <c r="BF208"/>
  <c r="BF210"/>
  <c r="BF212"/>
  <c r="BF217"/>
  <c r="BF219"/>
  <c r="BF221"/>
  <c r="BF223"/>
  <c r="BF228"/>
  <c r="BF230"/>
  <c r="BF234"/>
  <c r="BF237"/>
  <c r="BF239"/>
  <c r="BF242"/>
  <c r="BF246"/>
  <c r="BF251"/>
  <c r="BF254"/>
  <c r="BF256"/>
  <c r="BF257"/>
  <c r="BF258"/>
  <c r="BF261"/>
  <c r="BF262"/>
  <c r="BF267"/>
  <c r="BF270"/>
  <c r="BF277"/>
  <c r="BF292"/>
  <c r="BF294"/>
  <c r="BF297"/>
  <c r="BF307"/>
  <c r="BF309"/>
  <c r="BF313"/>
  <c i="15" r="BK96"/>
  <c r="J96"/>
  <c r="J67"/>
  <c i="16" r="E87"/>
  <c r="BF104"/>
  <c r="BF120"/>
  <c r="BF133"/>
  <c r="BF134"/>
  <c r="BF135"/>
  <c r="BF136"/>
  <c r="BF142"/>
  <c r="BF143"/>
  <c r="BF146"/>
  <c r="BF147"/>
  <c r="BF153"/>
  <c r="BF162"/>
  <c r="BF168"/>
  <c r="BF169"/>
  <c r="BF170"/>
  <c r="BF173"/>
  <c r="BF183"/>
  <c r="BF187"/>
  <c r="BF189"/>
  <c r="BF197"/>
  <c r="BF198"/>
  <c r="BF200"/>
  <c r="BF202"/>
  <c r="BF205"/>
  <c r="BF206"/>
  <c r="BF213"/>
  <c r="BF215"/>
  <c r="BF218"/>
  <c r="BF220"/>
  <c r="BF226"/>
  <c r="BF227"/>
  <c r="BF229"/>
  <c r="BF241"/>
  <c r="BF244"/>
  <c r="BF250"/>
  <c r="BF265"/>
  <c r="BF266"/>
  <c r="BF268"/>
  <c r="BF272"/>
  <c r="BF273"/>
  <c r="BF276"/>
  <c r="BF278"/>
  <c r="BF280"/>
  <c r="BF296"/>
  <c r="BF300"/>
  <c r="BF304"/>
  <c r="BF308"/>
  <c r="BF310"/>
  <c r="BF312"/>
  <c r="BF315"/>
  <c r="BF316"/>
  <c r="BF110"/>
  <c r="BF114"/>
  <c r="BF117"/>
  <c r="BF119"/>
  <c r="BF121"/>
  <c r="BF129"/>
  <c r="BF140"/>
  <c r="BF148"/>
  <c r="BF149"/>
  <c r="BF151"/>
  <c r="BF154"/>
  <c r="BF155"/>
  <c r="BF159"/>
  <c r="BF163"/>
  <c r="BF175"/>
  <c r="BF176"/>
  <c r="BF185"/>
  <c r="BF190"/>
  <c r="BF191"/>
  <c r="BF193"/>
  <c r="BF204"/>
  <c r="BF209"/>
  <c r="BF214"/>
  <c r="BF216"/>
  <c r="BF225"/>
  <c r="BF232"/>
  <c r="BF233"/>
  <c r="BF235"/>
  <c r="BF245"/>
  <c r="BF249"/>
  <c r="BF255"/>
  <c r="BF259"/>
  <c r="BF263"/>
  <c r="BF264"/>
  <c r="BF275"/>
  <c r="BF283"/>
  <c r="BF286"/>
  <c r="BF288"/>
  <c r="BF290"/>
  <c r="BF291"/>
  <c r="BF293"/>
  <c r="BF298"/>
  <c r="BF299"/>
  <c r="BF301"/>
  <c r="BF302"/>
  <c r="BF303"/>
  <c r="BF305"/>
  <c r="BF105"/>
  <c r="BF106"/>
  <c r="BF107"/>
  <c r="BF109"/>
  <c r="BF111"/>
  <c r="BF113"/>
  <c r="BF115"/>
  <c r="BF118"/>
  <c r="BF122"/>
  <c r="BF125"/>
  <c r="BF127"/>
  <c r="BF128"/>
  <c r="BF130"/>
  <c r="BF132"/>
  <c r="BF137"/>
  <c r="BF138"/>
  <c r="BF145"/>
  <c r="BF156"/>
  <c r="BF158"/>
  <c r="BF161"/>
  <c r="BF167"/>
  <c r="BF172"/>
  <c r="BF177"/>
  <c r="BF178"/>
  <c r="BF179"/>
  <c r="BF180"/>
  <c r="BF192"/>
  <c r="BF196"/>
  <c r="BF222"/>
  <c r="BF224"/>
  <c r="BF231"/>
  <c r="BF236"/>
  <c r="BF238"/>
  <c r="BF240"/>
  <c r="BF243"/>
  <c r="BF247"/>
  <c r="BF248"/>
  <c r="BF252"/>
  <c r="BF253"/>
  <c r="BF260"/>
  <c r="BF269"/>
  <c r="BF274"/>
  <c r="BF281"/>
  <c r="BF282"/>
  <c r="BF284"/>
  <c r="BF285"/>
  <c r="BF287"/>
  <c r="BF289"/>
  <c r="BF295"/>
  <c r="BF306"/>
  <c r="BF311"/>
  <c r="BF314"/>
  <c i="15" r="F63"/>
  <c r="J90"/>
  <c r="BF103"/>
  <c r="BF111"/>
  <c r="BF116"/>
  <c r="BF121"/>
  <c r="BF128"/>
  <c r="BF130"/>
  <c r="BF134"/>
  <c r="BF136"/>
  <c r="BF137"/>
  <c r="BF138"/>
  <c r="BF141"/>
  <c r="BF149"/>
  <c r="BF157"/>
  <c r="BF158"/>
  <c r="BF164"/>
  <c r="BF166"/>
  <c r="BF168"/>
  <c r="BF171"/>
  <c r="BF178"/>
  <c r="BF183"/>
  <c r="BF192"/>
  <c r="BF194"/>
  <c r="BF195"/>
  <c r="BF201"/>
  <c r="BF203"/>
  <c r="BF204"/>
  <c r="BF209"/>
  <c r="BF212"/>
  <c r="BF219"/>
  <c r="BF224"/>
  <c r="E82"/>
  <c r="BF100"/>
  <c r="BF114"/>
  <c r="BF118"/>
  <c r="BF133"/>
  <c r="BF139"/>
  <c r="BF151"/>
  <c r="BF175"/>
  <c r="BF176"/>
  <c r="BF179"/>
  <c r="BF181"/>
  <c r="BF184"/>
  <c r="BF189"/>
  <c r="BF191"/>
  <c r="BF196"/>
  <c r="BF198"/>
  <c r="BF199"/>
  <c r="BF205"/>
  <c r="BF206"/>
  <c r="BF207"/>
  <c r="BF210"/>
  <c r="BF215"/>
  <c r="BF216"/>
  <c r="BF217"/>
  <c r="BF218"/>
  <c r="BF223"/>
  <c r="BF105"/>
  <c r="BF106"/>
  <c r="BF107"/>
  <c r="BF108"/>
  <c r="BF119"/>
  <c r="BF127"/>
  <c r="BF131"/>
  <c r="BF142"/>
  <c r="BF144"/>
  <c r="BF145"/>
  <c r="BF148"/>
  <c r="BF160"/>
  <c r="BF161"/>
  <c r="BF162"/>
  <c r="BF163"/>
  <c r="BF165"/>
  <c r="BF167"/>
  <c r="BF169"/>
  <c r="BF170"/>
  <c r="BF187"/>
  <c r="BF188"/>
  <c r="BF190"/>
  <c r="BF200"/>
  <c r="BF211"/>
  <c r="BF213"/>
  <c r="BF98"/>
  <c r="BF99"/>
  <c r="BF101"/>
  <c r="BF102"/>
  <c r="BF104"/>
  <c r="BF109"/>
  <c r="BF110"/>
  <c r="BF112"/>
  <c r="BF115"/>
  <c r="BF123"/>
  <c r="BF124"/>
  <c r="BF129"/>
  <c r="BF132"/>
  <c r="BF135"/>
  <c r="BF140"/>
  <c r="BF146"/>
  <c r="BF153"/>
  <c r="BF154"/>
  <c r="BF159"/>
  <c r="BF172"/>
  <c r="BF174"/>
  <c r="BF193"/>
  <c r="BF197"/>
  <c r="BF202"/>
  <c r="BF208"/>
  <c r="BF214"/>
  <c r="BF220"/>
  <c r="BF221"/>
  <c r="BF225"/>
  <c i="14" r="F63"/>
  <c r="E83"/>
  <c r="BF99"/>
  <c r="BF101"/>
  <c r="BF106"/>
  <c r="BF108"/>
  <c r="BF109"/>
  <c r="BF110"/>
  <c r="BF113"/>
  <c r="BF114"/>
  <c r="BF119"/>
  <c r="BF120"/>
  <c r="BF125"/>
  <c r="BF126"/>
  <c r="BF127"/>
  <c r="BF133"/>
  <c r="BF135"/>
  <c r="BF136"/>
  <c r="BF139"/>
  <c r="J60"/>
  <c r="BF100"/>
  <c r="BF103"/>
  <c r="BF104"/>
  <c r="BF105"/>
  <c r="BF107"/>
  <c r="BF112"/>
  <c r="BF115"/>
  <c r="BF117"/>
  <c r="BF118"/>
  <c r="BF121"/>
  <c r="BF122"/>
  <c r="BF123"/>
  <c r="BF124"/>
  <c r="BF129"/>
  <c r="BF130"/>
  <c r="BF131"/>
  <c r="BF132"/>
  <c r="BF134"/>
  <c r="BF138"/>
  <c i="13" r="BF99"/>
  <c r="BF102"/>
  <c r="BF105"/>
  <c r="BF110"/>
  <c r="BF117"/>
  <c r="BF122"/>
  <c r="F63"/>
  <c r="BF112"/>
  <c r="BF135"/>
  <c r="BF137"/>
  <c r="BF154"/>
  <c r="E82"/>
  <c r="BF108"/>
  <c r="BF114"/>
  <c r="BF119"/>
  <c r="BF124"/>
  <c r="BF133"/>
  <c r="BF139"/>
  <c r="BF144"/>
  <c r="BF146"/>
  <c r="BF148"/>
  <c i="12" r="BK97"/>
  <c r="BK96"/>
  <c r="J96"/>
  <c r="J67"/>
  <c i="13" r="J60"/>
  <c r="BF126"/>
  <c r="BF128"/>
  <c r="BF131"/>
  <c r="BF141"/>
  <c r="BF150"/>
  <c r="BF152"/>
  <c r="BF156"/>
  <c r="BF158"/>
  <c r="BF161"/>
  <c i="12" r="J60"/>
  <c r="BF131"/>
  <c r="BF142"/>
  <c r="BF150"/>
  <c r="BF153"/>
  <c r="BF167"/>
  <c r="F63"/>
  <c r="BF108"/>
  <c r="BF125"/>
  <c r="BF140"/>
  <c r="BF146"/>
  <c r="BF155"/>
  <c r="BF157"/>
  <c r="E52"/>
  <c r="BF99"/>
  <c r="BF105"/>
  <c r="BF112"/>
  <c r="BF117"/>
  <c r="BF122"/>
  <c r="BF134"/>
  <c r="BF137"/>
  <c r="BF144"/>
  <c r="BF159"/>
  <c r="BF165"/>
  <c r="BF170"/>
  <c r="BF102"/>
  <c r="BF110"/>
  <c r="BF114"/>
  <c r="BF148"/>
  <c r="BF161"/>
  <c r="BF163"/>
  <c i="11" r="F63"/>
  <c r="J90"/>
  <c r="BF114"/>
  <c r="BF117"/>
  <c r="BF126"/>
  <c r="BF137"/>
  <c r="BF141"/>
  <c r="BF143"/>
  <c r="BF146"/>
  <c r="BF163"/>
  <c r="BF102"/>
  <c r="BF108"/>
  <c r="BF122"/>
  <c r="BF133"/>
  <c r="BF148"/>
  <c r="BF150"/>
  <c r="BF152"/>
  <c r="BF156"/>
  <c r="E82"/>
  <c r="BF99"/>
  <c r="BF124"/>
  <c r="BF128"/>
  <c r="BF131"/>
  <c r="BF135"/>
  <c r="BF154"/>
  <c r="BF160"/>
  <c r="BF105"/>
  <c r="BF110"/>
  <c r="BF112"/>
  <c r="BF119"/>
  <c r="BF139"/>
  <c r="BF158"/>
  <c i="10" r="J60"/>
  <c r="E82"/>
  <c r="BF104"/>
  <c r="BF112"/>
  <c r="BF118"/>
  <c r="BF149"/>
  <c r="BF155"/>
  <c r="F63"/>
  <c r="BF109"/>
  <c r="BF115"/>
  <c r="BF122"/>
  <c r="BF137"/>
  <c r="BF165"/>
  <c r="BF172"/>
  <c r="BF116"/>
  <c r="BF124"/>
  <c r="BF151"/>
  <c r="BF168"/>
  <c r="BF99"/>
  <c r="BF107"/>
  <c r="BF120"/>
  <c r="BF127"/>
  <c r="BF135"/>
  <c r="BF142"/>
  <c r="BF158"/>
  <c r="BF170"/>
  <c i="9" r="F63"/>
  <c r="BF102"/>
  <c r="BF104"/>
  <c r="BF111"/>
  <c r="BF113"/>
  <c r="BF117"/>
  <c r="E52"/>
  <c r="J60"/>
  <c r="BF97"/>
  <c r="BF115"/>
  <c r="BF126"/>
  <c r="BF128"/>
  <c r="BF133"/>
  <c r="BF141"/>
  <c r="BF143"/>
  <c r="BE144"/>
  <c r="BF154"/>
  <c r="BF156"/>
  <c r="BF100"/>
  <c r="BF107"/>
  <c r="BF123"/>
  <c r="BF135"/>
  <c r="BF137"/>
  <c r="BF138"/>
  <c r="BF140"/>
  <c r="BF150"/>
  <c r="BF152"/>
  <c i="8" r="BF103"/>
  <c r="BF114"/>
  <c r="BF126"/>
  <c r="BF155"/>
  <c r="BF158"/>
  <c r="BF166"/>
  <c r="BF170"/>
  <c r="BF180"/>
  <c i="7" r="BK92"/>
  <c r="BK91"/>
  <c r="J91"/>
  <c i="8" r="E52"/>
  <c r="J60"/>
  <c r="F63"/>
  <c r="BF100"/>
  <c r="BF106"/>
  <c r="BF168"/>
  <c r="BF178"/>
  <c r="BF188"/>
  <c r="BF193"/>
  <c r="BF209"/>
  <c r="BF182"/>
  <c r="BF186"/>
  <c r="BF190"/>
  <c r="BF108"/>
  <c r="BF110"/>
  <c r="BF122"/>
  <c r="BF124"/>
  <c r="BF129"/>
  <c r="BF131"/>
  <c r="BF136"/>
  <c r="BF138"/>
  <c r="BF140"/>
  <c r="BF141"/>
  <c r="BF142"/>
  <c r="BF144"/>
  <c r="BF146"/>
  <c r="BF148"/>
  <c r="BF149"/>
  <c r="BF151"/>
  <c r="BF152"/>
  <c r="BF154"/>
  <c r="BF157"/>
  <c r="BF159"/>
  <c r="BF160"/>
  <c r="BF163"/>
  <c r="BF172"/>
  <c r="BF174"/>
  <c r="BF176"/>
  <c r="BF184"/>
  <c r="BF197"/>
  <c r="BF200"/>
  <c r="BF203"/>
  <c i="6" r="J1054"/>
  <c r="J72"/>
  <c i="7" r="E50"/>
  <c r="J56"/>
  <c r="F59"/>
  <c r="BF134"/>
  <c r="BF232"/>
  <c r="BF293"/>
  <c r="BF456"/>
  <c r="BF493"/>
  <c r="BF565"/>
  <c r="BF567"/>
  <c r="BF582"/>
  <c r="BF584"/>
  <c r="BF922"/>
  <c r="BF979"/>
  <c r="BF987"/>
  <c i="6" r="BK109"/>
  <c i="7" r="BF94"/>
  <c r="BF112"/>
  <c r="BF129"/>
  <c r="BF149"/>
  <c r="BF162"/>
  <c r="BF197"/>
  <c r="BF281"/>
  <c r="BF326"/>
  <c r="BF379"/>
  <c r="BF536"/>
  <c r="BF632"/>
  <c r="BF698"/>
  <c r="BF743"/>
  <c r="BF852"/>
  <c r="BF875"/>
  <c r="BF920"/>
  <c r="BF946"/>
  <c r="BF948"/>
  <c r="BF151"/>
  <c r="BF267"/>
  <c r="BF269"/>
  <c r="BF274"/>
  <c r="BF287"/>
  <c r="BF295"/>
  <c r="BF356"/>
  <c r="BF358"/>
  <c r="BF408"/>
  <c r="BF419"/>
  <c r="BF458"/>
  <c r="BF526"/>
  <c r="BF592"/>
  <c r="BF627"/>
  <c r="BF634"/>
  <c r="BF639"/>
  <c r="BF646"/>
  <c r="BF745"/>
  <c r="BF763"/>
  <c r="BF765"/>
  <c r="BF807"/>
  <c r="BF809"/>
  <c r="BF827"/>
  <c r="BF829"/>
  <c r="BF887"/>
  <c r="BF934"/>
  <c r="BF953"/>
  <c r="BF961"/>
  <c r="BF969"/>
  <c r="BF971"/>
  <c r="BF992"/>
  <c r="BF997"/>
  <c r="BF1003"/>
  <c r="BF1008"/>
  <c i="6" r="BF295"/>
  <c r="BF305"/>
  <c r="BF567"/>
  <c r="BF590"/>
  <c r="BF631"/>
  <c r="BF698"/>
  <c r="BF729"/>
  <c r="BF765"/>
  <c r="BF787"/>
  <c r="BF794"/>
  <c r="BF810"/>
  <c r="BF836"/>
  <c r="BF848"/>
  <c r="BF977"/>
  <c r="BF1108"/>
  <c r="BF1148"/>
  <c r="BF1150"/>
  <c r="BF1153"/>
  <c r="BF1193"/>
  <c r="BF1281"/>
  <c r="BF1322"/>
  <c r="BF1324"/>
  <c r="BF1328"/>
  <c r="BF1338"/>
  <c r="BF1348"/>
  <c r="BF1356"/>
  <c r="BF1361"/>
  <c r="BF1365"/>
  <c r="BF1370"/>
  <c r="BF1378"/>
  <c r="BF1469"/>
  <c r="BF1497"/>
  <c r="BF1509"/>
  <c r="BF1515"/>
  <c r="BF1554"/>
  <c r="BF1561"/>
  <c r="BF1565"/>
  <c r="BF1582"/>
  <c r="BF1597"/>
  <c r="BF1710"/>
  <c r="BF1723"/>
  <c r="BF1759"/>
  <c r="BF1903"/>
  <c r="BF1906"/>
  <c r="BF1986"/>
  <c r="BF2020"/>
  <c r="BF2028"/>
  <c r="BF111"/>
  <c r="BF116"/>
  <c r="BF123"/>
  <c r="BF193"/>
  <c r="BF198"/>
  <c r="BF208"/>
  <c r="BF264"/>
  <c r="BF321"/>
  <c r="BF326"/>
  <c r="BF375"/>
  <c r="BF619"/>
  <c r="BF625"/>
  <c r="BF742"/>
  <c r="BF770"/>
  <c r="BF821"/>
  <c r="BF840"/>
  <c r="BF854"/>
  <c r="BF859"/>
  <c r="BF876"/>
  <c r="BF902"/>
  <c r="BF934"/>
  <c r="BF945"/>
  <c r="BF954"/>
  <c r="BF968"/>
  <c r="BF982"/>
  <c r="BF986"/>
  <c r="BF990"/>
  <c r="BF1043"/>
  <c r="BF1049"/>
  <c r="BF1061"/>
  <c r="BF1086"/>
  <c r="BF1103"/>
  <c r="BF1167"/>
  <c r="BF1175"/>
  <c r="BF1273"/>
  <c r="BF1277"/>
  <c r="BF1341"/>
  <c r="BF1345"/>
  <c r="BF1358"/>
  <c r="BF1375"/>
  <c r="BF1397"/>
  <c r="BF1419"/>
  <c r="BF1456"/>
  <c r="BF1490"/>
  <c r="BF1528"/>
  <c r="BF1532"/>
  <c r="BF1542"/>
  <c r="BF1546"/>
  <c r="BF1586"/>
  <c r="BF1604"/>
  <c r="BF1605"/>
  <c r="BF1614"/>
  <c r="BF1630"/>
  <c r="BF1631"/>
  <c r="BF1637"/>
  <c r="BF1646"/>
  <c r="BF1647"/>
  <c r="BF1664"/>
  <c r="BF1678"/>
  <c r="BF1687"/>
  <c r="BF1728"/>
  <c r="BF1741"/>
  <c r="BF1750"/>
  <c r="BF1768"/>
  <c r="BF1773"/>
  <c r="BF1776"/>
  <c r="BF1821"/>
  <c r="BF1834"/>
  <c r="BF1840"/>
  <c r="BF1857"/>
  <c r="BF1861"/>
  <c r="BF1872"/>
  <c r="BF1881"/>
  <c r="BF1923"/>
  <c r="BF1940"/>
  <c r="BF1965"/>
  <c r="BF1972"/>
  <c r="BF1975"/>
  <c r="BF1981"/>
  <c r="BF2034"/>
  <c r="J56"/>
  <c r="F59"/>
  <c r="E96"/>
  <c r="BF121"/>
  <c r="BF129"/>
  <c r="BF188"/>
  <c r="BF507"/>
  <c r="BF577"/>
  <c r="BF586"/>
  <c r="BF595"/>
  <c r="BF613"/>
  <c r="BF672"/>
  <c r="BF677"/>
  <c r="BF682"/>
  <c r="BF757"/>
  <c r="BF761"/>
  <c r="BF817"/>
  <c r="BF844"/>
  <c r="BF850"/>
  <c r="BF864"/>
  <c r="BF892"/>
  <c r="BF922"/>
  <c r="BF941"/>
  <c r="BF958"/>
  <c r="BF962"/>
  <c r="BF966"/>
  <c r="BF1013"/>
  <c r="BF1017"/>
  <c r="BF1038"/>
  <c r="BF1071"/>
  <c r="BF1078"/>
  <c r="BF1110"/>
  <c r="BF1125"/>
  <c r="BF1132"/>
  <c r="BF1165"/>
  <c r="BF1181"/>
  <c r="BF1183"/>
  <c r="BF1190"/>
  <c r="BF1269"/>
  <c r="BF1285"/>
  <c r="BF1304"/>
  <c r="BF1331"/>
  <c r="BF1387"/>
  <c r="BF1440"/>
  <c r="BF1494"/>
  <c r="BF1501"/>
  <c r="BF1512"/>
  <c r="BF1557"/>
  <c r="BF1572"/>
  <c r="BF1576"/>
  <c r="BF1579"/>
  <c r="BF1590"/>
  <c r="BF1593"/>
  <c r="BF1600"/>
  <c r="BF1613"/>
  <c r="BF1619"/>
  <c r="BF1624"/>
  <c r="BF1638"/>
  <c r="BF1641"/>
  <c r="BF1650"/>
  <c r="BF1661"/>
  <c r="BF1667"/>
  <c r="BF1668"/>
  <c r="BF1693"/>
  <c r="BF1706"/>
  <c r="BF1714"/>
  <c r="BF1722"/>
  <c r="BF1746"/>
  <c r="BF1755"/>
  <c r="BF1765"/>
  <c r="BF1766"/>
  <c r="BF1767"/>
  <c r="BF1772"/>
  <c r="BF1781"/>
  <c r="BF1782"/>
  <c r="BF1812"/>
  <c r="BF1815"/>
  <c r="BF1824"/>
  <c r="BF1838"/>
  <c r="BF1885"/>
  <c r="BF1901"/>
  <c r="BF1960"/>
  <c r="BF1962"/>
  <c r="BF1968"/>
  <c r="BF1976"/>
  <c r="BF1990"/>
  <c r="BF2040"/>
  <c r="BF2047"/>
  <c r="BF2049"/>
  <c r="BF2056"/>
  <c r="BF2148"/>
  <c r="BF2152"/>
  <c r="BF2173"/>
  <c r="BF2175"/>
  <c r="BF183"/>
  <c r="BF203"/>
  <c r="BF254"/>
  <c r="BF259"/>
  <c r="BF300"/>
  <c r="BF313"/>
  <c r="BF315"/>
  <c r="BF331"/>
  <c r="BF371"/>
  <c r="BF548"/>
  <c r="BF555"/>
  <c r="BF563"/>
  <c r="BF575"/>
  <c r="BF584"/>
  <c r="BF611"/>
  <c r="BF615"/>
  <c r="BF617"/>
  <c r="BF703"/>
  <c r="BF733"/>
  <c r="BF746"/>
  <c r="BF870"/>
  <c r="BF882"/>
  <c r="BF897"/>
  <c r="BF907"/>
  <c r="BF915"/>
  <c r="BF937"/>
  <c r="BF973"/>
  <c r="BF992"/>
  <c r="BF1009"/>
  <c r="BF1021"/>
  <c r="BF1045"/>
  <c r="BF1055"/>
  <c r="BF1088"/>
  <c r="BF1101"/>
  <c r="BF1123"/>
  <c r="BF1134"/>
  <c r="BF1171"/>
  <c r="BF1187"/>
  <c r="BF1290"/>
  <c r="BF1308"/>
  <c r="BF1312"/>
  <c r="BF1316"/>
  <c r="BF1415"/>
  <c r="BF1421"/>
  <c r="BF1431"/>
  <c r="BF1438"/>
  <c r="BF1441"/>
  <c r="BF1444"/>
  <c r="BF1504"/>
  <c r="BF1775"/>
  <c r="BF1818"/>
  <c r="BF1827"/>
  <c r="BF1830"/>
  <c r="BF1865"/>
  <c r="BF1869"/>
  <c r="BF1876"/>
  <c r="BF1889"/>
  <c r="BF1891"/>
  <c r="BF1895"/>
  <c r="BF1897"/>
  <c i="5" r="BF104"/>
  <c i="4" r="J90"/>
  <c r="J65"/>
  <c i="5" r="E50"/>
  <c r="J86"/>
  <c r="BF108"/>
  <c r="BF113"/>
  <c i="4" r="BK88"/>
  <c r="J88"/>
  <c r="J63"/>
  <c i="5" r="F59"/>
  <c r="BF95"/>
  <c r="BF98"/>
  <c r="BF116"/>
  <c i="3" r="BK92"/>
  <c r="J92"/>
  <c r="J64"/>
  <c i="4" r="E50"/>
  <c r="F59"/>
  <c r="BF94"/>
  <c r="BF95"/>
  <c r="BF101"/>
  <c r="BF107"/>
  <c r="J82"/>
  <c r="BF91"/>
  <c r="BF92"/>
  <c r="BF98"/>
  <c r="BF99"/>
  <c r="BF105"/>
  <c r="BF96"/>
  <c r="BF106"/>
  <c r="BF108"/>
  <c r="BF93"/>
  <c r="BF97"/>
  <c r="BF102"/>
  <c r="BF103"/>
  <c r="BF109"/>
  <c i="3" r="BF121"/>
  <c r="BF145"/>
  <c r="BF151"/>
  <c r="BF157"/>
  <c r="BF162"/>
  <c r="BF165"/>
  <c r="BF166"/>
  <c r="BF168"/>
  <c r="BF172"/>
  <c r="BF174"/>
  <c r="E50"/>
  <c r="J56"/>
  <c r="F59"/>
  <c r="BF94"/>
  <c r="BF97"/>
  <c r="BF99"/>
  <c r="BF102"/>
  <c r="BF104"/>
  <c r="BF109"/>
  <c r="BF112"/>
  <c r="BF114"/>
  <c r="BF127"/>
  <c r="BF133"/>
  <c r="BF139"/>
  <c r="BF142"/>
  <c r="BF153"/>
  <c r="BF154"/>
  <c r="BF156"/>
  <c r="BF124"/>
  <c r="BF136"/>
  <c r="BF147"/>
  <c r="BF149"/>
  <c r="BF152"/>
  <c r="BF159"/>
  <c i="2" r="E50"/>
  <c r="J56"/>
  <c r="F59"/>
  <c r="BF96"/>
  <c r="BF108"/>
  <c r="BF115"/>
  <c r="BF120"/>
  <c r="BF130"/>
  <c r="BF136"/>
  <c r="BF149"/>
  <c r="BF140"/>
  <c r="BF91"/>
  <c r="BF101"/>
  <c r="BF125"/>
  <c i="15" r="F41"/>
  <c i="1" r="BD73"/>
  <c i="17" r="F40"/>
  <c i="1" r="BC76"/>
  <c i="17" r="F37"/>
  <c i="1" r="AZ76"/>
  <c i="18" r="F37"/>
  <c i="1" r="AZ77"/>
  <c i="20" r="F39"/>
  <c i="1" r="BB80"/>
  <c i="22" r="F38"/>
  <c i="1" r="BC82"/>
  <c i="23" r="F35"/>
  <c i="1" r="AZ83"/>
  <c i="25" r="F37"/>
  <c i="1" r="AZ86"/>
  <c i="25" r="J37"/>
  <c i="1" r="AV86"/>
  <c i="26" r="F37"/>
  <c i="1" r="BB88"/>
  <c i="32" r="F33"/>
  <c i="1" r="AZ95"/>
  <c r="AU55"/>
  <c i="2" r="F38"/>
  <c i="1" r="BC56"/>
  <c r="BC55"/>
  <c r="AY55"/>
  <c i="3" r="F37"/>
  <c i="1" r="BB58"/>
  <c i="5" r="J35"/>
  <c i="1" r="AV61"/>
  <c i="7" r="F38"/>
  <c i="1" r="BC64"/>
  <c i="7" r="F37"/>
  <c i="1" r="BB64"/>
  <c i="7" r="J32"/>
  <c i="9" r="F40"/>
  <c i="1" r="BC67"/>
  <c i="9" r="J37"/>
  <c i="1" r="AV67"/>
  <c i="10" r="F39"/>
  <c i="1" r="BB68"/>
  <c i="17" r="J37"/>
  <c i="1" r="AV76"/>
  <c i="17" r="F39"/>
  <c i="1" r="BB76"/>
  <c i="18" r="F41"/>
  <c i="1" r="BD77"/>
  <c i="19" r="F37"/>
  <c i="1" r="AZ78"/>
  <c i="20" r="F37"/>
  <c i="1" r="AZ80"/>
  <c i="22" r="J35"/>
  <c i="1" r="AV82"/>
  <c i="24" r="F37"/>
  <c i="1" r="AZ85"/>
  <c i="27" r="F35"/>
  <c i="1" r="AZ89"/>
  <c i="27" r="J35"/>
  <c i="1" r="AV89"/>
  <c i="28" r="F37"/>
  <c i="1" r="BB90"/>
  <c i="29" r="J35"/>
  <c i="1" r="AV91"/>
  <c i="31" r="F37"/>
  <c i="1" r="BB94"/>
  <c i="7" r="F35"/>
  <c i="1" r="AZ64"/>
  <c i="10" r="F41"/>
  <c i="1" r="BD68"/>
  <c i="11" r="F39"/>
  <c i="1" r="BB69"/>
  <c i="12" r="F40"/>
  <c i="1" r="BC70"/>
  <c i="13" r="F37"/>
  <c i="1" r="AZ71"/>
  <c i="13" r="F41"/>
  <c i="1" r="BD71"/>
  <c i="15" r="F37"/>
  <c i="1" r="AZ73"/>
  <c i="15" r="F39"/>
  <c i="1" r="BB73"/>
  <c i="19" r="F40"/>
  <c i="1" r="BC78"/>
  <c i="18" r="J34"/>
  <c i="20" r="J37"/>
  <c i="1" r="AV80"/>
  <c i="22" r="F35"/>
  <c i="1" r="AZ82"/>
  <c i="23" r="F37"/>
  <c i="1" r="BB83"/>
  <c i="23" r="F38"/>
  <c i="1" r="BC83"/>
  <c i="23" r="F39"/>
  <c i="1" r="BD83"/>
  <c i="24" r="J37"/>
  <c i="1" r="AV85"/>
  <c i="24" r="F40"/>
  <c i="1" r="BC85"/>
  <c i="29" r="F37"/>
  <c i="1" r="BB91"/>
  <c i="30" r="F39"/>
  <c i="1" r="BD93"/>
  <c i="31" r="F39"/>
  <c i="1" r="BD94"/>
  <c i="6" r="F38"/>
  <c i="1" r="BC63"/>
  <c i="4" r="F37"/>
  <c i="1" r="BB59"/>
  <c i="5" r="F37"/>
  <c i="1" r="BB61"/>
  <c r="BB60"/>
  <c r="AX60"/>
  <c i="7" r="F39"/>
  <c i="1" r="BD64"/>
  <c i="8" r="F40"/>
  <c i="1" r="BC66"/>
  <c i="2" r="F37"/>
  <c i="1" r="BB56"/>
  <c r="BB55"/>
  <c i="3" r="F39"/>
  <c i="1" r="BD58"/>
  <c i="5" r="F35"/>
  <c i="1" r="AZ61"/>
  <c r="AZ60"/>
  <c r="AV60"/>
  <c i="5" r="F38"/>
  <c i="1" r="BC61"/>
  <c r="BC60"/>
  <c r="AY60"/>
  <c i="6" r="F39"/>
  <c i="1" r="BD63"/>
  <c i="8" r="F39"/>
  <c i="1" r="BB66"/>
  <c i="9" r="F39"/>
  <c i="1" r="BB67"/>
  <c i="10" r="F40"/>
  <c i="1" r="BC68"/>
  <c i="11" r="F37"/>
  <c i="1" r="AZ69"/>
  <c i="11" r="F40"/>
  <c i="1" r="BC69"/>
  <c i="12" r="F39"/>
  <c i="1" r="BB70"/>
  <c i="12" r="F37"/>
  <c i="1" r="AZ70"/>
  <c i="13" r="F40"/>
  <c i="1" r="BC71"/>
  <c i="14" r="J37"/>
  <c i="1" r="AV72"/>
  <c i="14" r="F40"/>
  <c i="1" r="BC72"/>
  <c i="16" r="F37"/>
  <c i="1" r="AZ75"/>
  <c i="17" r="F41"/>
  <c i="1" r="BD76"/>
  <c i="18" r="J37"/>
  <c i="1" r="AV77"/>
  <c i="18" r="F39"/>
  <c i="1" r="BB77"/>
  <c i="21" r="F39"/>
  <c i="1" r="BB81"/>
  <c i="26" r="J35"/>
  <c i="1" r="AV88"/>
  <c i="28" r="F35"/>
  <c i="1" r="AZ90"/>
  <c i="28" r="F38"/>
  <c i="1" r="BC90"/>
  <c i="29" r="F38"/>
  <c i="1" r="BC91"/>
  <c i="32" r="F36"/>
  <c i="1" r="BC95"/>
  <c r="AU60"/>
  <c i="14" r="F37"/>
  <c i="1" r="AZ72"/>
  <c i="15" r="J37"/>
  <c i="1" r="AV73"/>
  <c i="16" r="J37"/>
  <c i="1" r="AV75"/>
  <c i="19" r="F41"/>
  <c i="1" r="BD78"/>
  <c i="21" r="F41"/>
  <c i="1" r="BD81"/>
  <c i="22" r="F37"/>
  <c i="1" r="BB82"/>
  <c i="24" r="F39"/>
  <c i="1" r="BB85"/>
  <c i="27" r="F37"/>
  <c i="1" r="BB89"/>
  <c i="28" r="F39"/>
  <c i="1" r="BD90"/>
  <c i="29" r="F35"/>
  <c i="1" r="AZ91"/>
  <c i="30" r="F35"/>
  <c i="1" r="AZ93"/>
  <c i="30" r="F37"/>
  <c i="1" r="BB93"/>
  <c i="31" r="J35"/>
  <c i="1" r="AV94"/>
  <c i="27" r="J32"/>
  <c i="2" r="F35"/>
  <c i="1" r="AZ56"/>
  <c r="AZ55"/>
  <c r="AV55"/>
  <c i="3" r="F35"/>
  <c i="1" r="AZ58"/>
  <c i="6" r="J35"/>
  <c i="1" r="AV63"/>
  <c i="16" r="F41"/>
  <c i="1" r="BD75"/>
  <c i="19" r="J37"/>
  <c i="1" r="AV78"/>
  <c i="20" r="F41"/>
  <c i="1" r="BD80"/>
  <c i="22" r="F39"/>
  <c i="1" r="BD82"/>
  <c i="23" r="J35"/>
  <c i="1" r="AV83"/>
  <c i="24" r="F41"/>
  <c i="1" r="BD85"/>
  <c i="27" r="F38"/>
  <c i="1" r="BC89"/>
  <c i="27" r="F39"/>
  <c i="1" r="BD89"/>
  <c i="28" r="J35"/>
  <c i="1" r="AV90"/>
  <c i="30" r="J35"/>
  <c i="1" r="AV93"/>
  <c i="30" r="F38"/>
  <c i="1" r="BC93"/>
  <c i="31" r="F35"/>
  <c i="1" r="AZ94"/>
  <c i="32" r="F35"/>
  <c i="1" r="BB95"/>
  <c i="6" r="F37"/>
  <c i="1" r="BB63"/>
  <c i="31" r="F38"/>
  <c i="1" r="BC94"/>
  <c i="22" r="J32"/>
  <c i="14" r="F41"/>
  <c i="1" r="BD72"/>
  <c i="15" r="F40"/>
  <c i="1" r="BC73"/>
  <c i="16" r="F39"/>
  <c i="1" r="BB75"/>
  <c i="18" r="F40"/>
  <c i="1" r="BC77"/>
  <c i="21" r="J37"/>
  <c i="1" r="AV81"/>
  <c i="25" r="F39"/>
  <c i="1" r="BB86"/>
  <c i="25" r="F40"/>
  <c i="1" r="BC86"/>
  <c i="26" r="F38"/>
  <c i="1" r="BC88"/>
  <c i="32" r="J33"/>
  <c i="1" r="AV95"/>
  <c i="23" r="J32"/>
  <c i="2" r="F39"/>
  <c i="1" r="BD56"/>
  <c r="BD55"/>
  <c i="4" r="J35"/>
  <c i="1" r="AV59"/>
  <c i="4" r="F39"/>
  <c i="1" r="BD59"/>
  <c i="4" r="F35"/>
  <c i="1" r="AZ59"/>
  <c i="5" r="F39"/>
  <c i="1" r="BD61"/>
  <c r="BD60"/>
  <c i="7" r="J35"/>
  <c i="1" r="AV64"/>
  <c i="8" r="J37"/>
  <c i="1" r="AV66"/>
  <c r="AS62"/>
  <c i="2" r="J35"/>
  <c i="1" r="AV56"/>
  <c i="3" r="J35"/>
  <c i="1" r="AV58"/>
  <c i="3" r="F38"/>
  <c i="1" r="BC58"/>
  <c i="4" r="F38"/>
  <c i="1" r="BC59"/>
  <c i="6" r="F35"/>
  <c i="1" r="AZ63"/>
  <c i="19" r="F39"/>
  <c i="1" r="BB78"/>
  <c i="21" r="F37"/>
  <c i="1" r="AZ81"/>
  <c i="21" r="F40"/>
  <c i="1" r="BC81"/>
  <c i="26" r="F35"/>
  <c i="1" r="AZ88"/>
  <c i="32" r="F37"/>
  <c i="1" r="BD95"/>
  <c i="8" r="F37"/>
  <c i="1" r="AZ66"/>
  <c i="8" r="F41"/>
  <c i="1" r="BD66"/>
  <c i="9" r="F41"/>
  <c i="1" r="BD67"/>
  <c i="10" r="F37"/>
  <c i="1" r="AZ68"/>
  <c i="10" r="J37"/>
  <c i="1" r="AV68"/>
  <c i="11" r="F41"/>
  <c i="1" r="BD69"/>
  <c i="11" r="J37"/>
  <c i="1" r="AV69"/>
  <c i="12" r="J37"/>
  <c i="1" r="AV70"/>
  <c i="12" r="F41"/>
  <c i="1" r="BD70"/>
  <c i="13" r="F39"/>
  <c i="1" r="BB71"/>
  <c i="13" r="J37"/>
  <c i="1" r="AV71"/>
  <c i="14" r="F39"/>
  <c i="1" r="BB72"/>
  <c i="16" r="F40"/>
  <c i="1" r="BC75"/>
  <c i="20" r="F40"/>
  <c i="1" r="BC80"/>
  <c i="25" r="F41"/>
  <c i="1" r="BD86"/>
  <c i="26" r="F39"/>
  <c i="1" r="BD88"/>
  <c i="21" l="1" r="R97"/>
  <c r="P97"/>
  <c i="1" r="AU81"/>
  <c i="19" r="P96"/>
  <c i="1" r="AU78"/>
  <c i="21" r="T97"/>
  <c i="19" r="T96"/>
  <c i="14" r="T97"/>
  <c i="8" r="T98"/>
  <c r="T97"/>
  <c r="R98"/>
  <c r="R97"/>
  <c i="6" r="T1053"/>
  <c r="T109"/>
  <c i="18" r="T97"/>
  <c i="9" r="T95"/>
  <c r="T94"/>
  <c i="6" r="P109"/>
  <c i="32" r="R84"/>
  <c r="R83"/>
  <c i="18" r="R97"/>
  <c i="17" r="P100"/>
  <c r="P99"/>
  <c i="1" r="AU76"/>
  <c i="6" r="R109"/>
  <c r="R108"/>
  <c i="26" r="BK98"/>
  <c r="J98"/>
  <c r="J64"/>
  <c i="24" r="BK96"/>
  <c r="J96"/>
  <c i="16" r="T102"/>
  <c r="T101"/>
  <c i="7" r="T92"/>
  <c r="T91"/>
  <c i="32" r="P84"/>
  <c r="P83"/>
  <c i="1" r="AU95"/>
  <c i="24" r="R96"/>
  <c i="16" r="R102"/>
  <c r="R101"/>
  <c i="14" r="R97"/>
  <c r="P97"/>
  <c i="1" r="AU72"/>
  <c i="12" r="R97"/>
  <c r="R96"/>
  <c i="11" r="T97"/>
  <c r="T96"/>
  <c i="10" r="R97"/>
  <c r="R96"/>
  <c i="9" r="P95"/>
  <c r="P94"/>
  <c i="1" r="AU67"/>
  <c i="8" r="P98"/>
  <c r="P97"/>
  <c i="1" r="AU66"/>
  <c i="9" r="R95"/>
  <c r="R94"/>
  <c i="7" r="R92"/>
  <c r="R91"/>
  <c i="4" r="R88"/>
  <c i="20" r="T100"/>
  <c r="T99"/>
  <c i="11" r="P97"/>
  <c r="P96"/>
  <c i="1" r="AU69"/>
  <c i="10" r="T97"/>
  <c r="T96"/>
  <c i="6" r="P1053"/>
  <c i="31" r="T93"/>
  <c r="P93"/>
  <c i="1" r="AU94"/>
  <c i="24" r="T96"/>
  <c i="20" r="P99"/>
  <c i="1" r="AU80"/>
  <c i="18" r="P97"/>
  <c i="1" r="AU77"/>
  <c i="17" r="R100"/>
  <c r="R99"/>
  <c i="16" r="P102"/>
  <c r="P101"/>
  <c i="1" r="AU75"/>
  <c i="15" r="R96"/>
  <c i="13" r="R97"/>
  <c r="R96"/>
  <c i="12" r="T97"/>
  <c r="T96"/>
  <c i="4" r="P88"/>
  <c i="1" r="AU59"/>
  <c i="32" r="T84"/>
  <c r="T83"/>
  <c i="31" r="R93"/>
  <c i="26" r="P98"/>
  <c r="P97"/>
  <c i="1" r="AU88"/>
  <c i="24" r="P96"/>
  <c i="1" r="AU85"/>
  <c i="15" r="P96"/>
  <c i="1" r="AU73"/>
  <c i="11" r="R97"/>
  <c r="R96"/>
  <c i="7" r="P92"/>
  <c r="P91"/>
  <c i="1" r="AU64"/>
  <c i="26" r="T98"/>
  <c r="T97"/>
  <c i="20" r="R100"/>
  <c r="R99"/>
  <c i="17" r="T100"/>
  <c r="T99"/>
  <c i="15" r="T96"/>
  <c i="10" r="P97"/>
  <c r="P96"/>
  <c i="1" r="AU68"/>
  <c i="6" r="BK1053"/>
  <c r="J1053"/>
  <c r="J71"/>
  <c i="3" r="R92"/>
  <c r="R91"/>
  <c i="1" r="AG83"/>
  <c i="19" r="BK96"/>
  <c r="J96"/>
  <c r="J67"/>
  <c i="1" r="AG89"/>
  <c r="AG82"/>
  <c i="2" r="BK89"/>
  <c r="J89"/>
  <c r="J64"/>
  <c i="8" r="BK98"/>
  <c r="J98"/>
  <c r="J68"/>
  <c i="14" r="BK97"/>
  <c r="J97"/>
  <c r="J67"/>
  <c i="26" r="BK333"/>
  <c r="J333"/>
  <c r="J72"/>
  <c r="BK339"/>
  <c r="J339"/>
  <c r="J74"/>
  <c i="28" r="BK90"/>
  <c r="J90"/>
  <c r="J64"/>
  <c i="11" r="BK97"/>
  <c r="J97"/>
  <c r="J68"/>
  <c i="25" r="BK93"/>
  <c r="J93"/>
  <c i="29" r="BK90"/>
  <c r="J90"/>
  <c r="J64"/>
  <c i="32" r="BK84"/>
  <c r="J84"/>
  <c r="J60"/>
  <c i="3" r="BK170"/>
  <c r="J170"/>
  <c r="J68"/>
  <c i="5" r="BK93"/>
  <c r="J93"/>
  <c r="J64"/>
  <c r="BK106"/>
  <c r="J106"/>
  <c r="J68"/>
  <c i="13" r="BK97"/>
  <c r="J97"/>
  <c r="J68"/>
  <c i="30" r="BK88"/>
  <c r="J88"/>
  <c r="J64"/>
  <c i="8" r="BK195"/>
  <c r="J195"/>
  <c r="J72"/>
  <c i="9" r="BK95"/>
  <c r="J95"/>
  <c r="J68"/>
  <c i="10" r="BK97"/>
  <c r="J97"/>
  <c r="J68"/>
  <c i="20" r="BK99"/>
  <c r="J99"/>
  <c i="1" r="AG77"/>
  <c i="18" r="J67"/>
  <c i="17" r="J100"/>
  <c r="J68"/>
  <c i="16" r="BK101"/>
  <c r="J101"/>
  <c r="J67"/>
  <c i="12" r="J97"/>
  <c r="J68"/>
  <c i="1" r="AG64"/>
  <c i="7" r="J92"/>
  <c r="J64"/>
  <c r="J63"/>
  <c i="6" r="J109"/>
  <c r="J64"/>
  <c i="3" r="BK91"/>
  <c r="J91"/>
  <c r="J63"/>
  <c i="1" r="BB57"/>
  <c r="AX57"/>
  <c i="4" r="J36"/>
  <c i="1" r="AW59"/>
  <c r="AT59"/>
  <c i="16" r="F38"/>
  <c i="1" r="BA75"/>
  <c r="BC87"/>
  <c r="AY87"/>
  <c r="BC92"/>
  <c r="AY92"/>
  <c i="32" r="F34"/>
  <c i="1" r="BA95"/>
  <c i="7" r="J36"/>
  <c i="1" r="AW64"/>
  <c r="AT64"/>
  <c r="AN64"/>
  <c i="26" r="J36"/>
  <c i="1" r="AW88"/>
  <c r="AT88"/>
  <c i="18" r="F38"/>
  <c i="1" r="BA77"/>
  <c i="24" r="J34"/>
  <c i="1" r="AG85"/>
  <c r="AU84"/>
  <c r="AZ57"/>
  <c r="AV57"/>
  <c i="7" r="F36"/>
  <c i="1" r="BA64"/>
  <c r="AU87"/>
  <c i="15" r="J38"/>
  <c i="1" r="AW73"/>
  <c r="AT73"/>
  <c i="22" r="F36"/>
  <c i="1" r="BA82"/>
  <c i="24" r="F38"/>
  <c i="1" r="BA85"/>
  <c i="29" r="F36"/>
  <c i="1" r="BA91"/>
  <c r="BB87"/>
  <c r="AX87"/>
  <c r="BD92"/>
  <c i="31" r="J32"/>
  <c i="1" r="AG94"/>
  <c r="AU92"/>
  <c i="3" r="J36"/>
  <c i="1" r="AW58"/>
  <c r="AT58"/>
  <c i="9" r="J38"/>
  <c i="1" r="AW67"/>
  <c r="AT67"/>
  <c i="9" r="F37"/>
  <c i="1" r="AZ67"/>
  <c r="AZ65"/>
  <c r="AV65"/>
  <c i="11" r="J38"/>
  <c i="1" r="AW69"/>
  <c r="AT69"/>
  <c i="13" r="F38"/>
  <c i="1" r="BA71"/>
  <c i="14" r="F38"/>
  <c i="1" r="BA72"/>
  <c i="15" r="J34"/>
  <c i="1" r="AG73"/>
  <c i="19" r="J38"/>
  <c i="1" r="AW78"/>
  <c r="AT78"/>
  <c i="23" r="J36"/>
  <c i="1" r="AW83"/>
  <c r="AT83"/>
  <c r="AN83"/>
  <c r="AZ84"/>
  <c r="AV84"/>
  <c r="BB84"/>
  <c r="AX84"/>
  <c r="BC84"/>
  <c r="AY84"/>
  <c i="30" r="F36"/>
  <c i="1" r="BA93"/>
  <c r="BB92"/>
  <c r="AX92"/>
  <c i="31" r="J36"/>
  <c i="1" r="AW94"/>
  <c r="AT94"/>
  <c i="17" r="J38"/>
  <c i="1" r="AW76"/>
  <c r="AT76"/>
  <c i="19" r="F38"/>
  <c i="1" r="BA78"/>
  <c r="AZ79"/>
  <c r="AV79"/>
  <c i="20" r="J34"/>
  <c i="1" r="AG80"/>
  <c i="21" r="J38"/>
  <c i="1" r="AW81"/>
  <c r="AT81"/>
  <c i="27" r="F36"/>
  <c i="1" r="BA89"/>
  <c i="29" r="J36"/>
  <c i="1" r="AW91"/>
  <c r="AT91"/>
  <c i="2" r="J36"/>
  <c i="1" r="AW56"/>
  <c r="AT56"/>
  <c i="5" r="J36"/>
  <c i="1" r="AW61"/>
  <c r="AT61"/>
  <c i="9" r="F38"/>
  <c i="1" r="BA67"/>
  <c i="10" r="J38"/>
  <c i="1" r="AW68"/>
  <c r="AT68"/>
  <c i="12" r="J34"/>
  <c i="1" r="AG70"/>
  <c i="13" r="J38"/>
  <c i="1" r="AW71"/>
  <c r="AT71"/>
  <c i="15" r="F38"/>
  <c i="1" r="BA73"/>
  <c i="17" r="J34"/>
  <c i="1" r="AG76"/>
  <c r="BC74"/>
  <c r="AY74"/>
  <c r="AZ74"/>
  <c r="AV74"/>
  <c i="21" r="J34"/>
  <c i="1" r="AG81"/>
  <c i="22" r="J36"/>
  <c i="1" r="AW82"/>
  <c r="AT82"/>
  <c r="AN82"/>
  <c i="25" r="F38"/>
  <c i="1" r="BA86"/>
  <c i="26" r="F36"/>
  <c i="1" r="BA88"/>
  <c r="BC57"/>
  <c r="AY57"/>
  <c i="6" r="F36"/>
  <c i="1" r="BA63"/>
  <c r="BC79"/>
  <c r="AY79"/>
  <c i="24" r="J38"/>
  <c i="1" r="AW85"/>
  <c r="AT85"/>
  <c i="28" r="F36"/>
  <c i="1" r="BA90"/>
  <c r="AX55"/>
  <c r="BD57"/>
  <c i="4" r="J32"/>
  <c i="1" r="AG59"/>
  <c i="8" r="F38"/>
  <c i="1" r="BA66"/>
  <c i="11" r="F38"/>
  <c i="1" r="BA69"/>
  <c i="12" r="J38"/>
  <c i="1" r="AW70"/>
  <c r="AT70"/>
  <c i="14" r="J38"/>
  <c i="1" r="AW72"/>
  <c r="AT72"/>
  <c i="17" r="F38"/>
  <c i="1" r="BA76"/>
  <c i="18" r="J38"/>
  <c i="1" r="AW77"/>
  <c r="AT77"/>
  <c r="AN77"/>
  <c i="20" r="F38"/>
  <c i="1" r="BA80"/>
  <c i="23" r="F36"/>
  <c i="1" r="BA83"/>
  <c r="BD84"/>
  <c i="25" r="J38"/>
  <c i="1" r="AW86"/>
  <c r="AT86"/>
  <c r="AZ92"/>
  <c r="AV92"/>
  <c i="31" r="F36"/>
  <c i="1" r="BA94"/>
  <c i="2" r="F36"/>
  <c i="1" r="BA56"/>
  <c r="BA55"/>
  <c r="AW55"/>
  <c r="AT55"/>
  <c r="BB74"/>
  <c r="AX74"/>
  <c r="BD74"/>
  <c i="20" r="J38"/>
  <c i="1" r="AW80"/>
  <c r="AT80"/>
  <c i="27" r="J36"/>
  <c i="1" r="AW89"/>
  <c r="AT89"/>
  <c r="AN89"/>
  <c i="28" r="J36"/>
  <c i="1" r="AW90"/>
  <c r="AT90"/>
  <c r="BD87"/>
  <c r="AZ87"/>
  <c r="AV87"/>
  <c i="30" r="J36"/>
  <c i="1" r="AW93"/>
  <c r="AT93"/>
  <c i="32" r="J34"/>
  <c i="1" r="AW95"/>
  <c r="AT95"/>
  <c i="5" r="F36"/>
  <c i="1" r="BA61"/>
  <c r="BA60"/>
  <c r="AW60"/>
  <c r="AT60"/>
  <c i="8" r="J38"/>
  <c i="1" r="AW66"/>
  <c r="AT66"/>
  <c i="10" r="F38"/>
  <c i="1" r="BA68"/>
  <c i="12" r="F38"/>
  <c i="1" r="BA70"/>
  <c r="BD65"/>
  <c r="BB65"/>
  <c r="AX65"/>
  <c r="BC65"/>
  <c r="AY65"/>
  <c i="16" r="J38"/>
  <c i="1" r="AW75"/>
  <c r="AT75"/>
  <c r="BB79"/>
  <c r="AX79"/>
  <c r="BD79"/>
  <c i="21" r="F38"/>
  <c i="1" r="BA81"/>
  <c r="AU57"/>
  <c i="25" r="J34"/>
  <c i="1" r="AG86"/>
  <c r="AS54"/>
  <c i="3" r="F36"/>
  <c i="1" r="BA58"/>
  <c i="4" r="F36"/>
  <c i="1" r="BA59"/>
  <c i="6" r="J36"/>
  <c i="1" r="AW63"/>
  <c r="AT63"/>
  <c i="6" l="1" r="P108"/>
  <c i="1" r="AU63"/>
  <c i="6" r="T108"/>
  <c i="10" r="BK96"/>
  <c r="J96"/>
  <c r="J67"/>
  <c i="13" r="BK96"/>
  <c r="J96"/>
  <c r="J67"/>
  <c i="29" r="BK89"/>
  <c r="J89"/>
  <c r="J63"/>
  <c i="5" r="BK92"/>
  <c r="J92"/>
  <c i="6" r="BK108"/>
  <c r="J108"/>
  <c r="J63"/>
  <c i="32" r="BK83"/>
  <c r="J83"/>
  <c r="J59"/>
  <c i="2" r="BK88"/>
  <c r="J88"/>
  <c r="J63"/>
  <c i="24" r="J67"/>
  <c i="11" r="BK96"/>
  <c r="J96"/>
  <c r="J67"/>
  <c i="28" r="BK89"/>
  <c r="J89"/>
  <c i="25" r="J67"/>
  <c i="30" r="BK87"/>
  <c r="J87"/>
  <c r="J63"/>
  <c i="8" r="BK97"/>
  <c r="J97"/>
  <c r="J67"/>
  <c i="26" r="BK97"/>
  <c r="J97"/>
  <c i="9" r="BK94"/>
  <c r="J94"/>
  <c i="1" r="AN94"/>
  <c i="31" r="J41"/>
  <c i="27" r="J41"/>
  <c i="25" r="J43"/>
  <c i="24" r="J43"/>
  <c i="23" r="J41"/>
  <c i="1" r="AN81"/>
  <c i="22" r="J41"/>
  <c i="1" r="AN80"/>
  <c i="21" r="J43"/>
  <c i="20" r="J67"/>
  <c r="J43"/>
  <c i="1" r="AN76"/>
  <c i="18" r="J43"/>
  <c i="17" r="J43"/>
  <c i="1" r="AN73"/>
  <c i="15" r="J43"/>
  <c i="1" r="AN70"/>
  <c i="12" r="J43"/>
  <c i="7" r="J41"/>
  <c i="1" r="AN59"/>
  <c i="4" r="J41"/>
  <c i="1" r="AN85"/>
  <c r="AN86"/>
  <c i="9" r="J34"/>
  <c i="1" r="AG67"/>
  <c i="16" r="J34"/>
  <c i="1" r="AG75"/>
  <c r="BA84"/>
  <c r="AW84"/>
  <c r="AT84"/>
  <c r="BA92"/>
  <c r="AW92"/>
  <c r="AT92"/>
  <c r="AU79"/>
  <c r="AU65"/>
  <c r="AG84"/>
  <c r="BB62"/>
  <c r="AX62"/>
  <c i="14" r="J34"/>
  <c i="1" r="AG72"/>
  <c r="BA57"/>
  <c r="AW57"/>
  <c r="AT57"/>
  <c r="BA74"/>
  <c r="AW74"/>
  <c r="AT74"/>
  <c r="BD62"/>
  <c r="AU74"/>
  <c i="5" r="J32"/>
  <c i="1" r="AG61"/>
  <c r="AG60"/>
  <c i="26" r="J32"/>
  <c i="1" r="AG88"/>
  <c r="AG79"/>
  <c r="BA87"/>
  <c r="AW87"/>
  <c r="AT87"/>
  <c r="BA79"/>
  <c r="AW79"/>
  <c r="AT79"/>
  <c r="AZ62"/>
  <c r="AV62"/>
  <c i="19" r="J34"/>
  <c i="1" r="AG78"/>
  <c i="28" r="J32"/>
  <c i="1" r="AG90"/>
  <c i="3" r="J32"/>
  <c i="1" r="AG58"/>
  <c r="AG57"/>
  <c r="BA65"/>
  <c r="AW65"/>
  <c r="AT65"/>
  <c r="BC62"/>
  <c r="AY62"/>
  <c i="5" l="1" r="J41"/>
  <c i="9" r="J43"/>
  <c i="28" r="J41"/>
  <c i="19" r="J43"/>
  <c i="26" r="J41"/>
  <c i="14" r="J43"/>
  <c i="28" r="J63"/>
  <c i="9" r="J67"/>
  <c i="26" r="J63"/>
  <c i="5" r="J63"/>
  <c i="1" r="AN79"/>
  <c i="16" r="J43"/>
  <c i="1" r="AN75"/>
  <c i="3" r="J41"/>
  <c i="1" r="AN58"/>
  <c r="AN57"/>
  <c r="AN90"/>
  <c r="AN60"/>
  <c r="AN67"/>
  <c r="AN78"/>
  <c r="AN88"/>
  <c r="AN61"/>
  <c r="AN72"/>
  <c r="AN84"/>
  <c i="8" r="J34"/>
  <c i="1" r="AG66"/>
  <c i="10" r="J34"/>
  <c i="1" r="AG68"/>
  <c r="AN68"/>
  <c i="30" r="J32"/>
  <c i="1" r="AG93"/>
  <c i="32" r="J30"/>
  <c i="1" r="AG95"/>
  <c r="BA62"/>
  <c r="AW62"/>
  <c r="AT62"/>
  <c i="29" r="J32"/>
  <c i="1" r="AG91"/>
  <c r="AG87"/>
  <c r="BB54"/>
  <c r="W31"/>
  <c r="BD54"/>
  <c r="W33"/>
  <c r="AG74"/>
  <c i="13" r="J34"/>
  <c i="1" r="AG71"/>
  <c i="6" r="J32"/>
  <c i="1" r="AG63"/>
  <c r="AN63"/>
  <c i="2" r="J32"/>
  <c i="1" r="AG56"/>
  <c r="AG55"/>
  <c r="AN55"/>
  <c r="BC54"/>
  <c r="AY54"/>
  <c r="AU62"/>
  <c r="AU54"/>
  <c i="11" r="J34"/>
  <c i="1" r="AG69"/>
  <c r="AZ54"/>
  <c r="AV54"/>
  <c r="AK29"/>
  <c l="1" r="AN74"/>
  <c i="30" r="J41"/>
  <c i="11" r="J43"/>
  <c i="32" r="J39"/>
  <c i="10" r="J43"/>
  <c i="8" r="J43"/>
  <c i="29" r="J41"/>
  <c i="6" r="J41"/>
  <c i="13" r="J43"/>
  <c i="2" r="J41"/>
  <c i="1" r="AN93"/>
  <c r="AN95"/>
  <c r="AN66"/>
  <c r="AN69"/>
  <c r="AN91"/>
  <c r="AN56"/>
  <c r="AN71"/>
  <c r="AN87"/>
  <c r="AG92"/>
  <c r="AX54"/>
  <c r="AG65"/>
  <c r="W29"/>
  <c r="W32"/>
  <c r="BA54"/>
  <c r="W30"/>
  <c l="1" r="AN92"/>
  <c r="AN65"/>
  <c r="AW54"/>
  <c r="AK30"/>
  <c r="AG62"/>
  <c r="AG54"/>
  <c r="AK26"/>
  <c l="1" r="AN62"/>
  <c r="AK35"/>
  <c r="AT54"/>
  <c l="1" r="AN54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<sst xmlns="http://schemas.openxmlformats.org/spreadsheetml/2006/main">
  <si>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</si>
  <si>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</si>
  <si>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</si>
  <si>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</si>
  <si>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</si>
  <si>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{893071f7-cb6d-490f-beee-3ca9e6a00795}</t>
  </si>
  <si>
    <t>0,01</t>
  </si>
  <si>
    <t>21</t>
  </si>
  <si>
    <t>15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</si>
  <si>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</si>
  <si>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</si>
  <si>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</si>
  <si>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</si>
  <si>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</si>
  <si>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202124_opt1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</si>
  <si>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</t>
  </si>
  <si>
    <t>Stavba:</t>
  </si>
  <si>
    <t>Kolovraty - dostupné bydlení</t>
  </si>
  <si>
    <t>KSO:</t>
  </si>
  <si>
    <t>803 59 11</t>
  </si>
  <si>
    <t>CC-CZ:</t>
  </si>
  <si>
    <t/>
  </si>
  <si>
    <t>Místo:</t>
  </si>
  <si>
    <t>Kolovraty</t>
  </si>
  <si>
    <t>Datum:</t>
  </si>
  <si>
    <t>28. 6. 2021</t>
  </si>
  <si>
    <t>Zadavatel:</t>
  </si>
  <si>
    <t>IČ:</t>
  </si>
  <si>
    <t>atelier HETA s.r.o.</t>
  </si>
  <si>
    <t>DIČ:</t>
  </si>
  <si>
    <t>Uchazeč:</t>
  </si>
  <si>
    <t>Vyplň údaj</t>
  </si>
  <si>
    <t>Projektant:</t>
  </si>
  <si>
    <t>True</t>
  </si>
  <si>
    <t>Zpracovatel:</t>
  </si>
  <si>
    <t>13193902</t>
  </si>
  <si>
    <t>Toman Martin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</si>
  <si>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</si>
  <si>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www.podminky.urs.cz.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</si>
  <si>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</si>
  <si>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</si>
  <si>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</si>
  <si>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</si>
  <si>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</si>
  <si>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</si>
  <si>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</si>
  <si>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</si>
  <si>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</si>
  <si>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</si>
  <si>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</si>
  <si>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</si>
  <si>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</si>
  <si>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</si>
  <si>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</si>
  <si>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</si>
  <si>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</si>
  <si>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</si>
  <si>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</si>
  <si>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</si>
  <si>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</si>
  <si>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</si>
  <si>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</si>
  <si>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</si>
  <si>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</si>
  <si>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</si>
  <si>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</si>
  <si>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</si>
  <si>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</si>
  <si>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</si>
  <si>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</si>
  <si>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</si>
  <si>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</si>
  <si>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</si>
  <si>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</si>
  <si>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</si>
  <si>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</si>
  <si>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</si>
  <si>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SO-01</t>
  </si>
  <si>
    <t>Příprava území</t>
  </si>
  <si>
    <t>STA</t>
  </si>
  <si>
    <t>1</t>
  </si>
  <si>
    <t>{59feecc7-39aa-4725-855c-94f4aee3bf05}</t>
  </si>
  <si>
    <t>/</t>
  </si>
  <si>
    <t>SO-01.04</t>
  </si>
  <si>
    <t>Skrývka ornice, HTÚ</t>
  </si>
  <si>
    <t>Soupis</t>
  </si>
  <si>
    <t>2</t>
  </si>
  <si>
    <t>{e0b58e50-a294-47cc-8954-fa4599f8eab0}</t>
  </si>
  <si>
    <t>SO-02</t>
  </si>
  <si>
    <t>Přípojky inženýrských sítí</t>
  </si>
  <si>
    <t>{e5a9ec3c-a3db-40b2-8577-7518ef52d326}</t>
  </si>
  <si>
    <t>SO-02.01</t>
  </si>
  <si>
    <t>Vodovodní přípojka</t>
  </si>
  <si>
    <t>{907463ba-34e6-40c2-8ba3-ba6c8e3adc3e}</t>
  </si>
  <si>
    <t>SO-02.04</t>
  </si>
  <si>
    <t>Přípojka elektro NN, příprava uložení datového kabelu</t>
  </si>
  <si>
    <t>{e3f84bc6-74f0-4165-b0b4-9f98819f49cc}</t>
  </si>
  <si>
    <t>SO-03</t>
  </si>
  <si>
    <t>Retence dešťových vod</t>
  </si>
  <si>
    <t>{e5b57ce9-6325-4e34-8ccb-bde3fad8f518}</t>
  </si>
  <si>
    <t>SO-03.01</t>
  </si>
  <si>
    <t>Retenční nádrž - dešťové vody</t>
  </si>
  <si>
    <t>{6ddc17ac-f230-4879-8b83-4ef590cc2a05}</t>
  </si>
  <si>
    <t>SO-04</t>
  </si>
  <si>
    <t>Objekt bytového domu</t>
  </si>
  <si>
    <t>{1da8187d-a179-4ea9-8a0e-ef2dbd52712b}</t>
  </si>
  <si>
    <t>SO-04.01</t>
  </si>
  <si>
    <t>Architektonicko stavební řešení</t>
  </si>
  <si>
    <t>{dbd2dd55-c530-4a1f-8052-9e8467288170}</t>
  </si>
  <si>
    <t>SO-04.02</t>
  </si>
  <si>
    <t>Konstrukční část objektu</t>
  </si>
  <si>
    <t>{37fe524c-cdff-4fe7-af47-f49b4940ce96}</t>
  </si>
  <si>
    <t>SO-04.03</t>
  </si>
  <si>
    <t>ZTI a interierový závlahový systém</t>
  </si>
  <si>
    <t>{9caf8cf6-0d27-447b-a443-3d3a216333b1}</t>
  </si>
  <si>
    <t>SO-04.03.01</t>
  </si>
  <si>
    <t>Dešťová kanalizace</t>
  </si>
  <si>
    <t>3</t>
  </si>
  <si>
    <t>{ed4683ad-de48-416c-ba74-55c329f50296}</t>
  </si>
  <si>
    <t>SO-04.03.02</t>
  </si>
  <si>
    <t>Splašková kanalizace</t>
  </si>
  <si>
    <t>{001b61ff-3944-4955-946c-b551cc14f09a}</t>
  </si>
  <si>
    <t>SO-04.03.03</t>
  </si>
  <si>
    <t>Společné prostory - ZTI</t>
  </si>
  <si>
    <t>{fbc4722f-60ff-4442-9ff2-356db3e369be}</t>
  </si>
  <si>
    <t>SO-04.03.04</t>
  </si>
  <si>
    <t>Byt 1+KK - ZTI</t>
  </si>
  <si>
    <t>{23e2b28a-cc9e-45ae-a574-43ae8526f7f6}</t>
  </si>
  <si>
    <t>SO-04.03.05</t>
  </si>
  <si>
    <t>Byt 2+KK - ZTI</t>
  </si>
  <si>
    <t>{b7dfdf14-fb39-47b2-8ea8-d6e5ddf4a2af}</t>
  </si>
  <si>
    <t>SO-04.03.06</t>
  </si>
  <si>
    <t>Byt 3+KK - ZTI</t>
  </si>
  <si>
    <t>{40f6abba-fa1c-4fb8-807c-6e3a09ba551d}</t>
  </si>
  <si>
    <t>SO-04.03.08</t>
  </si>
  <si>
    <t xml:space="preserve">Závlahový systém interiérový </t>
  </si>
  <si>
    <t>{cf3be642-ee3e-4152-b737-32abf4172a47}</t>
  </si>
  <si>
    <t>SO-04.03.07</t>
  </si>
  <si>
    <t>Zařizovací předměty</t>
  </si>
  <si>
    <t>{c3cba6d4-23c6-4944-bffa-52d59989d0aa}</t>
  </si>
  <si>
    <t>SO-04.04</t>
  </si>
  <si>
    <t>Elektro, umělé osvětlení</t>
  </si>
  <si>
    <t>{6dd64700-9837-42ea-ba6f-a776ecbefbaa}</t>
  </si>
  <si>
    <t>SO-04.04.01</t>
  </si>
  <si>
    <t>Silnoproud</t>
  </si>
  <si>
    <t>{40bf751b-1f60-46fc-98b1-3917cc8627c7}</t>
  </si>
  <si>
    <t>SO-04.04.02</t>
  </si>
  <si>
    <t>Slaboproud</t>
  </si>
  <si>
    <t>{eadbef92-955b-47ea-b603-ff8903d02b40}</t>
  </si>
  <si>
    <t>SO-04.04.03</t>
  </si>
  <si>
    <t>EPS</t>
  </si>
  <si>
    <t>{849d34e3-25ba-4f73-8b16-7ebdce67baba}</t>
  </si>
  <si>
    <t>SO-04.04.04</t>
  </si>
  <si>
    <t>Umělé osvětlení</t>
  </si>
  <si>
    <t>{9ababb0a-804b-4249-8497-2f8e6f68bde4}</t>
  </si>
  <si>
    <t>SO-04.05</t>
  </si>
  <si>
    <t>ÚT, tepelné čerpadlo</t>
  </si>
  <si>
    <t>{7e9b7549-e0f4-46a2-93e8-1ae31f92ec43}</t>
  </si>
  <si>
    <t>SO-04.05.01</t>
  </si>
  <si>
    <t>ÚT</t>
  </si>
  <si>
    <t>{1822ba14-9f61-41a4-b861-b2e160078d91}</t>
  </si>
  <si>
    <t>SO-04.05.02</t>
  </si>
  <si>
    <t xml:space="preserve">Tepelné čerpadlo </t>
  </si>
  <si>
    <t>{4ddddbde-09e8-46cd-b6b4-2ead90351d63}</t>
  </si>
  <si>
    <t>SO-04.06</t>
  </si>
  <si>
    <t>Fotovoltaika</t>
  </si>
  <si>
    <t>{fe8f182e-03fe-4d0c-9db3-ebfc47e97870}</t>
  </si>
  <si>
    <t>SO-04.09</t>
  </si>
  <si>
    <t>Interierové zařízení</t>
  </si>
  <si>
    <t>{3f9abdbc-0f0a-4d50-92cb-61c46db4033f}</t>
  </si>
  <si>
    <t>SO-04.10</t>
  </si>
  <si>
    <t>VZT</t>
  </si>
  <si>
    <t>{54da58ce-fbe0-47f6-8ddd-852f93501ef1}</t>
  </si>
  <si>
    <t>SO-04.10.01</t>
  </si>
  <si>
    <t>VZT byty</t>
  </si>
  <si>
    <t>{70de29b4-6670-478e-ba7e-7a5f0a388350}</t>
  </si>
  <si>
    <t>SO-04.10.02</t>
  </si>
  <si>
    <t>CHÚC</t>
  </si>
  <si>
    <t>{fcb375a2-21ec-466d-bbf5-8685e0dd184b}</t>
  </si>
  <si>
    <t>SO-05</t>
  </si>
  <si>
    <t>Exterierové úpravy</t>
  </si>
  <si>
    <t>{61247602-fa79-49ae-b7c2-e2c136deac8c}</t>
  </si>
  <si>
    <t>SO-05.02</t>
  </si>
  <si>
    <t>Sjezd na komunikaci, pojezdové plochy</t>
  </si>
  <si>
    <t>{a2f78c24-5fd3-4758-b4a3-b8cecfe723a3}</t>
  </si>
  <si>
    <t>SO-05.05</t>
  </si>
  <si>
    <t>Exterierový mobiliář</t>
  </si>
  <si>
    <t>{f4efa6b4-b364-4a9c-ac99-28d0759ca76a}</t>
  </si>
  <si>
    <t>SO-05.03</t>
  </si>
  <si>
    <t>Oplocení předzahrádek</t>
  </si>
  <si>
    <t>{fa2b3918-39c7-4aa5-9f90-8756fce319f5}</t>
  </si>
  <si>
    <t>SO-05.04</t>
  </si>
  <si>
    <t>Oplocení pozemku</t>
  </si>
  <si>
    <t>{f760e033-ad69-4cad-9a66-f9f497a80c22}</t>
  </si>
  <si>
    <t>SO-06</t>
  </si>
  <si>
    <t>Sadové a terénní úpravy</t>
  </si>
  <si>
    <t>{dbecba49-f84d-4ee1-b2ac-3ac4ef14ac84}</t>
  </si>
  <si>
    <t>SO-06.01</t>
  </si>
  <si>
    <t>Čisté terénní úpravy</t>
  </si>
  <si>
    <t>{05f6b6d5-326d-48fb-9c41-0b4dc8899cb3}</t>
  </si>
  <si>
    <t>SO-06.02</t>
  </si>
  <si>
    <t>Závlaha</t>
  </si>
  <si>
    <t>{a595f977-4248-419d-ab5e-95144fea730f}</t>
  </si>
  <si>
    <t>VRN</t>
  </si>
  <si>
    <t>Vedlejší rozpočtové náklady</t>
  </si>
  <si>
    <t>{08c8f154-ff2e-4d2a-886a-944c38e2671d}</t>
  </si>
  <si>
    <t>KRYCÍ LIST SOUPISU PRACÍ</t>
  </si>
  <si>
    <t>Objekt:</t>
  </si>
  <si>
    <t>SO-01 - Příprava území</t>
  </si>
  <si>
    <t>Soupis:</t>
  </si>
  <si>
    <t>SO-01.04 - Skrývka ornice, HTÚ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</si>
  <si>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</si>
  <si>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</si>
  <si>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</si>
  <si>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</si>
  <si>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</si>
  <si>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</si>
  <si>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998 - Přesun hmot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</si>
  <si>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</si>
  <si>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</si>
  <si>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</si>
  <si>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</si>
  <si>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</si>
  <si>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</si>
  <si>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</si>
  <si>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</si>
  <si>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</si>
  <si>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</si>
  <si>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</si>
  <si>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</si>
  <si>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</si>
  <si>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</si>
  <si>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</si>
  <si>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</si>
  <si>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</si>
  <si>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</si>
  <si>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121151125</t>
  </si>
  <si>
    <t>Sejmutí ornice strojně při souvislé ploše přes 500 m2, tl. vrstvy přes 250 do 300 mm</t>
  </si>
  <si>
    <t>m2</t>
  </si>
  <si>
    <t>CS ÚRS 2023 02</t>
  </si>
  <si>
    <t>4</t>
  </si>
  <si>
    <t>-1212996534</t>
  </si>
  <si>
    <t>Online PSC</t>
  </si>
  <si>
    <t>https://podminky.urs.cz/item/CS_URS_2023_02/121151125</t>
  </si>
  <si>
    <t>VV</t>
  </si>
  <si>
    <t>výměra dle výkresu D.1.1.01 tl. 300 mm</t>
  </si>
  <si>
    <t>1203,48/0,3</t>
  </si>
  <si>
    <t>Součet</t>
  </si>
  <si>
    <t>131251107</t>
  </si>
  <si>
    <t>Hloubení nezapažených jam a zářezů strojně s urovnáním dna do předepsaného profilu a spádu v hornině třídy těžitelnosti I skupiny 3 přes 5 000 m3</t>
  </si>
  <si>
    <t>m3</t>
  </si>
  <si>
    <t>1014788726</t>
  </si>
  <si>
    <t>https://podminky.urs.cz/item/CS_URS_2023_02/131251107</t>
  </si>
  <si>
    <t xml:space="preserve">výměra dle výkresu D.1.1.01 </t>
  </si>
  <si>
    <t>8328,95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</si>
  <si>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</si>
  <si>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</si>
  <si>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500821349</t>
  </si>
  <si>
    <t>https://podminky.urs.cz/item/CS_URS_2023_02/162351103</t>
  </si>
  <si>
    <t>vykopaná zemina na meziskládku</t>
  </si>
  <si>
    <t>2606,65</t>
  </si>
  <si>
    <t>zemina z meziskládky na zásypy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</si>
  <si>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</si>
  <si>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</si>
  <si>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1432330068</t>
  </si>
  <si>
    <t>https://podminky.urs.cz/item/CS_URS_2023_02/162751117</t>
  </si>
  <si>
    <t>přebytečný výkopek na skládku</t>
  </si>
  <si>
    <t>8328,95-2606,65</t>
  </si>
  <si>
    <t xml:space="preserve">přebytečná ornice skládku určí město </t>
  </si>
  <si>
    <t>1203,48-579,52</t>
  </si>
  <si>
    <t>5</t>
  </si>
  <si>
    <t>167151111</t>
  </si>
  <si>
    <t>Nakládání, skládání a překládání neulehlého výkopku nebo sypaniny strojně nakládání, množství přes 100 m3, z hornin třídy těžitelnosti I, skupiny 1 až 3</t>
  </si>
  <si>
    <t>412914012</t>
  </si>
  <si>
    <t>https://podminky.urs.cz/item/CS_URS_2023_02/167151111</t>
  </si>
  <si>
    <t>výkopek na zásypy</t>
  </si>
  <si>
    <t>6</t>
  </si>
  <si>
    <t>171201231</t>
  </si>
  <si>
    <t>Poplatek za uložení stavebního odpadu na recyklační skládce (skládkovné) zeminy a kamení zatříděného do Katalogu odpadů pod kódem 17 05 04</t>
  </si>
  <si>
    <t>t</t>
  </si>
  <si>
    <t>1627678564</t>
  </si>
  <si>
    <t>https://podminky.urs.cz/item/CS_URS_2023_02/171201231</t>
  </si>
  <si>
    <t>přebytečná zemina</t>
  </si>
  <si>
    <t>5722,3*1,8</t>
  </si>
  <si>
    <t>7</t>
  </si>
  <si>
    <t>174151101</t>
  </si>
  <si>
    <t>Zásyp sypaninou z jakékoliv horniny strojně s uložením výkopku ve vrstvách se zhutněním jam, šachet, rýh nebo kolem objektů v těchto vykopávkách</t>
  </si>
  <si>
    <t>82679684</t>
  </si>
  <si>
    <t>https://podminky.urs.cz/item/CS_URS_2023_02/174151101</t>
  </si>
  <si>
    <t>8</t>
  </si>
  <si>
    <t>175151101</t>
  </si>
  <si>
    <t>Obsypání potrubí strojně sypaninou z vhodných třídy těžitelnosti I a II, skupiny 1 až 4 nebo materiálem připraveným podél výkopu ve vzdálenosti do 3 m od jeho kraje, pro jakoukoliv hloubku výkopu a míru zhutnění bez prohození sypaniny</t>
  </si>
  <si>
    <t>-1403091515</t>
  </si>
  <si>
    <t>https://podminky.urs.cz/item/CS_URS_2023_02/175151101</t>
  </si>
  <si>
    <t>obsyp drenáží</t>
  </si>
  <si>
    <t>23,67</t>
  </si>
  <si>
    <t>9</t>
  </si>
  <si>
    <t>M</t>
  </si>
  <si>
    <t>58343810</t>
  </si>
  <si>
    <t>kamenivo drcené hrubé frakce 4/8</t>
  </si>
  <si>
    <t>-1840983639</t>
  </si>
  <si>
    <t>23,67*2 'Přepočtené koeficientem množství</t>
  </si>
  <si>
    <t>10</t>
  </si>
  <si>
    <t>181311106</t>
  </si>
  <si>
    <t>Rozprostření a urovnání ornice v rovině nebo ve svahu sklonu do 1:5 ručně při souvislé ploše, tl. vrstvy přes 300 do 400 mm</t>
  </si>
  <si>
    <t>-416479543</t>
  </si>
  <si>
    <t>https://podminky.urs.cz/item/CS_URS_2023_02/181311106</t>
  </si>
  <si>
    <t>D024 - záhony v atriu</t>
  </si>
  <si>
    <t>"záhon 1" 8,78</t>
  </si>
  <si>
    <t>"záhon 2" 48,92</t>
  </si>
  <si>
    <t>"záhon 3" 43,94</t>
  </si>
  <si>
    <t>"záhon 4" 27,13</t>
  </si>
  <si>
    <t>998</t>
  </si>
  <si>
    <t>Přesun hmot</t>
  </si>
  <si>
    <t>11</t>
  </si>
  <si>
    <t>998011002</t>
  </si>
  <si>
    <t>Přesun hmot pro budovy občanské výstavby, bydlení, výrobu a služby s nosnou svislou konstrukcí zděnou z cihel, tvárnic nebo kamene vodorovná dopravní vzdálenost do 100 m pro budovy výšky přes 6 do 12 m</t>
  </si>
  <si>
    <t>-824642092</t>
  </si>
  <si>
    <t>https://podminky.urs.cz/item/CS_URS_2023_02/998011002</t>
  </si>
  <si>
    <t>SO-02 - Přípojky inženýrských sítí</t>
  </si>
  <si>
    <t>SO-02.01 - Vodovodní přípojka</t>
  </si>
  <si>
    <t xml:space="preserve">    5 - Komunikace pozemní</t>
  </si>
  <si>
    <t xml:space="preserve">    8 - Trubní vedení</t>
  </si>
  <si>
    <t>PSV - Práce a dodávky PSV</t>
  </si>
  <si>
    <t xml:space="preserve">    722 - Zdravotechnika - vnitřní vodovod</t>
  </si>
  <si>
    <t>113154113</t>
  </si>
  <si>
    <t>Frézování živičného podkladu nebo krytu s naložením na dopravní prostředek plochy do 500 m2 bez překážek v trase pruhu šířky do 0,5 m, tloušťky vrstvy 50 mm</t>
  </si>
  <si>
    <t>-508258819</t>
  </si>
  <si>
    <t>https://podminky.urs.cz/item/CS_URS_2023_02/113154113</t>
  </si>
  <si>
    <t>3*0,5</t>
  </si>
  <si>
    <t>119001421</t>
  </si>
  <si>
    <t>Dočasné zajištění podzemního potrubí nebo vedení ve výkopišti ve stavu i poloze, ve kterých byla na začátku zemních prací a to s podepřením, vzepřením nebo vyvěšením, případně s ochranným bedněním, se zřízením a odstraněním zajišťovací konstrukce, s opotřebením hmot kabelů a kabelových tratí z volně ložených kabelů a to do 3 kabelů</t>
  </si>
  <si>
    <t>m</t>
  </si>
  <si>
    <t>-991526666</t>
  </si>
  <si>
    <t>https://podminky.urs.cz/item/CS_URS_2023_02/119001421</t>
  </si>
  <si>
    <t>131251100</t>
  </si>
  <si>
    <t>Hloubení nezapažených jam a zářezů strojně s urovnáním dna do předepsaného profilu a spádu v hornině třídy těžitelnosti I skupiny 3 do 20 m3</t>
  </si>
  <si>
    <t>-837447730</t>
  </si>
  <si>
    <t>https://podminky.urs.cz/item/CS_URS_2023_02/131251100</t>
  </si>
  <si>
    <t>(2,5/3*(2*2+sqrt(2*2*2,5*2,5)+2,5*2,5))</t>
  </si>
  <si>
    <t>132212111</t>
  </si>
  <si>
    <t>Hloubení rýh šířky do 800 mm ručně zapažených i nezapažených, s urovnáním dna do předepsaného profilu a spádu v hornině třídy těžitelnosti I skupiny 3 soudržných</t>
  </si>
  <si>
    <t>vlastní</t>
  </si>
  <si>
    <t>-969641504</t>
  </si>
  <si>
    <t>1,5*0,8*1,7</t>
  </si>
  <si>
    <t>132354101</t>
  </si>
  <si>
    <t>Hloubení zapažených rýh šířky do 800 mm strojně s urovnáním dna do předepsaného profilu a spádu v hornině třídy těžitelnosti II skupiny 4 do 20 m3</t>
  </si>
  <si>
    <t>218369945</t>
  </si>
  <si>
    <t>https://podminky.urs.cz/item/CS_URS_2023_02/132354101</t>
  </si>
  <si>
    <t>8,33*0,8*1,6</t>
  </si>
  <si>
    <t>8*0,8*1,4</t>
  </si>
  <si>
    <t>151102101</t>
  </si>
  <si>
    <t>Zřízení pažení a rozepření stěn rýh při překopech inženýrských sítí plochy do 20 m2 pro jakoukoliv mezerovitost příložné, hloubky do 2 m</t>
  </si>
  <si>
    <t>-1418332094</t>
  </si>
  <si>
    <t>https://podminky.urs.cz/item/CS_URS_2023_02/151102101</t>
  </si>
  <si>
    <t>3*2*2</t>
  </si>
  <si>
    <t>151102111</t>
  </si>
  <si>
    <t>Odstranění pažení a rozepření stěn rýh při překopech inženýrských sítí plochy do 20 m2 s uložením materiálu na vzdálenost do 3 m od kraje výkopu příložné, hloubky do 2 m</t>
  </si>
  <si>
    <t>2062116535</t>
  </si>
  <si>
    <t>https://podminky.urs.cz/item/CS_URS_2023_02/151102111</t>
  </si>
  <si>
    <t>166151111</t>
  </si>
  <si>
    <t>Přehození neulehlého výkopku strojně z horniny třídy těžitelnosti II, skupiny 4 a 5</t>
  </si>
  <si>
    <t>-1843130642</t>
  </si>
  <si>
    <t>https://podminky.urs.cz/item/CS_URS_2023_02/166151111</t>
  </si>
  <si>
    <t>171201221</t>
  </si>
  <si>
    <t>Poplatek za uložení stavebního odpadu na skládce (skládkovné) zeminy a kamení zatříděného do Katalogu odpadů pod kódem 17 05 04</t>
  </si>
  <si>
    <t>-520263720</t>
  </si>
  <si>
    <t>https://podminky.urs.cz/item/CS_URS_2023_02/171201221</t>
  </si>
  <si>
    <t>5*2 "Přepočtené koeficientem množství</t>
  </si>
  <si>
    <t>-306660133</t>
  </si>
  <si>
    <t>-1698070858</t>
  </si>
  <si>
    <t>12</t>
  </si>
  <si>
    <t>58331200</t>
  </si>
  <si>
    <t>štěrkopísek netříděný</t>
  </si>
  <si>
    <t>-1229096227</t>
  </si>
  <si>
    <t>21,662*2 "Přepočtené koeficientem množství</t>
  </si>
  <si>
    <t>Komunikace pozemní</t>
  </si>
  <si>
    <t>13</t>
  </si>
  <si>
    <t>566901124</t>
  </si>
  <si>
    <t>Vyspravení podkladu po překopech inženýrských sítí plochy do 15 m2 s rozprostřením a zhutněním štěrkopískem tl. 250 mm</t>
  </si>
  <si>
    <t>488622418</t>
  </si>
  <si>
    <t>https://podminky.urs.cz/item/CS_URS_2023_02/566901124</t>
  </si>
  <si>
    <t>0,8*3</t>
  </si>
  <si>
    <t>14</t>
  </si>
  <si>
    <t>572340111</t>
  </si>
  <si>
    <t>Vyspravení krytu komunikací po překopech inženýrských sítí plochy do 15 m2 asfaltovým betonem ACO (AB), po zhutnění tl. přes 30 do 50 mm</t>
  </si>
  <si>
    <t>607768591</t>
  </si>
  <si>
    <t>https://podminky.urs.cz/item/CS_URS_2023_02/572340111</t>
  </si>
  <si>
    <t>Trubní vedení</t>
  </si>
  <si>
    <t>871211211</t>
  </si>
  <si>
    <t>Montáž vodovodního potrubí z plastů v otevřeném výkopu z polyetylenu PE 100 svařovaných elektrotvarovkou SDR 11/PN16 D 63 x 5,8 mm</t>
  </si>
  <si>
    <t>1818417043</t>
  </si>
  <si>
    <t>https://podminky.urs.cz/item/CS_URS_2023_02/871211211</t>
  </si>
  <si>
    <t>8+8</t>
  </si>
  <si>
    <t>16</t>
  </si>
  <si>
    <t>28613527</t>
  </si>
  <si>
    <t>potrubí třívrstvé PE100 RC SDR11 63x5,80 dl 12m</t>
  </si>
  <si>
    <t>794709974</t>
  </si>
  <si>
    <t>16*1,015 "Přepočtené koeficientem množství</t>
  </si>
  <si>
    <t>17</t>
  </si>
  <si>
    <t>891211112</t>
  </si>
  <si>
    <t>Montáž vodovodních armatur na potrubí šoupátek nebo klapek uzavíracích v otevřeném výkopu nebo v šachtách s osazením zemní soupravy (bez poklopů) DN 50</t>
  </si>
  <si>
    <t>kus</t>
  </si>
  <si>
    <t>-549739401</t>
  </si>
  <si>
    <t>https://podminky.urs.cz/item/CS_URS_2023_02/891211112</t>
  </si>
  <si>
    <t>18</t>
  </si>
  <si>
    <t>42221301</t>
  </si>
  <si>
    <t>šoupátko pitná voda litina GGG 50 krátká stavební dl PN10/16 DN 50x150mm</t>
  </si>
  <si>
    <t>1860248604</t>
  </si>
  <si>
    <t>P</t>
  </si>
  <si>
    <t>Poznámka k položce:_x000d_
Šoupě za napojením na hlavní vodovodní řad (uliční). V ceně propojení s navrtávacím pasem a WAGA spojka na potrubí PE.</t>
  </si>
  <si>
    <t>19</t>
  </si>
  <si>
    <t>42291078</t>
  </si>
  <si>
    <t>souprava zemní pro šoupátka DN 40-50mm Rd 2,0m</t>
  </si>
  <si>
    <t>-888373727</t>
  </si>
  <si>
    <t>20</t>
  </si>
  <si>
    <t>56230633</t>
  </si>
  <si>
    <t>poklop uliční šoupátkový kulatý plastový PA s litinovým víkem</t>
  </si>
  <si>
    <t>-416226414</t>
  </si>
  <si>
    <t>56230636</t>
  </si>
  <si>
    <t>deska podkladová uličního poklopu plastového ventilkového a šoupatového</t>
  </si>
  <si>
    <t>1742121343</t>
  </si>
  <si>
    <t>22</t>
  </si>
  <si>
    <t>891319111</t>
  </si>
  <si>
    <t>Montáž vodovodních armatur na potrubí navrtávacích pasů s ventilem Jt 1 MPa, na potrubí z trub litinových, ocelových nebo plastických hmot DN 150</t>
  </si>
  <si>
    <t>1530414779</t>
  </si>
  <si>
    <t>https://podminky.urs.cz/item/CS_URS_2023_02/891319111</t>
  </si>
  <si>
    <t>23</t>
  </si>
  <si>
    <t>42271415</t>
  </si>
  <si>
    <t>pás navrtávací z tvárné litiny DN 150, pro litinové a ocelové potrubí, se závitovým výstupem 1",5/4",6/4",2"</t>
  </si>
  <si>
    <t>475316245</t>
  </si>
  <si>
    <t>24</t>
  </si>
  <si>
    <t>892233122</t>
  </si>
  <si>
    <t>Proplach a dezinfekce vodovodního potrubí DN od 40 do 70</t>
  </si>
  <si>
    <t>-1165841857</t>
  </si>
  <si>
    <t>https://podminky.urs.cz/item/CS_URS_2023_02/892233122</t>
  </si>
  <si>
    <t>25</t>
  </si>
  <si>
    <t>892241111</t>
  </si>
  <si>
    <t>Tlakové zkoušky vodou na potrubí DN do 80</t>
  </si>
  <si>
    <t>-2046961972</t>
  </si>
  <si>
    <t>https://podminky.urs.cz/item/CS_URS_2023_02/892241111</t>
  </si>
  <si>
    <t>26</t>
  </si>
  <si>
    <t>893811163</t>
  </si>
  <si>
    <t>Osazení vodoměrné šachty z polypropylenu PP samonosné pro běžné zatížení kruhové, průměru D do 1,2 m, světlé hloubky přes 1,4 m do 1,6 m</t>
  </si>
  <si>
    <t>909463220</t>
  </si>
  <si>
    <t>https://podminky.urs.cz/item/CS_URS_2023_02/893811163</t>
  </si>
  <si>
    <t>Poznámka k položce:_x000d_
Dle požadavků provozovatel D=1,5m.</t>
  </si>
  <si>
    <t>27</t>
  </si>
  <si>
    <t>56230595</t>
  </si>
  <si>
    <t>šachta plastová vodoměrná samonosná kruhová 1,2/1,6m</t>
  </si>
  <si>
    <t>-1180025702</t>
  </si>
  <si>
    <t>28</t>
  </si>
  <si>
    <t>899721111</t>
  </si>
  <si>
    <t>Signalizační vodič na potrubí DN do 150 mm</t>
  </si>
  <si>
    <t>1867447746</t>
  </si>
  <si>
    <t>https://podminky.urs.cz/item/CS_URS_2023_02/899721111</t>
  </si>
  <si>
    <t>29</t>
  </si>
  <si>
    <t>899722113</t>
  </si>
  <si>
    <t>Krytí potrubí z plastů výstražnou fólií z PVC šířky 34 cm</t>
  </si>
  <si>
    <t>258407527</t>
  </si>
  <si>
    <t>https://podminky.urs.cz/item/CS_URS_2023_02/899722113</t>
  </si>
  <si>
    <t>PSV</t>
  </si>
  <si>
    <t>Práce a dodávky PSV</t>
  </si>
  <si>
    <t>722</t>
  </si>
  <si>
    <t>Zdravotechnika - vnitřní vodovod</t>
  </si>
  <si>
    <t>30</t>
  </si>
  <si>
    <t>72226216R</t>
  </si>
  <si>
    <t>Vodoměry pro vodu do 40°C šroubové horizontální DN 25 x165 mm Q3 - 10m3/hod</t>
  </si>
  <si>
    <t>1169445120</t>
  </si>
  <si>
    <t>Poznámka k položce:_x000d_
Vodoměr dle vyjádření PVK DN25 Q3 10m3/hod s možností dálkového odečtu dat.</t>
  </si>
  <si>
    <t>31</t>
  </si>
  <si>
    <t>722270102</t>
  </si>
  <si>
    <t>Vodoměrové sestavy závitové G 1"</t>
  </si>
  <si>
    <t>soubor</t>
  </si>
  <si>
    <t>-156245539</t>
  </si>
  <si>
    <t>https://podminky.urs.cz/item/CS_URS_2023_02/722270102</t>
  </si>
  <si>
    <t>SO-02.04 - Přípojka elektro NN, příprava uložení datového kabelu</t>
  </si>
  <si>
    <t xml:space="preserve">D1 - </t>
  </si>
  <si>
    <t xml:space="preserve">    D3 - kabelová přípojka NN</t>
  </si>
  <si>
    <t>D2 - slaboproud napojení objektu BD</t>
  </si>
  <si>
    <t>D1</t>
  </si>
  <si>
    <t>D3</t>
  </si>
  <si>
    <t>kabelová přípojka NN</t>
  </si>
  <si>
    <t>Pol12</t>
  </si>
  <si>
    <t>AYKY 3x240+120 mm2 slaněný</t>
  </si>
  <si>
    <t>1420955883</t>
  </si>
  <si>
    <t>Pol13</t>
  </si>
  <si>
    <t>montáž včetně ukončení vodičů</t>
  </si>
  <si>
    <t>999512690</t>
  </si>
  <si>
    <t>Pol14</t>
  </si>
  <si>
    <t>kabelový výkop š 350 h1000 včetně pískového lože</t>
  </si>
  <si>
    <t>1313230365</t>
  </si>
  <si>
    <t>Pol15</t>
  </si>
  <si>
    <t>prostup přes fasádu objektu 190x250x120</t>
  </si>
  <si>
    <t>ks</t>
  </si>
  <si>
    <t>1432615320</t>
  </si>
  <si>
    <t>Pol16</t>
  </si>
  <si>
    <t>utěsnění prostupu</t>
  </si>
  <si>
    <t>-597211419</t>
  </si>
  <si>
    <t>Pol17</t>
  </si>
  <si>
    <t>ochran. trubka KD09110BC včetně montáže</t>
  </si>
  <si>
    <t>1068897456</t>
  </si>
  <si>
    <t>Pol18</t>
  </si>
  <si>
    <t>kabel. prostup přes strop 120x200</t>
  </si>
  <si>
    <t>354546328</t>
  </si>
  <si>
    <t>Pol19</t>
  </si>
  <si>
    <t>kabel. prostup přes strop 110x110</t>
  </si>
  <si>
    <t>-95381435</t>
  </si>
  <si>
    <t>Pol20</t>
  </si>
  <si>
    <t>kabel. prostup přes strop 100x100</t>
  </si>
  <si>
    <t>-1591709031</t>
  </si>
  <si>
    <t>Poznámka k položce:_x000d_
propoj mezi elektr. rozvaděči</t>
  </si>
  <si>
    <t>Pol21</t>
  </si>
  <si>
    <t>trubka KD09110 včetně montáže</t>
  </si>
  <si>
    <t>1189124587</t>
  </si>
  <si>
    <t>Pol22</t>
  </si>
  <si>
    <t>2 AYY 1x240 mm2 včetně montáže</t>
  </si>
  <si>
    <t>674877475</t>
  </si>
  <si>
    <t>Pol23</t>
  </si>
  <si>
    <t>2 AYY 1x120 mm2 včetně montáže</t>
  </si>
  <si>
    <t>-1998208933</t>
  </si>
  <si>
    <t>D2</t>
  </si>
  <si>
    <t>slaboproud napojení objektu BD</t>
  </si>
  <si>
    <t>Pol187</t>
  </si>
  <si>
    <t>kabelový výkop 350x1200 včetně pískového lože</t>
  </si>
  <si>
    <t>396748439</t>
  </si>
  <si>
    <t>Pol188</t>
  </si>
  <si>
    <t>mikrotrubička 14/10 (počítáno dvě trasy)</t>
  </si>
  <si>
    <t>-1723518302</t>
  </si>
  <si>
    <t>Pol189</t>
  </si>
  <si>
    <t>instalace mikrotrubiček</t>
  </si>
  <si>
    <t>1091833431</t>
  </si>
  <si>
    <t>Pol190</t>
  </si>
  <si>
    <t>prostup přes fasádu 100x100</t>
  </si>
  <si>
    <t>197923955</t>
  </si>
  <si>
    <t>Pol191</t>
  </si>
  <si>
    <t>zapravení prostupu proti zatečení</t>
  </si>
  <si>
    <t>-188613000</t>
  </si>
  <si>
    <t>Poznámka k položce:_x000d_
vnitřní instalace</t>
  </si>
  <si>
    <t>SO-03 - Retence dešťových vod</t>
  </si>
  <si>
    <t>SO-03.01 - Retenční nádrž - dešťové vody</t>
  </si>
  <si>
    <t xml:space="preserve">    3 - Svislé a kompletní konstrukce</t>
  </si>
  <si>
    <t xml:space="preserve">    6 - Úpravy povrchů, podlahy a osazování výplní</t>
  </si>
  <si>
    <t xml:space="preserve">    713 - Izolace tepelné</t>
  </si>
  <si>
    <t xml:space="preserve">    783 - Dokončovací práce - nátěry</t>
  </si>
  <si>
    <t>Svislé a kompletní konstrukce</t>
  </si>
  <si>
    <t>38241121R</t>
  </si>
  <si>
    <t>Zemní nádrž ze železobetonu na dešťovou vodu univerzální samonosná pro pojízdné zatížení do 2,2 t, objemu 46500 litrů</t>
  </si>
  <si>
    <t>-1579747552</t>
  </si>
  <si>
    <t>Poznámka k položce:_x000d_
Skládaná železobetonová nádrž včetně dopravy, osazení, podkladního betonu. Včetně provedení prostupů, nerezové šablony škrceného odtoku na odtokovém potrubí v revizní šachtě za nádrží. Včetně vstupního kónusu a poklopu, kanalizační, litinový. V jímce osazena plastová stupadla.</t>
  </si>
  <si>
    <t>Úpravy povrchů, podlahy a osazování výplní</t>
  </si>
  <si>
    <t>612142001</t>
  </si>
  <si>
    <t>Potažení vnitřních ploch pletivem v ploše nebo pruzích, na plném podkladu sklovláknitým vtlačením do tmelu stěn</t>
  </si>
  <si>
    <t>243066481</t>
  </si>
  <si>
    <t>https://podminky.urs.cz/item/CS_URS_2023_02/612142001</t>
  </si>
  <si>
    <t>skladba F-17</t>
  </si>
  <si>
    <t>8,845*2,5</t>
  </si>
  <si>
    <t>998011003</t>
  </si>
  <si>
    <t>Přesun hmot pro budovy občanské výstavby, bydlení, výrobu a služby s nosnou svislou konstrukcí zděnou z cihel, tvárnic nebo kamene vodorovná dopravní vzdálenost do 100 m pro budovy výšky přes 12 do 24 m</t>
  </si>
  <si>
    <t>-1541533008</t>
  </si>
  <si>
    <t>https://podminky.urs.cz/item/CS_URS_2023_02/998011003</t>
  </si>
  <si>
    <t>713</t>
  </si>
  <si>
    <t>Izolace tepelné</t>
  </si>
  <si>
    <t>713131141</t>
  </si>
  <si>
    <t>Montáž tepelné izolace stěn rohožemi, pásy, deskami, dílci, bloky (izolační materiál ve specifikaci) lepením celoplošně bez mechanického kotvení</t>
  </si>
  <si>
    <t>1848239005</t>
  </si>
  <si>
    <t>https://podminky.urs.cz/item/CS_URS_2023_02/713131141</t>
  </si>
  <si>
    <t>28376442</t>
  </si>
  <si>
    <t>deska XPS hrana rovná a strukturovaný povrch 300kPA λ=0,035 tl 80mm</t>
  </si>
  <si>
    <t>32</t>
  </si>
  <si>
    <t>2058659817</t>
  </si>
  <si>
    <t>22,113*1,05 'Přepočtené koeficientem množství</t>
  </si>
  <si>
    <t>783</t>
  </si>
  <si>
    <t>Dokončovací práce - nátěry</t>
  </si>
  <si>
    <t>783826605</t>
  </si>
  <si>
    <t>Hydrofobizační nátěr omítek silikonový, transparentní, povrchů hladkých betonových povrchů nebo povrchů z desek na bázi dřeva (dřevovláknitých apod.)</t>
  </si>
  <si>
    <t>68125274</t>
  </si>
  <si>
    <t>https://podminky.urs.cz/item/CS_URS_2023_02/783826605</t>
  </si>
  <si>
    <t>D014</t>
  </si>
  <si>
    <t>Skladba D014</t>
  </si>
  <si>
    <t>236,9</t>
  </si>
  <si>
    <t>F_01</t>
  </si>
  <si>
    <t>Skladba F-01</t>
  </si>
  <si>
    <t>872,209</t>
  </si>
  <si>
    <t>F_10</t>
  </si>
  <si>
    <t>skladba F-10</t>
  </si>
  <si>
    <t>77,87</t>
  </si>
  <si>
    <t>F_11</t>
  </si>
  <si>
    <t>Skladba F-11</t>
  </si>
  <si>
    <t>15,3</t>
  </si>
  <si>
    <t>F_14</t>
  </si>
  <si>
    <t>Skladba F-14</t>
  </si>
  <si>
    <t>543,72</t>
  </si>
  <si>
    <t>F_22</t>
  </si>
  <si>
    <t>Skladba F-22</t>
  </si>
  <si>
    <t>88,466</t>
  </si>
  <si>
    <t>F_31</t>
  </si>
  <si>
    <t>Skladba F-31</t>
  </si>
  <si>
    <t>682,21</t>
  </si>
  <si>
    <t>SO-04 - Objekt bytového domu</t>
  </si>
  <si>
    <t>F_31A</t>
  </si>
  <si>
    <t>Skladba F31A</t>
  </si>
  <si>
    <t>316,85</t>
  </si>
  <si>
    <t>F_32</t>
  </si>
  <si>
    <t>Skladba F-32</t>
  </si>
  <si>
    <t>58,016</t>
  </si>
  <si>
    <t>SO-04.01 - Architektonicko stavební řešení</t>
  </si>
  <si>
    <t>F_33</t>
  </si>
  <si>
    <t>Skladba F-33</t>
  </si>
  <si>
    <t>12,544</t>
  </si>
  <si>
    <t>F_40</t>
  </si>
  <si>
    <t>Skladba F-40</t>
  </si>
  <si>
    <t>48,368</t>
  </si>
  <si>
    <t>F_45</t>
  </si>
  <si>
    <t>Skladba F-45</t>
  </si>
  <si>
    <t>200,252</t>
  </si>
  <si>
    <t>IZOL_akustická</t>
  </si>
  <si>
    <t>Izolace vnitřních stěn akustická</t>
  </si>
  <si>
    <t>2023,006</t>
  </si>
  <si>
    <t>MALBA_stěny_sádra</t>
  </si>
  <si>
    <t>Malba stěny sádrové</t>
  </si>
  <si>
    <t>5577,098</t>
  </si>
  <si>
    <t>OBKLAD_keramický</t>
  </si>
  <si>
    <t xml:space="preserve">Obklad keramický vnitřní </t>
  </si>
  <si>
    <t>1252,666</t>
  </si>
  <si>
    <t>P_01B</t>
  </si>
  <si>
    <t>P-01B skladba podlahy</t>
  </si>
  <si>
    <t>140,59</t>
  </si>
  <si>
    <t>P_02</t>
  </si>
  <si>
    <t>P-02 skladba podlahy</t>
  </si>
  <si>
    <t>1676,78</t>
  </si>
  <si>
    <t>P_02A</t>
  </si>
  <si>
    <t>P-02A skladba podlahy</t>
  </si>
  <si>
    <t>P_05</t>
  </si>
  <si>
    <t>Skladba P-05</t>
  </si>
  <si>
    <t>1173,82</t>
  </si>
  <si>
    <t>P_09</t>
  </si>
  <si>
    <t>Skladba P-09</t>
  </si>
  <si>
    <t>352,61</t>
  </si>
  <si>
    <t>P_11</t>
  </si>
  <si>
    <t>Skladba P-11</t>
  </si>
  <si>
    <t>P_15</t>
  </si>
  <si>
    <t>Skladba P-15</t>
  </si>
  <si>
    <t>183,3</t>
  </si>
  <si>
    <t>P_21</t>
  </si>
  <si>
    <t>P-21 skladba podlahy</t>
  </si>
  <si>
    <t>17,28</t>
  </si>
  <si>
    <t>P_22</t>
  </si>
  <si>
    <t>P-22 skladba podlahy</t>
  </si>
  <si>
    <t>301,64</t>
  </si>
  <si>
    <t>P_22_A</t>
  </si>
  <si>
    <t xml:space="preserve">Skladba P-22 zateplení </t>
  </si>
  <si>
    <t>538,02</t>
  </si>
  <si>
    <t>R_01</t>
  </si>
  <si>
    <t>skladba R-01</t>
  </si>
  <si>
    <t>62,921</t>
  </si>
  <si>
    <t>S_01</t>
  </si>
  <si>
    <t>Skladba S-01</t>
  </si>
  <si>
    <t>778,321</t>
  </si>
  <si>
    <t>STROP_P01</t>
  </si>
  <si>
    <t>Strop skladba P-01</t>
  </si>
  <si>
    <t>748,546</t>
  </si>
  <si>
    <t>STROP_P02</t>
  </si>
  <si>
    <t>Strop skladba P-02</t>
  </si>
  <si>
    <t>1817,37</t>
  </si>
  <si>
    <t>STROP_P11</t>
  </si>
  <si>
    <t>Strop skladba P-11</t>
  </si>
  <si>
    <t>416,893</t>
  </si>
  <si>
    <t xml:space="preserve">    2 - Zakládání</t>
  </si>
  <si>
    <t xml:space="preserve">    9 - Ostatní konstrukce a práce, bourání</t>
  </si>
  <si>
    <t xml:space="preserve">    711 - Izolace proti vodě, vlhkosti a plynům</t>
  </si>
  <si>
    <t xml:space="preserve">    712 - Povlakové krytiny</t>
  </si>
  <si>
    <t xml:space="preserve">    751 - Vzduchotechnika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</si>
  <si>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</si>
  <si>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</si>
  <si>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</si>
  <si>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</si>
  <si>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</si>
  <si>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</si>
  <si>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775 - Podlahy skládané</t>
  </si>
  <si>
    <t xml:space="preserve">    781 - Dokončovací práce - obklady</t>
  </si>
  <si>
    <t xml:space="preserve">    784 - Dokončovací práce - malby a tapety</t>
  </si>
  <si>
    <t xml:space="preserve">    787 - Dokončovací práce - zasklívání</t>
  </si>
  <si>
    <t>Zakládání</t>
  </si>
  <si>
    <t>212755214</t>
  </si>
  <si>
    <t>Trativody bez lože z drenážních trubek plastových flexibilních D 100 mm</t>
  </si>
  <si>
    <t>-1336901147</t>
  </si>
  <si>
    <t>https://podminky.urs.cz/item/CS_URS_2023_02/212755214</t>
  </si>
  <si>
    <t xml:space="preserve">výměra dle výkresu D.1.9.01 </t>
  </si>
  <si>
    <t>55,63/0,1</t>
  </si>
  <si>
    <t>213141111</t>
  </si>
  <si>
    <t>Zřízení vrstvy z geotextilie filtrační, separační, odvodňovací, ochranné, výztužné nebo protierozní v rovině nebo ve sklonu do 1:5, šířky do 3 m</t>
  </si>
  <si>
    <t>1830364971</t>
  </si>
  <si>
    <t>https://podminky.urs.cz/item/CS_URS_2023_02/213141111</t>
  </si>
  <si>
    <t>obalení drenáží geotextilií š. 1000mm</t>
  </si>
  <si>
    <t>556,3*1</t>
  </si>
  <si>
    <t>69311088</t>
  </si>
  <si>
    <t>geotextilie netkaná separační, ochranná, filtrační, drenážní PES 500g/m2</t>
  </si>
  <si>
    <t>465430699</t>
  </si>
  <si>
    <t>556,3*1,1845 'Přepočtené koeficientem množství</t>
  </si>
  <si>
    <t>271572211</t>
  </si>
  <si>
    <t>Podsyp pod základové konstrukce se zhutněním a urovnáním povrchu ze štěrkopísku netříděného</t>
  </si>
  <si>
    <t>968506319</t>
  </si>
  <si>
    <t>https://podminky.urs.cz/item/CS_URS_2023_02/271572211</t>
  </si>
  <si>
    <t>132,4</t>
  </si>
  <si>
    <t>311274124R</t>
  </si>
  <si>
    <t>Zdivo z tvárnic z betonu nosné, na jakoukoliv maltu z tvárnic zvukově izolačních, tloušťky zdiva 240 mm</t>
  </si>
  <si>
    <t>1863180361</t>
  </si>
  <si>
    <t>1.NP</t>
  </si>
  <si>
    <t>(61,78*4+6,21*4)*0,24*2,6</t>
  </si>
  <si>
    <t>(5,145+1,065*2+0,73)*0,24*2,8*12</t>
  </si>
  <si>
    <t>(1,065*2+0,73)*0,24*2,8*2</t>
  </si>
  <si>
    <t>6,21*0,24*2,6*2</t>
  </si>
  <si>
    <t>odečet otvory</t>
  </si>
  <si>
    <t>-2,2*2,45*0,24*2</t>
  </si>
  <si>
    <t>-1*2,45*0,24</t>
  </si>
  <si>
    <t>-2*2,45*0,24*24</t>
  </si>
  <si>
    <t>-2*1,6*0,24*3</t>
  </si>
  <si>
    <t>-1*1,6*0,24</t>
  </si>
  <si>
    <t>-1*2,325*0,24</t>
  </si>
  <si>
    <t>-0,9*2,325*0,24*15</t>
  </si>
  <si>
    <t>odečet šachty</t>
  </si>
  <si>
    <t>-0,73*2,8*0,24*14</t>
  </si>
  <si>
    <t>odečet sloupy</t>
  </si>
  <si>
    <t>-0,45*0,24*2,8*22</t>
  </si>
  <si>
    <t>Mezisoučet</t>
  </si>
  <si>
    <t>2.NP</t>
  </si>
  <si>
    <t>6,21*0,24*2,6*7</t>
  </si>
  <si>
    <t>-2*2,45*0,24*25</t>
  </si>
  <si>
    <t>-0,9*2,325*0,24*21</t>
  </si>
  <si>
    <t>-0,45*0,24*2,8*20</t>
  </si>
  <si>
    <t>3.NP</t>
  </si>
  <si>
    <t>(61,78*4+6,21*4)*0,24*2,8</t>
  </si>
  <si>
    <t>(5,145+1,065*2+0,73)*0,24*3,5*7</t>
  </si>
  <si>
    <t>(1,065*2+0,73)*0,24*3,5*6</t>
  </si>
  <si>
    <t>6,21*0,24*3,5*6</t>
  </si>
  <si>
    <t>-2*2,65*0,24*25</t>
  </si>
  <si>
    <t>-2*1,8*0,24*3</t>
  </si>
  <si>
    <t>-0,9*2,325*0,24*16</t>
  </si>
  <si>
    <t>-0,45*0,24*2,8*19</t>
  </si>
  <si>
    <t>-(0,6+1,5+2,4+1,1)*0,24*2,8</t>
  </si>
  <si>
    <t>-0,24*0,24*2,8*3</t>
  </si>
  <si>
    <t>šachty střecha</t>
  </si>
  <si>
    <t>(1,065*2+0,73)*0,24*1,1*14</t>
  </si>
  <si>
    <t>317142440</t>
  </si>
  <si>
    <t>Překlady nenosné z pórobetonu osazené do tenkého maltového lože, výšky do 250 mm, šířky překladu 150 mm, délky překladu do 1000 mm</t>
  </si>
  <si>
    <t>1845743002</t>
  </si>
  <si>
    <t>https://podminky.urs.cz/item/CS_URS_2023_02/317142440</t>
  </si>
  <si>
    <t>Př.03</t>
  </si>
  <si>
    <t>280</t>
  </si>
  <si>
    <t>317144132</t>
  </si>
  <si>
    <t>Překlady z lehkého betonu střední výška 240 mm, šířka 115 mm, délka 990 mm (750 mm)</t>
  </si>
  <si>
    <t>-1024056857</t>
  </si>
  <si>
    <t>https://podminky.urs.cz/item/CS_URS_2023_02/317144132</t>
  </si>
  <si>
    <t>Př.02</t>
  </si>
  <si>
    <t>317144133</t>
  </si>
  <si>
    <t>Překlady z lehkého betonu střední výška 240 mm, šířka 115 mm, délka 1240 mm (1000 mm)</t>
  </si>
  <si>
    <t>1330835021</t>
  </si>
  <si>
    <t>https://podminky.urs.cz/item/CS_URS_2023_02/317144133</t>
  </si>
  <si>
    <t>Př.04</t>
  </si>
  <si>
    <t>317144134</t>
  </si>
  <si>
    <t>Překlady z lehkého betonu střední výška 240 mm, šířka 115 mm, délka 1490 mm (1000 mm)</t>
  </si>
  <si>
    <t>563141986</t>
  </si>
  <si>
    <t>https://podminky.urs.cz/item/CS_URS_2023_02/317144134</t>
  </si>
  <si>
    <t>Př.05</t>
  </si>
  <si>
    <t>56</t>
  </si>
  <si>
    <t>317144137</t>
  </si>
  <si>
    <t>Překlady z lehkého betonu střední výška 240 mm, šířka 115 mm, délka 2240 mm (1750 mm)</t>
  </si>
  <si>
    <t>1380426948</t>
  </si>
  <si>
    <t>https://podminky.urs.cz/item/CS_URS_2023_02/317144137</t>
  </si>
  <si>
    <t>Př.06</t>
  </si>
  <si>
    <t>342273111</t>
  </si>
  <si>
    <t>Příčky z bloků z lehkého keramického betonu na maltu, tloušťka zdiva 115 mm</t>
  </si>
  <si>
    <t>87608072</t>
  </si>
  <si>
    <t>https://podminky.urs.cz/item/CS_URS_2023_02/342273111</t>
  </si>
  <si>
    <t>1.PP</t>
  </si>
  <si>
    <t>(6,105+1,2+4)*2,835</t>
  </si>
  <si>
    <t>-0,9*1,97*2</t>
  </si>
  <si>
    <t>-1,2*0,19*2</t>
  </si>
  <si>
    <t>spol. prostory</t>
  </si>
  <si>
    <t>(4,1+4,2+5,2+2,7+4)*2,8</t>
  </si>
  <si>
    <t>-0,8*1,97-1*1,97</t>
  </si>
  <si>
    <t>byt 1+kk</t>
  </si>
  <si>
    <t>(3,11+2,24)*2,8*4</t>
  </si>
  <si>
    <t>-0,7*1,97*4</t>
  </si>
  <si>
    <t>-1,2*0,19*4</t>
  </si>
  <si>
    <t>byt 2+kk</t>
  </si>
  <si>
    <t>(2,13+1,65+2,825+3,116+4,135+2,075)*2,8*9</t>
  </si>
  <si>
    <t>-0,7*1,97*2*9-0,9*1,97*2*9</t>
  </si>
  <si>
    <t>-1,2*0,19*4*9</t>
  </si>
  <si>
    <t>(3,11+2,24)*2,8*16</t>
  </si>
  <si>
    <t>-0,7*1,97*16</t>
  </si>
  <si>
    <t>-1,2*0,19*16</t>
  </si>
  <si>
    <t>(2,13+1,65+2,825+3,116+4,135+2,075)*2,8*3</t>
  </si>
  <si>
    <t>-0,7*1,97*2*3-0,9*1,97*2*3</t>
  </si>
  <si>
    <t>-1,2*0,19*4*3</t>
  </si>
  <si>
    <t>byt 3+kk</t>
  </si>
  <si>
    <t>(2,13+1,65+2,825+6,34+3,99+5,2)*2,8*2</t>
  </si>
  <si>
    <t>-0,7*1,97*2*2-0,9*1,97*3*2</t>
  </si>
  <si>
    <t>-1,2*0,19*5*2</t>
  </si>
  <si>
    <t>(3,11+2,24)*3,5*10</t>
  </si>
  <si>
    <t>-0,7*1,97*10</t>
  </si>
  <si>
    <t>-1,2*0,19*10</t>
  </si>
  <si>
    <t>(2,13+1,65+2,825+6,34+3,99+5,2)*3,5*6</t>
  </si>
  <si>
    <t>-0,7*1,97*2*6-0,9*1,97*3*6</t>
  </si>
  <si>
    <t>-1,2*0,19*5*6</t>
  </si>
  <si>
    <t>342273112</t>
  </si>
  <si>
    <t>Příčky z bloků z lehkého keramického betonu na maltu, tloušťka zdiva 175 mm</t>
  </si>
  <si>
    <t>566765963</t>
  </si>
  <si>
    <t>https://podminky.urs.cz/item/CS_URS_2023_02/342273112</t>
  </si>
  <si>
    <t>zdivo atik</t>
  </si>
  <si>
    <t>(61,745*2+6,45*2)*0,8*2</t>
  </si>
  <si>
    <t>346244353</t>
  </si>
  <si>
    <t>Obezdívka koupelnových van ploch rovných z přesných pórobetonových tvárnic, na tenké maltové lože, tl. 75 mm</t>
  </si>
  <si>
    <t>653710022</t>
  </si>
  <si>
    <t>https://podminky.urs.cz/item/CS_URS_2023_02/346244353</t>
  </si>
  <si>
    <t>vany koupelna</t>
  </si>
  <si>
    <t>1,75*0,6*50</t>
  </si>
  <si>
    <t>346272256</t>
  </si>
  <si>
    <t>Přizdívky z pórobetonových tvárnic objemová hmotnost do 500 kg/m3, na tenké maltové lože, tloušťka přizdívky 150 mm</t>
  </si>
  <si>
    <t>1709330121</t>
  </si>
  <si>
    <t>https://podminky.urs.cz/item/CS_URS_2023_02/346272256</t>
  </si>
  <si>
    <t>byty koupelny a WC</t>
  </si>
  <si>
    <t>M 1.13</t>
  </si>
  <si>
    <t>1*2,65</t>
  </si>
  <si>
    <t>M 1.14</t>
  </si>
  <si>
    <t>M 1.16</t>
  </si>
  <si>
    <t xml:space="preserve">byt 1+kk </t>
  </si>
  <si>
    <t>1,315*2,65*4</t>
  </si>
  <si>
    <t xml:space="preserve">byt 2+kk </t>
  </si>
  <si>
    <t>1*2,65*9</t>
  </si>
  <si>
    <t>1,315*2,65*16</t>
  </si>
  <si>
    <t>1*2,65*3</t>
  </si>
  <si>
    <t xml:space="preserve">byt 3+kk </t>
  </si>
  <si>
    <t>1*2,65*2</t>
  </si>
  <si>
    <t>1,315*3,35*10</t>
  </si>
  <si>
    <t>1*3,35*6</t>
  </si>
  <si>
    <t>564271111</t>
  </si>
  <si>
    <t>Podklad nebo podsyp ze štěrkopísku ŠP s rozprostřením, vlhčením a zhutněním plochy přes 100 m2, po zhutnění tl. 250 mm</t>
  </si>
  <si>
    <t>-1323585654</t>
  </si>
  <si>
    <t>https://podminky.urs.cz/item/CS_URS_2023_02/564271111</t>
  </si>
  <si>
    <t>skladba P-14 (část vrstvy 550mm)</t>
  </si>
  <si>
    <t>408,99</t>
  </si>
  <si>
    <t>564281111</t>
  </si>
  <si>
    <t>Podklad nebo podsyp ze štěrkopísku ŠP s rozprostřením, vlhčením a zhutněním plochy přes 100 m2, po zhutnění tl. 300 mm</t>
  </si>
  <si>
    <t>-1576883888</t>
  </si>
  <si>
    <t>https://podminky.urs.cz/item/CS_URS_2023_02/564281111</t>
  </si>
  <si>
    <t>596212232</t>
  </si>
  <si>
    <t>Kladení dlažby z betonových zámkových dlaždic pozemních komunikací ručně s ložem z kameniva těženého nebo drceného tl. do 50 mm, s vyplněním spár, s dvojitým hutněním vibrováním a se smetením přebytečného materiálu na krajnici tl. 80 mm skupiny C, pro plochy přes 100 do 300 m2</t>
  </si>
  <si>
    <t>779770591</t>
  </si>
  <si>
    <t>https://podminky.urs.cz/item/CS_URS_2023_02/596212232</t>
  </si>
  <si>
    <t>skladba P-14</t>
  </si>
  <si>
    <t>4440010302</t>
  </si>
  <si>
    <t>Dlažba betonová skladebná standard výška 80 mm</t>
  </si>
  <si>
    <t>-1837042682</t>
  </si>
  <si>
    <t>611131321</t>
  </si>
  <si>
    <t>Podkladní a spojovací vrstva vnitřních omítaných ploch penetrace disperzní nanášená strojně stropů</t>
  </si>
  <si>
    <t>1134374089</t>
  </si>
  <si>
    <t>https://podminky.urs.cz/item/CS_URS_2023_02/611131321</t>
  </si>
  <si>
    <t>strop suterén</t>
  </si>
  <si>
    <t>611181001</t>
  </si>
  <si>
    <t>Sádrová stěrka vnitřních povrchů tloušťky do 3 mm bez penetrace, včetně následného přebroušení vodorovných konstrukcí stropů rovných</t>
  </si>
  <si>
    <t>139363764</t>
  </si>
  <si>
    <t>https://podminky.urs.cz/item/CS_URS_2023_02/611181001</t>
  </si>
  <si>
    <t>611181011</t>
  </si>
  <si>
    <t>Sádrová stěrka vnitřních povrchů Příplatek k cenám za každý další 1 mm stěrky stropů rovných</t>
  </si>
  <si>
    <t>2145315079</t>
  </si>
  <si>
    <t>https://podminky.urs.cz/item/CS_URS_2023_02/611181011</t>
  </si>
  <si>
    <t>STROP_P11*2</t>
  </si>
  <si>
    <t>611341321</t>
  </si>
  <si>
    <t>Omítka sádrová nebo vápenosádrová vnitřních ploch nanášená strojně jednovrstvá, tloušťky do 10 mm hladká vodorovných konstrukcí stropů rovných</t>
  </si>
  <si>
    <t>-49801338</t>
  </si>
  <si>
    <t>https://podminky.urs.cz/item/CS_URS_2023_02/611341321</t>
  </si>
  <si>
    <t>strop skladba P-02</t>
  </si>
  <si>
    <t>"M 1.10" 52,2</t>
  </si>
  <si>
    <t>"M 1.11" 16,59</t>
  </si>
  <si>
    <t>"M 1.12" 3,96</t>
  </si>
  <si>
    <t>"M 1.13" 2,04</t>
  </si>
  <si>
    <t>"M 1.14" 1,56</t>
  </si>
  <si>
    <t>"M 1.16" 5,7</t>
  </si>
  <si>
    <t>"M 1.17" 8,47</t>
  </si>
  <si>
    <t>"M 1.18" 14,46</t>
  </si>
  <si>
    <t>"M 1.19" 10,44</t>
  </si>
  <si>
    <t>"M 1.20" 25,17</t>
  </si>
  <si>
    <t>"byt 1+kk 01" 3,15*4</t>
  </si>
  <si>
    <t>"byt 1+kk 03" 16,06*4</t>
  </si>
  <si>
    <t>"byt 2+kk 01" 6,09*9</t>
  </si>
  <si>
    <t>"byt 2+kk 04" 15,64*9</t>
  </si>
  <si>
    <t>"byt 2+kk 05" 17,33*9</t>
  </si>
  <si>
    <t>"byt 2+kk 06" 5,72*9</t>
  </si>
  <si>
    <t>"byt 1+kk 01" 3,15*16</t>
  </si>
  <si>
    <t>"byt 1+kk 03" 16,06*16</t>
  </si>
  <si>
    <t>"byt 2+kk 01" 6,09*3</t>
  </si>
  <si>
    <t>"byt 2+kk 04" 15,64*3</t>
  </si>
  <si>
    <t>"byt 2+kk 05" 17,33*3</t>
  </si>
  <si>
    <t>"byt 2+kk 06" 5,72*3</t>
  </si>
  <si>
    <t>"byt 3+kk 01" 12,59*2</t>
  </si>
  <si>
    <t>"byt 3+kk 04" 15,36*2</t>
  </si>
  <si>
    <t>"byt 3+kk 05" 17,08*2</t>
  </si>
  <si>
    <t>"byt 3+kk 06" 17,28*2</t>
  </si>
  <si>
    <t>"byt 3+kk 07" 8,08*2</t>
  </si>
  <si>
    <t>"byt 1+kk 01" 3,15*10</t>
  </si>
  <si>
    <t>"byt 1+kk 03" 16,06*10</t>
  </si>
  <si>
    <t>"byt 3+kk 01" 12,59*6</t>
  </si>
  <si>
    <t>"byt 3+kk 04" 15,36*6</t>
  </si>
  <si>
    <t>"byt 3+kk 05" 17,08*6</t>
  </si>
  <si>
    <t>"byt 3+kk 06" 17,28*6</t>
  </si>
  <si>
    <t>"byt 3+kk 07" 8,08*6</t>
  </si>
  <si>
    <t>1048954110</t>
  </si>
  <si>
    <t>612341321</t>
  </si>
  <si>
    <t>Omítka sádrová nebo vápenosádrová vnitřních ploch nanášená strojně jednovrstvá, tloušťky do 10 mm hladká svislých konstrukcí stěn</t>
  </si>
  <si>
    <t>-1268031916</t>
  </si>
  <si>
    <t>https://podminky.urs.cz/item/CS_URS_2023_02/612341321</t>
  </si>
  <si>
    <t>"M 0.01" (6,105+4)*2,835-0,9*2,4*2</t>
  </si>
  <si>
    <t>"M 0.02" 4*2,835-0,9*2,4</t>
  </si>
  <si>
    <t>"M 0.03"( 4+1,2+4*2)*2,835-0,9*2,4</t>
  </si>
  <si>
    <t>"M 0.04"(1,2+2)*2,835-0,9*2,4</t>
  </si>
  <si>
    <t>omítky vnitřní strana světlíků</t>
  </si>
  <si>
    <t>(0,6*2+0,8*2)*0,9*13</t>
  </si>
  <si>
    <t>M 1.10</t>
  </si>
  <si>
    <t>(6,55*2+6,21*2+1,065*2)*2,65</t>
  </si>
  <si>
    <t>(2+2,45*2)*0,15</t>
  </si>
  <si>
    <t>(2+1,6*2)*0,15</t>
  </si>
  <si>
    <t>(2,2+2,45*2)*0,15*2</t>
  </si>
  <si>
    <t>-2*2,45-2*1,6-2,2*2,45*2-0,9*1,97*2</t>
  </si>
  <si>
    <t>M 1.11</t>
  </si>
  <si>
    <t>(4,2*2+3,95*2*2)*2,65</t>
  </si>
  <si>
    <t>-2*2,45-0,9*1,97</t>
  </si>
  <si>
    <t>M 1.15</t>
  </si>
  <si>
    <t>(2,5*2+4,05*2)*2,8</t>
  </si>
  <si>
    <t>(0,9+2,325*2)*0,15</t>
  </si>
  <si>
    <t>-0,9*2,325</t>
  </si>
  <si>
    <t>(1,5*2+3,9*2)*2,65</t>
  </si>
  <si>
    <t>-0,8*1,97</t>
  </si>
  <si>
    <t>M 1.17</t>
  </si>
  <si>
    <t>(4,2*2+2*2)*2,65</t>
  </si>
  <si>
    <t>-2*2,45</t>
  </si>
  <si>
    <t>M 1.18</t>
  </si>
  <si>
    <t>(4,2*2+6,2*2)*2,65</t>
  </si>
  <si>
    <t>(1+1,6*2)*0,15</t>
  </si>
  <si>
    <t>(1+2,45*2)*0,15</t>
  </si>
  <si>
    <t>(1+2,325*2)*0,15</t>
  </si>
  <si>
    <t>-1*1,6-1*2,45-1*2,325-1*1,97</t>
  </si>
  <si>
    <t>M 1.19</t>
  </si>
  <si>
    <t>(2,7*2+3,95*2)*2,65</t>
  </si>
  <si>
    <t>-1*1,97-0,8*1,97</t>
  </si>
  <si>
    <t>M 1.20</t>
  </si>
  <si>
    <t>(4,1*2+6,21*2)*2,65</t>
  </si>
  <si>
    <t>-2*2,45-0,9*2,325</t>
  </si>
  <si>
    <t>byt 1+kk 01</t>
  </si>
  <si>
    <t>(1,82*2+1,735)*2,65*4</t>
  </si>
  <si>
    <t>(0,9+2,325*2)*0,15*4</t>
  </si>
  <si>
    <t>-0,9*2,325*4</t>
  </si>
  <si>
    <t>byt 1+kk 03</t>
  </si>
  <si>
    <t>(4,095+4,24+2,24+0,61+0,12+1,14)*2,65*4</t>
  </si>
  <si>
    <t>(2+2,45*2)*0,15*4</t>
  </si>
  <si>
    <t>-2*2,45*4</t>
  </si>
  <si>
    <t>byt 2+kk 01</t>
  </si>
  <si>
    <t>(3,116*2+1,955*2)*2,65*9</t>
  </si>
  <si>
    <t>(2+2,325*2)*0,15*9</t>
  </si>
  <si>
    <t>-(0,7*1,97*2+0,8*1,97*2+0,9*2,325)*9</t>
  </si>
  <si>
    <t>byt 2+kk 04</t>
  </si>
  <si>
    <t>(4,19*2+4,135*2)*2,65*9</t>
  </si>
  <si>
    <t>(2+2,45*2)*0,15*9</t>
  </si>
  <si>
    <t>-(0,9*1,97+2*2,45)*9</t>
  </si>
  <si>
    <t>byt 2+kk 05 a 06</t>
  </si>
  <si>
    <t>(4,185*2+6,21*2)*2,65*9</t>
  </si>
  <si>
    <t>(1,82*2+1,735)*2,65*16</t>
  </si>
  <si>
    <t>(0,9+2,325*2)*0,15*16</t>
  </si>
  <si>
    <t>-0,9*2,325*16</t>
  </si>
  <si>
    <t>(4,095+4,24+2,24+0,61+0,12+1,14)*2,65*16</t>
  </si>
  <si>
    <t>(2+2,45*2)*0,15*16</t>
  </si>
  <si>
    <t>-2*2,45*16</t>
  </si>
  <si>
    <t>(3,116*2+1,955*2)*2,65*3</t>
  </si>
  <si>
    <t>(2+2,325*2)*0,15*3</t>
  </si>
  <si>
    <t>-(0,7*1,97*2+0,8*1,97*2+0,9*2,325)*3</t>
  </si>
  <si>
    <t>(4,19*2+4,135*2)*2,65*3</t>
  </si>
  <si>
    <t>(2+2,45*2)*0,15*3</t>
  </si>
  <si>
    <t>-(0,9*1,97+2*2,45)*3</t>
  </si>
  <si>
    <t>(4,185*2+6,21*2)*2,65*3</t>
  </si>
  <si>
    <t>byt 3+kk 01</t>
  </si>
  <si>
    <t>(6,34*2+2,1*2)*2,65*2</t>
  </si>
  <si>
    <t>(2+2,325*2)*0,15*2</t>
  </si>
  <si>
    <t>-(0,7*1,97*2+0,9*1,97*3+0,9*2,325)*2</t>
  </si>
  <si>
    <t>byt 3+kk 04</t>
  </si>
  <si>
    <t>(4,19*2+3,99*2)*2,65*2</t>
  </si>
  <si>
    <t>(2+1,6*2)*0,15*2</t>
  </si>
  <si>
    <t>-0,9*1,97*2-2*1,6*2</t>
  </si>
  <si>
    <t>byt 3+kk 05</t>
  </si>
  <si>
    <t>(4,28*2+3,99*2)*2,65*2</t>
  </si>
  <si>
    <t>(2+2,45*2)*0,15*2</t>
  </si>
  <si>
    <t>-0,9*1,97*2-2*2,45*2</t>
  </si>
  <si>
    <t>"byt 3+kk 06 a 07</t>
  </si>
  <si>
    <t>(4,185*2+6,2*2)*2,65*2</t>
  </si>
  <si>
    <t>(1,82*2+1,735)*3,35*10</t>
  </si>
  <si>
    <t>(0,9+2,325*2)*0,15*10</t>
  </si>
  <si>
    <t>-0,9*2,325*10</t>
  </si>
  <si>
    <t>(4,095+4,24+2,24+0,61+0,12+1,14)*3,35*10</t>
  </si>
  <si>
    <t>(2+2,45*2)*0,15*10</t>
  </si>
  <si>
    <t>-2*2,45*10</t>
  </si>
  <si>
    <t>(6,34*2+2,1*2)*3,35*6</t>
  </si>
  <si>
    <t>(2+2,325*2)*0,15*6</t>
  </si>
  <si>
    <t>-(0,7*1,97*2+0,9*1,97*3+0,9*2,325)*6</t>
  </si>
  <si>
    <t>(4,19*2+3,99*2)*3,35*6</t>
  </si>
  <si>
    <t>(2+1,6*2)*0,15*6</t>
  </si>
  <si>
    <t>-0,9*1,97*2-2*1,6*6</t>
  </si>
  <si>
    <t>(4,28*2+3,99*2)*3,35*6</t>
  </si>
  <si>
    <t>(2+2,45*2)*0,15*6</t>
  </si>
  <si>
    <t>-0,9*1,97*2-2*2,45*6</t>
  </si>
  <si>
    <t>(4,185*2+6,2*2)*3,35*6</t>
  </si>
  <si>
    <t>612341391</t>
  </si>
  <si>
    <t>Omítka sádrová nebo vápenosádrová vnitřních ploch nanášená strojně Příplatek k cenám za každých dalších i započatých 5 mm tloušťky omítky přes 10 mm stěn</t>
  </si>
  <si>
    <t>1597141887</t>
  </si>
  <si>
    <t>https://podminky.urs.cz/item/CS_URS_2023_02/612341391</t>
  </si>
  <si>
    <t>mezibytová stěna akusticky izolační</t>
  </si>
  <si>
    <t>skladba F-02, F-03, F-04</t>
  </si>
  <si>
    <t>(1,065*2+1,2)*2,65</t>
  </si>
  <si>
    <t>3,9*2,65</t>
  </si>
  <si>
    <t>(1+0,5)*2,65</t>
  </si>
  <si>
    <t>1,065*2,65</t>
  </si>
  <si>
    <t>(1,065+0,5)*2,65</t>
  </si>
  <si>
    <t>6,2*2,65</t>
  </si>
  <si>
    <t>(6,2*2+0,5)*2,65</t>
  </si>
  <si>
    <t>(6,2*2+0,5)*2,65*4</t>
  </si>
  <si>
    <t>(6,2*2+0,5)*2,65*9</t>
  </si>
  <si>
    <t>(6,2*2+0,5)*2,65*16</t>
  </si>
  <si>
    <t>(6,2*2+0,5)*2,65*3</t>
  </si>
  <si>
    <t>(6,2*2+0,5+1,065*2+1,2)*2,65*2</t>
  </si>
  <si>
    <t>(6,2*2+0,5)*3,35*10</t>
  </si>
  <si>
    <t>(6,2*2+0,5+1,065*2+1,2)*3,35*6</t>
  </si>
  <si>
    <t>619991011</t>
  </si>
  <si>
    <t>Zakrytí vnitřních ploch před znečištěním včetně pozdějšího odkrytí konstrukcí a prvků obalením fólií a přelepením páskou</t>
  </si>
  <si>
    <t>-1970893315</t>
  </si>
  <si>
    <t>https://podminky.urs.cz/item/CS_URS_2023_02/619991011</t>
  </si>
  <si>
    <t>plocha oken</t>
  </si>
  <si>
    <t>420,17</t>
  </si>
  <si>
    <t>plocha dveří</t>
  </si>
  <si>
    <t>750</t>
  </si>
  <si>
    <t>621211011</t>
  </si>
  <si>
    <t>Montáž kontaktního zateplení lepením a mechanickým kotvením z polystyrenových desek na vnější podhledy, na podklad betonový nebo z lehčeného betonu, z tvárnic keramických nebo vápenopískových, tloušťky desek přes 40 do 80 mm</t>
  </si>
  <si>
    <t>-1155534719</t>
  </si>
  <si>
    <t>https://podminky.urs.cz/item/CS_URS_2023_02/621211011</t>
  </si>
  <si>
    <t>skladba P-22</t>
  </si>
  <si>
    <t>pavlače v atriu</t>
  </si>
  <si>
    <t>(1,2+0,2)*59,78*4</t>
  </si>
  <si>
    <t>konzole atrium 3.NP</t>
  </si>
  <si>
    <t>(0,4*2+0,25*2+0,2*2)*59,78*2</t>
  </si>
  <si>
    <t>28375934</t>
  </si>
  <si>
    <t>deska EPS 70 fasádní λ=0,039 tl 60mm</t>
  </si>
  <si>
    <t>1239487960</t>
  </si>
  <si>
    <t>538,02*1,02 'Přepočtené koeficientem množství</t>
  </si>
  <si>
    <t>621221011</t>
  </si>
  <si>
    <t>Montáž kontaktního zateplení lepením a mechanickým kotvením z desek z minerální vlny s podélnou orientací vláken nebo kombinovaných na vnější podhledy, na podklad betonový nebo z lehčeného betonu, z tvárnic keramických nebo vápenopískových, tloušťky desek přes 40 do 80 mm</t>
  </si>
  <si>
    <t>839324193</t>
  </si>
  <si>
    <t>https://podminky.urs.cz/item/CS_URS_2023_02/621221011</t>
  </si>
  <si>
    <t>strop skladba P-11</t>
  </si>
  <si>
    <t>(0,2+0,15+0,45+6,2)*62,36</t>
  </si>
  <si>
    <t>odečet světlíky a výtah</t>
  </si>
  <si>
    <t>-3,13*2,13</t>
  </si>
  <si>
    <t>-0,6*1,8*12</t>
  </si>
  <si>
    <t>63152261</t>
  </si>
  <si>
    <t>deska tepelně izolační minerální kontaktních fasád podélné vlákno λ=0,034 tl 60mm</t>
  </si>
  <si>
    <t>-1734451758</t>
  </si>
  <si>
    <t>416,893*1,02 'Přepočtené koeficientem množství</t>
  </si>
  <si>
    <t>621221041</t>
  </si>
  <si>
    <t>Montáž kontaktního zateplení lepením a mechanickým kotvením z desek z minerální vlny s podélnou orientací vláken nebo kombinovaných na vnější podhledy, na podklad betonový nebo z lehčeného betonu, z tvárnic keramických nebo vápenopískových, tloušťky desek přes 160 do 200 mm</t>
  </si>
  <si>
    <t>-605243178</t>
  </si>
  <si>
    <t>https://podminky.urs.cz/item/CS_URS_2023_02/621221041</t>
  </si>
  <si>
    <t>strop skladba P-01</t>
  </si>
  <si>
    <t>6,105*61,54</t>
  </si>
  <si>
    <t>6,105*57,66</t>
  </si>
  <si>
    <t>7,57+13,26</t>
  </si>
  <si>
    <t>63141426</t>
  </si>
  <si>
    <t>deska tepelně izolační minerální kontaktních fasád podélné vlákno λ=0,035-0,036 tl 200mm</t>
  </si>
  <si>
    <t>673841904</t>
  </si>
  <si>
    <t>748,546*1,02 'Přepočtené koeficientem množství</t>
  </si>
  <si>
    <t>33</t>
  </si>
  <si>
    <t>621251101</t>
  </si>
  <si>
    <t>Montáž kontaktního zateplení lepením a mechanickým kotvením Příplatek k cenám za zápustnou montáž kotev s použitím tepelněizolačních zátek na vnější podhledy z polystyrenu</t>
  </si>
  <si>
    <t>-438047063</t>
  </si>
  <si>
    <t>https://podminky.urs.cz/item/CS_URS_2023_02/621251101</t>
  </si>
  <si>
    <t>34</t>
  </si>
  <si>
    <t>621251105</t>
  </si>
  <si>
    <t>Montáž kontaktního zateplení lepením a mechanickým kotvením Příplatek k cenám za zápustnou montáž kotev s použitím tepelněizolačních zátek na vnější podhledy z minerální vlny</t>
  </si>
  <si>
    <t>268324970</t>
  </si>
  <si>
    <t>https://podminky.urs.cz/item/CS_URS_2023_02/621251105</t>
  </si>
  <si>
    <t>35</t>
  </si>
  <si>
    <t>622142001</t>
  </si>
  <si>
    <t>Potažení vnějších ploch pletivem v ploše nebo pruzích, na plném podkladu sklovláknitým vtlačením do tmelu stěn</t>
  </si>
  <si>
    <t>217191047</t>
  </si>
  <si>
    <t>https://podminky.urs.cz/item/CS_URS_2023_02/622142001</t>
  </si>
  <si>
    <t>F_11+(6+2,7*2)*0,3</t>
  </si>
  <si>
    <t>ostění otvory F-01</t>
  </si>
  <si>
    <t>(2,2+2,45*2)*0,2*2</t>
  </si>
  <si>
    <t>(0,9+2,325*2)*0,2*52</t>
  </si>
  <si>
    <t>(1+2,325*2)*0,2</t>
  </si>
  <si>
    <t>drážky ve fasádě</t>
  </si>
  <si>
    <t>(0,04+0,14)*60,459*4</t>
  </si>
  <si>
    <t>(0,04+0,14)*9,8*8</t>
  </si>
  <si>
    <t>36</t>
  </si>
  <si>
    <t>622143003</t>
  </si>
  <si>
    <t>Montáž omítkových profilů plastových, pozinkovaných nebo dřevěných upevněných vtlačením do podkladní vrstvy nebo přibitím rohových s tkaninou</t>
  </si>
  <si>
    <t>-1551098614</t>
  </si>
  <si>
    <t>https://podminky.urs.cz/item/CS_URS_2023_02/622143003</t>
  </si>
  <si>
    <t>37</t>
  </si>
  <si>
    <t>63127466</t>
  </si>
  <si>
    <t>profil rohový Al 23x23mm s výztužnou tkaninou š 100mm pro ETICS</t>
  </si>
  <si>
    <t>695673825</t>
  </si>
  <si>
    <t>1000*1,05 'Přepočtené koeficientem množství</t>
  </si>
  <si>
    <t>38</t>
  </si>
  <si>
    <t>622143004</t>
  </si>
  <si>
    <t>Montáž omítkových profilů plastových, pozinkovaných nebo dřevěných upevněných vtlačením do podkladní vrstvy nebo přibitím začišťovacích samolepících pro vytvoření dilatujícího spoje s okenním rámem</t>
  </si>
  <si>
    <t>1825805529</t>
  </si>
  <si>
    <t>https://podminky.urs.cz/item/CS_URS_2023_02/622143004</t>
  </si>
  <si>
    <t>39</t>
  </si>
  <si>
    <t>59051476</t>
  </si>
  <si>
    <t>profil začišťovací PVC 9mm s výztužnou tkaninou pro ostění ETICS</t>
  </si>
  <si>
    <t>-1115800053</t>
  </si>
  <si>
    <t>40</t>
  </si>
  <si>
    <t>622211021</t>
  </si>
  <si>
    <t>Montáž kontaktního zateplení lepením a mechanickým kotvením z polystyrenových desek na vnější stěny, na podklad betonový nebo z lehčeného betonu, z tvárnic keramických nebo vápenopískových, tloušťky desek přes 80 do 120 mm</t>
  </si>
  <si>
    <t>590881648</t>
  </si>
  <si>
    <t>https://podminky.urs.cz/item/CS_URS_2023_02/622211021</t>
  </si>
  <si>
    <t>zateplení atik ze střechy</t>
  </si>
  <si>
    <t>(61,745*2+6,45*2)*0,473*2</t>
  </si>
  <si>
    <t>(1,065*2)*0,473*14</t>
  </si>
  <si>
    <t>41</t>
  </si>
  <si>
    <t>28375938</t>
  </si>
  <si>
    <t>deska EPS 70 fasádní λ=0,039 tl 100mm</t>
  </si>
  <si>
    <t>466794426</t>
  </si>
  <si>
    <t>143,13*1,02 'Přepočtené koeficientem množství</t>
  </si>
  <si>
    <t>42</t>
  </si>
  <si>
    <t>622211041</t>
  </si>
  <si>
    <t>Montáž kontaktního zateplení lepením a mechanickým kotvením z polystyrenových desek na vnější stěny, na podklad betonový nebo z lehčeného betonu, z tvárnic keramických nebo vápenopískových, tloušťky desek přes 160 do 200 mm</t>
  </si>
  <si>
    <t>1108874785</t>
  </si>
  <si>
    <t>https://podminky.urs.cz/item/CS_URS_2023_02/622211041</t>
  </si>
  <si>
    <t>skladba F-31</t>
  </si>
  <si>
    <t>fasáda západní</t>
  </si>
  <si>
    <t>60,459*9,8</t>
  </si>
  <si>
    <t>odečet lodžie</t>
  </si>
  <si>
    <t>-2,65*0,1*24</t>
  </si>
  <si>
    <t>-3,53*0,4*16</t>
  </si>
  <si>
    <t>-7,4*0,4*6</t>
  </si>
  <si>
    <t>odečet balkony</t>
  </si>
  <si>
    <t>-2,2*0,4*4</t>
  </si>
  <si>
    <t>-2*2,45*41</t>
  </si>
  <si>
    <t>-2*1,6</t>
  </si>
  <si>
    <t>fasáda východni</t>
  </si>
  <si>
    <t>-2,65*0,1*28</t>
  </si>
  <si>
    <t>-3,53*0,4*22</t>
  </si>
  <si>
    <t>-7,4*0,4*2</t>
  </si>
  <si>
    <t>-2,2*0,4*5</t>
  </si>
  <si>
    <t>-2*2,45*36</t>
  </si>
  <si>
    <t>-2*1,6*6</t>
  </si>
  <si>
    <t>-1*1,6</t>
  </si>
  <si>
    <t>-1*2,45</t>
  </si>
  <si>
    <t>skladba F-31A</t>
  </si>
  <si>
    <t>fasáda jižní</t>
  </si>
  <si>
    <t>7,3*10,851*2</t>
  </si>
  <si>
    <t>fasáda severní</t>
  </si>
  <si>
    <t>skladba F-33</t>
  </si>
  <si>
    <t>0,16*9,8*8</t>
  </si>
  <si>
    <t>skladba F-40</t>
  </si>
  <si>
    <t>60,46*0,2*4</t>
  </si>
  <si>
    <t>43</t>
  </si>
  <si>
    <t>28375952</t>
  </si>
  <si>
    <t>deska EPS 70 fasádní λ=0,039 tl 160mm</t>
  </si>
  <si>
    <t>-894756346</t>
  </si>
  <si>
    <t>60,912*1,02 'Přepočtené koeficientem množství</t>
  </si>
  <si>
    <t>44</t>
  </si>
  <si>
    <t>28375954</t>
  </si>
  <si>
    <t>deska EPS 70 fasádní λ=0,039 tl 200mm</t>
  </si>
  <si>
    <t>354668893</t>
  </si>
  <si>
    <t>999,06*1,02 'Přepočtené koeficientem množství</t>
  </si>
  <si>
    <t>45</t>
  </si>
  <si>
    <t>622211061</t>
  </si>
  <si>
    <t>Montáž kontaktního zateplení lepením a mechanickým kotvením z polystyrenových desek na vnější stěny, na podklad betonový nebo z lehčeného betonu, z tvárnic keramických nebo vápenopískových, tloušťky desek přes 240 mm</t>
  </si>
  <si>
    <t>-1808177915</t>
  </si>
  <si>
    <t>https://podminky.urs.cz/item/CS_URS_2023_02/622211061</t>
  </si>
  <si>
    <t>skladba F-32</t>
  </si>
  <si>
    <t>0,74*9,8*2</t>
  </si>
  <si>
    <t>skladba F-45</t>
  </si>
  <si>
    <t>62,19*0,805*4</t>
  </si>
  <si>
    <t>46</t>
  </si>
  <si>
    <t>28375806</t>
  </si>
  <si>
    <t>deska EPS 70 fasádní λ=0,039 tl 300mm</t>
  </si>
  <si>
    <t>532061994</t>
  </si>
  <si>
    <t>258,268*1,02 'Přepočtené koeficientem množství</t>
  </si>
  <si>
    <t>47</t>
  </si>
  <si>
    <t>622221041</t>
  </si>
  <si>
    <t>Montáž kontaktního zateplení lepením a mechanickým kotvením z desek z minerální vlny s podélnou orientací vláken nebo kombinovaných na vnější stěny, na podklad betonový nebo z lehčeného betonu, z tvárnic keramických nebo vápenopískových, tloušťky desek přes 160 do 200 mm</t>
  </si>
  <si>
    <t>-162585174</t>
  </si>
  <si>
    <t>https://podminky.urs.cz/item/CS_URS_2023_02/622221041</t>
  </si>
  <si>
    <t>skladba F-01</t>
  </si>
  <si>
    <t>(60,459*2)*2,65</t>
  </si>
  <si>
    <t>-2,2*2,45*2</t>
  </si>
  <si>
    <t>-0,9*2,325*15</t>
  </si>
  <si>
    <t>-1*2,325</t>
  </si>
  <si>
    <t>-0,71*2,65*14</t>
  </si>
  <si>
    <t>-0,9*2,325*21</t>
  </si>
  <si>
    <t>(60,459*2)*2,475</t>
  </si>
  <si>
    <t>(60,459*2)*1,1</t>
  </si>
  <si>
    <t>48</t>
  </si>
  <si>
    <t>63151540</t>
  </si>
  <si>
    <t>-1806515554</t>
  </si>
  <si>
    <t>872,209*1,02 'Přepočtené koeficientem množství</t>
  </si>
  <si>
    <t>49</t>
  </si>
  <si>
    <t>622251101</t>
  </si>
  <si>
    <t>Montáž kontaktního zateplení lepením a mechanickým kotvením Příplatek k cenám za zápustnou montáž kotev s použitím tepelněizolačních zátek na vnější stěny z polystyrenu</t>
  </si>
  <si>
    <t>1999397325</t>
  </si>
  <si>
    <t>https://podminky.urs.cz/item/CS_URS_2023_02/622251101</t>
  </si>
  <si>
    <t>50</t>
  </si>
  <si>
    <t>622251105</t>
  </si>
  <si>
    <t>Montáž kontaktního zateplení lepením a mechanickým kotvením Příplatek k cenám za zápustnou montáž kotev s použitím tepelněizolačních zátek na vnější stěny z minerální vlny</t>
  </si>
  <si>
    <t>-1669621778</t>
  </si>
  <si>
    <t>https://podminky.urs.cz/item/CS_URS_2023_02/622251105</t>
  </si>
  <si>
    <t>51</t>
  </si>
  <si>
    <t>622252001</t>
  </si>
  <si>
    <t>Montáž profilů kontaktního zateplení zakládacích soklových připevněných hmoždinkami</t>
  </si>
  <si>
    <t>-931581813</t>
  </si>
  <si>
    <t>https://podminky.urs.cz/item/CS_URS_2023_02/622252001</t>
  </si>
  <si>
    <t>izolace 200mm</t>
  </si>
  <si>
    <t>62,19*8</t>
  </si>
  <si>
    <t>7,3*4</t>
  </si>
  <si>
    <t>(61,745*2+6,45*2)*2</t>
  </si>
  <si>
    <t>(1,065*2)*14</t>
  </si>
  <si>
    <t>52</t>
  </si>
  <si>
    <t>59051657</t>
  </si>
  <si>
    <t>profil zakládací Al tl 0,7mm pro ETICS pro izolant tl 200mm</t>
  </si>
  <si>
    <t>-505133376</t>
  </si>
  <si>
    <t>526,72</t>
  </si>
  <si>
    <t>526,72*1,05 'Přepočtené koeficientem množství</t>
  </si>
  <si>
    <t>53</t>
  </si>
  <si>
    <t>59051647</t>
  </si>
  <si>
    <t>profil zakládací Al tl 0,7mm pro ETICS pro izolant tl 100mm</t>
  </si>
  <si>
    <t>90655671</t>
  </si>
  <si>
    <t>302,6</t>
  </si>
  <si>
    <t>302,6*1,05 'Přepočtené koeficientem množství</t>
  </si>
  <si>
    <t>54</t>
  </si>
  <si>
    <t>622511101</t>
  </si>
  <si>
    <t>Omítka tenkovrstvá akrylátová vnějších ploch probarvená, včetně penetrace podkladu mozaiková jemnozrnná stěn</t>
  </si>
  <si>
    <t>1084170012</t>
  </si>
  <si>
    <t>(61,745*2+6,45*2)*0,08*2</t>
  </si>
  <si>
    <t>(1,065*2)*0,08*14</t>
  </si>
  <si>
    <t>55</t>
  </si>
  <si>
    <t>622531001</t>
  </si>
  <si>
    <t>Omítka tenkovrstvá silikonová vnějších ploch probarvená, včetně penetrace podkladu zrnitá, tloušťky 1,0 mm stěn</t>
  </si>
  <si>
    <t>2045235076</t>
  </si>
  <si>
    <t>(61,745*2+6,45*2)*0,308*2</t>
  </si>
  <si>
    <t>(1,065*2)*0,308*14</t>
  </si>
  <si>
    <t>622531011</t>
  </si>
  <si>
    <t>Omítka tenkovrstvá silikonová vnějších ploch probarvená, včetně penetrace podkladu zrnitá, tloušťky 1,5 mm stěn</t>
  </si>
  <si>
    <t>1246290684</t>
  </si>
  <si>
    <t>boky drážky ve fasádě</t>
  </si>
  <si>
    <t>57</t>
  </si>
  <si>
    <t>6235322</t>
  </si>
  <si>
    <t xml:space="preserve">Omítka - tl. 25mm, silikonová vnější fládrovaná, imitace hrubého prkenného bednění vč penetrace podkladu </t>
  </si>
  <si>
    <t>-1826232536</t>
  </si>
  <si>
    <t>skladba F-18 a F-18A</t>
  </si>
  <si>
    <t>(3,13*2)*10,43+(2,13*2)*9,927</t>
  </si>
  <si>
    <t>-1,22*2,22*6</t>
  </si>
  <si>
    <t>-1,73*9,63</t>
  </si>
  <si>
    <t>-1,73*8,67</t>
  </si>
  <si>
    <t>sokl příčné a štítové stěny</t>
  </si>
  <si>
    <t>58</t>
  </si>
  <si>
    <t>629991011</t>
  </si>
  <si>
    <t>Zakrytí vnějších ploch před znečištěním včetně pozdějšího odkrytí výplní otvorů a svislých ploch fólií přilepenou lepící páskou</t>
  </si>
  <si>
    <t>-392794682</t>
  </si>
  <si>
    <t>https://podminky.urs.cz/item/CS_URS_2023_02/629991011</t>
  </si>
  <si>
    <t>plocha dveří a stěn</t>
  </si>
  <si>
    <t>350</t>
  </si>
  <si>
    <t>59</t>
  </si>
  <si>
    <t>631311115</t>
  </si>
  <si>
    <t>Mazanina z betonu prostého bez zvýšených nároků na prostředí tl. přes 50 do 80 mm tř. C 20/25</t>
  </si>
  <si>
    <t>1962628241</t>
  </si>
  <si>
    <t>https://podminky.urs.cz/item/CS_URS_2023_02/631311115</t>
  </si>
  <si>
    <t>R_01*0,05</t>
  </si>
  <si>
    <t>60</t>
  </si>
  <si>
    <t>631311127</t>
  </si>
  <si>
    <t>Mazanina z betonu prostého bez zvýšených nároků na prostředí tl. přes 80 do 120 mm tř. C 30/37</t>
  </si>
  <si>
    <t>1504553153</t>
  </si>
  <si>
    <t>https://podminky.urs.cz/item/CS_URS_2023_02/631311127</t>
  </si>
  <si>
    <t>skladba P-05</t>
  </si>
  <si>
    <t>"M 0.01" 1144,76</t>
  </si>
  <si>
    <t>"M 0.02" 4,09</t>
  </si>
  <si>
    <t>"M 0.03" 13,26</t>
  </si>
  <si>
    <t>"M 0.04" 7,57</t>
  </si>
  <si>
    <t>"M 0.07" 4,14</t>
  </si>
  <si>
    <t>6,925*9,086</t>
  </si>
  <si>
    <t>tl. podlahy 100mm</t>
  </si>
  <si>
    <t>(1173,82+62,921)*0,1</t>
  </si>
  <si>
    <t>61</t>
  </si>
  <si>
    <t>631311137</t>
  </si>
  <si>
    <t>Mazanina z betonu prostého bez zvýšených nároků na prostředí tl. přes 120 do 240 mm tř. C 30/37</t>
  </si>
  <si>
    <t>-1037937217</t>
  </si>
  <si>
    <t>https://podminky.urs.cz/item/CS_URS_2023_02/631311137</t>
  </si>
  <si>
    <t>R_01*0,2</t>
  </si>
  <si>
    <t>62</t>
  </si>
  <si>
    <t>631319013</t>
  </si>
  <si>
    <t>Příplatek k cenám mazanin za úpravu povrchu mazaniny přehlazením, mazanina tl. přes 120 do 240 mm</t>
  </si>
  <si>
    <t>466577347</t>
  </si>
  <si>
    <t>https://podminky.urs.cz/item/CS_URS_2023_02/631319013</t>
  </si>
  <si>
    <t>63</t>
  </si>
  <si>
    <t>631319175</t>
  </si>
  <si>
    <t>Příplatek k cenám mazanin za stržení povrchu spodní vrstvy mazaniny latí před vložením výztuže nebo pletiva pro tl. obou vrstev mazaniny přes 120 do 240 mm</t>
  </si>
  <si>
    <t>1054486600</t>
  </si>
  <si>
    <t>https://podminky.urs.cz/item/CS_URS_2023_02/631319175</t>
  </si>
  <si>
    <t>64</t>
  </si>
  <si>
    <t>631319204</t>
  </si>
  <si>
    <t>Příplatek k cenám betonových mazanin za vyztužení ocelovými vlákny (drátkobeton) objemové vyztužení 30 kg/m3</t>
  </si>
  <si>
    <t>-590830290</t>
  </si>
  <si>
    <t>https://podminky.urs.cz/item/CS_URS_2023_02/631319204</t>
  </si>
  <si>
    <t>65</t>
  </si>
  <si>
    <t>631362021</t>
  </si>
  <si>
    <t>Výztuž mazanin ze svařovaných sítí z drátů typu KARI</t>
  </si>
  <si>
    <t>225502938</t>
  </si>
  <si>
    <t>https://podminky.urs.cz/item/CS_URS_2023_02/631362021</t>
  </si>
  <si>
    <t>R_01*0,006*1,1</t>
  </si>
  <si>
    <t>66</t>
  </si>
  <si>
    <t>632441220</t>
  </si>
  <si>
    <t>Potěr anhydritový samonivelační litý tř. C 25, tl. přes 45 do 50 mm</t>
  </si>
  <si>
    <t>756920549</t>
  </si>
  <si>
    <t>https://podminky.urs.cz/item/CS_URS_2023_02/632441220</t>
  </si>
  <si>
    <t>67</t>
  </si>
  <si>
    <t>632441292</t>
  </si>
  <si>
    <t>Potěr anhydritový samonivelační litý Příplatek k cenám za každých dalších i započatých 5 mm tloušťky přes 50 mm tř. C 25</t>
  </si>
  <si>
    <t>-1552299900</t>
  </si>
  <si>
    <t>https://podminky.urs.cz/item/CS_URS_2023_02/632441292</t>
  </si>
  <si>
    <t>P_02*4</t>
  </si>
  <si>
    <t>P_02A*4</t>
  </si>
  <si>
    <t>68</t>
  </si>
  <si>
    <t>632451234</t>
  </si>
  <si>
    <t>Potěr cementový samonivelační litý tř. C 25, tl. přes 45 do 50 mm</t>
  </si>
  <si>
    <t>192893556</t>
  </si>
  <si>
    <t>https://podminky.urs.cz/item/CS_URS_2023_02/632451234</t>
  </si>
  <si>
    <t>69</t>
  </si>
  <si>
    <t>632451292</t>
  </si>
  <si>
    <t>Potěr cementový samonivelační litý Příplatek k cenám za každých dalších i započatých 5 mm tloušťky přes 50 mm tř. C 25</t>
  </si>
  <si>
    <t>1358808322</t>
  </si>
  <si>
    <t>https://podminky.urs.cz/item/CS_URS_2023_02/632451292</t>
  </si>
  <si>
    <t>P_01B*6</t>
  </si>
  <si>
    <t>P_21*6</t>
  </si>
  <si>
    <t>P_22*6</t>
  </si>
  <si>
    <t>70</t>
  </si>
  <si>
    <t>632451494</t>
  </si>
  <si>
    <t>Potěr pískocementový běžný Příplatek k cenám za strojní přehlazení povrchu</t>
  </si>
  <si>
    <t>1810942849</t>
  </si>
  <si>
    <t>https://podminky.urs.cz/item/CS_URS_2023_02/632451494</t>
  </si>
  <si>
    <t>71</t>
  </si>
  <si>
    <t>632459177</t>
  </si>
  <si>
    <t>Příplatky k cenám potěrů za malou plochu do 5 m2 jednotlivě, tl. potěru přes 60 do 70 mm</t>
  </si>
  <si>
    <t>-1776862402</t>
  </si>
  <si>
    <t>https://podminky.urs.cz/item/CS_URS_2023_02/632459177</t>
  </si>
  <si>
    <t>"byt 1+kk 01" 3,15*30</t>
  </si>
  <si>
    <t>"byt 1+kk 02" 4,63*30</t>
  </si>
  <si>
    <t>"byt 2+kk 02" 1,39*12</t>
  </si>
  <si>
    <t>"byt 2+kk 03" 3,51*12</t>
  </si>
  <si>
    <t>72</t>
  </si>
  <si>
    <t>632481111</t>
  </si>
  <si>
    <t>Vložka do cementového potěru nebo mazaniny z rabicového pletiva černého</t>
  </si>
  <si>
    <t>-572356444</t>
  </si>
  <si>
    <t>https://podminky.urs.cz/item/CS_URS_2023_02/632481111</t>
  </si>
  <si>
    <t>73</t>
  </si>
  <si>
    <t>633121111</t>
  </si>
  <si>
    <t>Povrchová úprava vsypovou směsí průmyslových betonových podlah středně těžký provoz s přísadou korundu, tl. 2 mm</t>
  </si>
  <si>
    <t>-1484604830</t>
  </si>
  <si>
    <t>https://podminky.urs.cz/item/CS_URS_2023_02/633121111</t>
  </si>
  <si>
    <t>74</t>
  </si>
  <si>
    <t>634112112</t>
  </si>
  <si>
    <t>Obvodová dilatace mezi stěnou a mazaninou nebo potěrem podlahovým páskem z pěnového PE tl. do 10 mm, výšky 100 mm</t>
  </si>
  <si>
    <t>-692293080</t>
  </si>
  <si>
    <t>https://podminky.urs.cz/item/CS_URS_2023_02/634112112</t>
  </si>
  <si>
    <t>P_05*0,9</t>
  </si>
  <si>
    <t>R_01*0,9</t>
  </si>
  <si>
    <t>75</t>
  </si>
  <si>
    <t>634112113</t>
  </si>
  <si>
    <t>Obvodová dilatace mezi stěnou a mazaninou nebo potěrem podlahovým páskem z pěnového PE tl. do 10 mm, výšky 80 mm</t>
  </si>
  <si>
    <t>3008655</t>
  </si>
  <si>
    <t>https://podminky.urs.cz/item/CS_URS_2023_02/634112113</t>
  </si>
  <si>
    <t>P_01B*0,9</t>
  </si>
  <si>
    <t>P_02*0,9</t>
  </si>
  <si>
    <t>P_02A*0,9</t>
  </si>
  <si>
    <t>P_21*0,9</t>
  </si>
  <si>
    <t>P_22*0,9</t>
  </si>
  <si>
    <t>76</t>
  </si>
  <si>
    <t>635211121</t>
  </si>
  <si>
    <t>Násyp lehký pod podlahy s udusáním a urovnáním povrchu z keramzitu</t>
  </si>
  <si>
    <t>1636656674</t>
  </si>
  <si>
    <t>https://podminky.urs.cz/item/CS_URS_2023_02/635211121</t>
  </si>
  <si>
    <t>skladba P-15</t>
  </si>
  <si>
    <t>tl. násypu 280mm</t>
  </si>
  <si>
    <t>P_15*0,28</t>
  </si>
  <si>
    <t>77</t>
  </si>
  <si>
    <t>642942111</t>
  </si>
  <si>
    <t>Osazování zárubní nebo rámů kovových dveřních lisovaných nebo z úhelníků bez dveřních křídel na cementovou maltu, plochy otvoru do 2,5 m2</t>
  </si>
  <si>
    <t>1057110072</t>
  </si>
  <si>
    <t>https://podminky.urs.cz/item/CS_URS_2023_02/642942111</t>
  </si>
  <si>
    <t>"D02" 50</t>
  </si>
  <si>
    <t>"D02A" 20</t>
  </si>
  <si>
    <t>"D04" 28</t>
  </si>
  <si>
    <t>"D05" 20</t>
  </si>
  <si>
    <t>"D06" 2</t>
  </si>
  <si>
    <t>"D07" 2</t>
  </si>
  <si>
    <t>"D08" 2</t>
  </si>
  <si>
    <t>"D09" 1</t>
  </si>
  <si>
    <t>"D10" 1</t>
  </si>
  <si>
    <t>78</t>
  </si>
  <si>
    <t>611831</t>
  </si>
  <si>
    <t xml:space="preserve">zárubeň HSE-USD jednokřídlové 600-1100, ústí do 150, prášková barva dle tab. dveří </t>
  </si>
  <si>
    <t>-1492085872</t>
  </si>
  <si>
    <t>126</t>
  </si>
  <si>
    <t>79</t>
  </si>
  <si>
    <t>642945111</t>
  </si>
  <si>
    <t>Osazování ocelových zárubní protipožárních nebo protiplynových dveří do vynechaného otvoru, s obetonováním, dveří jednokřídlových do 2,5 m2</t>
  </si>
  <si>
    <t>2123489472</t>
  </si>
  <si>
    <t>https://podminky.urs.cz/item/CS_URS_2023_02/642945111</t>
  </si>
  <si>
    <t>"D1" 50</t>
  </si>
  <si>
    <t>80</t>
  </si>
  <si>
    <t>55331578a</t>
  </si>
  <si>
    <t>zárubeň jednokřídlá ocelová pro zdění s protipožární úpravou rozměru 900/2450mm</t>
  </si>
  <si>
    <t>939911883</t>
  </si>
  <si>
    <t>Ostatní konstrukce a práce, bourání</t>
  </si>
  <si>
    <t>81</t>
  </si>
  <si>
    <t>916231213</t>
  </si>
  <si>
    <t>Osazení chodníkového obrubníku betonového se zřízením lože, s vyplněním a zatřením spár cementovou maltou stojatého s boční opěrou z betonu prostého, do lože z betonu prostého</t>
  </si>
  <si>
    <t>663997690</t>
  </si>
  <si>
    <t>https://podminky.urs.cz/item/CS_URS_2023_02/916231213</t>
  </si>
  <si>
    <t>olemování dlažby vstup severní a jižní</t>
  </si>
  <si>
    <t>31,44+18,355</t>
  </si>
  <si>
    <t>olemování dlažby záhonů atrium</t>
  </si>
  <si>
    <t>101,99</t>
  </si>
  <si>
    <t>olemování dlažby exteriér</t>
  </si>
  <si>
    <t>173,082</t>
  </si>
  <si>
    <t>82</t>
  </si>
  <si>
    <t>13515114</t>
  </si>
  <si>
    <t>ocel široká jakost S235JR 200x5mm</t>
  </si>
  <si>
    <t>-1309273015</t>
  </si>
  <si>
    <t>324,867*0,00835</t>
  </si>
  <si>
    <t>2,713*1,02 'Přepočtené koeficientem množství</t>
  </si>
  <si>
    <t>83</t>
  </si>
  <si>
    <t>941311112</t>
  </si>
  <si>
    <t>Lešení řadové modulové lehké pracovní s podlahami s provozním zatížením tř. 3 do 200 kg/m2 šířky tř. SW06 od 0,6 do 0,9 m výšky přes 10 do 25 m montáž</t>
  </si>
  <si>
    <t>1879428427</t>
  </si>
  <si>
    <t>https://podminky.urs.cz/item/CS_URS_2023_02/941311112</t>
  </si>
  <si>
    <t>(62,19*2+20,4*2+0,9*4)*11,5</t>
  </si>
  <si>
    <t>84</t>
  </si>
  <si>
    <t>941311211</t>
  </si>
  <si>
    <t>Lešení řadové modulové lehké pracovní s podlahami s provozním zatížením tř. 3 do 200 kg/m2 šířky tř. SW06 od 0,6 do 0,9 m výšky do 10 m příplatek k ceně za každý den použití</t>
  </si>
  <si>
    <t>431920604</t>
  </si>
  <si>
    <t>https://podminky.urs.cz/item/CS_URS_2023_02/941311211</t>
  </si>
  <si>
    <t>1940,97*60</t>
  </si>
  <si>
    <t>85</t>
  </si>
  <si>
    <t>941311812</t>
  </si>
  <si>
    <t>Lešení řadové modulové lehké pracovní s podlahami s provozním zatížením tř. 3 do 200 kg/m2 šířky tř. SW06 od 0,6 do 0,9 m výšky přes 10 do 25 m demontáž</t>
  </si>
  <si>
    <t>-510542985</t>
  </si>
  <si>
    <t>https://podminky.urs.cz/item/CS_URS_2023_02/941311812</t>
  </si>
  <si>
    <t>86</t>
  </si>
  <si>
    <t>943211111</t>
  </si>
  <si>
    <t>Lešení prostorové rámové lehké pracovní s podlahami s provozním zatížením tř. 3 do 200 kg/m2 výšky do 10 m montáž</t>
  </si>
  <si>
    <t>890767644</t>
  </si>
  <si>
    <t>https://podminky.urs.cz/item/CS_URS_2023_02/943211111</t>
  </si>
  <si>
    <t>atrium</t>
  </si>
  <si>
    <t>60,19*6*9,5</t>
  </si>
  <si>
    <t>87</t>
  </si>
  <si>
    <t>943211211</t>
  </si>
  <si>
    <t>Lešení prostorové rámové lehké pracovní s podlahami s provozním zatížením tř. 3 do 200 kg/m2 výšky do 10 m příplatek k ceně za každý den použití</t>
  </si>
  <si>
    <t>1084253901</t>
  </si>
  <si>
    <t>https://podminky.urs.cz/item/CS_URS_2023_02/943211211</t>
  </si>
  <si>
    <t>3948,080*30</t>
  </si>
  <si>
    <t>88</t>
  </si>
  <si>
    <t>943211811</t>
  </si>
  <si>
    <t>Lešení prostorové rámové lehké pracovní s podlahami s provozním zatížením tř. 3 do 200 kg/m2 výšky do 10 m demontáž</t>
  </si>
  <si>
    <t>-479026779</t>
  </si>
  <si>
    <t>https://podminky.urs.cz/item/CS_URS_2023_02/943211811</t>
  </si>
  <si>
    <t>tělocvična</t>
  </si>
  <si>
    <t>493,51*8</t>
  </si>
  <si>
    <t>89</t>
  </si>
  <si>
    <t>944511111</t>
  </si>
  <si>
    <t>Síť ochranná zavěšená na konstrukci lešení z textilie z umělých vláken montáž</t>
  </si>
  <si>
    <t>-504435157</t>
  </si>
  <si>
    <t>https://podminky.urs.cz/item/CS_URS_2023_02/944511111</t>
  </si>
  <si>
    <t>1940,97</t>
  </si>
  <si>
    <t>90</t>
  </si>
  <si>
    <t>944511211</t>
  </si>
  <si>
    <t>Síť ochranná zavěšená na konstrukci lešení z textilie z umělých vláken příplatek k ceně za každý den použití</t>
  </si>
  <si>
    <t>-746987130</t>
  </si>
  <si>
    <t>https://podminky.urs.cz/item/CS_URS_2023_02/944511211</t>
  </si>
  <si>
    <t>91</t>
  </si>
  <si>
    <t>944511811</t>
  </si>
  <si>
    <t>Síť ochranná zavěšená na konstrukci lešení z textilie z umělých vláken demontáž</t>
  </si>
  <si>
    <t>-715855569</t>
  </si>
  <si>
    <t>https://podminky.urs.cz/item/CS_URS_2023_02/944511811</t>
  </si>
  <si>
    <t>92</t>
  </si>
  <si>
    <t>949101111</t>
  </si>
  <si>
    <t>Lešení pomocné pracovní pro objekty pozemních staveb pro zatížení do 150 kg/m2, o výšce lešeňové podlahy do 1,9 m</t>
  </si>
  <si>
    <t>1468842158</t>
  </si>
  <si>
    <t>https://podminky.urs.cz/item/CS_URS_2023_02/949101111</t>
  </si>
  <si>
    <t>1162,92</t>
  </si>
  <si>
    <t>"společné plochy" 170,23</t>
  </si>
  <si>
    <t>"společné plochy" 216,42</t>
  </si>
  <si>
    <t>byty</t>
  </si>
  <si>
    <t>"1+kk" 24,03*30</t>
  </si>
  <si>
    <t>"2+kk" 49,74*12</t>
  </si>
  <si>
    <t>"3+kk" 75,17*8</t>
  </si>
  <si>
    <t>93</t>
  </si>
  <si>
    <t>949321112</t>
  </si>
  <si>
    <t>Lešení dílcové do šachet (výtahových, potrubních) o půdorysné ploše do 6 m2, výšky přes 10 do 20 m montáž</t>
  </si>
  <si>
    <t>203768276</t>
  </si>
  <si>
    <t>https://podminky.urs.cz/item/CS_URS_2023_02/949321112</t>
  </si>
  <si>
    <t>14,1</t>
  </si>
  <si>
    <t>94</t>
  </si>
  <si>
    <t>949321211</t>
  </si>
  <si>
    <t>Lešení dílcové do šachet (výtahových, potrubních) o půdorysné ploše do 6 m2, výšky do 10 m příplatek k ceně za každý den použití</t>
  </si>
  <si>
    <t>1578266211</t>
  </si>
  <si>
    <t>https://podminky.urs.cz/item/CS_URS_2023_02/949321211</t>
  </si>
  <si>
    <t>14,100*30</t>
  </si>
  <si>
    <t>95</t>
  </si>
  <si>
    <t>949321812</t>
  </si>
  <si>
    <t>Lešení dílcové do šachet (výtahových, potrubních) o půdorysné ploše do 6 m2, výšky přes 10 do 20 m demontáž</t>
  </si>
  <si>
    <t>823747867</t>
  </si>
  <si>
    <t>https://podminky.urs.cz/item/CS_URS_2023_02/949321812</t>
  </si>
  <si>
    <t>96</t>
  </si>
  <si>
    <t>952901111</t>
  </si>
  <si>
    <t>Vyčištění budov nebo objektů před předáním do užívání budov bytové nebo občanské výstavby, světlé výšky podlaží do 4 m</t>
  </si>
  <si>
    <t>1114834044</t>
  </si>
  <si>
    <t>https://podminky.urs.cz/item/CS_URS_2023_02/952901111</t>
  </si>
  <si>
    <t>"společné plochy" 522,84</t>
  </si>
  <si>
    <t>281</t>
  </si>
  <si>
    <t>953943211</t>
  </si>
  <si>
    <t>Osazování drobných kovových předmětů kotvených do stěny hasicího přístroje</t>
  </si>
  <si>
    <t>-1467847634</t>
  </si>
  <si>
    <t>https://podminky.urs.cz/item/CS_URS_2023_02/953943211</t>
  </si>
  <si>
    <t>počet dle PBŘ</t>
  </si>
  <si>
    <t>282</t>
  </si>
  <si>
    <t>44932114</t>
  </si>
  <si>
    <t>přístroj hasicí ruční práškový PG 6 LE</t>
  </si>
  <si>
    <t>1853321778</t>
  </si>
  <si>
    <t>97</t>
  </si>
  <si>
    <t>531062735</t>
  </si>
  <si>
    <t>2328,354</t>
  </si>
  <si>
    <t>98</t>
  </si>
  <si>
    <t>998223011</t>
  </si>
  <si>
    <t>Přesun hmot pro pozemní komunikace s krytem dlážděným dopravní vzdálenost do 200 m jakékoliv délky objektu</t>
  </si>
  <si>
    <t>486087375</t>
  </si>
  <si>
    <t>https://podminky.urs.cz/item/CS_URS_2023_02/998223011</t>
  </si>
  <si>
    <t>517,372</t>
  </si>
  <si>
    <t>711</t>
  </si>
  <si>
    <t>Izolace proti vodě, vlhkosti a plynům</t>
  </si>
  <si>
    <t>99</t>
  </si>
  <si>
    <t>711113125</t>
  </si>
  <si>
    <t>Izolace proti zemní vlhkosti natěradly a tmely za studena na ploše svislé S těsnicí hmotou dvousložkovou na bázi polymery modifikované živice</t>
  </si>
  <si>
    <t>1796866323</t>
  </si>
  <si>
    <t>https://podminky.urs.cz/item/CS_URS_2023_02/711113125</t>
  </si>
  <si>
    <t>(61,745*2+6,45*2)*0,18*2</t>
  </si>
  <si>
    <t>(1,065*2)*0,18*14</t>
  </si>
  <si>
    <t>100</t>
  </si>
  <si>
    <t>711161212</t>
  </si>
  <si>
    <t>Izolace proti zemní vlhkosti a beztlakové vodě nopovými fóliemi na ploše svislé S vrstva ochranná, odvětrávací a drenážní výška nopku 8,0 mm, tl. fólie do 0,6 mm</t>
  </si>
  <si>
    <t>2066535227</t>
  </si>
  <si>
    <t>https://podminky.urs.cz/item/CS_URS_2023_02/711161212</t>
  </si>
  <si>
    <t>skladba S-14</t>
  </si>
  <si>
    <t>(19,79*2+0,8*2)*3</t>
  </si>
  <si>
    <t>(61,78*2-9)*3</t>
  </si>
  <si>
    <t>(3+1,5+10+11)*3</t>
  </si>
  <si>
    <t>101</t>
  </si>
  <si>
    <t>711161383</t>
  </si>
  <si>
    <t>Izolace proti zemní vlhkosti a beztlakové vodě nopovými fóliemi ostatní ukončení izolace lištou</t>
  </si>
  <si>
    <t>-1969075230</t>
  </si>
  <si>
    <t>https://podminky.urs.cz/item/CS_URS_2023_02/711161383</t>
  </si>
  <si>
    <t>19,79*2+0,8*2</t>
  </si>
  <si>
    <t>61,78*2-9</t>
  </si>
  <si>
    <t>3+1,5+10+11</t>
  </si>
  <si>
    <t>102</t>
  </si>
  <si>
    <t>711411001</t>
  </si>
  <si>
    <t>Provedení izolace proti povrchové a podpovrchové tlakové vodě natěradly a tmely za studena na ploše vodorovné V nátěrem penetračním</t>
  </si>
  <si>
    <t>963191443</t>
  </si>
  <si>
    <t>https://podminky.urs.cz/item/CS_URS_2023_02/711411001</t>
  </si>
  <si>
    <t>skladba P-11</t>
  </si>
  <si>
    <t>"M 1.20" 352,61</t>
  </si>
  <si>
    <t>103</t>
  </si>
  <si>
    <t>11163150</t>
  </si>
  <si>
    <t>lak penetrační asfaltový</t>
  </si>
  <si>
    <t>1112811166</t>
  </si>
  <si>
    <t>1130,931*0,00033 'Přepočtené koeficientem množství</t>
  </si>
  <si>
    <t>104</t>
  </si>
  <si>
    <t>711412001</t>
  </si>
  <si>
    <t>Provedení izolace proti povrchové a podpovrchové tlakové vodě natěradly a tmely za studena na ploše svislé S nátěrem penetračním</t>
  </si>
  <si>
    <t>2132497029</t>
  </si>
  <si>
    <t>https://podminky.urs.cz/item/CS_URS_2023_02/711412001</t>
  </si>
  <si>
    <t>atiky plochá střecha nad posledním NP</t>
  </si>
  <si>
    <t>(61,745*2+6,45*2)*1,2*2</t>
  </si>
  <si>
    <t xml:space="preserve">stěny  šachty</t>
  </si>
  <si>
    <t>(1,065*2)*1,1*14</t>
  </si>
  <si>
    <t>atrium - vytažení na svislé kce stěn a světlíků</t>
  </si>
  <si>
    <t>(60,28*2+6,4*2)*0,355</t>
  </si>
  <si>
    <t>(1,1*2+2,3*2)*0,355*12</t>
  </si>
  <si>
    <t>105</t>
  </si>
  <si>
    <t>754998328</t>
  </si>
  <si>
    <t>436,449*0,00034 'Přepočtené koeficientem množství</t>
  </si>
  <si>
    <t>106</t>
  </si>
  <si>
    <t>711441559</t>
  </si>
  <si>
    <t>Provedení izolace proti povrchové a podpovrchové tlakové vodě pásy přitavením NAIP na ploše vodorovné V</t>
  </si>
  <si>
    <t>423862605</t>
  </si>
  <si>
    <t>https://podminky.urs.cz/item/CS_URS_2023_02/711441559</t>
  </si>
  <si>
    <t>107</t>
  </si>
  <si>
    <t>62855002</t>
  </si>
  <si>
    <t>pás asfaltový natavitelný modifikovaný SBS s vložkou z polyesterové rohože a spalitelnou PE fólií nebo jemnozrnným minerálním posypem na horním povrchu tl 5,0mm</t>
  </si>
  <si>
    <t>1046010346</t>
  </si>
  <si>
    <t>1130,931*1,1655 'Přepočtené koeficientem množství</t>
  </si>
  <si>
    <t>108</t>
  </si>
  <si>
    <t>711442559</t>
  </si>
  <si>
    <t>Provedení izolace proti povrchové a podpovrchové tlakové vodě pásy přitavením NAIP na ploše svislé S</t>
  </si>
  <si>
    <t>1342867073</t>
  </si>
  <si>
    <t>https://podminky.urs.cz/item/CS_URS_2023_02/711442559</t>
  </si>
  <si>
    <t>109</t>
  </si>
  <si>
    <t>-652827161</t>
  </si>
  <si>
    <t>436,449*1,221 'Přepočtené koeficientem množství</t>
  </si>
  <si>
    <t>110</t>
  </si>
  <si>
    <t>711491172</t>
  </si>
  <si>
    <t>Provedení doplňků izolace proti vodě textilií na ploše vodorovné V vrstva ochranná</t>
  </si>
  <si>
    <t>-234586248</t>
  </si>
  <si>
    <t>https://podminky.urs.cz/item/CS_URS_2023_02/711491172</t>
  </si>
  <si>
    <t>na hydroizolaci a tep. izolaci</t>
  </si>
  <si>
    <t>S_01*2</t>
  </si>
  <si>
    <t>111</t>
  </si>
  <si>
    <t>69311006</t>
  </si>
  <si>
    <t>geotextilie tkaná separační, filtrační, výztužná PP pevnost v tahu 15kN/m</t>
  </si>
  <si>
    <t>-1734646220</t>
  </si>
  <si>
    <t>2261,862*1,05 'Přepočtené koeficientem množství</t>
  </si>
  <si>
    <t>112</t>
  </si>
  <si>
    <t>711491272</t>
  </si>
  <si>
    <t>Provedení doplňků izolace proti vodě textilií na ploše svislé S vrstva ochranná</t>
  </si>
  <si>
    <t>-1641810337</t>
  </si>
  <si>
    <t>https://podminky.urs.cz/item/CS_URS_2023_02/711491272</t>
  </si>
  <si>
    <t>113</t>
  </si>
  <si>
    <t>-1494855127</t>
  </si>
  <si>
    <t>980,169*1,05 'Přepočtené koeficientem množství</t>
  </si>
  <si>
    <t>114</t>
  </si>
  <si>
    <t>998711102</t>
  </si>
  <si>
    <t>Přesun hmot pro izolace proti vodě, vlhkosti a plynům stanovený z hmotnosti přesunovaného materiálu vodorovná dopravní vzdálenost do 50 m v objektech výšky přes 6 do 12 m</t>
  </si>
  <si>
    <t>2145814308</t>
  </si>
  <si>
    <t>https://podminky.urs.cz/item/CS_URS_2023_02/998711102</t>
  </si>
  <si>
    <t>712</t>
  </si>
  <si>
    <t>Povlakové krytiny</t>
  </si>
  <si>
    <t>115</t>
  </si>
  <si>
    <t>712363001</t>
  </si>
  <si>
    <t>Provedení povlakové krytiny střech plochých do 10° fólií termoplastickou mPVC (měkčené PVC) rozvinutí a natažení fólie v ploše</t>
  </si>
  <si>
    <t>172832993</t>
  </si>
  <si>
    <t>https://podminky.urs.cz/item/CS_URS_2023_02/712363001</t>
  </si>
  <si>
    <t>skladba P-09</t>
  </si>
  <si>
    <t>(60,28*2+6,4*2)*0,4</t>
  </si>
  <si>
    <t>(1,1*2+2,3*2)*0,4*12</t>
  </si>
  <si>
    <t>116</t>
  </si>
  <si>
    <t>28343016</t>
  </si>
  <si>
    <t>fólie hydroizolační střešní mPVC určená ke stabilizaci přitížením a do vegetačních střech tl 2,0mm</t>
  </si>
  <si>
    <t>762048328</t>
  </si>
  <si>
    <t>1307,695*1,1655 'Přepočtené koeficientem množství</t>
  </si>
  <si>
    <t>117</t>
  </si>
  <si>
    <t>712363003</t>
  </si>
  <si>
    <t>Provedení povlakové krytiny střech plochých do 10° fólií termoplastickou mPVC (měkčené PVC) vytvoření spoje dvou pásů fólií horkovzdušným navařením</t>
  </si>
  <si>
    <t>914982806</t>
  </si>
  <si>
    <t>https://podminky.urs.cz/item/CS_URS_2023_02/712363003</t>
  </si>
  <si>
    <t>S_01/2</t>
  </si>
  <si>
    <t>118</t>
  </si>
  <si>
    <t>-890989159</t>
  </si>
  <si>
    <t>495,071*0,1</t>
  </si>
  <si>
    <t>49,507*1,1655 'Přepočtené koeficientem množství</t>
  </si>
  <si>
    <t>119</t>
  </si>
  <si>
    <t>712391172</t>
  </si>
  <si>
    <t>Provedení povlakové krytiny střech plochých do 10° -ostatní práce provedení vrstvy textilní ochranné</t>
  </si>
  <si>
    <t>631266511</t>
  </si>
  <si>
    <t>https://podminky.urs.cz/item/CS_URS_2023_02/712391172</t>
  </si>
  <si>
    <t>dlažba v atriu</t>
  </si>
  <si>
    <t>120</t>
  </si>
  <si>
    <t>-1222673317</t>
  </si>
  <si>
    <t>535,91*1,15 'Přepočtené koeficientem množství</t>
  </si>
  <si>
    <t>121</t>
  </si>
  <si>
    <t>712771301</t>
  </si>
  <si>
    <t>Provedení hydroakumulační vrstvy vegetační střechy z lehčeného kameniva, tloušťky do 100 mm, sklon střechy do 5°</t>
  </si>
  <si>
    <t>1012855404</t>
  </si>
  <si>
    <t>https://podminky.urs.cz/item/CS_URS_2023_02/712771301</t>
  </si>
  <si>
    <t>122</t>
  </si>
  <si>
    <t>58337401</t>
  </si>
  <si>
    <t>kamenivo dekorační (kačírek) frakce 8/16</t>
  </si>
  <si>
    <t>-827277071</t>
  </si>
  <si>
    <t>778,321*0,1*1,6</t>
  </si>
  <si>
    <t>123</t>
  </si>
  <si>
    <t>998712102</t>
  </si>
  <si>
    <t>Přesun hmot pro povlakové krytiny stanovený z hmotnosti přesunovaného materiálu vodorovná dopravní vzdálenost do 50 m v objektech výšky přes 6 do 12 m</t>
  </si>
  <si>
    <t>-1737761438</t>
  </si>
  <si>
    <t>https://podminky.urs.cz/item/CS_URS_2023_02/998712102</t>
  </si>
  <si>
    <t>124</t>
  </si>
  <si>
    <t>713121111</t>
  </si>
  <si>
    <t>Montáž tepelné izolace podlah rohožemi, pásy, deskami, dílci, bloky (izolační materiál ve specifikaci) kladenými volně jednovrstvá</t>
  </si>
  <si>
    <t>-883569859</t>
  </si>
  <si>
    <t>https://podminky.urs.cz/item/CS_URS_2023_02/713121111</t>
  </si>
  <si>
    <t>skladba podlahy P-01B</t>
  </si>
  <si>
    <t>skladba podlahy P-02</t>
  </si>
  <si>
    <t>skladba podlahy P-02A</t>
  </si>
  <si>
    <t>"byt 1+kk 02" 4,63*4</t>
  </si>
  <si>
    <t>"byt 2+kk 02" 1,39*9</t>
  </si>
  <si>
    <t>"byt 2+kk 03" 3,51*9</t>
  </si>
  <si>
    <t>"byt 1+kk 02" 4,63*16</t>
  </si>
  <si>
    <t>"byt 2+kk 02" 1,39*3</t>
  </si>
  <si>
    <t>"byt 2+kk 03" 3,51*3</t>
  </si>
  <si>
    <t>"byt 3+kk 02" 1,39*2</t>
  </si>
  <si>
    <t>"byt 3+kk 03" 3,51*2</t>
  </si>
  <si>
    <t>"byt 1+kk 02" 4,63*10</t>
  </si>
  <si>
    <t>"byt 3+kk 02" 1,39*6</t>
  </si>
  <si>
    <t>"byt 3+kk 03" 3,51*6</t>
  </si>
  <si>
    <t>skladba podlahy P-21</t>
  </si>
  <si>
    <t>3,6*1,2*2</t>
  </si>
  <si>
    <t>skladba podlahy P-22</t>
  </si>
  <si>
    <t>159,46-8,64</t>
  </si>
  <si>
    <t>druhá vrstva P-22</t>
  </si>
  <si>
    <t>125</t>
  </si>
  <si>
    <t>28376416</t>
  </si>
  <si>
    <t>deska XPS hrana polodrážková a hladký povrch 300kPA λ=0,035 tl 40mm</t>
  </si>
  <si>
    <t>1209674646</t>
  </si>
  <si>
    <t>140,59*1,02 'Přepočtené koeficientem množství</t>
  </si>
  <si>
    <t>28376417</t>
  </si>
  <si>
    <t>deska XPS hrana polodrážková a hladký povrch 300kPA λ=0,035 tl 50mm</t>
  </si>
  <si>
    <t>1571738433</t>
  </si>
  <si>
    <t>301,64*1,02 'Přepočtené koeficientem množství</t>
  </si>
  <si>
    <t>127</t>
  </si>
  <si>
    <t>63231200</t>
  </si>
  <si>
    <t>deska čedičová minerální pro snížení kročejového hluku (max. zatížení 5 kN/m2) tl 20mm</t>
  </si>
  <si>
    <t>-1145839252</t>
  </si>
  <si>
    <t>128</t>
  </si>
  <si>
    <t>63231202</t>
  </si>
  <si>
    <t>deska čedičová minerální pro snížení kročejového hluku (max. zatížení 5 kN/m2) tl 30mm</t>
  </si>
  <si>
    <t>407154458</t>
  </si>
  <si>
    <t>17,28*1,02 'Přepočtené koeficientem množství</t>
  </si>
  <si>
    <t>129</t>
  </si>
  <si>
    <t>63231203</t>
  </si>
  <si>
    <t>deska čedičová minerální pro snížení kročejového hluku (max. zatížení 5 kN/m2) tl 40mm</t>
  </si>
  <si>
    <t>-1619678159</t>
  </si>
  <si>
    <t>1913,68*1,02 'Přepočtené koeficientem množství</t>
  </si>
  <si>
    <t>130</t>
  </si>
  <si>
    <t>-485045766</t>
  </si>
  <si>
    <t>(19,79*2+0,8*2)*0,5</t>
  </si>
  <si>
    <t>(61,78*2-9)*0,5</t>
  </si>
  <si>
    <t>skladba F-11</t>
  </si>
  <si>
    <t>9*3,5-6*2,7</t>
  </si>
  <si>
    <t>131</t>
  </si>
  <si>
    <t>63140347</t>
  </si>
  <si>
    <t>deska tepelně izolační minerální kontaktních fasád podélné vlákno λ=0,041 tl 20mm</t>
  </si>
  <si>
    <t>-52242269</t>
  </si>
  <si>
    <t>2023,006*1,05 'Přepočtené koeficientem množství</t>
  </si>
  <si>
    <t>132</t>
  </si>
  <si>
    <t>28376449</t>
  </si>
  <si>
    <t>deska XPS hrana rovná a strukturovaný povrch 300kPA λ=0,035 tl 200mm</t>
  </si>
  <si>
    <t>-347893346</t>
  </si>
  <si>
    <t>77,87*1,05 'Přepočtené koeficientem množství</t>
  </si>
  <si>
    <t>133</t>
  </si>
  <si>
    <t>28376404</t>
  </si>
  <si>
    <t>deska XPS hrana rovná a strukturovaný povrch λ=0033</t>
  </si>
  <si>
    <t>-1132045164</t>
  </si>
  <si>
    <t>F_11*0,3</t>
  </si>
  <si>
    <t>4,59*1,05 'Přepočtené koeficientem množství</t>
  </si>
  <si>
    <t>134</t>
  </si>
  <si>
    <t>713141135</t>
  </si>
  <si>
    <t>Montáž tepelné izolace střech plochých rohožemi, pásy, deskami, dílci, bloky (izolační materiál ve specifikaci) přilepenými za studena bodově, jednovrstvá</t>
  </si>
  <si>
    <t>1227859827</t>
  </si>
  <si>
    <t>https://podminky.urs.cz/item/CS_URS_2023_02/713141135</t>
  </si>
  <si>
    <t>atiky a ventilační šachty</t>
  </si>
  <si>
    <t>(62,119*2+6,21*2)*0,637*2</t>
  </si>
  <si>
    <t>1,065*1,22*14</t>
  </si>
  <si>
    <t>135</t>
  </si>
  <si>
    <t>28376470</t>
  </si>
  <si>
    <t>deska XPS hrana rovná a strukturovaný povrch 200kPa λ=0,032 tl 20mm</t>
  </si>
  <si>
    <t>-1094965861</t>
  </si>
  <si>
    <t>192,292*1,02 'Přepočtené koeficientem množství</t>
  </si>
  <si>
    <t>136</t>
  </si>
  <si>
    <t>713141151</t>
  </si>
  <si>
    <t>Montáž tepelné izolace střech plochých rohožemi, pásy, deskami, dílci, bloky (izolační materiál ve specifikaci) kladenými volně jednovrstvá</t>
  </si>
  <si>
    <t>-1356995030</t>
  </si>
  <si>
    <t>https://podminky.urs.cz/item/CS_URS_2023_02/713141151</t>
  </si>
  <si>
    <t>137</t>
  </si>
  <si>
    <t>28372326</t>
  </si>
  <si>
    <t>deska EPS 150 pro konstrukce s vysokým zatížením λ=0,035</t>
  </si>
  <si>
    <t>-386837692</t>
  </si>
  <si>
    <t>S_01*0,5</t>
  </si>
  <si>
    <t>138</t>
  </si>
  <si>
    <t>713141311</t>
  </si>
  <si>
    <t>Montáž tepelné izolace střech plochých spádovými klíny v ploše kladenými volně</t>
  </si>
  <si>
    <t>-785318592</t>
  </si>
  <si>
    <t>https://podminky.urs.cz/item/CS_URS_2023_02/713141311</t>
  </si>
  <si>
    <t>skladba S-01</t>
  </si>
  <si>
    <t>61,745*6,45*2</t>
  </si>
  <si>
    <t>-1,065*1,22*14</t>
  </si>
  <si>
    <t>139</t>
  </si>
  <si>
    <t>28376142</t>
  </si>
  <si>
    <t>klín izolační spád do 5% EPS 150</t>
  </si>
  <si>
    <t>-427883991</t>
  </si>
  <si>
    <t>S_01*(0,025+0,2)/2</t>
  </si>
  <si>
    <t>140</t>
  </si>
  <si>
    <t>-1509121812</t>
  </si>
  <si>
    <t>141</t>
  </si>
  <si>
    <t>957789064</t>
  </si>
  <si>
    <t>352,610*0,25</t>
  </si>
  <si>
    <t>142</t>
  </si>
  <si>
    <t>713191132</t>
  </si>
  <si>
    <t>Montáž tepelné izolace stavebních konstrukcí - doplňky a konstrukční součásti podlah, stropů vrchem nebo střech překrytím fólií separační z PE</t>
  </si>
  <si>
    <t>478323761</t>
  </si>
  <si>
    <t>https://podminky.urs.cz/item/CS_URS_2023_02/713191132</t>
  </si>
  <si>
    <t>143</t>
  </si>
  <si>
    <t>28323056</t>
  </si>
  <si>
    <t>fólie PE (500 kg/m3) separační podlahová oddělující tepelnou izolaci tl 1mm</t>
  </si>
  <si>
    <t>1587919046</t>
  </si>
  <si>
    <t>2373,19*1,1655 'Přepočtené koeficientem množství</t>
  </si>
  <si>
    <t>144</t>
  </si>
  <si>
    <t>998713102</t>
  </si>
  <si>
    <t>Přesun hmot pro izolace tepelné stanovený z hmotnosti přesunovaného materiálu vodorovná dopravní vzdálenost do 50 m v objektech výšky přes 6 m do 12 m</t>
  </si>
  <si>
    <t>-1406334055</t>
  </si>
  <si>
    <t>https://podminky.urs.cz/item/CS_URS_2023_02/998713102</t>
  </si>
  <si>
    <t>751</t>
  </si>
  <si>
    <t>Vzduchotechnika</t>
  </si>
  <si>
    <t>145</t>
  </si>
  <si>
    <t>751398058</t>
  </si>
  <si>
    <t>Mřížka rekuperace 404x164</t>
  </si>
  <si>
    <t>1203849679</t>
  </si>
  <si>
    <t>tabulka 102</t>
  </si>
  <si>
    <t>146</t>
  </si>
  <si>
    <t>751398059</t>
  </si>
  <si>
    <t>Mřížka rekuperace 354x354</t>
  </si>
  <si>
    <t>876365557</t>
  </si>
  <si>
    <t>762</t>
  </si>
  <si>
    <t>Konstrukce tesařské</t>
  </si>
  <si>
    <t>147</t>
  </si>
  <si>
    <t>7623613R</t>
  </si>
  <si>
    <t>Konstrukční vrstva pod klempířské prvky pro oplechování horních ploch zdí a nadezdívek (atik) z desek dřevoštěpkových šroubovaných do podkladu, tloušťky desky 20 mm, úprava dle detailu PD</t>
  </si>
  <si>
    <t>216862740</t>
  </si>
  <si>
    <t>(62,119*2+6,21*2)*0,737*2</t>
  </si>
  <si>
    <t>148</t>
  </si>
  <si>
    <t>998762102</t>
  </si>
  <si>
    <t>Přesun hmot pro konstrukce tesařské stanovený z hmotnosti přesunovaného materiálu vodorovná dopravní vzdálenost do 50 m v objektech výšky přes 6 do 12 m</t>
  </si>
  <si>
    <t>-1645675542</t>
  </si>
  <si>
    <t>https://podminky.urs.cz/item/CS_URS_2023_02/998762102</t>
  </si>
  <si>
    <t>763</t>
  </si>
  <si>
    <t>Konstrukce suché výstavby</t>
  </si>
  <si>
    <t>149</t>
  </si>
  <si>
    <t>763111316</t>
  </si>
  <si>
    <t>Příčka ze sádrokartonových desek s nosnou konstrukcí z jednoduchých ocelových profilů UW, CW jednoduše opláštěná deskou standardní A tl. 12,5 mm, příčka tl. 125 mm, profil 100, s izolací, EI 30, Rw do 48 dB</t>
  </si>
  <si>
    <t>1085283041</t>
  </si>
  <si>
    <t>https://podminky.urs.cz/item/CS_URS_2023_02/763111316</t>
  </si>
  <si>
    <t>"byt 1+kk" (1,735*2,65)*4</t>
  </si>
  <si>
    <t>"byt 1+kk" (1,735*2,65)*16</t>
  </si>
  <si>
    <t>"byt 1+kk" (1,735*3,35)*10</t>
  </si>
  <si>
    <t>151</t>
  </si>
  <si>
    <t>763123233</t>
  </si>
  <si>
    <t>Stěna předsazená bezpečnostní ze sádrokartonových desek bezpečnostní třída RC3 s nosnou konstrukcí ze zdvojených ocelových profilů UW, CW s dodatečným profilem CD, se dvěma ocelovými plechy tl. 0,55 mm 2 x dvojitě opláštěná deskami tl. 2 x 2 x 12,5 mm impregnovanými H2, s izolací, EI 30, stěna tl. 200 mm, profil 75</t>
  </si>
  <si>
    <t>1948971036</t>
  </si>
  <si>
    <t>https://podminky.urs.cz/item/CS_URS_2023_02/763123233</t>
  </si>
  <si>
    <t>F-22 šachty ze strany atria</t>
  </si>
  <si>
    <t>0,71*2,65*14</t>
  </si>
  <si>
    <t>0,71*3,6*14</t>
  </si>
  <si>
    <t>152</t>
  </si>
  <si>
    <t>763131451</t>
  </si>
  <si>
    <t>Podhled ze sádrokartonových desek dvouvrstvá zavěšená spodní konstrukce z ocelových profilů CD, UD jednoduše opláštěná deskou impregnovanou H2, tl. 12,5 mm, bez izolace</t>
  </si>
  <si>
    <t>984630072</t>
  </si>
  <si>
    <t>https://podminky.urs.cz/item/CS_URS_2023_02/763131451</t>
  </si>
  <si>
    <t>skladba D014</t>
  </si>
  <si>
    <t>153</t>
  </si>
  <si>
    <t>763131752</t>
  </si>
  <si>
    <t>Podhled ze sádrokartonových desek ostatní práce a konstrukce na podhledech ze sádrokartonových desek montáž jedné vrstvy tepelné izolace</t>
  </si>
  <si>
    <t>639884795</t>
  </si>
  <si>
    <t>https://podminky.urs.cz/item/CS_URS_2023_02/763131752</t>
  </si>
  <si>
    <t>154</t>
  </si>
  <si>
    <t>63166914</t>
  </si>
  <si>
    <t>deska akustická a tepelně izolační ze skelných vláken tl 60mm</t>
  </si>
  <si>
    <t>-1905883177</t>
  </si>
  <si>
    <t>236,9*1,02 'Přepočtené koeficientem množství</t>
  </si>
  <si>
    <t>155</t>
  </si>
  <si>
    <t>763131761</t>
  </si>
  <si>
    <t>Podhled ze sádrokartonových desek Příplatek k cenám za plochu do 3 m2 jednotlivě</t>
  </si>
  <si>
    <t>770105690</t>
  </si>
  <si>
    <t>https://podminky.urs.cz/item/CS_URS_2023_02/763131761</t>
  </si>
  <si>
    <t>156</t>
  </si>
  <si>
    <t>763131765</t>
  </si>
  <si>
    <t>Podhled ze sádrokartonových desek Příplatek k cenám za výšku zavěšení přes 0,5 do 1,0 m</t>
  </si>
  <si>
    <t>88630943</t>
  </si>
  <si>
    <t>https://podminky.urs.cz/item/CS_URS_2023_02/763131765</t>
  </si>
  <si>
    <t>157</t>
  </si>
  <si>
    <t>763183111</t>
  </si>
  <si>
    <t>Výplně otvorů konstrukcí ze sádrokartonových desek montáž stavebního pouzdra posuvných dveří do sádrokartonové příčky s jednou kapsou pro jedno dveřní křídlo, průchozí šířky do 800 mm</t>
  </si>
  <si>
    <t>1447938442</t>
  </si>
  <si>
    <t>https://podminky.urs.cz/item/CS_URS_2023_02/763183111</t>
  </si>
  <si>
    <t>158</t>
  </si>
  <si>
    <t>55331612</t>
  </si>
  <si>
    <t>pouzdro stavební posuvných dveří jednopouzdrové 800mm standardní rozměr</t>
  </si>
  <si>
    <t>-879312831</t>
  </si>
  <si>
    <t>159</t>
  </si>
  <si>
    <t>998763101</t>
  </si>
  <si>
    <t>Přesun hmot pro dřevostavby stanovený z hmotnosti přesunovaného materiálu vodorovná dopravní vzdálenost do 50 m v objektech výšky přes 6 do 12 m</t>
  </si>
  <si>
    <t>1179606894</t>
  </si>
  <si>
    <t>https://podminky.urs.cz/item/CS_URS_2023_02/998763101</t>
  </si>
  <si>
    <t>764</t>
  </si>
  <si>
    <t>Konstrukce klempířské</t>
  </si>
  <si>
    <t>160</t>
  </si>
  <si>
    <t>76424151</t>
  </si>
  <si>
    <t>Kastlíky žaluzií</t>
  </si>
  <si>
    <t>1982628626</t>
  </si>
  <si>
    <t>KL-11</t>
  </si>
  <si>
    <t>2,86*0,181</t>
  </si>
  <si>
    <t>Kl-12</t>
  </si>
  <si>
    <t>3,168*0,631</t>
  </si>
  <si>
    <t>Kl-13</t>
  </si>
  <si>
    <t>6*0,079</t>
  </si>
  <si>
    <t>18*0,079</t>
  </si>
  <si>
    <t>60*0,079</t>
  </si>
  <si>
    <t>Kl-16</t>
  </si>
  <si>
    <t>5,977*0,571</t>
  </si>
  <si>
    <t>161</t>
  </si>
  <si>
    <t>764244411</t>
  </si>
  <si>
    <t>Oplechování horních ploch zdí a nadezdívek (atik) z titanzinkového předzvětralého plechu mechanicky kotvené přes rš 800 mm</t>
  </si>
  <si>
    <t>1037569328</t>
  </si>
  <si>
    <t>https://podminky.urs.cz/item/CS_URS_2023_02/764244411</t>
  </si>
  <si>
    <t>Kl -01</t>
  </si>
  <si>
    <t>172,34+22,58</t>
  </si>
  <si>
    <t>Kl-02</t>
  </si>
  <si>
    <t>15,9+2,72</t>
  </si>
  <si>
    <t>Kl-03</t>
  </si>
  <si>
    <t>2,52+0,46</t>
  </si>
  <si>
    <t>Kl-04</t>
  </si>
  <si>
    <t>18,72+2,76</t>
  </si>
  <si>
    <t>Kl-05</t>
  </si>
  <si>
    <t>1,37+0,18</t>
  </si>
  <si>
    <t>162</t>
  </si>
  <si>
    <t>764246403</t>
  </si>
  <si>
    <t>Oplechování parapetů z titanzinkového předzvětralého plechu rovných mechanicky kotvené, bez rohů rš 250 mm</t>
  </si>
  <si>
    <t>-1616697630</t>
  </si>
  <si>
    <t>https://podminky.urs.cz/item/CS_URS_2023_02/764246403</t>
  </si>
  <si>
    <t>"O01" 0,96</t>
  </si>
  <si>
    <t>"O02" 3,92</t>
  </si>
  <si>
    <t>"O02A" 7,84</t>
  </si>
  <si>
    <t>"O03" 19,6</t>
  </si>
  <si>
    <t>"O03A" 7,84</t>
  </si>
  <si>
    <t>"O03B" 13,72</t>
  </si>
  <si>
    <t>"O03C" 3,92</t>
  </si>
  <si>
    <t>"O04" 7,76</t>
  </si>
  <si>
    <t>"O04A" 3,88</t>
  </si>
  <si>
    <t>"O04B" 30,86</t>
  </si>
  <si>
    <t>"O05" 2,04</t>
  </si>
  <si>
    <t>"O06" 0,96</t>
  </si>
  <si>
    <t>"O07" 11,64</t>
  </si>
  <si>
    <t>"O07A" 5,82</t>
  </si>
  <si>
    <t>"O07B" 31,04</t>
  </si>
  <si>
    <t>"O08" 1,96</t>
  </si>
  <si>
    <t>"O08A" 3,92</t>
  </si>
  <si>
    <t>"O09" 2,16</t>
  </si>
  <si>
    <t>163</t>
  </si>
  <si>
    <t>76454141R</t>
  </si>
  <si>
    <t>Žlab podokapní půlený z TiZn předzvětralého plechu rš 56 mm</t>
  </si>
  <si>
    <t>695570685</t>
  </si>
  <si>
    <t>KL-17</t>
  </si>
  <si>
    <t>72,024+12,004</t>
  </si>
  <si>
    <t>164</t>
  </si>
  <si>
    <t>998764103</t>
  </si>
  <si>
    <t>Přesun hmot pro konstrukce klempířské stanovený z hmotnosti přesunovaného materiálu vodorovná dopravní vzdálenost do 50 m v objektech výšky přes 12 do 24 m</t>
  </si>
  <si>
    <t>-1116089047</t>
  </si>
  <si>
    <t>https://podminky.urs.cz/item/CS_URS_2023_02/998764103</t>
  </si>
  <si>
    <t>766</t>
  </si>
  <si>
    <t>Konstrukce truhlářské</t>
  </si>
  <si>
    <t>165</t>
  </si>
  <si>
    <t>766622116</t>
  </si>
  <si>
    <t>Montáž oken plastových včetně montáže rámu plochy přes 1 m2 pevných do zdiva, výšky přes 1,5 do 2,5 m</t>
  </si>
  <si>
    <t>959533284</t>
  </si>
  <si>
    <t>https://podminky.urs.cz/item/CS_URS_2023_02/766622116</t>
  </si>
  <si>
    <t>"O01" 1*1,6</t>
  </si>
  <si>
    <t>166</t>
  </si>
  <si>
    <t>61140046</t>
  </si>
  <si>
    <t>okno plastové s fixním zasklením trojsklo přes plochu 1m2 v 1,5-2,5m</t>
  </si>
  <si>
    <t>-190416352</t>
  </si>
  <si>
    <t>167</t>
  </si>
  <si>
    <t>766622117</t>
  </si>
  <si>
    <t>Montáž oken plastových včetně montáže rámu plochy přes 1 m2 pevných do zdiva, výšky přes 2,5 m</t>
  </si>
  <si>
    <t>212463696</t>
  </si>
  <si>
    <t>https://podminky.urs.cz/item/CS_URS_2023_02/766622117</t>
  </si>
  <si>
    <t>"O09" 2,2*2,6</t>
  </si>
  <si>
    <t>"O10" 2,2*2,45</t>
  </si>
  <si>
    <t>168</t>
  </si>
  <si>
    <t>61140048</t>
  </si>
  <si>
    <t>okno plastové s fixním zasklením trojsklo přes plochu 1m2 přes v 2,5m</t>
  </si>
  <si>
    <t>-1741814542</t>
  </si>
  <si>
    <t>169</t>
  </si>
  <si>
    <t>-1090192606</t>
  </si>
  <si>
    <t>170</t>
  </si>
  <si>
    <t>766622133</t>
  </si>
  <si>
    <t>Montáž oken plastových včetně montáže rámu plochy přes 1 m2 otevíravých do zdiva, výšky přes 2,5 m</t>
  </si>
  <si>
    <t>1676240618</t>
  </si>
  <si>
    <t>https://podminky.urs.cz/item/CS_URS_2023_02/766622133</t>
  </si>
  <si>
    <t>"O02" 2*1,6*3</t>
  </si>
  <si>
    <t>"O03" 2*2,45*22</t>
  </si>
  <si>
    <t>"O03A" 2*2,45</t>
  </si>
  <si>
    <t>"O04" 2*2,45*25</t>
  </si>
  <si>
    <t>"O05" 2*2,45</t>
  </si>
  <si>
    <t>"O06" 1*2,45</t>
  </si>
  <si>
    <t>"O07" 2*2,65*13</t>
  </si>
  <si>
    <t>"O08" 2*1,8*3</t>
  </si>
  <si>
    <t>"O10" 1*2,45</t>
  </si>
  <si>
    <t>"O11" 2*2,65*12</t>
  </si>
  <si>
    <t>171</t>
  </si>
  <si>
    <t>61140056</t>
  </si>
  <si>
    <t>okno plastové otevíravé/sklopné trojsklo přes plochu 1m2 přes v 2,5m</t>
  </si>
  <si>
    <t>-170925552</t>
  </si>
  <si>
    <t>172</t>
  </si>
  <si>
    <t>61140054</t>
  </si>
  <si>
    <t>okno plastové otevíravé/sklopné trojsklo přes plochu 1m2 v 1,5-2,5m</t>
  </si>
  <si>
    <t>-533857612</t>
  </si>
  <si>
    <t>173</t>
  </si>
  <si>
    <t>2109998645</t>
  </si>
  <si>
    <t>Podkladní profil Purenit 60/150/1000 mm</t>
  </si>
  <si>
    <t>-1664386895</t>
  </si>
  <si>
    <t>tabulka 205</t>
  </si>
  <si>
    <t>174</t>
  </si>
  <si>
    <t>766660001</t>
  </si>
  <si>
    <t>Montáž dveřních křídel dřevěných nebo plastových otevíravých do ocelové zárubně povrchově upravených jednokřídlových, šířky do 800 mm</t>
  </si>
  <si>
    <t>1467189193</t>
  </si>
  <si>
    <t>https://podminky.urs.cz/item/CS_URS_2023_02/766660001</t>
  </si>
  <si>
    <t>175</t>
  </si>
  <si>
    <t>61162024</t>
  </si>
  <si>
    <t>dveře jednokřídlé dřevotřískové povrch fóliový plné 600x1970-2100mm</t>
  </si>
  <si>
    <t>1292642988</t>
  </si>
  <si>
    <t>176</t>
  </si>
  <si>
    <t>61162025</t>
  </si>
  <si>
    <t>dveře jednokřídlé dřevotřískové povrch fóliový plné 700x1970-2100mm</t>
  </si>
  <si>
    <t>973930730</t>
  </si>
  <si>
    <t>177</t>
  </si>
  <si>
    <t>61162026</t>
  </si>
  <si>
    <t>dveře jednokřídlé dřevotřískové povrch fóliový plné 800x1970-2100mm</t>
  </si>
  <si>
    <t>-1615750546</t>
  </si>
  <si>
    <t>178</t>
  </si>
  <si>
    <t>766660002</t>
  </si>
  <si>
    <t>Montáž dveřních křídel dřevěných nebo plastových otevíravých do ocelové zárubně povrchově upravených jednokřídlových, šířky přes 800 mm</t>
  </si>
  <si>
    <t>1954344923</t>
  </si>
  <si>
    <t>https://podminky.urs.cz/item/CS_URS_2023_02/766660002</t>
  </si>
  <si>
    <t>179</t>
  </si>
  <si>
    <t>61162027</t>
  </si>
  <si>
    <t>dveře jednokřídlé dřevotřískové povrch fóliový plné 900x1970-2100mm</t>
  </si>
  <si>
    <t>-222196096</t>
  </si>
  <si>
    <t>180</t>
  </si>
  <si>
    <t>61162033</t>
  </si>
  <si>
    <t>dveře jednokřídlé dřevotřískové povrch fóliový částečně prosklené 900x1970-2100mm</t>
  </si>
  <si>
    <t>232026926</t>
  </si>
  <si>
    <t>181</t>
  </si>
  <si>
    <t>61162033a</t>
  </si>
  <si>
    <t>dveře jednokřídlé dřevotřískové povrch fóliový částečně prosklené 1000x1970-2100mm</t>
  </si>
  <si>
    <t>-270916171</t>
  </si>
  <si>
    <t>182</t>
  </si>
  <si>
    <t>-33798981</t>
  </si>
  <si>
    <t>"D01" 50</t>
  </si>
  <si>
    <t>183</t>
  </si>
  <si>
    <t>766660022</t>
  </si>
  <si>
    <t>Montáž dveřních křídel dřevěných nebo plastových otevíravých do ocelové zárubně protipožárních jednokřídlových, šířky přes 800 mm</t>
  </si>
  <si>
    <t>436908114</t>
  </si>
  <si>
    <t>https://podminky.urs.cz/item/CS_URS_2023_02/766660022</t>
  </si>
  <si>
    <t>184</t>
  </si>
  <si>
    <t>6116532R</t>
  </si>
  <si>
    <t>dveře jednokřídlé dřevotřískové protipožární EI (EW) 30 D3 povrch laminátový částečně prosklené 900x2325mm</t>
  </si>
  <si>
    <t>1467281850</t>
  </si>
  <si>
    <t>185</t>
  </si>
  <si>
    <t>766660312</t>
  </si>
  <si>
    <t>Montáž dveřních křídel dřevěných nebo plastových posuvných dveří do pouzdra s jednou kapsou jednokřídlových, průchozí šířky přes 800 do 1200 mm</t>
  </si>
  <si>
    <t>19604555</t>
  </si>
  <si>
    <t>https://podminky.urs.cz/item/CS_URS_2023_02/766660312</t>
  </si>
  <si>
    <t>"D03" 30</t>
  </si>
  <si>
    <t>186</t>
  </si>
  <si>
    <t>6114418</t>
  </si>
  <si>
    <t>dveře posuvné do stavebního pouzdra</t>
  </si>
  <si>
    <t>826082738</t>
  </si>
  <si>
    <t>187</t>
  </si>
  <si>
    <t>766660716</t>
  </si>
  <si>
    <t>Montáž dveřních doplňků samozavírače na zárubeň dřevěnou</t>
  </si>
  <si>
    <t>2009573990</t>
  </si>
  <si>
    <t>https://podminky.urs.cz/item/CS_URS_2023_02/766660716</t>
  </si>
  <si>
    <t>188</t>
  </si>
  <si>
    <t>54917260</t>
  </si>
  <si>
    <t>samozavírač dveří hydraulický K214 č.13 zlatá bronz</t>
  </si>
  <si>
    <t>-1742213990</t>
  </si>
  <si>
    <t>189</t>
  </si>
  <si>
    <t>766660717</t>
  </si>
  <si>
    <t>Montáž dveřních doplňků samozavírače na zárubeň ocelovou</t>
  </si>
  <si>
    <t>233060499</t>
  </si>
  <si>
    <t>https://podminky.urs.cz/item/CS_URS_2023_02/766660717</t>
  </si>
  <si>
    <t>"D08" 1</t>
  </si>
  <si>
    <t>"D12" 1</t>
  </si>
  <si>
    <t>190</t>
  </si>
  <si>
    <t>-1312423908</t>
  </si>
  <si>
    <t>191</t>
  </si>
  <si>
    <t>7666609</t>
  </si>
  <si>
    <t>D+M kliky,štítky,vložka, specifikace dle PD</t>
  </si>
  <si>
    <t>1899716874</t>
  </si>
  <si>
    <t>192</t>
  </si>
  <si>
    <t>7666610</t>
  </si>
  <si>
    <t>D+M kliky,štítky,dveřní karta, specifikace dle PD</t>
  </si>
  <si>
    <t>1960108230</t>
  </si>
  <si>
    <t>"D9" 1</t>
  </si>
  <si>
    <t>"D11" 1</t>
  </si>
  <si>
    <t>193</t>
  </si>
  <si>
    <t>7666611</t>
  </si>
  <si>
    <t>D+M dopňků dveří pro bezbariérové řešení</t>
  </si>
  <si>
    <t>1798743247</t>
  </si>
  <si>
    <t>194</t>
  </si>
  <si>
    <t>7666627a</t>
  </si>
  <si>
    <t>D11 - D+M dveře a zárubně dle specifikace PD</t>
  </si>
  <si>
    <t>-1938819127</t>
  </si>
  <si>
    <t>291</t>
  </si>
  <si>
    <t>766694116</t>
  </si>
  <si>
    <t>Montáž ostatních truhlářských konstrukcí parapetních desek dřevěných nebo plastových šířky do 300 mm</t>
  </si>
  <si>
    <t>532770930</t>
  </si>
  <si>
    <t>https://podminky.urs.cz/item/CS_URS_2023_02/766694116</t>
  </si>
  <si>
    <t>"O01"1*1</t>
  </si>
  <si>
    <t>"O02"2*2</t>
  </si>
  <si>
    <t>"O08" 2*1</t>
  </si>
  <si>
    <t>292</t>
  </si>
  <si>
    <t>60794101</t>
  </si>
  <si>
    <t>parapet dřevotřískový vnitřní povrch laminátový š 200mm</t>
  </si>
  <si>
    <t>-82667346</t>
  </si>
  <si>
    <t>296</t>
  </si>
  <si>
    <t>60794121</t>
  </si>
  <si>
    <t>koncovka PVC k parapetním dřevotřískovým deskám 600mm</t>
  </si>
  <si>
    <t>243507073</t>
  </si>
  <si>
    <t>293</t>
  </si>
  <si>
    <t>766694126</t>
  </si>
  <si>
    <t>Montáž ostatních truhlářských konstrukcí parapetních desek dřevěných nebo plastových šířky přes 300 mm</t>
  </si>
  <si>
    <t>-1260217427</t>
  </si>
  <si>
    <t>https://podminky.urs.cz/item/CS_URS_2023_02/766694126</t>
  </si>
  <si>
    <t>"O02A" 2*4</t>
  </si>
  <si>
    <t>"O08A" 2*2</t>
  </si>
  <si>
    <t>294</t>
  </si>
  <si>
    <t>60794105</t>
  </si>
  <si>
    <t>parapet dřevotřískový vnitřní povrch laminátový š 400mm</t>
  </si>
  <si>
    <t>1659721663</t>
  </si>
  <si>
    <t>295</t>
  </si>
  <si>
    <t>1541437719</t>
  </si>
  <si>
    <t>279</t>
  </si>
  <si>
    <t>766713R</t>
  </si>
  <si>
    <t>D+M předokenní slunolam dřevo, pojezdy kotvené na stěnu, dle specifikace PD výkres D.1.1.20.D08</t>
  </si>
  <si>
    <t>1557085963</t>
  </si>
  <si>
    <t>"O02A" 2*1,67*4</t>
  </si>
  <si>
    <t>"O03A" 2*2,52*4</t>
  </si>
  <si>
    <t>"O03B" 2*2,52*7</t>
  </si>
  <si>
    <t>"O03C" 2*2,52*2</t>
  </si>
  <si>
    <t>"O04A" 2*2,52*2</t>
  </si>
  <si>
    <t>"O04B" 2*2,52*19</t>
  </si>
  <si>
    <t>"O07A" 2*2,72*3</t>
  </si>
  <si>
    <t>"O07B" 2*2,72*16</t>
  </si>
  <si>
    <t>"O08A" 2*1,87*2</t>
  </si>
  <si>
    <t>297</t>
  </si>
  <si>
    <t>766714R</t>
  </si>
  <si>
    <t>D+M zástěna tepelného čerpadla,dřevo, povrchová úprava, dle specifikace PD výkres D.1.1.20.D07</t>
  </si>
  <si>
    <t>-637171155</t>
  </si>
  <si>
    <t>(5,32*2+4,99*2)*1,88</t>
  </si>
  <si>
    <t>201</t>
  </si>
  <si>
    <t>998766102</t>
  </si>
  <si>
    <t>Přesun hmot pro konstrukce truhlářské stanovený z hmotnosti přesunovaného materiálu vodorovná dopravní vzdálenost do 50 m v objektech výšky přes 6 do 12 m</t>
  </si>
  <si>
    <t>18627322</t>
  </si>
  <si>
    <t>https://podminky.urs.cz/item/CS_URS_2023_02/998766102</t>
  </si>
  <si>
    <t>767</t>
  </si>
  <si>
    <t>Konstrukce zámečnické</t>
  </si>
  <si>
    <t>202</t>
  </si>
  <si>
    <t>7671000</t>
  </si>
  <si>
    <t xml:space="preserve">D+M výtah Schindler 3000 dle cenové nabídky </t>
  </si>
  <si>
    <t>soub</t>
  </si>
  <si>
    <t>-482453485</t>
  </si>
  <si>
    <t>203</t>
  </si>
  <si>
    <t>767424</t>
  </si>
  <si>
    <t>Prosklené stěny atria dle výkresu D.1.1.18</t>
  </si>
  <si>
    <t>516991297</t>
  </si>
  <si>
    <t>výtahová šachta jih</t>
  </si>
  <si>
    <t>1,73*9,495</t>
  </si>
  <si>
    <t>výtahová šachta sever</t>
  </si>
  <si>
    <t>1,73*8,64</t>
  </si>
  <si>
    <t>fasáda sever</t>
  </si>
  <si>
    <t>5,975*9,495</t>
  </si>
  <si>
    <t xml:space="preserve">fasáda jih </t>
  </si>
  <si>
    <t>1,42*9,495*2</t>
  </si>
  <si>
    <t>204</t>
  </si>
  <si>
    <t>767425</t>
  </si>
  <si>
    <t>Prosklená střecha atria dle výkresu D.1.1.20</t>
  </si>
  <si>
    <t>957249007</t>
  </si>
  <si>
    <t>Shed za jižním štítem atria</t>
  </si>
  <si>
    <t>1,419*1,77*2</t>
  </si>
  <si>
    <t>6*1,561</t>
  </si>
  <si>
    <t>Shed za severním štítem atria</t>
  </si>
  <si>
    <t>6*3,311</t>
  </si>
  <si>
    <t>Shed pultový atria (12ks)</t>
  </si>
  <si>
    <t>6*4,428*12</t>
  </si>
  <si>
    <t>205</t>
  </si>
  <si>
    <t>76751012</t>
  </si>
  <si>
    <t>Rošt pojízdný a pochozí</t>
  </si>
  <si>
    <t>-90154585</t>
  </si>
  <si>
    <t>Z-19</t>
  </si>
  <si>
    <t>4,32</t>
  </si>
  <si>
    <t>Z-20</t>
  </si>
  <si>
    <t>1,2</t>
  </si>
  <si>
    <t>206</t>
  </si>
  <si>
    <t>767531111</t>
  </si>
  <si>
    <t>Montáž vstupních čisticích zón z rohoží kovových nebo plastových</t>
  </si>
  <si>
    <t>-1231831083</t>
  </si>
  <si>
    <t>https://podminky.urs.cz/item/CS_URS_2023_02/767531111</t>
  </si>
  <si>
    <t>kartáče</t>
  </si>
  <si>
    <t>P-16</t>
  </si>
  <si>
    <t>5,98</t>
  </si>
  <si>
    <t>P-17</t>
  </si>
  <si>
    <t>2,59</t>
  </si>
  <si>
    <t>rohožky</t>
  </si>
  <si>
    <t>P-16A</t>
  </si>
  <si>
    <t>4,77</t>
  </si>
  <si>
    <t>207</t>
  </si>
  <si>
    <t>697523</t>
  </si>
  <si>
    <t>rohož čístící kartáče</t>
  </si>
  <si>
    <t>-1120869084</t>
  </si>
  <si>
    <t>10,55</t>
  </si>
  <si>
    <t>208</t>
  </si>
  <si>
    <t>697522</t>
  </si>
  <si>
    <t>rohož čístící tahokov</t>
  </si>
  <si>
    <t>562597412</t>
  </si>
  <si>
    <t>rohožky tahokov</t>
  </si>
  <si>
    <t>2,5</t>
  </si>
  <si>
    <t>209</t>
  </si>
  <si>
    <t>767531121</t>
  </si>
  <si>
    <t>Montáž vstupních čisticích zón z rohoží osazení rámu mosazného nebo hliníkového zapuštěného z L profilů</t>
  </si>
  <si>
    <t>-1160795724</t>
  </si>
  <si>
    <t>https://podminky.urs.cz/item/CS_URS_2023_02/767531121</t>
  </si>
  <si>
    <t>"Z-14" 8,811</t>
  </si>
  <si>
    <t>"Z-15" 4,555</t>
  </si>
  <si>
    <t>"Z-16" 6,965</t>
  </si>
  <si>
    <t>"Z-17" 7,712</t>
  </si>
  <si>
    <t>"Z-18" 5,643</t>
  </si>
  <si>
    <t>210</t>
  </si>
  <si>
    <t>69752160</t>
  </si>
  <si>
    <t>rám pro zapuštění profil L-30/30 25/25 20/30 15/30-Al</t>
  </si>
  <si>
    <t>85786924</t>
  </si>
  <si>
    <t>283</t>
  </si>
  <si>
    <t>767590110</t>
  </si>
  <si>
    <t>Montáž podlahových konstrukcí podlahových roštů, podlah připevněných svařováním</t>
  </si>
  <si>
    <t>kg</t>
  </si>
  <si>
    <t>CS ÚRS 2021 01</t>
  </si>
  <si>
    <t>242100873</t>
  </si>
  <si>
    <t>https://podminky.urs.cz/item/CS_URS_2021_01/767590110</t>
  </si>
  <si>
    <t xml:space="preserve">Z-10-13 </t>
  </si>
  <si>
    <t>1654</t>
  </si>
  <si>
    <t>284</t>
  </si>
  <si>
    <t>5534703R</t>
  </si>
  <si>
    <t xml:space="preserve">rošt podlahový lisovaný ,nátěr kovářskou barvou, velikost 40/3mm </t>
  </si>
  <si>
    <t>1603787038</t>
  </si>
  <si>
    <t>Z-10</t>
  </si>
  <si>
    <t>1,14*0,5*2</t>
  </si>
  <si>
    <t>Z-11</t>
  </si>
  <si>
    <t>0,95*0,5*7</t>
  </si>
  <si>
    <t>1*0,5*35</t>
  </si>
  <si>
    <t>Z-12</t>
  </si>
  <si>
    <t>0,54*0,5*6</t>
  </si>
  <si>
    <t>1*0,5*30</t>
  </si>
  <si>
    <t>Z-13</t>
  </si>
  <si>
    <t>0,54*0,5</t>
  </si>
  <si>
    <t>1*0,5*5</t>
  </si>
  <si>
    <t>211</t>
  </si>
  <si>
    <t>767640111</t>
  </si>
  <si>
    <t>Montáž dveří ocelových nebo hliníkových vchodových jednokřídlových bez nadsvětlíku</t>
  </si>
  <si>
    <t>-1919183208</t>
  </si>
  <si>
    <t>https://podminky.urs.cz/item/CS_URS_2023_02/767640111</t>
  </si>
  <si>
    <t>"D13" 1</t>
  </si>
  <si>
    <t>212</t>
  </si>
  <si>
    <t>55341332</t>
  </si>
  <si>
    <t>dveře jednokřídlé Al prosklené max rozměru otvoru 2,42m2 bezpečnostní třídy RC2</t>
  </si>
  <si>
    <t>-1697956989</t>
  </si>
  <si>
    <t>"D12" 1,25*2,45</t>
  </si>
  <si>
    <t>"D13" 1,2*2,15</t>
  </si>
  <si>
    <t>213</t>
  </si>
  <si>
    <t>767640113</t>
  </si>
  <si>
    <t>Montáž dveří ocelových nebo hliníkových vchodových jednokřídlových s pevným bočním dílem</t>
  </si>
  <si>
    <t>362102139</t>
  </si>
  <si>
    <t>https://podminky.urs.cz/item/CS_URS_2023_02/767640113</t>
  </si>
  <si>
    <t>"D14" 2</t>
  </si>
  <si>
    <t>"D15" 2</t>
  </si>
  <si>
    <t>214</t>
  </si>
  <si>
    <t>55341334</t>
  </si>
  <si>
    <t>dveře dvoukřídlé Al prosklené max rozměru otvoru 4,84m2</t>
  </si>
  <si>
    <t>-1039947732</t>
  </si>
  <si>
    <t>"D14"1,15*2,45*2</t>
  </si>
  <si>
    <t>"D15"1,535*2,525*2</t>
  </si>
  <si>
    <t>215</t>
  </si>
  <si>
    <t>767646401</t>
  </si>
  <si>
    <t>Montáž dveří ocelových revizních dvířek s rámem jednokřídlových, výšky do 1000 mm</t>
  </si>
  <si>
    <t>-976102967</t>
  </si>
  <si>
    <t>tabulka 101</t>
  </si>
  <si>
    <t>216</t>
  </si>
  <si>
    <t>5624584</t>
  </si>
  <si>
    <t>revizní dvířka rozdělovače út - obložená</t>
  </si>
  <si>
    <t>-168316561</t>
  </si>
  <si>
    <t>217</t>
  </si>
  <si>
    <t>5624585</t>
  </si>
  <si>
    <t>revizní dvířka rozdělovače út - zaomítaná</t>
  </si>
  <si>
    <t>81043832</t>
  </si>
  <si>
    <t>218</t>
  </si>
  <si>
    <t>5624581</t>
  </si>
  <si>
    <t>dvířka revizní 660x400 EI 15 DP2</t>
  </si>
  <si>
    <t>-198807262</t>
  </si>
  <si>
    <t>219</t>
  </si>
  <si>
    <t>767651114</t>
  </si>
  <si>
    <t>Montáž vrat garážových nebo průmyslových sekčních zajížděcích pod strop, plochy přes 13 m2</t>
  </si>
  <si>
    <t>-429338802</t>
  </si>
  <si>
    <t>https://podminky.urs.cz/item/CS_URS_2023_02/767651114</t>
  </si>
  <si>
    <t>"D20" 1</t>
  </si>
  <si>
    <t>220</t>
  </si>
  <si>
    <t>5534584</t>
  </si>
  <si>
    <t xml:space="preserve">vrata garážová sekční zateplená  lamela typ M  rozměr 6000x2700mm</t>
  </si>
  <si>
    <t>1117809330</t>
  </si>
  <si>
    <t>221</t>
  </si>
  <si>
    <t>767651126</t>
  </si>
  <si>
    <t>Montáž vrat garážových nebo průmyslových příslušenství sekčních vrat elektrického pohonu</t>
  </si>
  <si>
    <t>-117459791</t>
  </si>
  <si>
    <t>https://podminky.urs.cz/item/CS_URS_2023_02/767651126</t>
  </si>
  <si>
    <t>222</t>
  </si>
  <si>
    <t>55345878</t>
  </si>
  <si>
    <t>pohon garážových sekčních a výklopných vrat o síle 1000N max. 50 cyklů denně</t>
  </si>
  <si>
    <t>1530680555</t>
  </si>
  <si>
    <t>289</t>
  </si>
  <si>
    <t>767821118</t>
  </si>
  <si>
    <t>Montáž poštovních schránek sestav zazděných přes 24 do 48 kusů</t>
  </si>
  <si>
    <t>-1327758336</t>
  </si>
  <si>
    <t>https://podminky.urs.cz/item/CS_URS_2023_02/767821118</t>
  </si>
  <si>
    <t>Z-30</t>
  </si>
  <si>
    <t>290</t>
  </si>
  <si>
    <t>55348206</t>
  </si>
  <si>
    <t>schránka listovní sestava nástěnná 2řadá počet 4ks</t>
  </si>
  <si>
    <t>661261773</t>
  </si>
  <si>
    <t>223</t>
  </si>
  <si>
    <t>7679954</t>
  </si>
  <si>
    <t>Dodávka a montáž ocelových konstrukcí bez rozdílu váhy, vč. povrchových úprav</t>
  </si>
  <si>
    <t>951179746</t>
  </si>
  <si>
    <t>"Z-01" 37,8*0,08</t>
  </si>
  <si>
    <t>"Z-02" 54,551*0,08</t>
  </si>
  <si>
    <t>"Z-03" 4,664*0,08</t>
  </si>
  <si>
    <t>"Z-04 HEB" 51,28*0,085</t>
  </si>
  <si>
    <t>"Z-04 L 150/100/10" 15,14*0,019</t>
  </si>
  <si>
    <t>"Z-06 UPN" 24,2*0,026</t>
  </si>
  <si>
    <t>"plocháč 50/5" 1,956*0,00196</t>
  </si>
  <si>
    <t>"plocháč 50/10" 2,85*0,00393</t>
  </si>
  <si>
    <t>"L 50/50/8" 6,72*0,0065</t>
  </si>
  <si>
    <t>"plocháč 50/5" 6,946*0,00196</t>
  </si>
  <si>
    <t>"plocháč 50/10" 28,8*0,00393</t>
  </si>
  <si>
    <t>"L 50/50/8" 77,88*0,0065</t>
  </si>
  <si>
    <t>"plocháč 50/5" 15,648*0,00196</t>
  </si>
  <si>
    <t>"plocháč 50/10" 9,888*0,00393</t>
  </si>
  <si>
    <t>"plocháč 50/8" 5,25*0,00314</t>
  </si>
  <si>
    <t>"L 50/50/8" 73,08*0,0065</t>
  </si>
  <si>
    <t>"plocháč 50/5" 2,608*0,00196</t>
  </si>
  <si>
    <t>"plocháč 50/8" 0,93*0,00314</t>
  </si>
  <si>
    <t>"L 50/50/8" 12,18*0,0065</t>
  </si>
  <si>
    <t>229</t>
  </si>
  <si>
    <t>7679961R</t>
  </si>
  <si>
    <t xml:space="preserve">Z-22 zádbadlí ocelové, povrchová úprava nátěr, madlo dřevo , specifikace dle PD </t>
  </si>
  <si>
    <t>-1274779165</t>
  </si>
  <si>
    <t>224,45</t>
  </si>
  <si>
    <t>285</t>
  </si>
  <si>
    <t>7679962R</t>
  </si>
  <si>
    <t xml:space="preserve">Z-23 zádbadlí ocelové, povrchová úprava nátěr, madlo dřevo , specifikace dle PD </t>
  </si>
  <si>
    <t>-1431507683</t>
  </si>
  <si>
    <t>13,896</t>
  </si>
  <si>
    <t>286</t>
  </si>
  <si>
    <t>7679963R</t>
  </si>
  <si>
    <t xml:space="preserve">Z-25 zádbadlí ocelové, povrchová úprava nátěr, madlo dřevo , specifikace dle PD </t>
  </si>
  <si>
    <t>-1904776412</t>
  </si>
  <si>
    <t>25,312</t>
  </si>
  <si>
    <t>287</t>
  </si>
  <si>
    <t>7679964R</t>
  </si>
  <si>
    <t xml:space="preserve">Z-26 zádbadlí ocelové, povrchová úprava nátěr, madlo dřevo , specifikace dle PD </t>
  </si>
  <si>
    <t>-1987442147</t>
  </si>
  <si>
    <t>4,12</t>
  </si>
  <si>
    <t>288</t>
  </si>
  <si>
    <t>7679965R</t>
  </si>
  <si>
    <t xml:space="preserve">Z-28 zádbadlí ocelové, povrchová úprava nátěr, madlo dřevo , specifikace dle PD </t>
  </si>
  <si>
    <t>-1430108493</t>
  </si>
  <si>
    <t>26,716</t>
  </si>
  <si>
    <t>232</t>
  </si>
  <si>
    <t>998767103</t>
  </si>
  <si>
    <t>Přesun hmot pro zámečnické konstrukce stanovený z hmotnosti přesunovaného materiálu vodorovná dopravní vzdálenost do 50 m v objektech výšky přes 12 do 24 m</t>
  </si>
  <si>
    <t>1825230873</t>
  </si>
  <si>
    <t>https://podminky.urs.cz/item/CS_URS_2023_02/998767103</t>
  </si>
  <si>
    <t>771</t>
  </si>
  <si>
    <t>Podlahy z dlaždic</t>
  </si>
  <si>
    <t>233</t>
  </si>
  <si>
    <t>771151021</t>
  </si>
  <si>
    <t>Příprava podkladu před provedením dlažby samonivelační stěrka min.pevnosti 30 MPa, tloušťky do 3 mm</t>
  </si>
  <si>
    <t>1578693876</t>
  </si>
  <si>
    <t>https://podminky.urs.cz/item/CS_URS_2023_02/771151021</t>
  </si>
  <si>
    <t>234</t>
  </si>
  <si>
    <t>771574112</t>
  </si>
  <si>
    <t>Montáž podlah z dlaždic keramických lepených cementovým flexibilním lepidlem hladkých, tloušťky do 10 mm přes 9 do 12 ks/m2</t>
  </si>
  <si>
    <t>232394539</t>
  </si>
  <si>
    <t>https://podminky.urs.cz/item/CS_URS_2023_02/771574112</t>
  </si>
  <si>
    <t>235</t>
  </si>
  <si>
    <t>59761003</t>
  </si>
  <si>
    <t>dlažba keramická hutná hladká do interiéru přes 9 do 12ks/m2</t>
  </si>
  <si>
    <t>1034331139</t>
  </si>
  <si>
    <t>236,9*1,1 'Přepočtené koeficientem množství</t>
  </si>
  <si>
    <t>236</t>
  </si>
  <si>
    <t>771577111</t>
  </si>
  <si>
    <t>Montáž podlah z dlaždic keramických lepených cementovým flexibilním lepidlem Příplatek k cenám za plochu do 5 m2 jednotlivě</t>
  </si>
  <si>
    <t>-1576294313</t>
  </si>
  <si>
    <t>https://podminky.urs.cz/item/CS_URS_2023_02/771577111</t>
  </si>
  <si>
    <t>237</t>
  </si>
  <si>
    <t>771591112</t>
  </si>
  <si>
    <t>Izolace podlahy pod dlažbu nátěrem nebo stěrkou ve dvou vrstvách</t>
  </si>
  <si>
    <t>1596632870</t>
  </si>
  <si>
    <t>https://podminky.urs.cz/item/CS_URS_2023_02/771591112</t>
  </si>
  <si>
    <t>273</t>
  </si>
  <si>
    <t>771591264</t>
  </si>
  <si>
    <t>Izolace podlahy pod dlažbu těsnícími izolačními pásy mezi podlahou a stěnu</t>
  </si>
  <si>
    <t>-1229390534</t>
  </si>
  <si>
    <t>https://podminky.urs.cz/item/CS_URS_2023_02/771591264</t>
  </si>
  <si>
    <t>238</t>
  </si>
  <si>
    <t>771592011</t>
  </si>
  <si>
    <t>Čištění vnitřních ploch po položení dlažby podlah nebo schodišť chemickými prostředky</t>
  </si>
  <si>
    <t>1000989524</t>
  </si>
  <si>
    <t>https://podminky.urs.cz/item/CS_URS_2023_02/771592011</t>
  </si>
  <si>
    <t>239</t>
  </si>
  <si>
    <t>998771102</t>
  </si>
  <si>
    <t>Přesun hmot pro podlahy z dlaždic stanovený z hmotnosti přesunovaného materiálu vodorovná dopravní vzdálenost do 50 m v objektech výšky přes 6 do 12 m</t>
  </si>
  <si>
    <t>-1120080788</t>
  </si>
  <si>
    <t>https://podminky.urs.cz/item/CS_URS_2023_02/998771102</t>
  </si>
  <si>
    <t>775</t>
  </si>
  <si>
    <t>Podlahy skládané</t>
  </si>
  <si>
    <t>276</t>
  </si>
  <si>
    <t>775111115</t>
  </si>
  <si>
    <t>Příprava podkladu skládaných podlah broušení podlah stávajícího podkladu před litím stěrky</t>
  </si>
  <si>
    <t>1817723421</t>
  </si>
  <si>
    <t>https://podminky.urs.cz/item/CS_URS_2023_02/775111115</t>
  </si>
  <si>
    <t>277</t>
  </si>
  <si>
    <t>775111311</t>
  </si>
  <si>
    <t>Příprava podkladu skládaných podlah vysátí podlah</t>
  </si>
  <si>
    <t>545488887</t>
  </si>
  <si>
    <t>https://podminky.urs.cz/item/CS_URS_2023_02/775111311</t>
  </si>
  <si>
    <t>před a po vyrovnání stěrkou</t>
  </si>
  <si>
    <t>P_02*2</t>
  </si>
  <si>
    <t>278</t>
  </si>
  <si>
    <t>775141121</t>
  </si>
  <si>
    <t>Příprava podkladu skládaných podlah vyrovnání samonivelační stěrkou podlah min.pevnosti 30 MPa, tloušťky do 3 mm</t>
  </si>
  <si>
    <t>1345149729</t>
  </si>
  <si>
    <t>https://podminky.urs.cz/item/CS_URS_2023_02/775141121</t>
  </si>
  <si>
    <t>240</t>
  </si>
  <si>
    <t>775413401</t>
  </si>
  <si>
    <t>Montáž lišty obvodové lepené</t>
  </si>
  <si>
    <t>-479238210</t>
  </si>
  <si>
    <t>https://podminky.urs.cz/item/CS_URS_2023_02/775413401</t>
  </si>
  <si>
    <t>241</t>
  </si>
  <si>
    <t>28411003</t>
  </si>
  <si>
    <t>lišta soklová PVC 30x30mm</t>
  </si>
  <si>
    <t>629909596</t>
  </si>
  <si>
    <t>1509,102*1,08 'Přepočtené koeficientem množství</t>
  </si>
  <si>
    <t>242</t>
  </si>
  <si>
    <t>775541161</t>
  </si>
  <si>
    <t>Montáž podlah plovoucích z velkoplošných lamel vinylových na dřevovláknité nebo kompozitní desce, spojovaných zaklapnutím na zámek</t>
  </si>
  <si>
    <t>922714891</t>
  </si>
  <si>
    <t>https://podminky.urs.cz/item/CS_URS_2023_02/775541161</t>
  </si>
  <si>
    <t>243</t>
  </si>
  <si>
    <t>28411065</t>
  </si>
  <si>
    <t>dílce vinylové plovoucí na P+D, tl 5,0mm, nášlapná vrstva 0,40mm, úprava PUR, zátěž 23/32/41, otlak 0,03mm, R10, hořlavost Bfl S1, podložka kompozitní</t>
  </si>
  <si>
    <t>-1967097333</t>
  </si>
  <si>
    <t>1676,78*1,08 'Přepočtené koeficientem množství</t>
  </si>
  <si>
    <t>244</t>
  </si>
  <si>
    <t>775591191</t>
  </si>
  <si>
    <t>Ostatní prvky pro plovoucí podlahy montáž podložky vyrovnávací a tlumící</t>
  </si>
  <si>
    <t>-704054622</t>
  </si>
  <si>
    <t>https://podminky.urs.cz/item/CS_URS_2023_02/775591191</t>
  </si>
  <si>
    <t>245</t>
  </si>
  <si>
    <t>61155350</t>
  </si>
  <si>
    <t>podložka izolační z pěnového PE 2mm</t>
  </si>
  <si>
    <t>225284708</t>
  </si>
  <si>
    <t>246</t>
  </si>
  <si>
    <t>998775102</t>
  </si>
  <si>
    <t>Přesun hmot pro podlahy skládané stanovený z hmotnosti přesunovaného materiálu vodorovná dopravní vzdálenost do 50 m v objektech výšky přes 6 do 12 m</t>
  </si>
  <si>
    <t>-1746100059</t>
  </si>
  <si>
    <t>https://podminky.urs.cz/item/CS_URS_2023_02/998775102</t>
  </si>
  <si>
    <t>781</t>
  </si>
  <si>
    <t>Dokončovací práce - obklady</t>
  </si>
  <si>
    <t>250</t>
  </si>
  <si>
    <t>781131112</t>
  </si>
  <si>
    <t>Izolace stěny pod obklad izolace nátěrem nebo stěrkou ve dvou vrstvách</t>
  </si>
  <si>
    <t>171998339</t>
  </si>
  <si>
    <t>https://podminky.urs.cz/item/CS_URS_2023_02/781131112</t>
  </si>
  <si>
    <t>"byt 1+kk 02" (2,24*2+2,38*2)*0,3*4-0,7*0,3*4</t>
  </si>
  <si>
    <t>"byt 2+kk 02" (1,67*2+0,935*2)*0,3*9-0,7*0,3*9</t>
  </si>
  <si>
    <t>"byt 2+kk 03" (2,13*2+1,65*2)*0,3*9-0,7*0,3*9</t>
  </si>
  <si>
    <t>"byt 1+kk 02" (2,24*2+2,38*2)*0,3*16-0,7*0,3*16</t>
  </si>
  <si>
    <t>"byt 2+kk 02" (1,67*2+0,935*2)*0,3*3-0,7*0,3*3</t>
  </si>
  <si>
    <t>"byt 2+kk 03" (2,13*2+1,65*2)*0,3*3-0,7*0,3*3</t>
  </si>
  <si>
    <t>"byt 3+kk 02" (1,67*2+0,935*2)*0,3*2-0,7*0,3*2</t>
  </si>
  <si>
    <t>"byt 3+kk 03" (2,13*2+1,65*2)*0,3*2-0,7*0,3*2</t>
  </si>
  <si>
    <t>"byt 1+kk 02" (2,24*2+2,38*2)*0,3*10-0,7*0,3*10</t>
  </si>
  <si>
    <t>"byt 3+kk 02" (1,67*2+0,935*2)*0,3*6-0,7*0,3*6</t>
  </si>
  <si>
    <t>"byt 3+kk 03" (2,13*2+1,65*2)*0,3*6-0,7*0,3*6</t>
  </si>
  <si>
    <t>274</t>
  </si>
  <si>
    <t>781131241</t>
  </si>
  <si>
    <t>Izolace stěny pod obklad izolace těsnícími izolačními pásy vnitřní kout</t>
  </si>
  <si>
    <t>-2144065805</t>
  </si>
  <si>
    <t>https://podminky.urs.cz/item/CS_URS_2023_02/781131241</t>
  </si>
  <si>
    <t>"byt 1+kk 02" 4*4</t>
  </si>
  <si>
    <t>"byt 2+kk 02" 4*9</t>
  </si>
  <si>
    <t>"byt 2+kk 03" 4*9</t>
  </si>
  <si>
    <t>"byt 1+kk 02" 4*16</t>
  </si>
  <si>
    <t>"byt 2+kk 02" 4*3</t>
  </si>
  <si>
    <t>"byt 2+kk 03" 4*3</t>
  </si>
  <si>
    <t>"byt 3+kk 02" 4*2</t>
  </si>
  <si>
    <t>"byt 3+kk 03" 4*2</t>
  </si>
  <si>
    <t>"byt 1+kk 02" 4*10</t>
  </si>
  <si>
    <t>"byt 3+kk 02" 4*6</t>
  </si>
  <si>
    <t>"byt 3+kk 03" 4*6</t>
  </si>
  <si>
    <t>251</t>
  </si>
  <si>
    <t>781474112</t>
  </si>
  <si>
    <t>Montáž obkladů vnitřních stěn z dlaždic keramických lepených flexibilním lepidlem maloformátových hladkých přes 9 do 12 ks/m2</t>
  </si>
  <si>
    <t>-1551719323</t>
  </si>
  <si>
    <t>https://podminky.urs.cz/item/CS_URS_2023_02/781474112</t>
  </si>
  <si>
    <t>"M 1.12" (1,85*2+2,1*2)*2,65-0,8*1,97*3</t>
  </si>
  <si>
    <t>"M 1.13" (2,2*2+1*2)*2,65-0,8*1,97</t>
  </si>
  <si>
    <t>"M 1.14" (1,7*2+1*2)*2,65-0,8*1,97</t>
  </si>
  <si>
    <t>"byt 1+kk 02" (2,24*2+2,38*2)*2,45*4-0,7*1,97*4</t>
  </si>
  <si>
    <t>"byt 2+kk 02" (1,67*2+0,935*2)*2,45*9-0,7*1,97*9</t>
  </si>
  <si>
    <t>"byt 2+kk 03" (2,13*2+1,65*2)*2,45*9-0,7*1,97*9</t>
  </si>
  <si>
    <t>"byt 1+kk 02" (2,24*2+2,38*2)*2,45*16-0,7*1,97*16</t>
  </si>
  <si>
    <t>"byt 2+kk 02" (1,67*2+0,935*2)*2,45*3-0,7*1,97*3</t>
  </si>
  <si>
    <t>"byt 2+kk 03" (2,13*2+1,65*2)*2,45*3-0,7*1,97*3</t>
  </si>
  <si>
    <t>"byt 3+kk 02" (1,67*2+0,935*2)*2,45*2-0,7*1,97*2</t>
  </si>
  <si>
    <t>"byt 3+kk 03" (2,13*2+1,65*2)*2,45*2-0,7*1,97*2</t>
  </si>
  <si>
    <t>"byt 1+kk 02" (2,24*2+2,38*2)*2,45*10-0,7*1,97*10</t>
  </si>
  <si>
    <t>"byt 3+kk 02" (1,67*2+0,935*2)*2,45*6-0,7*1,97*6</t>
  </si>
  <si>
    <t>"byt 3+kk 03" (2,13*2+1,65*2)*2,45*6-0,7*1,97*6</t>
  </si>
  <si>
    <t>252</t>
  </si>
  <si>
    <t>59761026</t>
  </si>
  <si>
    <t>obklad keramický hladký do 12ks/m2</t>
  </si>
  <si>
    <t>483548267</t>
  </si>
  <si>
    <t>1252,66*1,1 'Přepočtené koeficientem množství</t>
  </si>
  <si>
    <t>253</t>
  </si>
  <si>
    <t>781494111</t>
  </si>
  <si>
    <t>Obklad - dokončující práce profily ukončovací lepené flexibilním lepidlem rohové</t>
  </si>
  <si>
    <t>-161524566</t>
  </si>
  <si>
    <t>800</t>
  </si>
  <si>
    <t>254</t>
  </si>
  <si>
    <t>781494511</t>
  </si>
  <si>
    <t>Obklad - dokončující práce profily ukončovací lepené flexibilním lepidlem ukončovací</t>
  </si>
  <si>
    <t>2024549722</t>
  </si>
  <si>
    <t>255</t>
  </si>
  <si>
    <t>781495211</t>
  </si>
  <si>
    <t>Čištění vnitřních ploch po provedení obkladu stěn chemickými prostředky</t>
  </si>
  <si>
    <t>-1330493959</t>
  </si>
  <si>
    <t>https://podminky.urs.cz/item/CS_URS_2023_02/781495211</t>
  </si>
  <si>
    <t>256</t>
  </si>
  <si>
    <t>998781102</t>
  </si>
  <si>
    <t>Přesun hmot pro obklady keramické stanovený z hmotnosti přesunovaného materiálu vodorovná dopravní vzdálenost do 50 m v objektech výšky přes 6 do 12 m</t>
  </si>
  <si>
    <t>859310918</t>
  </si>
  <si>
    <t>https://podminky.urs.cz/item/CS_URS_2023_02/998781102</t>
  </si>
  <si>
    <t>257</t>
  </si>
  <si>
    <t>78300943</t>
  </si>
  <si>
    <t>Označení únikových cest, bezp. šrafování pro označení překážek a sníženého průjezdu</t>
  </si>
  <si>
    <t>1849938329</t>
  </si>
  <si>
    <t>258</t>
  </si>
  <si>
    <t>783314203</t>
  </si>
  <si>
    <t>Základní antikorozní nátěr zámečnických konstrukcí jednonásobný syntetický samozákladující</t>
  </si>
  <si>
    <t>-1410769465</t>
  </si>
  <si>
    <t>https://podminky.urs.cz/item/CS_URS_2023_02/783314203</t>
  </si>
  <si>
    <t>pasovina obrubníky</t>
  </si>
  <si>
    <t>(0,2*2+0,05*2)*275,072</t>
  </si>
  <si>
    <t>259</t>
  </si>
  <si>
    <t>783317101</t>
  </si>
  <si>
    <t>Krycí nátěr (email) zámečnických konstrukcí jednonásobný syntetický standardní</t>
  </si>
  <si>
    <t>-1600314465</t>
  </si>
  <si>
    <t>https://podminky.urs.cz/item/CS_URS_2023_02/783317101</t>
  </si>
  <si>
    <t>260</t>
  </si>
  <si>
    <t>-1228647579</t>
  </si>
  <si>
    <t>261</t>
  </si>
  <si>
    <t>783827105</t>
  </si>
  <si>
    <t>Krycí (ochranný ) nátěr omítek jednonásobný hladkých betonových povrchů nebo povrchů z desek na bázi dřeva (dřevovláknitých apod.) silikonový</t>
  </si>
  <si>
    <t>-319023838</t>
  </si>
  <si>
    <t>https://podminky.urs.cz/item/CS_URS_2023_02/783827105</t>
  </si>
  <si>
    <t>stěny</t>
  </si>
  <si>
    <t>(61,3+55,3+18,31+2,012+2,5*2+5,837+1,2+6,105)*2,835</t>
  </si>
  <si>
    <t>sloupy</t>
  </si>
  <si>
    <t>(2,8+0,45+2+0,45*2+1*2+1,5*2+0,45*2)*2,55</t>
  </si>
  <si>
    <t>(2*PI*0,225*2,55)*17</t>
  </si>
  <si>
    <t>výtahová šachta</t>
  </si>
  <si>
    <t>(1,65*2+2,65*2)*14,15</t>
  </si>
  <si>
    <t>1,65*2,65</t>
  </si>
  <si>
    <t>-1,22*2,22*7</t>
  </si>
  <si>
    <t xml:space="preserve">opěrné stěny </t>
  </si>
  <si>
    <t>9*2,5*2</t>
  </si>
  <si>
    <t>únikové schodiště</t>
  </si>
  <si>
    <t>lávky v atriu podhled</t>
  </si>
  <si>
    <t>schodiště</t>
  </si>
  <si>
    <t>200</t>
  </si>
  <si>
    <t>262</t>
  </si>
  <si>
    <t>783943151</t>
  </si>
  <si>
    <t>Penetrační nátěr betonových podlah hladkých (z pohledového nebo gletovaného betonu, stěrky apod.) polyuretanový</t>
  </si>
  <si>
    <t>11645658</t>
  </si>
  <si>
    <t>https://podminky.urs.cz/item/CS_URS_2023_02/783943151</t>
  </si>
  <si>
    <t>263</t>
  </si>
  <si>
    <t>783947161</t>
  </si>
  <si>
    <t>Krycí (uzavírací) nátěr betonových podlah dvojnásobný polyuretanový vodou ředitelný</t>
  </si>
  <si>
    <t>-1246587854</t>
  </si>
  <si>
    <t>https://podminky.urs.cz/item/CS_URS_2023_02/783947161</t>
  </si>
  <si>
    <t>784</t>
  </si>
  <si>
    <t>Dokončovací práce - malby a tapety</t>
  </si>
  <si>
    <t>264</t>
  </si>
  <si>
    <t>784111021</t>
  </si>
  <si>
    <t>Obroušení podkladu stěrky v místnostech výšky do 3,80 m</t>
  </si>
  <si>
    <t>590358649</t>
  </si>
  <si>
    <t>https://podminky.urs.cz/item/CS_URS_2023_02/784111021</t>
  </si>
  <si>
    <t>265</t>
  </si>
  <si>
    <t>784171111</t>
  </si>
  <si>
    <t>Zakrytí nemalovaných ploch (materiál ve specifikaci) včetně pozdějšího odkrytí svislých ploch např. stěn, oken, dveří v místnostech výšky do 3,80</t>
  </si>
  <si>
    <t>1516247430</t>
  </si>
  <si>
    <t>https://podminky.urs.cz/item/CS_URS_2023_02/784171111</t>
  </si>
  <si>
    <t>266</t>
  </si>
  <si>
    <t>58124844</t>
  </si>
  <si>
    <t>fólie pro malířské potřeby zakrývací tl 25µ 4x5m</t>
  </si>
  <si>
    <t>749342570</t>
  </si>
  <si>
    <t>1170,17*1,05 'Přepočtené koeficientem množství</t>
  </si>
  <si>
    <t>267</t>
  </si>
  <si>
    <t>784181101</t>
  </si>
  <si>
    <t>Penetrace podkladu jednonásobná základní akrylátová bezbarvá v místnostech výšky do 3,80 m</t>
  </si>
  <si>
    <t>-1256603602</t>
  </si>
  <si>
    <t>https://podminky.urs.cz/item/CS_URS_2023_02/784181101</t>
  </si>
  <si>
    <t>268</t>
  </si>
  <si>
    <t>784211101</t>
  </si>
  <si>
    <t>Malby z malířských směsí oděruvzdorných za mokra dvojnásobné, bílé za mokra oděruvzdorné výborně v místnostech výšky do 3,80 m</t>
  </si>
  <si>
    <t>210991012</t>
  </si>
  <si>
    <t>https://podminky.urs.cz/item/CS_URS_2023_02/784211101</t>
  </si>
  <si>
    <t>stropy</t>
  </si>
  <si>
    <t>"M 0.01" (6,105+4)*2,835</t>
  </si>
  <si>
    <t>"M 0.02" 4*2,835</t>
  </si>
  <si>
    <t>"M 0.03"( 4+1,2+4*2)*2,835</t>
  </si>
  <si>
    <t>"M 0.04"(1,2+2)*2,835</t>
  </si>
  <si>
    <t>-2*2,45-2,2*2,45*2+4*3</t>
  </si>
  <si>
    <t>-2*2,45+4</t>
  </si>
  <si>
    <t>(1,82*2+1,735*2)*2,65*4</t>
  </si>
  <si>
    <t>(4,095+4,24+2,24+0,61+0,12+1,14+1,735)*2,65*4</t>
  </si>
  <si>
    <t>-2*2,45*4+4*4</t>
  </si>
  <si>
    <t>-2*2,45*9+4*9</t>
  </si>
  <si>
    <t>(1,82*2+1,735*2)*2,65*16</t>
  </si>
  <si>
    <t>(4,095+4,24+2,24+0,61+0,12+1,14+1,735)*2,65*16</t>
  </si>
  <si>
    <t>-2*2,45*16+4*16</t>
  </si>
  <si>
    <t>-2*2,45*3+4*3</t>
  </si>
  <si>
    <t>-2*2,45*2+4*2</t>
  </si>
  <si>
    <t>(1,82*2+1,735*2)*3,35*10</t>
  </si>
  <si>
    <t>(4,095+4,24+2,24+0,61+0,12+1,14+1,735)*3,35*10</t>
  </si>
  <si>
    <t>-2*2,45*10+4*10</t>
  </si>
  <si>
    <t>-2*2,45*6+4*6</t>
  </si>
  <si>
    <t>787</t>
  </si>
  <si>
    <t>Dokončovací práce - zasklívání</t>
  </si>
  <si>
    <t>269</t>
  </si>
  <si>
    <t>78732723</t>
  </si>
  <si>
    <t>D+M pochozí sklo světlíku v atriu PO EI 45 DP1</t>
  </si>
  <si>
    <t>934353563</t>
  </si>
  <si>
    <t>Z-21</t>
  </si>
  <si>
    <t>13,76</t>
  </si>
  <si>
    <t>270</t>
  </si>
  <si>
    <t>787911111</t>
  </si>
  <si>
    <t>Zasklívání – ostatní práce montáž fólie na sklo bezpečnostní</t>
  </si>
  <si>
    <t>-1454396099</t>
  </si>
  <si>
    <t>https://podminky.urs.cz/item/CS_URS_2023_02/787911111</t>
  </si>
  <si>
    <t>"O10" 3,2*2,45</t>
  </si>
  <si>
    <t>prosklené stěny atria výkres D.1.1.18</t>
  </si>
  <si>
    <t>115,072</t>
  </si>
  <si>
    <t>prosklená střecha atria výkres D.1.1.20</t>
  </si>
  <si>
    <t>353,071</t>
  </si>
  <si>
    <t>271</t>
  </si>
  <si>
    <t>63479019</t>
  </si>
  <si>
    <t>fólie na sklo ochranné a bezpečnostní čirá 82%</t>
  </si>
  <si>
    <t>-618620578</t>
  </si>
  <si>
    <t>878,753*1,03 'Přepočtené koeficientem množství</t>
  </si>
  <si>
    <t>272</t>
  </si>
  <si>
    <t>998787103</t>
  </si>
  <si>
    <t>Přesun hmot pro zasklívání stanovený z hmotnosti přesunovaného materiálu vodorovná dopravní vzdálenost do 50 m v objektech výšky přes 12 do 24 m</t>
  </si>
  <si>
    <t>-1569161352</t>
  </si>
  <si>
    <t>https://podminky.urs.cz/item/CS_URS_2023_02/998787103</t>
  </si>
  <si>
    <t>SO-04.02 - Konstrukční část objektu</t>
  </si>
  <si>
    <t xml:space="preserve">    4 - Vodorovné konstrukce</t>
  </si>
  <si>
    <t>273311511</t>
  </si>
  <si>
    <t>Základy z betonu prostého desky z betonu kamenem prokládaného tř. C 12/15</t>
  </si>
  <si>
    <t>524110774</t>
  </si>
  <si>
    <t>https://podminky.urs.cz/item/CS_URS_2023_02/273311511</t>
  </si>
  <si>
    <t>podkladní beton</t>
  </si>
  <si>
    <t>základová deska 1.PP</t>
  </si>
  <si>
    <t>62,54*20,55*0,1</t>
  </si>
  <si>
    <t>odečet bezodtoková jímka, výtah a vstup</t>
  </si>
  <si>
    <t>-(7*0,6+1,65*2,65-4,425*0,7)*0,1</t>
  </si>
  <si>
    <t>základová deska předsíň a schodiště sever</t>
  </si>
  <si>
    <t>(11,293*2,04+0,488*2,04)*0,1</t>
  </si>
  <si>
    <t>základová deska bezodtoková jímka</t>
  </si>
  <si>
    <t>7*0,9*0,1</t>
  </si>
  <si>
    <t>základová deska výtah</t>
  </si>
  <si>
    <t>2,19*3,13*0,1</t>
  </si>
  <si>
    <t>odečet podkladní beton pasy a patky</t>
  </si>
  <si>
    <t>-18,773-9,618</t>
  </si>
  <si>
    <t>273321511</t>
  </si>
  <si>
    <t>Základy z betonu železového (bez výztuže) desky z betonu bez zvláštních nároků na prostředí tř. C 25/30</t>
  </si>
  <si>
    <t>1138583862</t>
  </si>
  <si>
    <t>https://podminky.urs.cz/item/CS_URS_2023_02/273321511</t>
  </si>
  <si>
    <t>62,54*20,55*0,2</t>
  </si>
  <si>
    <t>-(7*0,6+1,65*2,65-4,425*0,7)*0,2</t>
  </si>
  <si>
    <t>(11,293*2,04+0,488*2,04)*0,2</t>
  </si>
  <si>
    <t>7*0,9*0,3</t>
  </si>
  <si>
    <t>2,19*3,13*0,4</t>
  </si>
  <si>
    <t>273321611</t>
  </si>
  <si>
    <t>Základy z betonu železového (bez výztuže) desky z betonu bez zvláštních nároků na prostředí tř. C 30/37</t>
  </si>
  <si>
    <t>-1926986991</t>
  </si>
  <si>
    <t>https://podminky.urs.cz/item/CS_URS_2023_02/273321611</t>
  </si>
  <si>
    <t>ŽB deska opěrná stěna</t>
  </si>
  <si>
    <t>97*0,2</t>
  </si>
  <si>
    <t>273351121</t>
  </si>
  <si>
    <t>Bednění základů desek zřízení</t>
  </si>
  <si>
    <t>176374819</t>
  </si>
  <si>
    <t>https://podminky.urs.cz/item/CS_URS_2023_02/273351121</t>
  </si>
  <si>
    <t>(62,54*2+20,55*2+7*2+0,6*2+0,7*2)*0,2</t>
  </si>
  <si>
    <t>(2,528+11,013+2,04+8,973+0,5)*0,2</t>
  </si>
  <si>
    <t>(7*2+0,9*2)*0,3</t>
  </si>
  <si>
    <t>(2,19*2+3,13*2)*0,4</t>
  </si>
  <si>
    <t>273351122</t>
  </si>
  <si>
    <t>Bednění základů desek odstranění</t>
  </si>
  <si>
    <t>-608483283</t>
  </si>
  <si>
    <t>https://podminky.urs.cz/item/CS_URS_2023_02/273351122</t>
  </si>
  <si>
    <t>273362021</t>
  </si>
  <si>
    <t>Výztuž základů desek ze svařovaných sítí z drátů typu KARI</t>
  </si>
  <si>
    <t>-1211434656</t>
  </si>
  <si>
    <t>https://podminky.urs.cz/item/CS_URS_2023_02/273362021</t>
  </si>
  <si>
    <t xml:space="preserve">výkres  D.1.2.c-101 (základová deska)</t>
  </si>
  <si>
    <t>S1</t>
  </si>
  <si>
    <t>19,654</t>
  </si>
  <si>
    <t xml:space="preserve">výkres  D.1.2.c-502 (opěrné stěny)</t>
  </si>
  <si>
    <t>1,062</t>
  </si>
  <si>
    <t>274313511</t>
  </si>
  <si>
    <t>Základy z betonu prostého pasy betonu kamenem neprokládaného tř. C 12/15</t>
  </si>
  <si>
    <t>-641255790</t>
  </si>
  <si>
    <t>https://podminky.urs.cz/item/CS_URS_2023_02/274313511</t>
  </si>
  <si>
    <t>podkladní beton základové pasy 1.PP</t>
  </si>
  <si>
    <t>S.H. -4,500</t>
  </si>
  <si>
    <t>3,3*0,6*0,1</t>
  </si>
  <si>
    <t>(51,78+18,55+62,54+5,35+1,2)*1*0,1</t>
  </si>
  <si>
    <t>(5,5+3,2)*1,2*0,1</t>
  </si>
  <si>
    <t>S.H. -4,900</t>
  </si>
  <si>
    <t>4,515*1*0,1</t>
  </si>
  <si>
    <t>S.H. -5,000</t>
  </si>
  <si>
    <t>(1,85+3,75)*1*0,1</t>
  </si>
  <si>
    <t>S.H. -5,100</t>
  </si>
  <si>
    <t>1,5*1*0,1</t>
  </si>
  <si>
    <t>S.H. -5,350</t>
  </si>
  <si>
    <t>S.H. -5,700</t>
  </si>
  <si>
    <t>S.H. -5,800</t>
  </si>
  <si>
    <t>S.H. -6,300</t>
  </si>
  <si>
    <t>(2,3+1,2)*1*0,1</t>
  </si>
  <si>
    <t>základové pasy opěrné stěny vjezd garáž</t>
  </si>
  <si>
    <t>(9,605*2+1,9*2)*2*0,1</t>
  </si>
  <si>
    <t>základové pasy předsíň a schodiště sever</t>
  </si>
  <si>
    <t>(1,928+11,293+9,253+0,5)*0,6*0,1</t>
  </si>
  <si>
    <t>základové pasy bezodtoková jímka</t>
  </si>
  <si>
    <t>(7,7+0,6)*0,3*0,1</t>
  </si>
  <si>
    <t>základové pasy výtah</t>
  </si>
  <si>
    <t>(2,5*2+2,8)*0,3*0,1</t>
  </si>
  <si>
    <t>274321511</t>
  </si>
  <si>
    <t>Základy z betonu železového (bez výztuže) pasy z betonu bez zvláštních nároků na prostředí tř. C 25/30</t>
  </si>
  <si>
    <t>1874527173</t>
  </si>
  <si>
    <t>https://podminky.urs.cz/item/CS_URS_2023_02/274321511</t>
  </si>
  <si>
    <t>základové pasy 1.PP</t>
  </si>
  <si>
    <t>3,3*0,6*0,7</t>
  </si>
  <si>
    <t>(51,78+18,55+62,54+5,35+1,2)*1*0,7</t>
  </si>
  <si>
    <t>(5,5+3,2)*1,2*0,7</t>
  </si>
  <si>
    <t>4,515*1*1,1</t>
  </si>
  <si>
    <t>(1,85+3,75)*1*0,4</t>
  </si>
  <si>
    <t>1,5*1*1,3</t>
  </si>
  <si>
    <t>1,5*1*1,55</t>
  </si>
  <si>
    <t>1,5*1*1,9</t>
  </si>
  <si>
    <t>1,5*1*2</t>
  </si>
  <si>
    <t>(2,3+1,2)*1*2,5</t>
  </si>
  <si>
    <t>(9,605*2+1,9*2)*2*0,5</t>
  </si>
  <si>
    <t>(1,928+11,293+9,253+0,5)*0,6*0,7</t>
  </si>
  <si>
    <t>(7,7+0,6)*0,3*0,8</t>
  </si>
  <si>
    <t>(2,5*2+2,8)*0,3*0,8</t>
  </si>
  <si>
    <t>274351121</t>
  </si>
  <si>
    <t>Bednění základů pasů rovné zřízení</t>
  </si>
  <si>
    <t>1849684601</t>
  </si>
  <si>
    <t>https://podminky.urs.cz/item/CS_URS_2023_02/274351121</t>
  </si>
  <si>
    <t>základové pasy a podkladní beton 1.PP</t>
  </si>
  <si>
    <t>3,3*0,8*2</t>
  </si>
  <si>
    <t>(51,78+18,55+62,54+5,35+1,2)*0,8*2</t>
  </si>
  <si>
    <t>(5,5+3,2)*0,8*2</t>
  </si>
  <si>
    <t>4,515*1,2*2</t>
  </si>
  <si>
    <t>(1,85+3,75)*0,5*2</t>
  </si>
  <si>
    <t>1,5*2,1*2</t>
  </si>
  <si>
    <t>1,5*1,65*2</t>
  </si>
  <si>
    <t>1,5*2*2</t>
  </si>
  <si>
    <t>(2,3+1,2)*2,6*2</t>
  </si>
  <si>
    <t>(9,605*2+1,9*2)*0,7*2</t>
  </si>
  <si>
    <t>(1,928+11,293+9,253+0,5)*0,8*2</t>
  </si>
  <si>
    <t>(7,7+0,6)*0,9*2</t>
  </si>
  <si>
    <t>(2,5*2+2,8)*0,9*2</t>
  </si>
  <si>
    <t>274351122</t>
  </si>
  <si>
    <t>Bednění základů pasů rovné odstranění</t>
  </si>
  <si>
    <t>1714707407</t>
  </si>
  <si>
    <t>https://podminky.urs.cz/item/CS_URS_2023_02/274351122</t>
  </si>
  <si>
    <t>274361821</t>
  </si>
  <si>
    <t>Výztuž základů pasů z betonářské oceli 10 505 (R) nebo BSt 500</t>
  </si>
  <si>
    <t>-715146582</t>
  </si>
  <si>
    <t>https://podminky.urs.cz/item/CS_URS_2023_02/274361821</t>
  </si>
  <si>
    <t xml:space="preserve">výkres  D.1.2.c-101 (obsahuje i výztuž patek)</t>
  </si>
  <si>
    <t>22,2116</t>
  </si>
  <si>
    <t>275313511</t>
  </si>
  <si>
    <t>Základy z betonu prostého patky a bloky z betonu kamenem neprokládaného tř. C 12/15</t>
  </si>
  <si>
    <t>-1366395292</t>
  </si>
  <si>
    <t>https://podminky.urs.cz/item/CS_URS_2023_02/275313511</t>
  </si>
  <si>
    <t>podkladní beton patky</t>
  </si>
  <si>
    <t>2,3*2,3*0,1*17</t>
  </si>
  <si>
    <t>2,5*2,5*0,1</t>
  </si>
  <si>
    <t>275321511</t>
  </si>
  <si>
    <t>Základy z betonu železového (bez výztuže) patky z betonu bez zvláštních nároků na prostředí tř. C 25/30</t>
  </si>
  <si>
    <t>-1686083697</t>
  </si>
  <si>
    <t>https://podminky.urs.cz/item/CS_URS_2023_02/275321511</t>
  </si>
  <si>
    <t>2,3*2,3*0,7*17</t>
  </si>
  <si>
    <t>2,5*2,5*0,7</t>
  </si>
  <si>
    <t>275351121</t>
  </si>
  <si>
    <t>Bednění základů patek zřízení</t>
  </si>
  <si>
    <t>-1938047944</t>
  </si>
  <si>
    <t>https://podminky.urs.cz/item/CS_URS_2023_02/275351121</t>
  </si>
  <si>
    <t>2,3*4*0,8*17</t>
  </si>
  <si>
    <t>2,5*4*0,8</t>
  </si>
  <si>
    <t>275351122</t>
  </si>
  <si>
    <t>Bednění základů patek odstranění</t>
  </si>
  <si>
    <t>767034279</t>
  </si>
  <si>
    <t>https://podminky.urs.cz/item/CS_URS_2023_02/275351122</t>
  </si>
  <si>
    <t>279322513</t>
  </si>
  <si>
    <t>Základové zdi z betonu železového (bez výztuže) se zvýšenými nároky na prostředí tř. C 35/45</t>
  </si>
  <si>
    <t>897318307</t>
  </si>
  <si>
    <t>https://podminky.urs.cz/item/CS_URS_2023_02/279322513</t>
  </si>
  <si>
    <t>výkres D.1.2.c-02 a D.1.2.c-201b</t>
  </si>
  <si>
    <t>stěna S1</t>
  </si>
  <si>
    <t>61,78*3,15*0,24</t>
  </si>
  <si>
    <t>stěna S2</t>
  </si>
  <si>
    <t>(61,78*3,15-6*3,15)*0,24</t>
  </si>
  <si>
    <t>stěna S3</t>
  </si>
  <si>
    <t>6,105*3,15*0,24</t>
  </si>
  <si>
    <t>stěna S4</t>
  </si>
  <si>
    <t>2,91*3,15*0,45</t>
  </si>
  <si>
    <t>stěna S5</t>
  </si>
  <si>
    <t>4,425*3,15*0,3</t>
  </si>
  <si>
    <t>stěna S6</t>
  </si>
  <si>
    <t>8,58*3,15*0,24</t>
  </si>
  <si>
    <t>stěna S7</t>
  </si>
  <si>
    <t>2,68*3,15*0,24</t>
  </si>
  <si>
    <t>stěna S8</t>
  </si>
  <si>
    <t>(19,31*3,15-1,2*2,25)*3,15*0,24</t>
  </si>
  <si>
    <t>stěna S9</t>
  </si>
  <si>
    <t>(2,49+2,65+1,89)*3,15*0,24-1,22*2,32*0,24</t>
  </si>
  <si>
    <t>výkres D.1.2.c-1</t>
  </si>
  <si>
    <t xml:space="preserve">opěrná stěna </t>
  </si>
  <si>
    <t>(8,975*2+3*2)*0,35*5,33</t>
  </si>
  <si>
    <t>výkres D.1.2.c-2</t>
  </si>
  <si>
    <t>únikové schodiště sever</t>
  </si>
  <si>
    <t>(11,013+9,446+2,52+1,08)*0,24*(2,711+4,5)/2</t>
  </si>
  <si>
    <t>279351121</t>
  </si>
  <si>
    <t>Bednění základových zdí rovné oboustranné za každou stranu zřízení</t>
  </si>
  <si>
    <t>-298673333</t>
  </si>
  <si>
    <t>https://podminky.urs.cz/item/CS_URS_2023_02/279351121</t>
  </si>
  <si>
    <t>61,78*3,15*2</t>
  </si>
  <si>
    <t>(61,78*3,15-6*3,15)*2</t>
  </si>
  <si>
    <t>6,105*3,15*2</t>
  </si>
  <si>
    <t>(2,91*2+0,45*2)*3,15</t>
  </si>
  <si>
    <t>4,425*3,15*2</t>
  </si>
  <si>
    <t>8,58*3,15*2</t>
  </si>
  <si>
    <t>2,68*3,15*2</t>
  </si>
  <si>
    <t>(19,31*3,15-1,2*2,25)*3,15*2</t>
  </si>
  <si>
    <t>(2,49+2,65+1,89)*3,15*2</t>
  </si>
  <si>
    <t>(8,975*2+3*2)*5,33*2</t>
  </si>
  <si>
    <t>(11,013+9,446+2,52+1,08)*(2,711+4,5)/2*2</t>
  </si>
  <si>
    <t>279351122</t>
  </si>
  <si>
    <t>Bednění základových zdí rovné oboustranné za každou stranu odstranění</t>
  </si>
  <si>
    <t>-165650225</t>
  </si>
  <si>
    <t>https://podminky.urs.cz/item/CS_URS_2023_02/279351122</t>
  </si>
  <si>
    <t>279361821</t>
  </si>
  <si>
    <t>Výztuž základových zdí nosných svislých nebo odkloněných od svislice, rovinných nebo oblých, deskových nebo žebrových, včetně výztuže jejich žeber z betonářské oceli 10 505 (R) nebo BSt 500</t>
  </si>
  <si>
    <t>1417743461</t>
  </si>
  <si>
    <t>https://podminky.urs.cz/item/CS_URS_2023_02/279361821</t>
  </si>
  <si>
    <t xml:space="preserve">výkres  D.1.2.c-201b</t>
  </si>
  <si>
    <t>12,7122</t>
  </si>
  <si>
    <t>spony stěn</t>
  </si>
  <si>
    <t>0,148</t>
  </si>
  <si>
    <t>9,887</t>
  </si>
  <si>
    <t>distanční výztuž</t>
  </si>
  <si>
    <t>0,0455</t>
  </si>
  <si>
    <t xml:space="preserve">výkres  D.1.2.c-503 (únikové sch. včetně stropu)</t>
  </si>
  <si>
    <t>3,8116</t>
  </si>
  <si>
    <t>0,025</t>
  </si>
  <si>
    <t>311321411</t>
  </si>
  <si>
    <t>Nadzákladové zdi z betonu železového (bez výztuže) nosné bez zvláštních nároků na vliv prostředí tř. C 25/30</t>
  </si>
  <si>
    <t>1613769407</t>
  </si>
  <si>
    <t>https://podminky.urs.cz/item/CS_URS_2023_02/311321411</t>
  </si>
  <si>
    <t>1.NP výkres D.1.2.c-03</t>
  </si>
  <si>
    <t>stěna W-1-1</t>
  </si>
  <si>
    <t>1,13*2,6*0,24</t>
  </si>
  <si>
    <t>stěna W-1-2</t>
  </si>
  <si>
    <t>2,4*2,6*0,24</t>
  </si>
  <si>
    <t>stěna W-1-4</t>
  </si>
  <si>
    <t>3*2,6*0,24</t>
  </si>
  <si>
    <t>2.NP výkres D.1.2.c-04</t>
  </si>
  <si>
    <t>stěna W-2-1</t>
  </si>
  <si>
    <t>stěna W-2-2</t>
  </si>
  <si>
    <t>stěna W-2-4</t>
  </si>
  <si>
    <t>1,47*2,6*0,24</t>
  </si>
  <si>
    <t>3.NP výkres D.1.2.c-05</t>
  </si>
  <si>
    <t>stěna W-3-1</t>
  </si>
  <si>
    <t>stěna W-3-2</t>
  </si>
  <si>
    <t>stěna W-3-3</t>
  </si>
  <si>
    <t>(5,18+1,03*2+1,22)*2,6*0,24</t>
  </si>
  <si>
    <t>311321611</t>
  </si>
  <si>
    <t>Nadzákladové zdi z betonu železového (bez výztuže) nosné bez zvláštních nároků na vliv prostředí tř. C 30/37</t>
  </si>
  <si>
    <t>-1673422643</t>
  </si>
  <si>
    <t>https://podminky.urs.cz/item/CS_URS_2023_02/311321611</t>
  </si>
  <si>
    <t xml:space="preserve">výtahová šachta  výkres D.1.2.c-07</t>
  </si>
  <si>
    <t>(2,65+1,65*2)*0,24*14,95</t>
  </si>
  <si>
    <t>2,65*0,3*14,95</t>
  </si>
  <si>
    <t>-1,22*2,32*0,24</t>
  </si>
  <si>
    <t>-1,22*2,22*0,24*6</t>
  </si>
  <si>
    <t>-1,73*9,63*0,3</t>
  </si>
  <si>
    <t>-1,73*8,67*0,24</t>
  </si>
  <si>
    <t>311351121</t>
  </si>
  <si>
    <t>Bednění nadzákladových zdí nosných rovné oboustranné za každou stranu zřízení</t>
  </si>
  <si>
    <t>-464071528</t>
  </si>
  <si>
    <t>https://podminky.urs.cz/item/CS_URS_2023_02/311351121</t>
  </si>
  <si>
    <t>(1,13*2+0,24*2)*2,6</t>
  </si>
  <si>
    <t>(2,4*2+0,24*2)*2,6</t>
  </si>
  <si>
    <t>(3*2+0,24*2)*2,6</t>
  </si>
  <si>
    <t>(1,47*2+0,24*2)*2,6</t>
  </si>
  <si>
    <t>(5,18+1,03*2+1,22)*2,6*2</t>
  </si>
  <si>
    <t>(2,65*2+2,19*2)*14,95*2</t>
  </si>
  <si>
    <t>-1,22*2,32*2</t>
  </si>
  <si>
    <t>-1,22*2,22*2*6</t>
  </si>
  <si>
    <t>-1,73*9,63*2</t>
  </si>
  <si>
    <t>-1,73*8,67*2</t>
  </si>
  <si>
    <t>311351122</t>
  </si>
  <si>
    <t>Bednění nadzákladových zdí nosných rovné oboustranné za každou stranu odstranění</t>
  </si>
  <si>
    <t>1581957299</t>
  </si>
  <si>
    <t>https://podminky.urs.cz/item/CS_URS_2023_02/311351122</t>
  </si>
  <si>
    <t>311361821</t>
  </si>
  <si>
    <t>Výztuž nadzákladových zdí nosných svislých nebo odkloněných od svislice, rovných nebo oblých z betonářské oceli 10 505 (R) nebo BSt 500</t>
  </si>
  <si>
    <t>958205682</t>
  </si>
  <si>
    <t>https://podminky.urs.cz/item/CS_URS_2023_02/311361821</t>
  </si>
  <si>
    <t>1.NP výkres D.1.2.c-202</t>
  </si>
  <si>
    <t>0,0618</t>
  </si>
  <si>
    <t>0,1504</t>
  </si>
  <si>
    <t>0,1714</t>
  </si>
  <si>
    <t>2.NP výkres D.1.2.c-203</t>
  </si>
  <si>
    <t>0,067</t>
  </si>
  <si>
    <t>3.NP výkres D.1.2.c-204</t>
  </si>
  <si>
    <t>0,0667</t>
  </si>
  <si>
    <t>0,1451</t>
  </si>
  <si>
    <t>0,8944</t>
  </si>
  <si>
    <t>0,0642</t>
  </si>
  <si>
    <t xml:space="preserve">výtahová šachta  výkres D.1.2.c-501 (obsahuje i výztuž stropu)</t>
  </si>
  <si>
    <t>stěny a strop</t>
  </si>
  <si>
    <t>2,3797</t>
  </si>
  <si>
    <t>sponky</t>
  </si>
  <si>
    <t>0,0226</t>
  </si>
  <si>
    <t>330321410</t>
  </si>
  <si>
    <t>Sloupy, pilíře, táhla, rámové stojky, vzpěry z betonu železového (bez výztuže) bez zvláštních nároků na vliv prostředí tř. C 25/30</t>
  </si>
  <si>
    <t>-1275877242</t>
  </si>
  <si>
    <t>https://podminky.urs.cz/item/CS_URS_2023_02/330321410</t>
  </si>
  <si>
    <t>sloup C-1-1</t>
  </si>
  <si>
    <t>1,2*2,6*0,24</t>
  </si>
  <si>
    <t>sloup C-1-2</t>
  </si>
  <si>
    <t>0,4*2,6*0,24*16</t>
  </si>
  <si>
    <t>sloup C-1-3</t>
  </si>
  <si>
    <t>0,465*2,6*0,24</t>
  </si>
  <si>
    <t>sloup C-1-4</t>
  </si>
  <si>
    <t>1,1*2,6*0,24</t>
  </si>
  <si>
    <t>sloup C-2-1</t>
  </si>
  <si>
    <t>0,585*2,6*0,24</t>
  </si>
  <si>
    <t>sloup C-2-2</t>
  </si>
  <si>
    <t>0,4*2,6*0,24*17</t>
  </si>
  <si>
    <t>sloup C-2-3</t>
  </si>
  <si>
    <t>0,65*2,6*0,24</t>
  </si>
  <si>
    <t>sloup C-3-1</t>
  </si>
  <si>
    <t>sloup C-3-2</t>
  </si>
  <si>
    <t>sloup C-3-3</t>
  </si>
  <si>
    <t>atika</t>
  </si>
  <si>
    <t>sloup C-4-1</t>
  </si>
  <si>
    <t>0,175*0,2*0,8*52</t>
  </si>
  <si>
    <t>330321711</t>
  </si>
  <si>
    <t>Sloupy, pilíře, táhla, rámové stojky, vzpěry z betonu železového (bez výztuže) pohledového bez zvláštních nároků na vliv prostředí tř. C 35/45</t>
  </si>
  <si>
    <t>1011542760</t>
  </si>
  <si>
    <t>https://podminky.urs.cz/item/CS_URS_2023_02/330321711</t>
  </si>
  <si>
    <t>sloup C-0-1</t>
  </si>
  <si>
    <t>1*0,45*2,65</t>
  </si>
  <si>
    <t>sloup C-0-2</t>
  </si>
  <si>
    <t>(PI*0,225*0,225*2,65)*17</t>
  </si>
  <si>
    <t>sloup C-0-3</t>
  </si>
  <si>
    <t>1,39*0,45*2,65</t>
  </si>
  <si>
    <t>331351121</t>
  </si>
  <si>
    <t>Bednění hranatých sloupů a pilířů včetně vzepření průřezu pravoúhlého čtyřúhelníka výšky do 4 m, průřezu přes 0,08 do 0,16 m2 zřízení</t>
  </si>
  <si>
    <t>-1020786231</t>
  </si>
  <si>
    <t>https://podminky.urs.cz/item/CS_URS_2023_02/331351121</t>
  </si>
  <si>
    <t>(0,4*2+0,24*2)*2,6*16</t>
  </si>
  <si>
    <t>(0,465*2+0,24*2)*2,6</t>
  </si>
  <si>
    <t>(0,585*2+0,24*2)*2,6</t>
  </si>
  <si>
    <t>(0,4*2+0,24*2)*2,6*17</t>
  </si>
  <si>
    <t>(0,65*2+0,24*2)*2,6</t>
  </si>
  <si>
    <t>(0,175*2+0,2*2)*0,8*52</t>
  </si>
  <si>
    <t>331351122</t>
  </si>
  <si>
    <t>Bednění hranatých sloupů a pilířů včetně vzepření průřezu pravoúhlého čtyřúhelníka výšky do 4 m, průřezu přes 0,08 do 0,16 m2 odstranění</t>
  </si>
  <si>
    <t>-1922431375</t>
  </si>
  <si>
    <t>https://podminky.urs.cz/item/CS_URS_2023_02/331351122</t>
  </si>
  <si>
    <t>331351125</t>
  </si>
  <si>
    <t>Bednění hranatých sloupů a pilířů včetně vzepření průřezu pravoúhlého čtyřúhelníka výšky do 4 m, průřezu přes 0,16 m2 zřízení</t>
  </si>
  <si>
    <t>326937797</t>
  </si>
  <si>
    <t>https://podminky.urs.cz/item/CS_URS_2023_02/331351125</t>
  </si>
  <si>
    <t>(1*2+0,45*2)*2,65</t>
  </si>
  <si>
    <t>(1,39*2+0,45*2)*2,65</t>
  </si>
  <si>
    <t>(1,2*2+0,24*2)*2,6</t>
  </si>
  <si>
    <t>(1,1*2+0,24*2)*2,6</t>
  </si>
  <si>
    <t>331351126</t>
  </si>
  <si>
    <t>Bednění hranatých sloupů a pilířů včetně vzepření průřezu pravoúhlého čtyřúhelníka výšky do 4 m, průřezu přes 0,16 m2 odstranění</t>
  </si>
  <si>
    <t>59744612</t>
  </si>
  <si>
    <t>https://podminky.urs.cz/item/CS_URS_2023_02/331351126</t>
  </si>
  <si>
    <t>331351911</t>
  </si>
  <si>
    <t>Bednění hranatých sloupů a pilířů včetně vzepření průřezu pravoúhlého čtyřúhelníka Příplatek k cenám za pohledový beton</t>
  </si>
  <si>
    <t>187555069</t>
  </si>
  <si>
    <t>https://podminky.urs.cz/item/CS_URS_2023_02/331351911</t>
  </si>
  <si>
    <t>331361821</t>
  </si>
  <si>
    <t>Výztuž sloupů, pilířů, rámových stojek, táhel nebo vzpěr hranatých svislých nebo šikmých (odkloněných) z betonářské oceli 10 505 (R) nebo BSt 500</t>
  </si>
  <si>
    <t>-586564052</t>
  </si>
  <si>
    <t>https://podminky.urs.cz/item/CS_URS_2023_02/331361821</t>
  </si>
  <si>
    <t>0,1344</t>
  </si>
  <si>
    <t>0,1546</t>
  </si>
  <si>
    <t>0,0724</t>
  </si>
  <si>
    <t>0,9777</t>
  </si>
  <si>
    <t>0,0565</t>
  </si>
  <si>
    <t>0,0721</t>
  </si>
  <si>
    <t>0,0467</t>
  </si>
  <si>
    <t>0,8012</t>
  </si>
  <si>
    <t>0,041</t>
  </si>
  <si>
    <t>0,6989</t>
  </si>
  <si>
    <t>332351121</t>
  </si>
  <si>
    <t>Bednění kruhových a oblých sloupů a pilířů včetně vzepření průřezu kruhového nebo zakřiveného výšky do 4 m, průměru sloupu přes 0,40 do 0,55 m zřízení</t>
  </si>
  <si>
    <t>-1064380670</t>
  </si>
  <si>
    <t>https://podminky.urs.cz/item/CS_URS_2023_02/332351121</t>
  </si>
  <si>
    <t>(2*PI*0,225*0,225+2*PI*0,225*2,65)*17</t>
  </si>
  <si>
    <t>332351122</t>
  </si>
  <si>
    <t>Bednění kruhových a oblých sloupů a pilířů včetně vzepření průřezu kruhového nebo zakřiveného výšky do 4 m, průměru sloupu přes 0,40 do 0,55 m odstranění</t>
  </si>
  <si>
    <t>634505102</t>
  </si>
  <si>
    <t>https://podminky.urs.cz/item/CS_URS_2023_02/332351122</t>
  </si>
  <si>
    <t>332351911</t>
  </si>
  <si>
    <t>Bednění kruhových a oblých sloupů a pilířů Příplatek k cenám za pohledový beton</t>
  </si>
  <si>
    <t>641794939</t>
  </si>
  <si>
    <t>https://podminky.urs.cz/item/CS_URS_2023_02/332351911</t>
  </si>
  <si>
    <t>332361821</t>
  </si>
  <si>
    <t>Výztuž sloupů, pilířů, rámových stojek, táhel nebo vzpěr oblých svislých nebo šikmých (odkloněných) z betonářské oceli 10 505 (R) nebo BSt 500</t>
  </si>
  <si>
    <t>-283834657</t>
  </si>
  <si>
    <t>https://podminky.urs.cz/item/CS_URS_2023_02/332361821</t>
  </si>
  <si>
    <t>1,7813</t>
  </si>
  <si>
    <t>Vodorovné konstrukce</t>
  </si>
  <si>
    <t>411321616</t>
  </si>
  <si>
    <t>Stropy z betonu železového (bez výztuže) stropů deskových, plochých střech, desek balkonových, desek hřibových stropů včetně hlavic hřibových sloupů tř. C 30/37</t>
  </si>
  <si>
    <t>-1996524841</t>
  </si>
  <si>
    <t>https://podminky.urs.cz/item/CS_URS_2023_02/411321616</t>
  </si>
  <si>
    <t>strop únikové schodiště</t>
  </si>
  <si>
    <t>(2,76*1,68+7*1,68)*0,24</t>
  </si>
  <si>
    <t>kšilt mezi opěrkami</t>
  </si>
  <si>
    <t>7,625*(1,4+3)*0,25</t>
  </si>
  <si>
    <t>nižší část</t>
  </si>
  <si>
    <t>(60,57*6,2-1,94*3,13)*0,3</t>
  </si>
  <si>
    <t>-(0,6*1,8*13)*0,3</t>
  </si>
  <si>
    <t>vyšší část</t>
  </si>
  <si>
    <t>(61,3*6,105*2)*0,3</t>
  </si>
  <si>
    <t>-(0,74*0,685*14)*0,3</t>
  </si>
  <si>
    <t>-2,55*3,975*0,3</t>
  </si>
  <si>
    <t>obytná část</t>
  </si>
  <si>
    <t>61,78*6,69*0,25*2</t>
  </si>
  <si>
    <t>pavlače</t>
  </si>
  <si>
    <t>57,46*1,4*(0,25+0,1)/2*2</t>
  </si>
  <si>
    <t>mezi HEB profily schodiště</t>
  </si>
  <si>
    <t>6,41*1,22*0,24*2</t>
  </si>
  <si>
    <t>odečet větrací šachty</t>
  </si>
  <si>
    <t>-0,74*0,79*0,25*14</t>
  </si>
  <si>
    <t>2,39*3,13*(0,25+0,3)/2</t>
  </si>
  <si>
    <t>3,13*0,3*0,5</t>
  </si>
  <si>
    <t>411351011</t>
  </si>
  <si>
    <t>Bednění stropních konstrukcí - bez podpěrné konstrukce desek tloušťky stropní desky přes 5 do 25 cm zřízení</t>
  </si>
  <si>
    <t>-814076731</t>
  </si>
  <si>
    <t>https://podminky.urs.cz/item/CS_URS_2023_02/411351011</t>
  </si>
  <si>
    <t>(11,013+9,446+2,52+1,08)*0,24</t>
  </si>
  <si>
    <t>2,52*1,2+7*1,2</t>
  </si>
  <si>
    <t>7,625*(1,4+3)</t>
  </si>
  <si>
    <t>obvod stropu</t>
  </si>
  <si>
    <t>(61,78*2+8,09*2)*0,25*2</t>
  </si>
  <si>
    <t>(8,53+4,16+8,56*5+4,13)*6,21</t>
  </si>
  <si>
    <t>(12,93+4,16*2+8,56*4+4,13)*6,21</t>
  </si>
  <si>
    <t>(0,74*2+0,79*2)*0,25*14</t>
  </si>
  <si>
    <t>6,41*1,22*2</t>
  </si>
  <si>
    <t>(12,93+4,16*9+4,13*2)*6,21</t>
  </si>
  <si>
    <t>(61,78+0,94*2+6,69*2)*0,25*2</t>
  </si>
  <si>
    <t>(12,93*3+4,16*4+4,13)*6,21</t>
  </si>
  <si>
    <t>(12,93*3+4,16*3+4,13*2)*6,21</t>
  </si>
  <si>
    <t>(2,39*2+3,13*2)*0,25</t>
  </si>
  <si>
    <t>2,39*3,13</t>
  </si>
  <si>
    <t>(3,13*2+0,3*2)*0,3</t>
  </si>
  <si>
    <t>411351012</t>
  </si>
  <si>
    <t>Bednění stropních konstrukcí - bez podpěrné konstrukce desek tloušťky stropní desky přes 5 do 25 cm odstranění</t>
  </si>
  <si>
    <t>1213256223</t>
  </si>
  <si>
    <t>https://podminky.urs.cz/item/CS_URS_2023_02/411351012</t>
  </si>
  <si>
    <t>411351021</t>
  </si>
  <si>
    <t>Bednění stropních konstrukcí - bez podpěrné konstrukce desek tloušťky stropní desky přes 25 do 50 cm zřízení</t>
  </si>
  <si>
    <t>1297754083</t>
  </si>
  <si>
    <t>https://podminky.urs.cz/item/CS_URS_2023_02/411351021</t>
  </si>
  <si>
    <t>(61,3*2+19,79*2)*0,3</t>
  </si>
  <si>
    <t>60,57*6,2-1,94*3,13</t>
  </si>
  <si>
    <t>obvody otvorů</t>
  </si>
  <si>
    <t>(0,6*2+1,8*2)*0,3*13</t>
  </si>
  <si>
    <t>61,3*6,105*2</t>
  </si>
  <si>
    <t>(0,74*2+0,685*2)*0,3*14</t>
  </si>
  <si>
    <t>(2,55*2+3,975)*0,3</t>
  </si>
  <si>
    <t>411351022</t>
  </si>
  <si>
    <t>Bednění stropních konstrukcí - bez podpěrné konstrukce desek tloušťky stropní desky přes 25 do 50 cm odstranění</t>
  </si>
  <si>
    <t>-1565044388</t>
  </si>
  <si>
    <t>https://podminky.urs.cz/item/CS_URS_2023_02/411351022</t>
  </si>
  <si>
    <t>411354313</t>
  </si>
  <si>
    <t>Podpěrná konstrukce stropů - desek, kleneb a skořepin výška podepření do 4 m tloušťka stropu přes 15 do 25 cm zřízení</t>
  </si>
  <si>
    <t>1966257537</t>
  </si>
  <si>
    <t>https://podminky.urs.cz/item/CS_URS_2023_02/411354313</t>
  </si>
  <si>
    <t>-0,49*1,03*14*2</t>
  </si>
  <si>
    <t>411354314</t>
  </si>
  <si>
    <t>Podpěrná konstrukce stropů - desek, kleneb a skořepin výška podepření do 4 m tloušťka stropu přes 15 do 25 cm odstranění</t>
  </si>
  <si>
    <t>372096579</t>
  </si>
  <si>
    <t>https://podminky.urs.cz/item/CS_URS_2023_02/411354314</t>
  </si>
  <si>
    <t>411354315</t>
  </si>
  <si>
    <t>Podpěrná konstrukce stropů - desek, kleneb a skořepin výška podepření do 4 m tloušťka stropu přes 25 do 35 cm zřízení</t>
  </si>
  <si>
    <t>712733098</t>
  </si>
  <si>
    <t>https://podminky.urs.cz/item/CS_URS_2023_02/411354315</t>
  </si>
  <si>
    <t>411354316</t>
  </si>
  <si>
    <t>Podpěrná konstrukce stropů - desek, kleneb a skořepin výška podepření do 4 m tloušťka stropu přes 25 do 35 cm odstranění</t>
  </si>
  <si>
    <t>915494894</t>
  </si>
  <si>
    <t>https://podminky.urs.cz/item/CS_URS_2023_02/411354316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</si>
  <si>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</si>
  <si>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</si>
  <si>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-366328060</t>
  </si>
  <si>
    <t>https://podminky.urs.cz/item/CS_URS_2023_02/411361821</t>
  </si>
  <si>
    <t>strop 1.PP</t>
  </si>
  <si>
    <t>výkres D.1.2.c-301</t>
  </si>
  <si>
    <t>22,703</t>
  </si>
  <si>
    <t>výkres D.1.2.c-302</t>
  </si>
  <si>
    <t>17,3002</t>
  </si>
  <si>
    <t>položka obsahuje výztuže desek, průvlaků a věnců atik</t>
  </si>
  <si>
    <t>výkres D.1.2.c-303</t>
  </si>
  <si>
    <t>24,0202</t>
  </si>
  <si>
    <t>výkres D.1.2.c-304</t>
  </si>
  <si>
    <t>8,0423</t>
  </si>
  <si>
    <t>výkres D.1.2.c-305</t>
  </si>
  <si>
    <t>24,2243</t>
  </si>
  <si>
    <t>výkres D.1.2.c-306</t>
  </si>
  <si>
    <t>7,7878</t>
  </si>
  <si>
    <t>výkres D.1.2.c-307</t>
  </si>
  <si>
    <t>40,012</t>
  </si>
  <si>
    <t>výkres D.1.2.c-308</t>
  </si>
  <si>
    <t>6,0239</t>
  </si>
  <si>
    <t>413321616</t>
  </si>
  <si>
    <t>Nosníky z betonu železového (bez výztuže) včetně stěnových i jeřábových drah, volných trámů, průvlaků, rámových příčlí, ztužidel, konzol, vodorovných táhel apod., tyčových konstrukcí tř. C 30/37</t>
  </si>
  <si>
    <t>-1111694145</t>
  </si>
  <si>
    <t>https://podminky.urs.cz/item/CS_URS_2023_02/413321616</t>
  </si>
  <si>
    <t>průvlak PB-1-1</t>
  </si>
  <si>
    <t>14,955*0,24*0,35</t>
  </si>
  <si>
    <t>průvlak PB-1-2</t>
  </si>
  <si>
    <t>(61,78*3+46,825+6,21*6+5,11*12+1,03*28+0,74*14)*0,24*0,2</t>
  </si>
  <si>
    <t>průvlak PB-2-1</t>
  </si>
  <si>
    <t>průvlak PB-2-2</t>
  </si>
  <si>
    <t>(61,78+3+46,825+6,21*11+5,11*12+1,03*28+0,74*14)*0,24*0,2</t>
  </si>
  <si>
    <t>průvlak PB-3-1</t>
  </si>
  <si>
    <t>44,18*0,24*0,7</t>
  </si>
  <si>
    <t>průvlak PB-3-2</t>
  </si>
  <si>
    <t>(61,78*3+17,6+6,21*10+5,11*8+1,03*28+0,74*14)*0,24*0,9</t>
  </si>
  <si>
    <t>konzola</t>
  </si>
  <si>
    <t>59,9*0,355*0,25*2</t>
  </si>
  <si>
    <t>413322727</t>
  </si>
  <si>
    <t>Nosníky z betonu železového (bez výztuže) včetně stěnových i jeřábových drah, volných trámů, průvlaků, rámových příčlí, ztužidel, konzol, vodorovných táhel apod., tyčových konstrukcí pohledového tř. C 35/45</t>
  </si>
  <si>
    <t>-1774240155</t>
  </si>
  <si>
    <t>https://podminky.urs.cz/item/CS_URS_2023_02/413322727</t>
  </si>
  <si>
    <t>průvlak PB-0-1</t>
  </si>
  <si>
    <t>6,2*0,54*0,749*2</t>
  </si>
  <si>
    <t>průvlak PB-0-2</t>
  </si>
  <si>
    <t>61,3*0,45*0,8*2</t>
  </si>
  <si>
    <t>průvlak PB-0-3</t>
  </si>
  <si>
    <t>10,17*0,24*0,5</t>
  </si>
  <si>
    <t>průvlak PB-0-4</t>
  </si>
  <si>
    <t>6,2*0,24*0,375</t>
  </si>
  <si>
    <t>413351121</t>
  </si>
  <si>
    <t>Bednění nosníků a průvlaků - bez podpěrné konstrukce výška nosníku po spodní líc stropní desky přes 100 cm zřízení</t>
  </si>
  <si>
    <t>1192742323</t>
  </si>
  <si>
    <t>https://podminky.urs.cz/item/CS_URS_2023_02/413351121</t>
  </si>
  <si>
    <t>6,2*(0,54+0,305*2)*2</t>
  </si>
  <si>
    <t>61,3*(0,45+0,5*2)*2</t>
  </si>
  <si>
    <t>10,17*(0,24+0,5*2)</t>
  </si>
  <si>
    <t>6,2*(0,24+0,375*2)</t>
  </si>
  <si>
    <t>14,955*0,35*2</t>
  </si>
  <si>
    <t>(61,78*3+46,825+6,21*6+5,11*12+1,03*28+0,74*14)*0,2*2</t>
  </si>
  <si>
    <t>(61,78+3+46,825+6,21*11+5,11*12+1,03*28+0,74*14)*0,2*2</t>
  </si>
  <si>
    <t>44,18*0,7*2</t>
  </si>
  <si>
    <t>(61,78*3+17,6+6,21*10+5,11*8+1,03*28+0,74*14)*0,9*2</t>
  </si>
  <si>
    <t>59,9*(0,355+0,25)*2</t>
  </si>
  <si>
    <t>413351122</t>
  </si>
  <si>
    <t>Bednění nosníků a průvlaků - bez podpěrné konstrukce výška nosníku po spodní líc stropní desky přes 100 cm odstranění</t>
  </si>
  <si>
    <t>81433995</t>
  </si>
  <si>
    <t>https://podminky.urs.cz/item/CS_URS_2023_02/413351122</t>
  </si>
  <si>
    <t>413351191</t>
  </si>
  <si>
    <t>Bednění nosníků a průvlaků - bez podpěrné konstrukce Příplatek k cenám za pohledový beton</t>
  </si>
  <si>
    <t>723316556</t>
  </si>
  <si>
    <t>https://podminky.urs.cz/item/CS_URS_2023_02/413351191</t>
  </si>
  <si>
    <t>413352115</t>
  </si>
  <si>
    <t>Podpěrná konstrukce nosníků a průvlaků výšky podepření do 4 m výšky nosníku (po spodní hranu stropní desky) přes 100 cm zřízení</t>
  </si>
  <si>
    <t>-1509040312</t>
  </si>
  <si>
    <t>https://podminky.urs.cz/item/CS_URS_2023_02/413352115</t>
  </si>
  <si>
    <t>6,2*0,54*2</t>
  </si>
  <si>
    <t>61,3*0,45*2</t>
  </si>
  <si>
    <t>10,17*0,24</t>
  </si>
  <si>
    <t>6,2*0,24</t>
  </si>
  <si>
    <t>413352116</t>
  </si>
  <si>
    <t>Podpěrná konstrukce nosníků a průvlaků výšky podepření do 4 m výšky nosníku (po spodní hranu stropní desky) přes 100 cm odstranění</t>
  </si>
  <si>
    <t>-255503790</t>
  </si>
  <si>
    <t>https://podminky.urs.cz/item/CS_URS_2023_02/413352116</t>
  </si>
  <si>
    <t>413361821</t>
  </si>
  <si>
    <t>Výztuž nosníků včetně stěnových i jeřábových drah, volných trámů, průvlaků, rámových příčlí, ztužidel, konzol, vodorovných táhel apod. tyčových konstrukcí lemujících nebo vyztužujících stropní a podobné střešní konstrukce z betonářské oceli 10 505 (R) nebo BSt 500</t>
  </si>
  <si>
    <t>-495785071</t>
  </si>
  <si>
    <t>https://podminky.urs.cz/item/CS_URS_2023_02/413361821</t>
  </si>
  <si>
    <t>výkres D.1.2.c-300</t>
  </si>
  <si>
    <t>8,2927</t>
  </si>
  <si>
    <t>417321616</t>
  </si>
  <si>
    <t>Ztužující pásy a věnce z betonu železového (bez výztuže) tř. C 30/37</t>
  </si>
  <si>
    <t>240263134</t>
  </si>
  <si>
    <t>https://podminky.urs.cz/item/CS_URS_2023_02/417321616</t>
  </si>
  <si>
    <t>věnec prosvětlovacích otvorů 1.PP</t>
  </si>
  <si>
    <t>(2,28*2+0,6*2)*0,24*0,1*13</t>
  </si>
  <si>
    <t>věnec atika</t>
  </si>
  <si>
    <t>(61,78*2+6,21*2)*0,175*0,3*2</t>
  </si>
  <si>
    <t>(1,09+0,855*2)*0,175*0,3*14</t>
  </si>
  <si>
    <t>417351115</t>
  </si>
  <si>
    <t>Bednění bočnic ztužujících pásů a věnců včetně vzpěr zřízení</t>
  </si>
  <si>
    <t>-354067096</t>
  </si>
  <si>
    <t>https://podminky.urs.cz/item/CS_URS_2023_02/417351115</t>
  </si>
  <si>
    <t>(2,28*2+1,08*2)*0,1*2*13</t>
  </si>
  <si>
    <t>(61,78*2+6,21*2)*0,3*2*2</t>
  </si>
  <si>
    <t>(1,09+0,855*2)*0,3*14</t>
  </si>
  <si>
    <t>417351116</t>
  </si>
  <si>
    <t>Bednění bočnic ztužujících pásů a věnců včetně vzpěr odstranění</t>
  </si>
  <si>
    <t>-813125576</t>
  </si>
  <si>
    <t>https://podminky.urs.cz/item/CS_URS_2023_02/417351116</t>
  </si>
  <si>
    <t>435124421</t>
  </si>
  <si>
    <t>Montáž schodišťových konstrukcí ramen s podestou se svařovanými spoji, vcelku hmotnosti přes 3,0 do 5,5 t, v budovách výšky do 12 m</t>
  </si>
  <si>
    <t>-1116486747</t>
  </si>
  <si>
    <t>https://podminky.urs.cz/item/CS_URS_2023_02/435124421</t>
  </si>
  <si>
    <t>schodišťové rameno</t>
  </si>
  <si>
    <t>"R-0-1" 1</t>
  </si>
  <si>
    <t>"R-0-2" 1</t>
  </si>
  <si>
    <t>"R-1-1" 2</t>
  </si>
  <si>
    <t>"R-2-1" 2</t>
  </si>
  <si>
    <t>59372192</t>
  </si>
  <si>
    <t>schodiště ŽB včetně výztuže do 120kg/m3 objem prefabrikátu přes 1m3</t>
  </si>
  <si>
    <t>543287126</t>
  </si>
  <si>
    <t>"R-0-1" 1,5</t>
  </si>
  <si>
    <t>"R-0-2" 1,55</t>
  </si>
  <si>
    <t>"R-1-1" 3*2</t>
  </si>
  <si>
    <t>"R-2-1" 3,1*2</t>
  </si>
  <si>
    <t>953332116</t>
  </si>
  <si>
    <t>Vložky svislé do dilatačních spár z pryže kladené volně, včetně dodání a osazení, v jakémkoliv zdivu, tl. 15 mm</t>
  </si>
  <si>
    <t>-1399704080</t>
  </si>
  <si>
    <t>https://podminky.urs.cz/item/CS_URS_2023_02/953332116</t>
  </si>
  <si>
    <t>dilatace únikového schodiště</t>
  </si>
  <si>
    <t>0,24*4*2</t>
  </si>
  <si>
    <t>953334112</t>
  </si>
  <si>
    <t>Bobtnavý pásek do pracovních spar betonových konstrukcí bentonitový, rozměru 15 x 10 mm</t>
  </si>
  <si>
    <t>CS ÚRS 2024 01</t>
  </si>
  <si>
    <t>-1828545396</t>
  </si>
  <si>
    <t>https://podminky.urs.cz/item/CS_URS_2024_01/953334112</t>
  </si>
  <si>
    <t xml:space="preserve">ŽB stěny </t>
  </si>
  <si>
    <t>"stěna 1.PP-strop 1.PP" 275</t>
  </si>
  <si>
    <t>953334433</t>
  </si>
  <si>
    <t>Těsnící plech do pracovních spar betonových konstrukcí horizontálních i vertikálních (podlaha - zeď, zeď - strop a technologických) ve svitku s bitumenovým povrchem jednostranným, šířky 150 mm</t>
  </si>
  <si>
    <t>695720155</t>
  </si>
  <si>
    <t>https://podminky.urs.cz/item/CS_URS_2024_01/953334433</t>
  </si>
  <si>
    <t>"zákl. deska-stěna 1.PP" 275</t>
  </si>
  <si>
    <t>953334514</t>
  </si>
  <si>
    <t>Těsnící a bednící křížový profil z plechu do pracovních spar betonových konstrukcí kombinace perforovaného a těsnícího plechu k bednění jednotlivých záběrů betonáže desky a stěny, k utěsnění pracovní spáry s oboustranným bitumenovým povrchem, šířky 200 mm</t>
  </si>
  <si>
    <t>170852606</t>
  </si>
  <si>
    <t>https://podminky.urs.cz/item/CS_URS_2024_01/953334514</t>
  </si>
  <si>
    <t>-489634856</t>
  </si>
  <si>
    <t>SO-04.03 - ZTI a interierový závlahový systém</t>
  </si>
  <si>
    <t>Úroveň 3:</t>
  </si>
  <si>
    <t>SO-04.03.01 - Dešťová kanalizace</t>
  </si>
  <si>
    <t>132254203</t>
  </si>
  <si>
    <t>Hloubení zapažených rýh šířky přes 800 do 2 000 mm strojně s urovnáním dna do předepsaného profilu a spádu v hornině třídy těžitelnosti I skupiny 3 přes 50 do 100 m3</t>
  </si>
  <si>
    <t>-663627992</t>
  </si>
  <si>
    <t>https://podminky.urs.cz/item/CS_URS_2023_02/132254203</t>
  </si>
  <si>
    <t>((2+0,8)/2*5,6)*12</t>
  </si>
  <si>
    <t>1992398406</t>
  </si>
  <si>
    <t>-1741617689</t>
  </si>
  <si>
    <t>-1992206377</t>
  </si>
  <si>
    <t>463624597</t>
  </si>
  <si>
    <t>(86+68)*0,8*0,4</t>
  </si>
  <si>
    <t>49,28*2 "Přepočtené koeficientem množství</t>
  </si>
  <si>
    <t>871265231</t>
  </si>
  <si>
    <t>Kanalizační potrubí z tvrdého PVC v otevřeném výkopu ve sklonu do 20 %, hladkého plnostěnného jednovrstvého, tuhost třídy SN 10 DN 110</t>
  </si>
  <si>
    <t>-1002772331</t>
  </si>
  <si>
    <t>https://podminky.urs.cz/item/CS_URS_2023_02/871265231</t>
  </si>
  <si>
    <t>87126523R</t>
  </si>
  <si>
    <t>Kanalizační potrubí z tvrdého PVC v otevřeném výkopu ve sklonu do 20 %, hladkého plnostěnného jednovrstvého, tuhost třídy SN 10 DN 70</t>
  </si>
  <si>
    <t>-1194266985</t>
  </si>
  <si>
    <t>871315231</t>
  </si>
  <si>
    <t>Kanalizační potrubí z tvrdého PVC v otevřeném výkopu ve sklonu do 20 %, hladkého plnostěnného jednovrstvého, tuhost třídy SN 10 DN 160</t>
  </si>
  <si>
    <t>-843866986</t>
  </si>
  <si>
    <t>https://podminky.urs.cz/item/CS_URS_2023_02/871315231</t>
  </si>
  <si>
    <t>871355231</t>
  </si>
  <si>
    <t>Kanalizační potrubí z tvrdého PVC v otevřeném výkopu ve sklonu do 20 %, hladkého plnostěnného jednovrstvého, tuhost třídy SN 10 DN 200</t>
  </si>
  <si>
    <t>335833353</t>
  </si>
  <si>
    <t>https://podminky.urs.cz/item/CS_URS_2023_02/871355231</t>
  </si>
  <si>
    <t>214-41</t>
  </si>
  <si>
    <t>877265211</t>
  </si>
  <si>
    <t>Montáž tvarovek na kanalizačním plastovém potrubí z polypropylenu PP nebo tvrdého PVC hladkého plnostěnného kolen, víček nebo hrdlových uzávěrů DN 100</t>
  </si>
  <si>
    <t>-437996795</t>
  </si>
  <si>
    <t>https://podminky.urs.cz/item/CS_URS_2023_02/877265211</t>
  </si>
  <si>
    <t>28611351</t>
  </si>
  <si>
    <t>koleno kanalizační PVC KG 110x45°</t>
  </si>
  <si>
    <t>593845354</t>
  </si>
  <si>
    <t>Poznámka k položce:_x000d_
Typ dle PD.</t>
  </si>
  <si>
    <t>28611350</t>
  </si>
  <si>
    <t>koleno kanalizační PVC KG 110x30°</t>
  </si>
  <si>
    <t>1097408840</t>
  </si>
  <si>
    <t>877265221</t>
  </si>
  <si>
    <t>Montáž tvarovek na kanalizačním plastovém potrubí z polypropylenu PP nebo tvrdého PVC hladkého plnostěnného odboček DN 100</t>
  </si>
  <si>
    <t>-1661817148</t>
  </si>
  <si>
    <t>https://podminky.urs.cz/item/CS_URS_2023_02/877265221</t>
  </si>
  <si>
    <t>28611387</t>
  </si>
  <si>
    <t>odbočka kanalizační plastová s hrdlem KG 110/110/45°</t>
  </si>
  <si>
    <t>485870381</t>
  </si>
  <si>
    <t>28615586</t>
  </si>
  <si>
    <t>odbočka dvojitá HTDA úhel 67° DN 75/75/75</t>
  </si>
  <si>
    <t>-2002645108</t>
  </si>
  <si>
    <t>877315211</t>
  </si>
  <si>
    <t>Montáž tvarovek na kanalizačním plastovém potrubí z polypropylenu PP nebo tvrdého PVC hladkého plnostěnného kolen, víček nebo hrdlových uzávěrů DN 150</t>
  </si>
  <si>
    <t>654295379</t>
  </si>
  <si>
    <t>https://podminky.urs.cz/item/CS_URS_2023_02/877315211</t>
  </si>
  <si>
    <t>28611361</t>
  </si>
  <si>
    <t>koleno kanalizační PVC KG 160x45°</t>
  </si>
  <si>
    <t>686984012</t>
  </si>
  <si>
    <t>877315221</t>
  </si>
  <si>
    <t>Montáž tvarovek na kanalizačním plastovém potrubí z polypropylenu PP nebo tvrdého PVC hladkého plnostěnného odboček DN 150</t>
  </si>
  <si>
    <t>1775090505</t>
  </si>
  <si>
    <t>https://podminky.urs.cz/item/CS_URS_2023_02/877315221</t>
  </si>
  <si>
    <t>28611390</t>
  </si>
  <si>
    <t>odbočka kanalizační plastová s hrdlem KG 160/110/45°</t>
  </si>
  <si>
    <t>-1912191088</t>
  </si>
  <si>
    <t>877355211</t>
  </si>
  <si>
    <t>Montáž tvarovek na kanalizačním plastovém potrubí z polypropylenu PP nebo tvrdého PVC hladkého plnostěnného kolen, víček nebo hrdlových uzávěrů DN 200</t>
  </si>
  <si>
    <t>-705424212</t>
  </si>
  <si>
    <t>https://podminky.urs.cz/item/CS_URS_2023_02/877355211</t>
  </si>
  <si>
    <t>28611508</t>
  </si>
  <si>
    <t>redukce kanalizační PVC 200/160</t>
  </si>
  <si>
    <t>217724465</t>
  </si>
  <si>
    <t>28611366</t>
  </si>
  <si>
    <t>koleno kanalizační PVC KG 200x45°</t>
  </si>
  <si>
    <t>142084577</t>
  </si>
  <si>
    <t>28611504</t>
  </si>
  <si>
    <t>redukce kanalizační PVC 160/110</t>
  </si>
  <si>
    <t>34316757</t>
  </si>
  <si>
    <t>877355221</t>
  </si>
  <si>
    <t>Montáž tvarovek na kanalizačním plastovém potrubí z polypropylenu PP nebo tvrdého PVC hladkého plnostěnného odboček DN 200</t>
  </si>
  <si>
    <t>36198749</t>
  </si>
  <si>
    <t>https://podminky.urs.cz/item/CS_URS_2023_02/877355221</t>
  </si>
  <si>
    <t>28611393</t>
  </si>
  <si>
    <t>odbočka kanalizační plastová s hrdlem KG 200/100/45°</t>
  </si>
  <si>
    <t>-2064903917</t>
  </si>
  <si>
    <t>28611396</t>
  </si>
  <si>
    <t>odbočka kanalizační plastová s hrdlem KG 200/200/45°</t>
  </si>
  <si>
    <t>-1060456169</t>
  </si>
  <si>
    <t>28611395</t>
  </si>
  <si>
    <t>odbočka kanalizační plastová s hrdlem KG 200/150/45°</t>
  </si>
  <si>
    <t>-1702072900</t>
  </si>
  <si>
    <t>877375122</t>
  </si>
  <si>
    <t>Montáž nalepovací odbočné tvarovky na potrubí z kanalizačních trub z PVC DN 300</t>
  </si>
  <si>
    <t>1588461980</t>
  </si>
  <si>
    <t>https://podminky.urs.cz/item/CS_URS_2023_02/877375122</t>
  </si>
  <si>
    <t>Poznámka k položce:_x000d_
Zřízení propojení do stávající stoky v uličním profilu dle požadavků provozovatele.</t>
  </si>
  <si>
    <t>894411111</t>
  </si>
  <si>
    <t>Zřízení šachet kanalizačních z betonových dílců výšky vstupu do 1,50 m s obložením dna betonem tř. C 25/30, na potrubí DN do 200</t>
  </si>
  <si>
    <t>348507753</t>
  </si>
  <si>
    <t>https://podminky.urs.cz/item/CS_URS_2023_02/894411111</t>
  </si>
  <si>
    <t>89441111R</t>
  </si>
  <si>
    <t>Kanalizační šachta prefa s přechodovým kónusem poklopem</t>
  </si>
  <si>
    <t>kpl</t>
  </si>
  <si>
    <t>765104150</t>
  </si>
  <si>
    <t>Poznámka k položce:_x000d_
Kompletní šachta včetně přechodového kónusu, poklopu a jednotlivých dílů. Revizní šachta RŠ1 dle projektu.</t>
  </si>
  <si>
    <t>894812116</t>
  </si>
  <si>
    <t>Revizní a čistící šachta z polypropylenu PP pro hladké trouby DN 315 šachtové dno (DN šachty / DN trubního vedení) DN 315/200 přímý tok</t>
  </si>
  <si>
    <t>1113137613</t>
  </si>
  <si>
    <t>https://podminky.urs.cz/item/CS_URS_2023_02/894812116</t>
  </si>
  <si>
    <t>894812133</t>
  </si>
  <si>
    <t>Revizní a čistící šachta z polypropylenu PP pro hladké trouby DN 315 roura šachtová korugovaná bez hrdla, světlé hloubky 3000 mm</t>
  </si>
  <si>
    <t>-619398396</t>
  </si>
  <si>
    <t>https://podminky.urs.cz/item/CS_URS_2023_02/894812133</t>
  </si>
  <si>
    <t>894812149</t>
  </si>
  <si>
    <t>Revizní a čistící šachta z polypropylenu PP pro hladké trouby DN 315 roura šachtová korugovaná Příplatek k cenám 2131 - 2142 za uříznutí šachtové roury</t>
  </si>
  <si>
    <t>-993002654</t>
  </si>
  <si>
    <t>https://podminky.urs.cz/item/CS_URS_2023_02/894812149</t>
  </si>
  <si>
    <t>894812156</t>
  </si>
  <si>
    <t>Revizní a čistící šachta z polypropylenu PP pro hladké trouby DN 315 poklop plastový s teleskopickou trubkou</t>
  </si>
  <si>
    <t>1242320691</t>
  </si>
  <si>
    <t>https://podminky.urs.cz/item/CS_URS_2023_02/894812156</t>
  </si>
  <si>
    <t>894812206</t>
  </si>
  <si>
    <t>Revizní a čistící šachta z polypropylenu PP pro hladké trouby DN 425 šachtové dno (DN šachty / DN trubního vedení) DN 425/200 průtočné 30°,60°,90°</t>
  </si>
  <si>
    <t>2070235006</t>
  </si>
  <si>
    <t>https://podminky.urs.cz/item/CS_URS_2023_02/894812206</t>
  </si>
  <si>
    <t>894812233</t>
  </si>
  <si>
    <t>Revizní a čistící šachta z polypropylenu PP pro hladké trouby DN 425 roura šachtová korugovaná bez hrdla, světlé hloubky 3000 mm</t>
  </si>
  <si>
    <t>-1977900743</t>
  </si>
  <si>
    <t>https://podminky.urs.cz/item/CS_URS_2023_02/894812233</t>
  </si>
  <si>
    <t>894812249</t>
  </si>
  <si>
    <t>Revizní a čistící šachta z polypropylenu PP pro hladké trouby DN 425 roura šachtová korugovaná Příplatek k cenám 2231 - 2242 za uříznutí šachtové roury</t>
  </si>
  <si>
    <t>-1553131228</t>
  </si>
  <si>
    <t>https://podminky.urs.cz/item/CS_URS_2023_02/894812249</t>
  </si>
  <si>
    <t>894812257</t>
  </si>
  <si>
    <t>Revizní a čistící šachta z polypropylenu PP pro hladké trouby DN 425 poklop plastový (pro třídu zatížení) pochůzí (A15)</t>
  </si>
  <si>
    <t>1835861939</t>
  </si>
  <si>
    <t>https://podminky.urs.cz/item/CS_URS_2023_02/894812257</t>
  </si>
  <si>
    <t>894812505</t>
  </si>
  <si>
    <t>Revizní a čistící šachta z polypropylenu PP pro hladké trouby DN 1000 šachtové dno (DN šachty / DN trubního vedení) DN 1000/200 průtočné 30°, 60°, 90°</t>
  </si>
  <si>
    <t>-55086249</t>
  </si>
  <si>
    <t>https://podminky.urs.cz/item/CS_URS_2023_02/894812505</t>
  </si>
  <si>
    <t>894812523</t>
  </si>
  <si>
    <t>Revizní a čistící šachta z polypropylenu PP pro hladké trouby DN 1000 roura šachtová korugovaná, světlé hloubky 3 600 mm</t>
  </si>
  <si>
    <t>-1779973432</t>
  </si>
  <si>
    <t>https://podminky.urs.cz/item/CS_URS_2023_02/894812523</t>
  </si>
  <si>
    <t>894812529</t>
  </si>
  <si>
    <t>Revizní a čistící šachta z polypropylenu PP pro hladké trouby DN 1000 Příplatek k cenám 2431 - 2438 za uříznutí šachtové roury</t>
  </si>
  <si>
    <t>-820050787</t>
  </si>
  <si>
    <t>https://podminky.urs.cz/item/CS_URS_2023_02/894812529</t>
  </si>
  <si>
    <t>894812531</t>
  </si>
  <si>
    <t>Revizní a čistící šachta z polypropylenu PP pro hladké trouby DN 1000 poklop plastový pro třídu zatížení A15 s přechodovým konusem</t>
  </si>
  <si>
    <t>1372105310</t>
  </si>
  <si>
    <t>https://podminky.urs.cz/item/CS_URS_2023_02/894812531</t>
  </si>
  <si>
    <t>935932211</t>
  </si>
  <si>
    <t>Odvodňovací plastový žlab pro třídu zatížení B 125 vnitřní šířky 100 mm s krycím roštem mřížkovým z pozinkované oceli</t>
  </si>
  <si>
    <t>-1826267656</t>
  </si>
  <si>
    <t>https://podminky.urs.cz/item/CS_URS_2023_02/935932211</t>
  </si>
  <si>
    <t>713463212</t>
  </si>
  <si>
    <t>Montáž izolace tepelné potrubí a ohybů tvarovkami nebo deskami potrubními pouzdry s povrchovou úpravou hliníkovou fólií (izolační materiál ve specifikaci) přelepenými samolepící hliníkovou páskou potrubí jednovrstvá D přes 50 do 100 mm</t>
  </si>
  <si>
    <t>732644785</t>
  </si>
  <si>
    <t>https://podminky.urs.cz/item/CS_URS_2023_02/713463212</t>
  </si>
  <si>
    <t>63154009</t>
  </si>
  <si>
    <t>pouzdro izolační potrubní z minerální vlny s Al fólií max. 250/100°C 54/20mm</t>
  </si>
  <si>
    <t>689871441</t>
  </si>
  <si>
    <t>(Pi*(0,07+2*0,02+2*0,005)*55)</t>
  </si>
  <si>
    <t>20,735*1,02 "Přepočtené koeficientem množství</t>
  </si>
  <si>
    <t>713463213</t>
  </si>
  <si>
    <t>Montáž izolace tepelné potrubí a ohybů tvarovkami nebo deskami potrubními pouzdry s povrchovou úpravou hliníkovou fólií (izolační materiál ve specifikaci) přelepenými samolepící hliníkovou páskou potrubí jednovrstvá D přes 100 do 150 mm</t>
  </si>
  <si>
    <t>-1644027778</t>
  </si>
  <si>
    <t>https://podminky.urs.cz/item/CS_URS_2023_02/713463213</t>
  </si>
  <si>
    <t>(Pi*(0,11+2*0,02+2*0,005)*135)</t>
  </si>
  <si>
    <t>(Pi*(0,11+2*0,02+2*0,005)*146)</t>
  </si>
  <si>
    <t>(Pi*(0,11+2*0,02+2*0,005)*173)</t>
  </si>
  <si>
    <t>63154017</t>
  </si>
  <si>
    <t>pouzdro izolační potrubní z minerální vlny s Al fólií max. 250/100°C 140/30mm</t>
  </si>
  <si>
    <t>930550977</t>
  </si>
  <si>
    <t>228,205*1,02 "Přepočtené koeficientem množství</t>
  </si>
  <si>
    <t>SO-04.03.02 - Splašková kanalizace</t>
  </si>
  <si>
    <t>336707717</t>
  </si>
  <si>
    <t>((2+0,8)/2*5,6)*11</t>
  </si>
  <si>
    <t>151102102</t>
  </si>
  <si>
    <t>Zřízení pažení a rozepření stěn rýh při překopech inženýrských sítí plochy do 20 m2 pro jakoukoliv mezerovitost příložné, hloubky přes 2 do 4 m</t>
  </si>
  <si>
    <t>-1069870620</t>
  </si>
  <si>
    <t>https://podminky.urs.cz/item/CS_URS_2023_02/151102102</t>
  </si>
  <si>
    <t>151102113</t>
  </si>
  <si>
    <t>Odstranění pažení a rozepření stěn rýh při překopech inženýrských sítí plochy do 20 m2 s uložením materiálu na vzdálenost do 3 m od kraje výkopu příložné, hloubky přes 4 do 8 m</t>
  </si>
  <si>
    <t>799793717</t>
  </si>
  <si>
    <t>https://podminky.urs.cz/item/CS_URS_2023_02/151102113</t>
  </si>
  <si>
    <t>-1991870213</t>
  </si>
  <si>
    <t>0,8*0,4*69</t>
  </si>
  <si>
    <t>-498956471</t>
  </si>
  <si>
    <t>69*0,8*0,4</t>
  </si>
  <si>
    <t>22,08*2 "Přepočtené koeficientem množství</t>
  </si>
  <si>
    <t>831352121</t>
  </si>
  <si>
    <t>Montáž potrubí z trub kameninových hrdlových s integrovaným těsněním v otevřeném výkopu ve sklonu do 20 % DN 200</t>
  </si>
  <si>
    <t>351971318</t>
  </si>
  <si>
    <t>https://podminky.urs.cz/item/CS_URS_2023_02/831352121</t>
  </si>
  <si>
    <t>59710633</t>
  </si>
  <si>
    <t>trouba kameninová glazovaná DN 200 dl 1,00m spojovací systém F</t>
  </si>
  <si>
    <t>-1499189108</t>
  </si>
  <si>
    <t>11*1,015 "Přepočtené koeficientem množství</t>
  </si>
  <si>
    <t>837355121</t>
  </si>
  <si>
    <t>Výsek a montáž kameninové odbočné tvarovky na kameninovém potrubí DN 200</t>
  </si>
  <si>
    <t>-1684695878</t>
  </si>
  <si>
    <t>https://podminky.urs.cz/item/CS_URS_2023_02/837355121</t>
  </si>
  <si>
    <t>871265211</t>
  </si>
  <si>
    <t>Kanalizační potrubí z tvrdého PVC v otevřeném výkopu ve sklonu do 20 %, hladkého plnostěnného jednovrstvého, tuhost třídy SN 4 DN 110</t>
  </si>
  <si>
    <t>1119063485</t>
  </si>
  <si>
    <t>https://podminky.urs.cz/item/CS_URS_2023_02/871265211</t>
  </si>
  <si>
    <t>94,3</t>
  </si>
  <si>
    <t>-1950419104</t>
  </si>
  <si>
    <t>761568857</t>
  </si>
  <si>
    <t>799401574</t>
  </si>
  <si>
    <t>-91518694</t>
  </si>
  <si>
    <t>-2025421739</t>
  </si>
  <si>
    <t>1491485250</t>
  </si>
  <si>
    <t>-177138672</t>
  </si>
  <si>
    <t>-1065538953</t>
  </si>
  <si>
    <t>332307572</t>
  </si>
  <si>
    <t>-2025395980</t>
  </si>
  <si>
    <t>8942216</t>
  </si>
  <si>
    <t>D+M šachta betonová,poklop litina dle specifikace PD</t>
  </si>
  <si>
    <t>1153533119</t>
  </si>
  <si>
    <t>"KŠ" 1</t>
  </si>
  <si>
    <t>"SŠ" 1</t>
  </si>
  <si>
    <t>"RŠ1" 1</t>
  </si>
  <si>
    <t>"RŠ2" 1</t>
  </si>
  <si>
    <t>2075785364</t>
  </si>
  <si>
    <t>-1873431471</t>
  </si>
  <si>
    <t>2082647121</t>
  </si>
  <si>
    <t>-515923004</t>
  </si>
  <si>
    <t>SO-04.03.03 - Společné prostory - ZTI</t>
  </si>
  <si>
    <t xml:space="preserve">    721 - Zdravotechnika - vnitřní kanalizace</t>
  </si>
  <si>
    <t xml:space="preserve">    734 - Ústřední vytápění - armatury</t>
  </si>
  <si>
    <t>713411121</t>
  </si>
  <si>
    <t>Montáž izolace tepelné potrubí a ohybů pásy nebo rohožemi s povrchovou úpravou hliníkovou fólií připevněnými ocelovým drátem potrubí jednovrstvá</t>
  </si>
  <si>
    <t>1402174257</t>
  </si>
  <si>
    <t>https://podminky.urs.cz/item/CS_URS_2023_02/713411121</t>
  </si>
  <si>
    <t>(Pi*(0,11+2*0,02+2*0,005)*(260+314))</t>
  </si>
  <si>
    <t>(Pi*(0,075+2*0,02+2*0,005)*55)</t>
  </si>
  <si>
    <t>63150980</t>
  </si>
  <si>
    <t>rohož izolační z minerální vlny lamelová s Al fólií 25-40kg/m3 tl 20mm</t>
  </si>
  <si>
    <t>-590960332</t>
  </si>
  <si>
    <t>310,122*1,05 "Přepočtené koeficientem množství</t>
  </si>
  <si>
    <t>721</t>
  </si>
  <si>
    <t>Zdravotechnika - vnitřní kanalizace</t>
  </si>
  <si>
    <t>721174004</t>
  </si>
  <si>
    <t>Potrubí z trub polypropylenových svodné (ležaté) DN 75</t>
  </si>
  <si>
    <t>975232128</t>
  </si>
  <si>
    <t>https://podminky.urs.cz/item/CS_URS_2023_02/721174004</t>
  </si>
  <si>
    <t>721174005</t>
  </si>
  <si>
    <t>Potrubí z trub polypropylenových svodné (ležaté) DN 110</t>
  </si>
  <si>
    <t>-1541536038</t>
  </si>
  <si>
    <t>https://podminky.urs.cz/item/CS_URS_2023_02/721174005</t>
  </si>
  <si>
    <t>240+20</t>
  </si>
  <si>
    <t>721174025</t>
  </si>
  <si>
    <t>Potrubí z trub polypropylenových odpadní (svislé) DN 110</t>
  </si>
  <si>
    <t>52274296</t>
  </si>
  <si>
    <t>https://podminky.urs.cz/item/CS_URS_2023_02/721174025</t>
  </si>
  <si>
    <t>314</t>
  </si>
  <si>
    <t>28615651</t>
  </si>
  <si>
    <t>čistící kus kanalizační PP DN 110</t>
  </si>
  <si>
    <t>1380175343</t>
  </si>
  <si>
    <t>721233111</t>
  </si>
  <si>
    <t>Střešní vtoky (vpusti) polypropylenové (PP) pro ploché střechy s odtokem svislým DN 75</t>
  </si>
  <si>
    <t>148847738</t>
  </si>
  <si>
    <t>https://podminky.urs.cz/item/CS_URS_2023_02/721233111</t>
  </si>
  <si>
    <t>721233112</t>
  </si>
  <si>
    <t>Střešní vtoky (vpusti) polypropylenové (PP) pro ploché střechy s odtokem svislým DN 110</t>
  </si>
  <si>
    <t>1028886361</t>
  </si>
  <si>
    <t>https://podminky.urs.cz/item/CS_URS_2023_02/721233112</t>
  </si>
  <si>
    <t>721233121</t>
  </si>
  <si>
    <t>Střešní vtoky (vpusti) polypropylenové (PP) pro ploché střechy s odtokem vodorovným DN 75/110</t>
  </si>
  <si>
    <t>-1922308206</t>
  </si>
  <si>
    <t>https://podminky.urs.cz/item/CS_URS_2023_02/721233121</t>
  </si>
  <si>
    <t>721273153</t>
  </si>
  <si>
    <t>Ventilační hlavice z polypropylenu (PP) DN 110</t>
  </si>
  <si>
    <t>121578536</t>
  </si>
  <si>
    <t>https://podminky.urs.cz/item/CS_URS_2023_02/721273153</t>
  </si>
  <si>
    <t>721290112</t>
  </si>
  <si>
    <t>Zkouška těsnosti kanalizace v objektech vodou DN 150 nebo DN 200</t>
  </si>
  <si>
    <t>180156611</t>
  </si>
  <si>
    <t>https://podminky.urs.cz/item/CS_URS_2023_02/721290112</t>
  </si>
  <si>
    <t>722174006</t>
  </si>
  <si>
    <t>Potrubí z plastových trubek z polypropylenu PPR svařovaných polyfúzně PN 16 (SDR 7,4) D 50 x 6,9</t>
  </si>
  <si>
    <t>-1113576697</t>
  </si>
  <si>
    <t>https://podminky.urs.cz/item/CS_URS_2023_02/722174006</t>
  </si>
  <si>
    <t>Poznámka k položce:_x000d_
V déůce potrubí započteny fitinky a příchytky (kotvy potrubí do stěny jádra nebo stropu v suterénu).</t>
  </si>
  <si>
    <t>90+14*15</t>
  </si>
  <si>
    <t>114+14*15</t>
  </si>
  <si>
    <t>948*1,1 "Přepočtené koeficientem množství</t>
  </si>
  <si>
    <t>722174007</t>
  </si>
  <si>
    <t>Potrubí z plastových trubek z polypropylenu PPR svařovaných polyfúzně PN 16 (SDR 7,4) D 63 x 8,6</t>
  </si>
  <si>
    <t>-1079513605</t>
  </si>
  <si>
    <t>https://podminky.urs.cz/item/CS_URS_2023_02/722174007</t>
  </si>
  <si>
    <t>722181253</t>
  </si>
  <si>
    <t>Ochrana potrubí termoizolačními trubicemi z pěnového polyetylenu PE přilepenými v příčných a podélných spojích, tloušťky izolace přes 20 do 25 mm, vnitřního průměru izolace DN přes 45 do 63 mm</t>
  </si>
  <si>
    <t>1788028705</t>
  </si>
  <si>
    <t>https://podminky.urs.cz/item/CS_URS_2023_02/722181253</t>
  </si>
  <si>
    <t>722182015</t>
  </si>
  <si>
    <t>Podpůrný žlab pro potrubí průměru D 50</t>
  </si>
  <si>
    <t>-127993685</t>
  </si>
  <si>
    <t>https://podminky.urs.cz/item/CS_URS_2023_02/722182015</t>
  </si>
  <si>
    <t>Poznámka k položce:_x000d_
Uchyceno u stropu v suterénu. Rozvody vody.</t>
  </si>
  <si>
    <t>722190402</t>
  </si>
  <si>
    <t>Zřízení přípojek na potrubí vyvedení a upevnění výpustek přes 25 do DN 50</t>
  </si>
  <si>
    <t>1024946298</t>
  </si>
  <si>
    <t>https://podminky.urs.cz/item/CS_URS_2023_02/722190402</t>
  </si>
  <si>
    <t>722250133</t>
  </si>
  <si>
    <t>Požární příslušenství a armatury hydrantový systém s tvarově stálou hadicí celoplechový D 25 x 30 m</t>
  </si>
  <si>
    <t>-428666662</t>
  </si>
  <si>
    <t>https://podminky.urs.cz/item/CS_URS_2023_02/722250133</t>
  </si>
  <si>
    <t>Poznámka k položce:_x000d_
Včetně připojení DN25 z hlavní vodovodní stoupačky pomocí odbočení a 2m PPR potrubí. Kulový kohout za odbočením ze stoupačky.</t>
  </si>
  <si>
    <t>722270105</t>
  </si>
  <si>
    <t>Vodoměrové sestavy závitové G 2"</t>
  </si>
  <si>
    <t>1779641113</t>
  </si>
  <si>
    <t>https://podminky.urs.cz/item/CS_URS_2023_02/722270105</t>
  </si>
  <si>
    <t>Poznámka k položce:_x000d_
Hlavní domovní uzávěr vody - sestava dle PD.</t>
  </si>
  <si>
    <t>722290234</t>
  </si>
  <si>
    <t>Zkoušky, proplach a desinfekce vodovodního potrubí proplach a desinfekce vodovodního potrubí do DN 80</t>
  </si>
  <si>
    <t>839455525</t>
  </si>
  <si>
    <t>https://podminky.urs.cz/item/CS_URS_2023_02/722290234</t>
  </si>
  <si>
    <t>R1</t>
  </si>
  <si>
    <t>Regál bezšroubový , specifikace dle PD</t>
  </si>
  <si>
    <t>-1093128086</t>
  </si>
  <si>
    <t>Poznámka k položce:_x000d_
Výtokové kohouty s částí přípojky od hlavních vodovodních stoupaček. PPR T + kulový kohout v šachtě jádra a vývod pro napojení ven do atria, kde je uzávěr vody s předsadkou na závlahu.</t>
  </si>
  <si>
    <t>734</t>
  </si>
  <si>
    <t>Ústřední vytápění - armatury</t>
  </si>
  <si>
    <t>734220105</t>
  </si>
  <si>
    <t>Ventily regulační závitové vyvažovací přímé bez vypouštění PN 20 do 100°C G 2</t>
  </si>
  <si>
    <t>675496490</t>
  </si>
  <si>
    <t>https://podminky.urs.cz/item/CS_URS_2023_02/734220105</t>
  </si>
  <si>
    <t>734411102</t>
  </si>
  <si>
    <t>Teploměry technické s pevným stonkem a jímkou zadní připojení (axiální) průměr 63 mm délka stonku 75 mm</t>
  </si>
  <si>
    <t>1708792856</t>
  </si>
  <si>
    <t>https://podminky.urs.cz/item/CS_URS_2023_02/734411102</t>
  </si>
  <si>
    <t>734421101</t>
  </si>
  <si>
    <t>Tlakoměry s pevným stonkem a zpětnou klapkou spodní připojení (radiální) tlaku 0–16 bar průměru 50 mm</t>
  </si>
  <si>
    <t>2140344983</t>
  </si>
  <si>
    <t>https://podminky.urs.cz/item/CS_URS_2023_02/734421101</t>
  </si>
  <si>
    <t>SO-04.03.04 - Byt 1+KK - ZTI</t>
  </si>
  <si>
    <t xml:space="preserve">    725 - Zdravotechnika - zařizovací předměty</t>
  </si>
  <si>
    <t xml:space="preserve">    728 - Zdravotechnika - ostatní</t>
  </si>
  <si>
    <t>721174042</t>
  </si>
  <si>
    <t>Potrubí z trub polypropylenových připojovací DN 40</t>
  </si>
  <si>
    <t>-1934596512</t>
  </si>
  <si>
    <t>https://podminky.urs.cz/item/CS_URS_2023_02/721174042</t>
  </si>
  <si>
    <t>Poznámka k položce:_x000d_
V ceně potrubí započteny fitinky a montáž.</t>
  </si>
  <si>
    <t>721174044</t>
  </si>
  <si>
    <t>Potrubí z trub polypropylenových připojovací DN 75</t>
  </si>
  <si>
    <t>-1867522200</t>
  </si>
  <si>
    <t>https://podminky.urs.cz/item/CS_URS_2023_02/721174044</t>
  </si>
  <si>
    <t>721174045</t>
  </si>
  <si>
    <t>Potrubí z trub polypropylenových připojovací DN 110</t>
  </si>
  <si>
    <t>1654022828</t>
  </si>
  <si>
    <t>https://podminky.urs.cz/item/CS_URS_2023_02/721174045</t>
  </si>
  <si>
    <t>721194104</t>
  </si>
  <si>
    <t>Vyměření přípojek na potrubí vyvedení a upevnění odpadních výpustek DN 40</t>
  </si>
  <si>
    <t>1798135701</t>
  </si>
  <si>
    <t>https://podminky.urs.cz/item/CS_URS_2023_02/721194104</t>
  </si>
  <si>
    <t>721194107</t>
  </si>
  <si>
    <t>Vyměření přípojek na potrubí vyvedení a upevnění odpadních výpustek DN 70</t>
  </si>
  <si>
    <t>-542544231</t>
  </si>
  <si>
    <t>https://podminky.urs.cz/item/CS_URS_2023_02/721194107</t>
  </si>
  <si>
    <t>721194109</t>
  </si>
  <si>
    <t>Vyměření přípojek na potrubí vyvedení a upevnění odpadních výpustek DN 110</t>
  </si>
  <si>
    <t>-1905328599</t>
  </si>
  <si>
    <t>https://podminky.urs.cz/item/CS_URS_2023_02/721194109</t>
  </si>
  <si>
    <t>721290111</t>
  </si>
  <si>
    <t>Zkouška těsnosti kanalizace v objektech vodou do DN 125</t>
  </si>
  <si>
    <t>-1275048828</t>
  </si>
  <si>
    <t>https://podminky.urs.cz/item/CS_URS_2023_02/721290111</t>
  </si>
  <si>
    <t>722174022</t>
  </si>
  <si>
    <t>Potrubí z plastových trubek z polypropylenu PPR svařovaných polyfúzně PN 20 (SDR 6) D 20 x 3,4</t>
  </si>
  <si>
    <t>-830293202</t>
  </si>
  <si>
    <t>https://podminky.urs.cz/item/CS_URS_2023_02/722174022</t>
  </si>
  <si>
    <t>722174023</t>
  </si>
  <si>
    <t>Potrubí z plastových trubek z polypropylenu PPR svařovaných polyfúzně PN 20 (SDR 6) D 25 x 4,2</t>
  </si>
  <si>
    <t>1076920870</t>
  </si>
  <si>
    <t>https://podminky.urs.cz/item/CS_URS_2023_02/722174023</t>
  </si>
  <si>
    <t>722179191</t>
  </si>
  <si>
    <t>Příplatek k ceně rozvody vody z plastů za práce malého rozsahu na zakázce do 20 m rozvodu</t>
  </si>
  <si>
    <t>510894978</t>
  </si>
  <si>
    <t>https://podminky.urs.cz/item/CS_URS_2023_02/722179191</t>
  </si>
  <si>
    <t>722179192</t>
  </si>
  <si>
    <t>Příplatek k ceně rozvody vody z plastů za práce malého rozsahu na zakázce při průměru trubek do 32 mm, do 15 svarů</t>
  </si>
  <si>
    <t>1841269876</t>
  </si>
  <si>
    <t>https://podminky.urs.cz/item/CS_URS_2023_02/722179192</t>
  </si>
  <si>
    <t>722181211</t>
  </si>
  <si>
    <t>Ochrana potrubí termoizolačními trubicemi z pěnového polyetylenu PE přilepenými v příčných a podélných spojích, tloušťky izolace do 6 mm, vnitřního průměru izolace DN do 22 mm</t>
  </si>
  <si>
    <t>-687103126</t>
  </si>
  <si>
    <t>https://podminky.urs.cz/item/CS_URS_2023_02/722181211</t>
  </si>
  <si>
    <t>722190401</t>
  </si>
  <si>
    <t>Zřízení přípojek na potrubí vyvedení a upevnění výpustek do DN 25</t>
  </si>
  <si>
    <t>-1377298778</t>
  </si>
  <si>
    <t>https://podminky.urs.cz/item/CS_URS_2023_02/722190401</t>
  </si>
  <si>
    <t>Poznámka k položce:_x000d_
V ceně materiálu i záslepky na koncích potrubí.</t>
  </si>
  <si>
    <t>722240122</t>
  </si>
  <si>
    <t>Armatury z plastických hmot kohouty (PPR) kulové DN 20</t>
  </si>
  <si>
    <t>-899904937</t>
  </si>
  <si>
    <t>https://podminky.urs.cz/item/CS_URS_2023_02/722240122</t>
  </si>
  <si>
    <t>722240123</t>
  </si>
  <si>
    <t>Armatury z plastických hmot kohouty (PPR) kulové DN 25</t>
  </si>
  <si>
    <t>1576555374</t>
  </si>
  <si>
    <t>https://podminky.urs.cz/item/CS_URS_2023_02/722240123</t>
  </si>
  <si>
    <t>722262225</t>
  </si>
  <si>
    <t>Vodoměry pro vodu do 40°C závitové horizontální jednovtokové suchoběžné pro dálkový odečet G 1/2" x 110 mm Qn 1,6 R80</t>
  </si>
  <si>
    <t>1632433635</t>
  </si>
  <si>
    <t>https://podminky.urs.cz/item/CS_URS_2023_02/722262225</t>
  </si>
  <si>
    <t>722263208</t>
  </si>
  <si>
    <t>Vodoměry pro vodu do 100°C závitové horizontální jednovtokové suchoběžné pro dálkový odečet G 1/2"x 110 mm Qn 1,6 R80</t>
  </si>
  <si>
    <t>-1187248382</t>
  </si>
  <si>
    <t>https://podminky.urs.cz/item/CS_URS_2023_02/722263208</t>
  </si>
  <si>
    <t>722270101</t>
  </si>
  <si>
    <t>Vodoměrové sestavy závitové G 3/4"</t>
  </si>
  <si>
    <t>211968620</t>
  </si>
  <si>
    <t>https://podminky.urs.cz/item/CS_URS_2023_02/722270101</t>
  </si>
  <si>
    <t>722290215</t>
  </si>
  <si>
    <t>Zkoušky, proplach a desinfekce vodovodního potrubí zkoušky těsnosti vodovodního potrubí hrdlového nebo přírubového do DN 100</t>
  </si>
  <si>
    <t>-387522935</t>
  </si>
  <si>
    <t>https://podminky.urs.cz/item/CS_URS_2023_02/722290215</t>
  </si>
  <si>
    <t>1414760030</t>
  </si>
  <si>
    <t>725</t>
  </si>
  <si>
    <t>Zdravotechnika - zařizovací předměty</t>
  </si>
  <si>
    <t>725119125</t>
  </si>
  <si>
    <t>Zařízení záchodů montáž klozetových mís závěsných na nosné stěny</t>
  </si>
  <si>
    <t>1192415184</t>
  </si>
  <si>
    <t>https://podminky.urs.cz/item/CS_URS_2023_02/725119125</t>
  </si>
  <si>
    <t>725829102</t>
  </si>
  <si>
    <t>Baterie dřezové montáž ostatních typů nástěnných termostatických</t>
  </si>
  <si>
    <t>1714998287</t>
  </si>
  <si>
    <t>https://podminky.urs.cz/item/CS_URS_2023_02/725829102</t>
  </si>
  <si>
    <t>725829122</t>
  </si>
  <si>
    <t>Baterie umyvadlové montáž ostatních typů nástěnných termostatických</t>
  </si>
  <si>
    <t>631417733</t>
  </si>
  <si>
    <t>https://podminky.urs.cz/item/CS_URS_2023_02/725829122</t>
  </si>
  <si>
    <t>725839102</t>
  </si>
  <si>
    <t>Baterie vanové montáž ostatních typů nástěnných nebo stojánkových G 3/4"</t>
  </si>
  <si>
    <t>-409790222</t>
  </si>
  <si>
    <t>https://podminky.urs.cz/item/CS_URS_2023_02/725839102</t>
  </si>
  <si>
    <t>725861102</t>
  </si>
  <si>
    <t>Zápachové uzávěrky zařizovacích předmětů pro umyvadla DN 40</t>
  </si>
  <si>
    <t>220138993</t>
  </si>
  <si>
    <t>https://podminky.urs.cz/item/CS_URS_2023_02/725861102</t>
  </si>
  <si>
    <t>725862113</t>
  </si>
  <si>
    <t>Zápachové uzávěrky zařizovacích předmětů pro dřezy s přípojkou pro pračku nebo myčku DN 40/50</t>
  </si>
  <si>
    <t>772402053</t>
  </si>
  <si>
    <t>https://podminky.urs.cz/item/CS_URS_2023_02/725862113</t>
  </si>
  <si>
    <t>725864311</t>
  </si>
  <si>
    <t>Zápachové uzávěrky zařizovacích předmětů pro koupací vany s kulovým kloubem na odtoku DN 40/50</t>
  </si>
  <si>
    <t>-244422248</t>
  </si>
  <si>
    <t>https://podminky.urs.cz/item/CS_URS_2023_02/725864311</t>
  </si>
  <si>
    <t>725865501</t>
  </si>
  <si>
    <t>Zápachové uzávěrky zařizovacích předmětů odpadní soupravy se zápachovou uzávěrkou DN 40/50</t>
  </si>
  <si>
    <t>1451550233</t>
  </si>
  <si>
    <t>https://podminky.urs.cz/item/CS_URS_2023_02/725865501</t>
  </si>
  <si>
    <t>728</t>
  </si>
  <si>
    <t>Zdravotechnika - ostatní</t>
  </si>
  <si>
    <t>726100</t>
  </si>
  <si>
    <t>Součtová částka stavebních dílů D 721, 722, 725 ze SO-04.03.04</t>
  </si>
  <si>
    <t>-1784776450</t>
  </si>
  <si>
    <t>počet bytů bez typového výpočtového</t>
  </si>
  <si>
    <t>30-1</t>
  </si>
  <si>
    <t>SO-04.03.05 - Byt 2+KK - ZTI</t>
  </si>
  <si>
    <t>1101882534</t>
  </si>
  <si>
    <t>-124860411</t>
  </si>
  <si>
    <t>-544659495</t>
  </si>
  <si>
    <t>-557360990</t>
  </si>
  <si>
    <t>1581405592</t>
  </si>
  <si>
    <t>676169560</t>
  </si>
  <si>
    <t>109175119</t>
  </si>
  <si>
    <t>57228013</t>
  </si>
  <si>
    <t>4,5</t>
  </si>
  <si>
    <t>1917874532</t>
  </si>
  <si>
    <t>1217848648</t>
  </si>
  <si>
    <t>-430379898</t>
  </si>
  <si>
    <t>13,5</t>
  </si>
  <si>
    <t>-682442129</t>
  </si>
  <si>
    <t>828333973</t>
  </si>
  <si>
    <t>372455218</t>
  </si>
  <si>
    <t>1933556388</t>
  </si>
  <si>
    <t>180712355</t>
  </si>
  <si>
    <t>124327506</t>
  </si>
  <si>
    <t>-1400047849</t>
  </si>
  <si>
    <t>1242196067</t>
  </si>
  <si>
    <t>571590957</t>
  </si>
  <si>
    <t>-25325985</t>
  </si>
  <si>
    <t>254706056</t>
  </si>
  <si>
    <t>-1793311309</t>
  </si>
  <si>
    <t>-736189685</t>
  </si>
  <si>
    <t>600843922</t>
  </si>
  <si>
    <t>-489641956</t>
  </si>
  <si>
    <t>1990290969</t>
  </si>
  <si>
    <t>726101</t>
  </si>
  <si>
    <t>Součtová částka stavebních dílů D 721, 722, 725 ze SO-04.03.05</t>
  </si>
  <si>
    <t>1396637780</t>
  </si>
  <si>
    <t>12-1</t>
  </si>
  <si>
    <t>SO-04.03.06 - Byt 3+KK - ZTI</t>
  </si>
  <si>
    <t>-1849601908</t>
  </si>
  <si>
    <t>1041381556</t>
  </si>
  <si>
    <t>432868194</t>
  </si>
  <si>
    <t>767714765</t>
  </si>
  <si>
    <t>-2073906673</t>
  </si>
  <si>
    <t>-24276182</t>
  </si>
  <si>
    <t>-794280307</t>
  </si>
  <si>
    <t>1645955682</t>
  </si>
  <si>
    <t>-961832028</t>
  </si>
  <si>
    <t>-1752964619</t>
  </si>
  <si>
    <t>447228743</t>
  </si>
  <si>
    <t>-1531717932</t>
  </si>
  <si>
    <t>-444693173</t>
  </si>
  <si>
    <t>-129994160</t>
  </si>
  <si>
    <t>681383288</t>
  </si>
  <si>
    <t>2066085305</t>
  </si>
  <si>
    <t>-1123361381</t>
  </si>
  <si>
    <t>890083429</t>
  </si>
  <si>
    <t>876378653</t>
  </si>
  <si>
    <t>1311145924</t>
  </si>
  <si>
    <t>868474797</t>
  </si>
  <si>
    <t>590969855</t>
  </si>
  <si>
    <t>-1306700383</t>
  </si>
  <si>
    <t>-490976435</t>
  </si>
  <si>
    <t>-68110572</t>
  </si>
  <si>
    <t>-1884771689</t>
  </si>
  <si>
    <t>-1737764995</t>
  </si>
  <si>
    <t>726102</t>
  </si>
  <si>
    <t>Součtová částka stavebních dílů D 721, 722, 725 ze SO-04.03.06</t>
  </si>
  <si>
    <t>-184027179</t>
  </si>
  <si>
    <t>8-1</t>
  </si>
  <si>
    <t xml:space="preserve">SO-04.03.08 - Závlahový systém interiérový </t>
  </si>
  <si>
    <t>Ovládací systém a se - Ovládací systém a se</t>
  </si>
  <si>
    <t>Šachtice s elmag. ve - Šachtice s elmag. ve</t>
  </si>
  <si>
    <t>Potrubí a tvarovky p - Potrubí a tvarovky p</t>
  </si>
  <si>
    <t>Mikrozávlaha - Mikrozávlaha</t>
  </si>
  <si>
    <t>Hlavní sestava - nap - Hlavní sestava - nap</t>
  </si>
  <si>
    <t>Různé - Různé</t>
  </si>
  <si>
    <t>Ovládací systém a se</t>
  </si>
  <si>
    <t>43535</t>
  </si>
  <si>
    <t>PRO-HC 6, WiFi, Hydrawise, 6 sekcí, int. trafo | Profesionální exteriérová ovládací jednotka. Ovládaní přes webové rozhraní (prohlížeč, smartphone) v českém jazyce. 6 sekcí (+1 hlavní ventil), 2x senzorový vstup. Interní transformátor.</t>
  </si>
  <si>
    <t>13009</t>
  </si>
  <si>
    <t>Vodotěsné konektory DBO-B-6 | Vodotěsné konektory DBO-B-6 0,8-2,5 mm² dvoudílné (žlutomodrá kabelová spojka), středně velké tělo, pro spojení 2-6 vodičů, náhrada za DBY.</t>
  </si>
  <si>
    <t>43511</t>
  </si>
  <si>
    <t>HC-075-FLOW, vodoměr s impulzním výstupem, 3/4" | Vodoměr s impulzním výstupem. Pro ovládací jednotky Hunter Hydrawise. Připojení 3/4", vnější závit. Závit těla vodoměru 1"</t>
  </si>
  <si>
    <t>Šachtice s elmag. ve</t>
  </si>
  <si>
    <t>11211</t>
  </si>
  <si>
    <t>JUMBO - se zeleným víkem | Obdélníková šachtice JUMBO PC zelené víko, výška 30 cm, víko 51x36 cm, základna 64x50 cm, bez otvorů, zajišťovací šroub</t>
  </si>
  <si>
    <t>52140</t>
  </si>
  <si>
    <t>DG přechod s vnějším kovovým závitem | PP-R - DG přechod s vnějším kovovým závitem 32x1"</t>
  </si>
  <si>
    <t>15006</t>
  </si>
  <si>
    <t>PGV, 1" MM, s regulací průtoku, cívka 24 V AC | Elektromagnetický ventil s regulací průtoku a oběma závity 1" vnějšími a cívkou 24 V AC. Rozsah pracovních tlaků 1,5 - 10 bar.</t>
  </si>
  <si>
    <t>4158</t>
  </si>
  <si>
    <t>CONNECTO - Závitové DG přechody s vnitřním závitem | DG přechod s vnitřním závitem 32x1" /zelené/, pro spojování potrubí z nízkohustotního polyethylenu PE-LD a středněhustotního polyethylenu PE-MD</t>
  </si>
  <si>
    <t>13008</t>
  </si>
  <si>
    <t>Vodotěsné konektory DBR-Y-6 | Vodotěsné konektory DBR-Y-6 0,8-4,0 mm², dvoudílné, velké tělo, červená kabelová spojka, pro více společný vodičů.</t>
  </si>
  <si>
    <t>13264</t>
  </si>
  <si>
    <t>Rozdělovač 4x1" s plochým těsněním | 4-ramenný rozdělovač 1" s pěti převlečnými matkami pro připojení el. mag. ventilů (5x matka/1x vnější závit). Součástí tvarovky jsou plochá těsnění pro převlečné matky.</t>
  </si>
  <si>
    <t>13270</t>
  </si>
  <si>
    <t>RN víčko k rozděl. 1", PVC | PVC zakončovací prvek RN 1" s O-kroužkem</t>
  </si>
  <si>
    <t>Potrubí a tvarovky p</t>
  </si>
  <si>
    <t>1146</t>
  </si>
  <si>
    <t>PE-LD/ES (PN 10), Ø 25-63 mm | Potrubí PE-LD/ES 32x3,4 mm, PN 10, velmi kvalitní potrubí pro sekční a páteřní rozvody, návin 100 m, cena uvedena za 1 m</t>
  </si>
  <si>
    <t>4254</t>
  </si>
  <si>
    <t>CONNECTO - Kolena | Koleno 32 /zelené/, pro spojování potrubí z nízkohustotního polyethylenu PE-LD a středněhustotního polyethylenu PE-MD</t>
  </si>
  <si>
    <t>52003</t>
  </si>
  <si>
    <t>PP-R (PN 20), Ø 20; 25; 32; 63 mm - 3 m | Polypropylenové potrubí PP-R 32x5,4mm, PN 20, délka tyče 3 m, cena uvedena za 1m</t>
  </si>
  <si>
    <t>52082</t>
  </si>
  <si>
    <t>Koleno 90° | PP-R - Koleno 90° 32 mm</t>
  </si>
  <si>
    <t>Mikrozávlaha</t>
  </si>
  <si>
    <t>47804</t>
  </si>
  <si>
    <t>TANDEM-IR 16mm - 2,1 l/h, (400 m) | Kapkovací potrubí 16 mm, balení 400 m - spon 30 cm, zdvojený cylindrický kapkovač 2,1 l/h, nadzemní aplikace, cena uvedena za 1 m</t>
  </si>
  <si>
    <t>45271</t>
  </si>
  <si>
    <t>Spojka přímá nást. 16 x 16 mm, PP | Spojka přímá nástrčná 16 x 16 mm - černý PP, pro potrubí 16 mm Tandem/Super GS</t>
  </si>
  <si>
    <t>45272</t>
  </si>
  <si>
    <t>T-kus nástrčný 16 x 16 x 16 mm, PP | T-kus nástrčný 16 x 16 x 16 mm - černý PP, pro potrubí 16 mm Tandem/Super GS</t>
  </si>
  <si>
    <t>45273</t>
  </si>
  <si>
    <t>Koleno nástrčné 16 x 16 mm, PP | Koleno nástrčné 16 x 16 mm - černý PP, pro potrubí 16 mm Tandem/Super GS</t>
  </si>
  <si>
    <t>45242</t>
  </si>
  <si>
    <t>Svěrná objímka pro kapk. potrubí 16 mm | Svěrná objímka 16 - 18 mm pro zajištění spoje 16mm nástrčné tvarovky s kapkovacím potrubím</t>
  </si>
  <si>
    <t>45251</t>
  </si>
  <si>
    <t>Zemní úchyt PDL pro kapk. potrubí 16 mm - černý | Zemní úchyt PDL černý pro potrubí 16 mm, jednostranný, dlouhý 19 cm, s vyšší fixační schopností, nežli ostatní běžné úchyty délky 14-15 cm</t>
  </si>
  <si>
    <t>45208</t>
  </si>
  <si>
    <t>Koncová zátka dlouhá pro kapkovací potrubí 16 mm | Zátka koncová nástrčná dlouhá 16 mm - černý PP, pro potrubí 16 mm Tandem/Super GS</t>
  </si>
  <si>
    <t>4109</t>
  </si>
  <si>
    <t>CONNECTO - Závitové DG přechody s vnějším závitem | DG přechod s vnějším závitem 32x1", /zelené/, pro spojování potrubí z nízkohustotního polyethylenu PE-LD a středněhustotního polyethylenu PE-MD</t>
  </si>
  <si>
    <t>45286</t>
  </si>
  <si>
    <t>Hlavice 1" se 4 vývody 16 mm, ABS | Hlavice s 1" vnitřním připojovacím závitem se 4 vývody 16 mm - extra pevný černý ABS - pro potrubí 16 mm Tandem/Super GS</t>
  </si>
  <si>
    <t>45241</t>
  </si>
  <si>
    <t>Svěrná objímka pro kapk. potrubí 16 mm | Svěrná objímka 15 - 16 mm pro zajištění spoje 16mm nástrčné tvarovky s kapkovacím potrubím</t>
  </si>
  <si>
    <t>Hlavní sestava - nap</t>
  </si>
  <si>
    <t>8020</t>
  </si>
  <si>
    <t>Kulový ventil FF s pákou - dlouhý závit | Mosazný kulový ventil 1", vnitřní závity, dlouhý závit, červená páka, PN16</t>
  </si>
  <si>
    <t>6823</t>
  </si>
  <si>
    <t>MINI PLUS-FK filtr 1" | Filtr MINI PLUS FK 06 1" (DN25), filtrační vložka 155 mesh, PN 16, vestavěný nastavitelný REDUKČNÍ VENTIL, odkalovací ventil, Q(max)= 1,2 l/s</t>
  </si>
  <si>
    <t>8121</t>
  </si>
  <si>
    <t>Mosazná závitová kolena MF | Mosazné koleno 1", vnitřní / vnější závit</t>
  </si>
  <si>
    <t>8332</t>
  </si>
  <si>
    <t>Zpětná klapka - s mosaznou záklopkou | Mosazná zpětná klapka 1" pružinová, s mosaznou záklopkou, PN 16</t>
  </si>
  <si>
    <t>8352</t>
  </si>
  <si>
    <t>Mosazné závitové redukce | Mosazná redukce 1" x 3/4", vnitřní / vnější závit</t>
  </si>
  <si>
    <t>15201</t>
  </si>
  <si>
    <t>ICV, 1", 14 bar | Elektromagnetický ventil 1", s cívkou 24 V AC a regulací průtoku. Rozsah pracovních tlaků 1,5 - 14 bar, vhodný pro hlavní sestavy AZS. TOP PRODUKT</t>
  </si>
  <si>
    <t>8302</t>
  </si>
  <si>
    <t>Mosazná šroubení přímá | Mosazné šroubení 1" přímé s plochým klingeritovým těsněním - rozebíratelné, PN 10</t>
  </si>
  <si>
    <t>Různé</t>
  </si>
  <si>
    <t>5010</t>
  </si>
  <si>
    <t>Pevná teflonová těsnící páska | Teflonová těsnící páska 12 mm x 12 m x 0,075 mm, kvalitní páska vhodná pro těsnění všech plastových závitů, (bílý nebo modrý obal)</t>
  </si>
  <si>
    <t>5030</t>
  </si>
  <si>
    <t>Těsnící provázek TANGIT délka 80 m | Těsnící provázek TANGIT pro těsnění závitů, 80 m (až 200 1/2"závitů)</t>
  </si>
  <si>
    <t>SO-04.03.07 - Zařizovací předměty</t>
  </si>
  <si>
    <t>D1 - Byt 1+kk</t>
  </si>
  <si>
    <t>D2 - Byt 2+kk</t>
  </si>
  <si>
    <t>D3 - Byt 3+kk</t>
  </si>
  <si>
    <t>D4 - Společné prostory</t>
  </si>
  <si>
    <t>728 - Zdravotechnika - ostatní</t>
  </si>
  <si>
    <t>Byt 1+kk</t>
  </si>
  <si>
    <t>Pol430</t>
  </si>
  <si>
    <t>splachovací modul pod omítku - Alcaplast A112 - basic modul</t>
  </si>
  <si>
    <t>Pol431</t>
  </si>
  <si>
    <t>Alcaplast M371 (lesklý chrom)</t>
  </si>
  <si>
    <t>Pol432</t>
  </si>
  <si>
    <t>Wc Jika Mio zadní odpad H8207120000001</t>
  </si>
  <si>
    <t>Pol433</t>
  </si>
  <si>
    <t>WC prkénko Jika Mio duroplast bílá H8917110000631</t>
  </si>
  <si>
    <t>Pol434</t>
  </si>
  <si>
    <t>umyvadlo Jika Lyra Plus Viva 55x45 cm otvor pro baterii uprostřed H8103810001041</t>
  </si>
  <si>
    <t>Pol435</t>
  </si>
  <si>
    <t>Sada k uchycení umyvadla,M10x120mm,H12</t>
  </si>
  <si>
    <t>Pol436</t>
  </si>
  <si>
    <t>Umyvadlová baterie Jika Mio s výpustí chrom H3117110040011</t>
  </si>
  <si>
    <t>Pol437</t>
  </si>
  <si>
    <t>výpust ovládaná z baterie</t>
  </si>
  <si>
    <t>Pol438</t>
  </si>
  <si>
    <t>Umyvadlový sifon Alcaplast A 400 Design</t>
  </si>
  <si>
    <t>Pol439</t>
  </si>
  <si>
    <t>Fanski AP011 - modrý, červený</t>
  </si>
  <si>
    <t>Pol440</t>
  </si>
  <si>
    <t>Fanski AP011 - modrý 1/2"</t>
  </si>
  <si>
    <t>Pol441</t>
  </si>
  <si>
    <t>podomítkový sifon pro pračku</t>
  </si>
  <si>
    <t>Pol442</t>
  </si>
  <si>
    <t>Obdélníková vana Kolo Opal Plus 160x70 cm akrylát XWP1260000</t>
  </si>
  <si>
    <t>Pol443</t>
  </si>
  <si>
    <t>Revizní dvířka podobklad, click-clack</t>
  </si>
  <si>
    <t>Pol444</t>
  </si>
  <si>
    <t>Vanová baterie Jika Mio bez sprchového setu chrom H3207160040001</t>
  </si>
  <si>
    <t>Poznámka k položce:_x000d_
součástí sifonu</t>
  </si>
  <si>
    <t>Pol445</t>
  </si>
  <si>
    <t>Vanový sifon s napouštěním přepadem kulatý, chrom</t>
  </si>
  <si>
    <t>Pol446</t>
  </si>
  <si>
    <t>ruční set 1,5m hadice + Ruční sprcha Optima chrom OPS020</t>
  </si>
  <si>
    <t>Pol447</t>
  </si>
  <si>
    <t>Podomítkový vývod KLUDI s držákem sprchy, chrom 6054705-00</t>
  </si>
  <si>
    <t>Poznámka k položce:_x000d_
součástí výtoku sprchy</t>
  </si>
  <si>
    <t>Pol449</t>
  </si>
  <si>
    <t>Hansgrohe Logis Universal Jednoduchý háček, chrom</t>
  </si>
  <si>
    <t>Pol450</t>
  </si>
  <si>
    <t>X-ROUND držák toaletního papíru, chrom</t>
  </si>
  <si>
    <t>Poznámka k položce:_x000d_
součástí dodávky kuchyně</t>
  </si>
  <si>
    <t>Pol451</t>
  </si>
  <si>
    <t>Odpad pro dřez a myčku, průměr dle dřezu</t>
  </si>
  <si>
    <t>Pol452</t>
  </si>
  <si>
    <t>Fanski AP011 - modrý</t>
  </si>
  <si>
    <t>Poznámka k položce:_x000d_
součástí odpadu dřezu</t>
  </si>
  <si>
    <t>Byt 2+kk</t>
  </si>
  <si>
    <t>-145317289</t>
  </si>
  <si>
    <t>Pol448</t>
  </si>
  <si>
    <t>Novaservis 450X1200 rovný, chrom</t>
  </si>
  <si>
    <t>Byt 3+kk</t>
  </si>
  <si>
    <t>D4</t>
  </si>
  <si>
    <t>Společné prostory</t>
  </si>
  <si>
    <t>150</t>
  </si>
  <si>
    <t>Pol453</t>
  </si>
  <si>
    <t>Franke Jumbo roll holder CHRX670</t>
  </si>
  <si>
    <t>Pol454</t>
  </si>
  <si>
    <t>pedálový odpadklový koš, objem 5L, stříbrný lesklý nerez, vyjímatelná plastová vložka, rozměry: 320 x ∅210</t>
  </si>
  <si>
    <t>Pol455</t>
  </si>
  <si>
    <t>Sanela SLZN 73 Nerezový dávkovač mýdla 1l, matný</t>
  </si>
  <si>
    <t>Pol456</t>
  </si>
  <si>
    <t>Zásobník papírových ručníků Bemeta nerez 113103031</t>
  </si>
  <si>
    <t>Pol457</t>
  </si>
  <si>
    <t>záslepka mosazná pochromovaná</t>
  </si>
  <si>
    <t>Pol458</t>
  </si>
  <si>
    <t>Výlevka závěsná Ideal Standard S593901</t>
  </si>
  <si>
    <t>196</t>
  </si>
  <si>
    <t>Pol460</t>
  </si>
  <si>
    <t>Sprchová baterie Jika Mio bez sprchového setu 150 mm chrom H3317170040001</t>
  </si>
  <si>
    <t>Pol461</t>
  </si>
  <si>
    <t>Vestavěný hydrant D25 - nerezové dvířka</t>
  </si>
  <si>
    <t>Pol462</t>
  </si>
  <si>
    <t>Pol463</t>
  </si>
  <si>
    <t>Závěsný hydrant D25 - nerez</t>
  </si>
  <si>
    <t>Zbývající byty 1+kk</t>
  </si>
  <si>
    <t>-1368142660</t>
  </si>
  <si>
    <t>Zbývající byty 2+kk</t>
  </si>
  <si>
    <t>379527190</t>
  </si>
  <si>
    <t>Zbývající byty 3+kk</t>
  </si>
  <si>
    <t>-603514226</t>
  </si>
  <si>
    <t>SO-04.04 - Elektro, umělé osvětlení</t>
  </si>
  <si>
    <t>SO-04.04.01 - Silnoproud</t>
  </si>
  <si>
    <t>D1 - Silnoproud</t>
  </si>
  <si>
    <t xml:space="preserve">    D2 - rozvodnice jištění</t>
  </si>
  <si>
    <t xml:space="preserve">    D4 - areálové rozvody závlaha - kabeláž z R závlahy</t>
  </si>
  <si>
    <t xml:space="preserve">    D5 - kabelové trasy</t>
  </si>
  <si>
    <t xml:space="preserve">    D6 - osvětlení dle výběru architekta</t>
  </si>
  <si>
    <t xml:space="preserve">    D7 - zednické práce</t>
  </si>
  <si>
    <t xml:space="preserve">    D8 - spínací přístroje kompletní s rámečky v PD uvažováno s jednorámečkem  VISIO 50</t>
  </si>
  <si>
    <t xml:space="preserve">    D9 - kabelové trasy+kabeláž</t>
  </si>
  <si>
    <t xml:space="preserve">    D10 - výchozí revize + pomocné práce</t>
  </si>
  <si>
    <t xml:space="preserve">    D11 - bleskosvod+uzemnění</t>
  </si>
  <si>
    <t>rozvodnice jištění</t>
  </si>
  <si>
    <t>Pol1</t>
  </si>
  <si>
    <t>elektroměr. Rozvaděč ER v.č. D.1.4..ESI12</t>
  </si>
  <si>
    <t>Pol2</t>
  </si>
  <si>
    <t>montáž rozvaděče + ukončení vodičů na svorkách</t>
  </si>
  <si>
    <t>Pol3</t>
  </si>
  <si>
    <t>Rozvaděč RSS v.č. D.1.4.ESI13</t>
  </si>
  <si>
    <t>Pol4</t>
  </si>
  <si>
    <t>Pol5</t>
  </si>
  <si>
    <t>UPFD v.č. D.1.4.ESI14</t>
  </si>
  <si>
    <t>Pol6</t>
  </si>
  <si>
    <t>Pol7</t>
  </si>
  <si>
    <t>RB1 v.č. D.1.4.ESI9</t>
  </si>
  <si>
    <t>Pol8</t>
  </si>
  <si>
    <t>Pol9</t>
  </si>
  <si>
    <t>RB2 v.č. D.1.4.ESI10</t>
  </si>
  <si>
    <t>Pol10</t>
  </si>
  <si>
    <t>RB3 v.č. D.1.4.ESI11</t>
  </si>
  <si>
    <t>Pol11</t>
  </si>
  <si>
    <t>areálové rozvody závlaha - kabeláž z R závlahy</t>
  </si>
  <si>
    <t>Pol24</t>
  </si>
  <si>
    <t>prostup přes fasádu pro 1563HA</t>
  </si>
  <si>
    <t>Pol25</t>
  </si>
  <si>
    <t>utěsnit prostup</t>
  </si>
  <si>
    <t>Pol26</t>
  </si>
  <si>
    <t>výkop š 350 h 800 včetně pískového lože výměra dle skutečnosti</t>
  </si>
  <si>
    <t>Pol27</t>
  </si>
  <si>
    <t>zához výkopu</t>
  </si>
  <si>
    <t>Pol28</t>
  </si>
  <si>
    <t>výkop š 200 h 800 včetně pískového lože výměra dle skutečnosti</t>
  </si>
  <si>
    <t>Pol29</t>
  </si>
  <si>
    <t>Pol30</t>
  </si>
  <si>
    <t>CYKY 2x1,5 mm2 výměra dle skutečnosti</t>
  </si>
  <si>
    <t>Pol31</t>
  </si>
  <si>
    <t>montáž do výkopu</t>
  </si>
  <si>
    <t>Pol32</t>
  </si>
  <si>
    <t>CYKY 3x1,5 mm2 výměra dle skutečnosti</t>
  </si>
  <si>
    <t>Pol33</t>
  </si>
  <si>
    <t>CYKY 3x2,5 mm2 výměra dle skutečnosti</t>
  </si>
  <si>
    <t>Pol34</t>
  </si>
  <si>
    <t>CYKY 7x1,5 mm2 výměra dle skutečnosti</t>
  </si>
  <si>
    <t>Pol35</t>
  </si>
  <si>
    <t>D5</t>
  </si>
  <si>
    <t>kabelové trasy</t>
  </si>
  <si>
    <t>Pol36</t>
  </si>
  <si>
    <t>ochran. trubka 1525HA včetně příchytek</t>
  </si>
  <si>
    <t>Pol37</t>
  </si>
  <si>
    <t>montáž</t>
  </si>
  <si>
    <t>Pol38</t>
  </si>
  <si>
    <t>ochran. trubka 1540HA včetně příchytek</t>
  </si>
  <si>
    <t>Pol39</t>
  </si>
  <si>
    <t>Pol40</t>
  </si>
  <si>
    <t>ochran. trubka 1550HA včetně příchytek</t>
  </si>
  <si>
    <t>Pol41</t>
  </si>
  <si>
    <t>Pol42</t>
  </si>
  <si>
    <t>ochran. trubka 1540-HF FA včetně příchytek</t>
  </si>
  <si>
    <t>Pol43</t>
  </si>
  <si>
    <t>ochranná trubka 2332LPE 1F-50U včetně příchytek</t>
  </si>
  <si>
    <t>Pol44</t>
  </si>
  <si>
    <t>Pol45</t>
  </si>
  <si>
    <t>kabelový žlab DZ 110x200 včetně příchytek s uložením do stoupacích šachet</t>
  </si>
  <si>
    <t>Pol46</t>
  </si>
  <si>
    <t>Pol47</t>
  </si>
  <si>
    <t>kabelový žlab KZI 35x50 včetně víka ,podpěr,kotev uchycení strop</t>
  </si>
  <si>
    <t>Pol48</t>
  </si>
  <si>
    <t>Pol49</t>
  </si>
  <si>
    <t>kabelový žlab KZI 35x75 včetně víka ,podpěr,kotev uchycení strop</t>
  </si>
  <si>
    <t>Pol50</t>
  </si>
  <si>
    <t>Pol51</t>
  </si>
  <si>
    <t>kabelový žlab KZI 35x75 včetně víka , uchycení na střeše</t>
  </si>
  <si>
    <t>Pol52</t>
  </si>
  <si>
    <t>kabelový žlab KZI 35x100 včetně víka , uchycení na střeše</t>
  </si>
  <si>
    <t>Pol53</t>
  </si>
  <si>
    <t>kabelový žlab KZI 60x100 včetně víka ,podpěr,kotev uchycení strop</t>
  </si>
  <si>
    <t>Pol54</t>
  </si>
  <si>
    <t>Pol55</t>
  </si>
  <si>
    <t>kabelový žlab KZI 85x150 včetně víka ,podpěr,kotev uchycení strop</t>
  </si>
  <si>
    <t>Pol56</t>
  </si>
  <si>
    <t>Pol57</t>
  </si>
  <si>
    <t>kabelový žlab KZI 110x150 včetně víka ,podpěr,kotev uchycení strop</t>
  </si>
  <si>
    <t>Pol58</t>
  </si>
  <si>
    <t>kabelový žlab KZI 110x200 včetně víka ,podpěr,kotev uchycení strop</t>
  </si>
  <si>
    <t>Pol59</t>
  </si>
  <si>
    <t>D6</t>
  </si>
  <si>
    <t>osvětlení dle výběru architekta</t>
  </si>
  <si>
    <t>Pol60</t>
  </si>
  <si>
    <t>montáž svítidel</t>
  </si>
  <si>
    <t>Pol61</t>
  </si>
  <si>
    <t>montáž zdrojů-trafo 200 VA</t>
  </si>
  <si>
    <t>Pol62</t>
  </si>
  <si>
    <t>montáž Led pásků</t>
  </si>
  <si>
    <t>D7</t>
  </si>
  <si>
    <t>zednické práce</t>
  </si>
  <si>
    <t>Pol63</t>
  </si>
  <si>
    <t>prostup DN 20</t>
  </si>
  <si>
    <t>Pol64</t>
  </si>
  <si>
    <t>prostup DN 32</t>
  </si>
  <si>
    <t>Pol65</t>
  </si>
  <si>
    <t>prostup 110x80</t>
  </si>
  <si>
    <t>Pol66</t>
  </si>
  <si>
    <t>utěsnění prostupů</t>
  </si>
  <si>
    <t>Pol67</t>
  </si>
  <si>
    <t>drážka 5x5 cm</t>
  </si>
  <si>
    <t>Pol68</t>
  </si>
  <si>
    <t>drážka 7x7 cm</t>
  </si>
  <si>
    <t>Pol69</t>
  </si>
  <si>
    <t>drážka 10x15 cm</t>
  </si>
  <si>
    <t>Pol70</t>
  </si>
  <si>
    <t>zapravení drážek</t>
  </si>
  <si>
    <t>Pol71</t>
  </si>
  <si>
    <t>naložení a likvidace vybouraného materiálu</t>
  </si>
  <si>
    <t>D8</t>
  </si>
  <si>
    <t xml:space="preserve">spínací přístroje kompletní s rámečky v PD uvažováno s jednorámečkem  VISIO 50</t>
  </si>
  <si>
    <t>Pol72</t>
  </si>
  <si>
    <t>vyp. Č. 1 IP 20</t>
  </si>
  <si>
    <t>Pol73</t>
  </si>
  <si>
    <t>Pol74</t>
  </si>
  <si>
    <t>vyp. Č. 6 IP 20</t>
  </si>
  <si>
    <t>Pol75</t>
  </si>
  <si>
    <t>Pol76</t>
  </si>
  <si>
    <t>vyp. Č. 7 IP 20</t>
  </si>
  <si>
    <t>Pol77</t>
  </si>
  <si>
    <t>vyp. Č. 1 IP 44</t>
  </si>
  <si>
    <t>Pol78</t>
  </si>
  <si>
    <t>vyp. Č. 6 IP 44</t>
  </si>
  <si>
    <t>Pol79</t>
  </si>
  <si>
    <t>zás. 230 V IP 44 zapušt.</t>
  </si>
  <si>
    <t>Pol80</t>
  </si>
  <si>
    <t>Pol81</t>
  </si>
  <si>
    <t>pohyb. čidlo IP 44 pro LED svítidla</t>
  </si>
  <si>
    <t>Pol82</t>
  </si>
  <si>
    <t>Pol83</t>
  </si>
  <si>
    <t>zás. 230 V IP 20</t>
  </si>
  <si>
    <t>Pol84</t>
  </si>
  <si>
    <t>Pol85</t>
  </si>
  <si>
    <t>zás. 230 V IP 20 dvojnásobná</t>
  </si>
  <si>
    <t>Pol86</t>
  </si>
  <si>
    <t>krabice rozvodná KR68 s vířkem + svorkovnicí</t>
  </si>
  <si>
    <t>Pol87</t>
  </si>
  <si>
    <t>Pol88</t>
  </si>
  <si>
    <t>přístrojová krabice KP 68</t>
  </si>
  <si>
    <t>198</t>
  </si>
  <si>
    <t>Pol89</t>
  </si>
  <si>
    <t>Pol90</t>
  </si>
  <si>
    <t>tlačítko CS</t>
  </si>
  <si>
    <t>Pol91</t>
  </si>
  <si>
    <t>tlačítko TS</t>
  </si>
  <si>
    <t>Pol92</t>
  </si>
  <si>
    <t>doběhové relé pro VZT</t>
  </si>
  <si>
    <t>Pol93</t>
  </si>
  <si>
    <t>Pol94</t>
  </si>
  <si>
    <t>prostorový termostat</t>
  </si>
  <si>
    <t>Pol95</t>
  </si>
  <si>
    <t>ovládání VZT-KVS</t>
  </si>
  <si>
    <t>Pol96</t>
  </si>
  <si>
    <t>KT 250 ,svorky,stykač 63A/4</t>
  </si>
  <si>
    <t>Pol97</t>
  </si>
  <si>
    <t>224</t>
  </si>
  <si>
    <t>Pol98</t>
  </si>
  <si>
    <t>KT 250 svorky</t>
  </si>
  <si>
    <t>226</t>
  </si>
  <si>
    <t>228</t>
  </si>
  <si>
    <t>D9</t>
  </si>
  <si>
    <t>kabelové trasy+kabeláž</t>
  </si>
  <si>
    <t>Pol99</t>
  </si>
  <si>
    <t>trubka ochran. 1225</t>
  </si>
  <si>
    <t>230</t>
  </si>
  <si>
    <t>Pol100</t>
  </si>
  <si>
    <t>montáž trubky+příchytek</t>
  </si>
  <si>
    <t>Pol101</t>
  </si>
  <si>
    <t>krabice rozvodná do 5x4 IP 54</t>
  </si>
  <si>
    <t>Pol102</t>
  </si>
  <si>
    <t>Pol103</t>
  </si>
  <si>
    <t>CGSG 7x2,5</t>
  </si>
  <si>
    <t>Pol104</t>
  </si>
  <si>
    <t>Montáž</t>
  </si>
  <si>
    <t>Pol105</t>
  </si>
  <si>
    <t>CYKY 3Ox1,5</t>
  </si>
  <si>
    <t>Pol106</t>
  </si>
  <si>
    <t>CYKY 3Jx1,5</t>
  </si>
  <si>
    <t>248</t>
  </si>
  <si>
    <t>Pol107</t>
  </si>
  <si>
    <t>CYKY 3Jx2,5</t>
  </si>
  <si>
    <t>Pol108</t>
  </si>
  <si>
    <t>Pol109</t>
  </si>
  <si>
    <t>CYKY 5Jx1,5</t>
  </si>
  <si>
    <t>Pol110</t>
  </si>
  <si>
    <t>Pol111</t>
  </si>
  <si>
    <t>CYKY 5Jx2,5</t>
  </si>
  <si>
    <t>Pol112</t>
  </si>
  <si>
    <t>Pol113</t>
  </si>
  <si>
    <t>praflasafe 3x1,5</t>
  </si>
  <si>
    <t>Pol114</t>
  </si>
  <si>
    <t>Pol115</t>
  </si>
  <si>
    <t>praflasafe 3x2,5</t>
  </si>
  <si>
    <t>Pol116</t>
  </si>
  <si>
    <t>praflasafe 3x4</t>
  </si>
  <si>
    <t>Pol117</t>
  </si>
  <si>
    <t>Pol118</t>
  </si>
  <si>
    <t>praflasafe 5x1,5</t>
  </si>
  <si>
    <t>Pol119</t>
  </si>
  <si>
    <t>Pol120</t>
  </si>
  <si>
    <t>praflasafe 7x1,5</t>
  </si>
  <si>
    <t>Pol121</t>
  </si>
  <si>
    <t>Pol122</t>
  </si>
  <si>
    <t>praflasafe 5x2,5</t>
  </si>
  <si>
    <t>Pol123</t>
  </si>
  <si>
    <t>praflasafe 5x4</t>
  </si>
  <si>
    <t>Pol124</t>
  </si>
  <si>
    <t>Pol125</t>
  </si>
  <si>
    <t>praflasafe 4x10</t>
  </si>
  <si>
    <t>Pol126</t>
  </si>
  <si>
    <t>Pol127</t>
  </si>
  <si>
    <t>praflasafe 5x10</t>
  </si>
  <si>
    <t>Pol128</t>
  </si>
  <si>
    <t>Pol129</t>
  </si>
  <si>
    <t>praflasafe 4x25</t>
  </si>
  <si>
    <t>298</t>
  </si>
  <si>
    <t>300</t>
  </si>
  <si>
    <t>Pol130</t>
  </si>
  <si>
    <t>praflasafe 3x120+70</t>
  </si>
  <si>
    <t>302</t>
  </si>
  <si>
    <t>Pol131</t>
  </si>
  <si>
    <t>304</t>
  </si>
  <si>
    <t>Pol132</t>
  </si>
  <si>
    <t>prafladur 3x1,5</t>
  </si>
  <si>
    <t>306</t>
  </si>
  <si>
    <t>Pol133</t>
  </si>
  <si>
    <t>308</t>
  </si>
  <si>
    <t>Pol134</t>
  </si>
  <si>
    <t>prafladur 4x10</t>
  </si>
  <si>
    <t>310</t>
  </si>
  <si>
    <t>312</t>
  </si>
  <si>
    <t>Pol135</t>
  </si>
  <si>
    <t>prafladur 5x10</t>
  </si>
  <si>
    <t>316</t>
  </si>
  <si>
    <t>Pol136</t>
  </si>
  <si>
    <t>praflaguard 2x2x0,8</t>
  </si>
  <si>
    <t>318</t>
  </si>
  <si>
    <t>Pol137</t>
  </si>
  <si>
    <t>320</t>
  </si>
  <si>
    <t>Pol138</t>
  </si>
  <si>
    <t>CY6</t>
  </si>
  <si>
    <t>322</t>
  </si>
  <si>
    <t>Pol139</t>
  </si>
  <si>
    <t>324</t>
  </si>
  <si>
    <t>Pol140</t>
  </si>
  <si>
    <t>CY10</t>
  </si>
  <si>
    <t>326</t>
  </si>
  <si>
    <t>Pol141</t>
  </si>
  <si>
    <t>328</t>
  </si>
  <si>
    <t>Pol142</t>
  </si>
  <si>
    <t>CY16</t>
  </si>
  <si>
    <t>330</t>
  </si>
  <si>
    <t>Pol143</t>
  </si>
  <si>
    <t>332</t>
  </si>
  <si>
    <t>Pol144</t>
  </si>
  <si>
    <t>CY70</t>
  </si>
  <si>
    <t>334</t>
  </si>
  <si>
    <t>Pol145</t>
  </si>
  <si>
    <t>336</t>
  </si>
  <si>
    <t>Pol146</t>
  </si>
  <si>
    <t>CY95</t>
  </si>
  <si>
    <t>338</t>
  </si>
  <si>
    <t>Pol147</t>
  </si>
  <si>
    <t>340</t>
  </si>
  <si>
    <t>Pol148</t>
  </si>
  <si>
    <t>utp cat 5e</t>
  </si>
  <si>
    <t>342</t>
  </si>
  <si>
    <t>344</t>
  </si>
  <si>
    <t>Pol149</t>
  </si>
  <si>
    <t>kompletační materiál-kabel. Oka,šrouby,sádra,přístroj.krabice pod.om.,příchytky na strop-kabeláž</t>
  </si>
  <si>
    <t>346</t>
  </si>
  <si>
    <t>D10</t>
  </si>
  <si>
    <t>výchozí revize + pomocné práce</t>
  </si>
  <si>
    <t>Pol150</t>
  </si>
  <si>
    <t>celková prohlídka + měření + vypracování zprávy</t>
  </si>
  <si>
    <t>348</t>
  </si>
  <si>
    <t>Pol151</t>
  </si>
  <si>
    <t>dokumentace skutečn. Provedení</t>
  </si>
  <si>
    <t>hod</t>
  </si>
  <si>
    <t>Pol152</t>
  </si>
  <si>
    <t>doprava materiálu</t>
  </si>
  <si>
    <t>352</t>
  </si>
  <si>
    <t>Pol153</t>
  </si>
  <si>
    <t>koordinace s profesemi</t>
  </si>
  <si>
    <t>354</t>
  </si>
  <si>
    <t>Pol154</t>
  </si>
  <si>
    <t>přesun hmot pro silnoproud do 50 m</t>
  </si>
  <si>
    <t>356</t>
  </si>
  <si>
    <t>Pol155</t>
  </si>
  <si>
    <t>požární ucpávky</t>
  </si>
  <si>
    <t>358</t>
  </si>
  <si>
    <t>Pol157</t>
  </si>
  <si>
    <t>montáž-zprovoznění</t>
  </si>
  <si>
    <t>362</t>
  </si>
  <si>
    <t>D11</t>
  </si>
  <si>
    <t>bleskosvod+uzemnění</t>
  </si>
  <si>
    <t>Pol158</t>
  </si>
  <si>
    <t>tlaková průchodka</t>
  </si>
  <si>
    <t>364</t>
  </si>
  <si>
    <t>366</t>
  </si>
  <si>
    <t>Pol159</t>
  </si>
  <si>
    <t>svorka křížová ZKG</t>
  </si>
  <si>
    <t>368</t>
  </si>
  <si>
    <t>370</t>
  </si>
  <si>
    <t>Pol160</t>
  </si>
  <si>
    <t>FeZn 30x4</t>
  </si>
  <si>
    <t>372</t>
  </si>
  <si>
    <t>Pol161</t>
  </si>
  <si>
    <t>montáž uzemn. Vedení v zemi</t>
  </si>
  <si>
    <t>374</t>
  </si>
  <si>
    <t>Pol162</t>
  </si>
  <si>
    <t>SR2bN</t>
  </si>
  <si>
    <t>376</t>
  </si>
  <si>
    <t>Pol163</t>
  </si>
  <si>
    <t>montáž svorky</t>
  </si>
  <si>
    <t>378</t>
  </si>
  <si>
    <t>Pol164</t>
  </si>
  <si>
    <t>SR3bN</t>
  </si>
  <si>
    <t>380</t>
  </si>
  <si>
    <t>382</t>
  </si>
  <si>
    <t>Pol165</t>
  </si>
  <si>
    <t>FeZn d10 PVC</t>
  </si>
  <si>
    <t>384</t>
  </si>
  <si>
    <t>Pol166</t>
  </si>
  <si>
    <t>386</t>
  </si>
  <si>
    <t>Pol167</t>
  </si>
  <si>
    <t>AlMgSi d8</t>
  </si>
  <si>
    <t>388</t>
  </si>
  <si>
    <t>Pol168</t>
  </si>
  <si>
    <t>montáž hromosvod. Vedení s podpěrami</t>
  </si>
  <si>
    <t>390</t>
  </si>
  <si>
    <t>Pol169</t>
  </si>
  <si>
    <t>litinová krabice bez zkušební svorkyUFTSK</t>
  </si>
  <si>
    <t>392</t>
  </si>
  <si>
    <t>Pol170</t>
  </si>
  <si>
    <t>394</t>
  </si>
  <si>
    <t>Pol171</t>
  </si>
  <si>
    <t>zkušební svorka</t>
  </si>
  <si>
    <t>396</t>
  </si>
  <si>
    <t>398</t>
  </si>
  <si>
    <t>Pol172</t>
  </si>
  <si>
    <t>PV pro svody-skrytý svod</t>
  </si>
  <si>
    <t>400</t>
  </si>
  <si>
    <t>Pol173</t>
  </si>
  <si>
    <t>montáž podpěr</t>
  </si>
  <si>
    <t>402</t>
  </si>
  <si>
    <t>Pol174</t>
  </si>
  <si>
    <t>svorka univerz.ST</t>
  </si>
  <si>
    <t>404</t>
  </si>
  <si>
    <t>406</t>
  </si>
  <si>
    <t>Pol175</t>
  </si>
  <si>
    <t>svorka SS</t>
  </si>
  <si>
    <t>408</t>
  </si>
  <si>
    <t>Pol176</t>
  </si>
  <si>
    <t>410</t>
  </si>
  <si>
    <t>Pol177</t>
  </si>
  <si>
    <t>jímací tyč JR2,5</t>
  </si>
  <si>
    <t>412</t>
  </si>
  <si>
    <t>414</t>
  </si>
  <si>
    <t>195</t>
  </si>
  <si>
    <t>Pol178</t>
  </si>
  <si>
    <t>jímací tyč JR3,0</t>
  </si>
  <si>
    <t>416</t>
  </si>
  <si>
    <t>Pol179</t>
  </si>
  <si>
    <t>418</t>
  </si>
  <si>
    <t>197</t>
  </si>
  <si>
    <t>Pol180</t>
  </si>
  <si>
    <t>svorkovnice HOP EPS 2</t>
  </si>
  <si>
    <t>420</t>
  </si>
  <si>
    <t>422</t>
  </si>
  <si>
    <t>199</t>
  </si>
  <si>
    <t>Pol181</t>
  </si>
  <si>
    <t>KT 250</t>
  </si>
  <si>
    <t>424</t>
  </si>
  <si>
    <t>426</t>
  </si>
  <si>
    <t>Pol182</t>
  </si>
  <si>
    <t>podpěra vedení PV 21c + nádstavec</t>
  </si>
  <si>
    <t>428</t>
  </si>
  <si>
    <t>Pol183</t>
  </si>
  <si>
    <t>430</t>
  </si>
  <si>
    <t>Pol184</t>
  </si>
  <si>
    <t>podpěra PB 19 + podložka</t>
  </si>
  <si>
    <t>432</t>
  </si>
  <si>
    <t>Pol185</t>
  </si>
  <si>
    <t>434</t>
  </si>
  <si>
    <t>Pol186</t>
  </si>
  <si>
    <t>propojení zemnění s armováním</t>
  </si>
  <si>
    <t>436</t>
  </si>
  <si>
    <t>SO-04.04.02 - Slaboproud</t>
  </si>
  <si>
    <t xml:space="preserve">    D2 - vnitřní instalace</t>
  </si>
  <si>
    <t xml:space="preserve">    D3 - datový rozvaděč 27U</t>
  </si>
  <si>
    <t xml:space="preserve">    D4 - domácí telefon</t>
  </si>
  <si>
    <t xml:space="preserve">    D5 - SKS</t>
  </si>
  <si>
    <t xml:space="preserve">    D6 - STA</t>
  </si>
  <si>
    <t xml:space="preserve">    D7 - kompletační materiál</t>
  </si>
  <si>
    <t xml:space="preserve">    D8 - výchozí revize + pomocné práce</t>
  </si>
  <si>
    <t>vnitřní instalace</t>
  </si>
  <si>
    <t>Pol192</t>
  </si>
  <si>
    <t>prostup přes strop z 1.PP do 1.NP 150x200</t>
  </si>
  <si>
    <t>-91253307</t>
  </si>
  <si>
    <t>Pol193</t>
  </si>
  <si>
    <t>kabelový žlab KZI 35x75 včetně víka,nástěnných konzol</t>
  </si>
  <si>
    <t>-306049121</t>
  </si>
  <si>
    <t>Pol194</t>
  </si>
  <si>
    <t>montáž kabelového žlabu</t>
  </si>
  <si>
    <t>1199211272</t>
  </si>
  <si>
    <t>Pol195</t>
  </si>
  <si>
    <t>kabelový žlab KZI 110x200 včetně víka + stropních konzol</t>
  </si>
  <si>
    <t>-1213589409</t>
  </si>
  <si>
    <t>Pol196</t>
  </si>
  <si>
    <t>-1236680084</t>
  </si>
  <si>
    <t>Pol197</t>
  </si>
  <si>
    <t>kabelový žlab KZI 85x150 včetně víka + stropních konzol</t>
  </si>
  <si>
    <t>2076012544</t>
  </si>
  <si>
    <t>Pol198</t>
  </si>
  <si>
    <t>-709806961</t>
  </si>
  <si>
    <t>Pol199</t>
  </si>
  <si>
    <t>drátěný kabel. žlab do stoupaček DZ 60x150 včetně konzol</t>
  </si>
  <si>
    <t>1103201506</t>
  </si>
  <si>
    <t>Pol200</t>
  </si>
  <si>
    <t>529532351</t>
  </si>
  <si>
    <t>Pol201</t>
  </si>
  <si>
    <t>ochranná trubka 1525 HA včetně stropních konzol</t>
  </si>
  <si>
    <t>2012152317</t>
  </si>
  <si>
    <t>Pol202</t>
  </si>
  <si>
    <t>-2032763185</t>
  </si>
  <si>
    <t>-1098229023</t>
  </si>
  <si>
    <t>Pol203</t>
  </si>
  <si>
    <t>ochranná trubka 1540 HA včetně stropních konzol</t>
  </si>
  <si>
    <t>-2053903949</t>
  </si>
  <si>
    <t>Pol204</t>
  </si>
  <si>
    <t>ochranná trubka ohebná s uložením do podlahy 1225</t>
  </si>
  <si>
    <t>58886172</t>
  </si>
  <si>
    <t>Pol205</t>
  </si>
  <si>
    <t>-403159995</t>
  </si>
  <si>
    <t>Pol206</t>
  </si>
  <si>
    <t>ochranná trubka 2332 LPE(osadit do drátěného žlabu DZ60x150) propoj střecha-1.PP</t>
  </si>
  <si>
    <t>-375603113</t>
  </si>
  <si>
    <t>Pol207</t>
  </si>
  <si>
    <t>971216061</t>
  </si>
  <si>
    <t>datový rozvaděč 27U</t>
  </si>
  <si>
    <t>Pol208</t>
  </si>
  <si>
    <t>switch 2x24 1x16,patch panely,napájecí panel,ventil. Jednotka + termostat,poličky,propoj. Kabely,atd.</t>
  </si>
  <si>
    <t>Pol209</t>
  </si>
  <si>
    <t>montáž rozvaděče včetně osazení technologie+ukončení mikrotrubiček+ukončení datové kabeláže</t>
  </si>
  <si>
    <t>Pol210</t>
  </si>
  <si>
    <t>prostupy přes obvodové bytové stěny pro protažení ochranných trubek 1225(datové rozvody,STA,domácí telefon) DN 30</t>
  </si>
  <si>
    <t>Pol211</t>
  </si>
  <si>
    <t>domácí telefon</t>
  </si>
  <si>
    <t>Pol212</t>
  </si>
  <si>
    <t>3 modul. Plastová krabice SP311003</t>
  </si>
  <si>
    <t>Pol213</t>
  </si>
  <si>
    <t>3 modul.antracitový rámeček SP331103A</t>
  </si>
  <si>
    <t>Pol214</t>
  </si>
  <si>
    <t>IKALL čelní kryt audio SP33400</t>
  </si>
  <si>
    <t>Pol215</t>
  </si>
  <si>
    <t>audio hovorová jednotka IKALL SP 1622</t>
  </si>
  <si>
    <t>Pol216</t>
  </si>
  <si>
    <t>IKALL digitální tele. seznam SP3360B</t>
  </si>
  <si>
    <t>Pol217</t>
  </si>
  <si>
    <t>napájecí zdroj SP1595 osazení do rozvod. jištění RSS</t>
  </si>
  <si>
    <t>Pol218</t>
  </si>
  <si>
    <t>telefonní přístroj SP2708</t>
  </si>
  <si>
    <t>Pol219</t>
  </si>
  <si>
    <t>Pol220</t>
  </si>
  <si>
    <t>zvonkové tlačítko</t>
  </si>
  <si>
    <t>Pol221</t>
  </si>
  <si>
    <t>rozvodná krabice KT250</t>
  </si>
  <si>
    <t>Pol222</t>
  </si>
  <si>
    <t>zprovoznění DT</t>
  </si>
  <si>
    <t>Pol223</t>
  </si>
  <si>
    <t>JySTY 4x2x0,8</t>
  </si>
  <si>
    <t>Pol224</t>
  </si>
  <si>
    <t>montáž do ochranné trubky</t>
  </si>
  <si>
    <t>SKS</t>
  </si>
  <si>
    <t>Pol225</t>
  </si>
  <si>
    <t>utp cat 6 propoj mezi datovým rozvaděčem a bytovým SLB rozvaděčem</t>
  </si>
  <si>
    <t>Pol226</t>
  </si>
  <si>
    <t>montáž do ochran. trubky</t>
  </si>
  <si>
    <t>Pol227</t>
  </si>
  <si>
    <t>datová zásuvka 2xRJ45 včetně rámečku</t>
  </si>
  <si>
    <t>Pol228</t>
  </si>
  <si>
    <t>Pol229</t>
  </si>
  <si>
    <t>anténní zásuvka SAT koncová R/CATV/2xSAT</t>
  </si>
  <si>
    <t>Pol230</t>
  </si>
  <si>
    <t>koax belden propoj mezi datovým rozvaděčem a bytovým SLB rozvaděčem</t>
  </si>
  <si>
    <t>Pol231</t>
  </si>
  <si>
    <t>kompletační materiál</t>
  </si>
  <si>
    <t>Pol232</t>
  </si>
  <si>
    <t>protahovací krabice KR 68 s víčkem pro instalaci ochran. trubek 1225 v bytech</t>
  </si>
  <si>
    <t>Pol233</t>
  </si>
  <si>
    <t>Pol234</t>
  </si>
  <si>
    <t>SLB rozvodnice KT250,u bytových jednotek 3+kk počítáno 2x</t>
  </si>
  <si>
    <t>Pol235</t>
  </si>
  <si>
    <t>sádra,hmoždinky,vruty,držáky,pásky</t>
  </si>
  <si>
    <t>Pol236</t>
  </si>
  <si>
    <t>Pol237</t>
  </si>
  <si>
    <t>Pol238</t>
  </si>
  <si>
    <t>přesun hmot do 50 m</t>
  </si>
  <si>
    <t>Pol239</t>
  </si>
  <si>
    <t>SO-04.04.03 - EPS</t>
  </si>
  <si>
    <t>D1 - Dodávka - technologie</t>
  </si>
  <si>
    <t>D2 - Montáž - technologie</t>
  </si>
  <si>
    <t>D3 - Dodávka - instalační materiál</t>
  </si>
  <si>
    <t>D4 - Montáž - instalační materiál</t>
  </si>
  <si>
    <t>D5 - Zhotovení protipožárních ucpávek pro EPS</t>
  </si>
  <si>
    <t>3 - Ostatní</t>
  </si>
  <si>
    <t>Dodávka - technologie</t>
  </si>
  <si>
    <t>PC001</t>
  </si>
  <si>
    <t>Ústředna EPS IQ8 Control</t>
  </si>
  <si>
    <t>PC002</t>
  </si>
  <si>
    <t>Čelní ovládací panel ústředny EPS s GEA, komplet včetně příslušenství, v jazykové verzi CZ v češtině</t>
  </si>
  <si>
    <t>PC003</t>
  </si>
  <si>
    <t>Baterie akumulátor 12V DC / 24Ah VdS</t>
  </si>
  <si>
    <t>PC008</t>
  </si>
  <si>
    <t>KTPO bez zámku</t>
  </si>
  <si>
    <t>PC009</t>
  </si>
  <si>
    <t>Zábleskový maják dle EN54-23 s integrovanou sirénou, komplet sestava, pro venkovní použití IP65 včetně patice</t>
  </si>
  <si>
    <t>PC010</t>
  </si>
  <si>
    <t>Vstupně výstupní modul 4 smyčky + 2 výstupy včetně oddělovače/izolátoru, alarmový koppler 4in/2out na sběrnici EPS</t>
  </si>
  <si>
    <t>PC011</t>
  </si>
  <si>
    <t>Skříň pro vstupně výstupní modul</t>
  </si>
  <si>
    <t>Poznámka k položce:_x000d_
Poznámka k položce:_x000D_ Instalační skříňka</t>
  </si>
  <si>
    <t>PC012</t>
  </si>
  <si>
    <t>Montážní základna tlačítkového hlásiče s příslušenstvím</t>
  </si>
  <si>
    <t>Poznámka k položce:_x000d_
Poznámka k položce:_x000D_ Patice tlačítkového hlásiče</t>
  </si>
  <si>
    <t>PC013</t>
  </si>
  <si>
    <t>Modul tlačítkového hlásiče s oddělovačem</t>
  </si>
  <si>
    <t>Poznámka k položce:_x000d_
Poznámka k položce:_x000D_ Tlačítkový hlásič EPS červený na hlásičovou linku EPS</t>
  </si>
  <si>
    <t>PC014</t>
  </si>
  <si>
    <t>Opticko-kouřový hlásič</t>
  </si>
  <si>
    <t>Poznámka k položce:_x000d_
Poznámka k položce:_x000D_ Hlásič bodový</t>
  </si>
  <si>
    <t>PC014.1</t>
  </si>
  <si>
    <t>Tepelný hlásič</t>
  </si>
  <si>
    <t>PC015</t>
  </si>
  <si>
    <t>Autonomní hlásič</t>
  </si>
  <si>
    <t>PC016</t>
  </si>
  <si>
    <t>Sokl bodového hlásiče, s oddělovačem</t>
  </si>
  <si>
    <t>Poznámka k položce:_x000d_
Poznámka k položce:_x000D_ Patice bodového hlásiče</t>
  </si>
  <si>
    <t>PC017</t>
  </si>
  <si>
    <t>FIRERAY 5000</t>
  </si>
  <si>
    <t>Poznámka k položce:_x000d_
Poznámka k položce:_x000D_ FIRERAY 5000 verze 100m kompletní</t>
  </si>
  <si>
    <t>PC018</t>
  </si>
  <si>
    <t>Lineární tepelný hlásič-vyhodnocovací jednotka</t>
  </si>
  <si>
    <t>PC019</t>
  </si>
  <si>
    <t>tepelný kabel analogový, čtyřvodičový</t>
  </si>
  <si>
    <t>PC020</t>
  </si>
  <si>
    <t>Sada zakončovacích členů 10 kusů</t>
  </si>
  <si>
    <t>PC021</t>
  </si>
  <si>
    <t>Sada spojek pro kabel 10 kusů</t>
  </si>
  <si>
    <t>Poznámka k položce:_x000d_
Poznámka k položce:_x000D_ Lineární tepelný kabel</t>
  </si>
  <si>
    <t>PC022</t>
  </si>
  <si>
    <t>Příchytka lineárního tepelného hlásiče se stahovacím páskem</t>
  </si>
  <si>
    <t>PC023</t>
  </si>
  <si>
    <t>Kabel CYKY-O 4x1,5 pro napojení tepelného detekčního kabelu</t>
  </si>
  <si>
    <t>Poznámka k položce:_x000d_
Poznámka k položce:_x000D_ Kabel pro napojení lineárního tepelného detekčního kabelu</t>
  </si>
  <si>
    <t>PC024</t>
  </si>
  <si>
    <t>Siréna , pro vnitřní použití, červená</t>
  </si>
  <si>
    <t>Poznámka k položce:_x000d_
Poznámka k položce:_x000D_ Výstražné zvukové zařízení s optickou signalizací</t>
  </si>
  <si>
    <t>PC025</t>
  </si>
  <si>
    <t>Spínaný zálohovaný zdroj v krytu 27,6V/5A, CPD certifikát, v boxu s prostorem pro akumulátor 2x17Ah, komplet sestava</t>
  </si>
  <si>
    <t>Poznámka k položce:_x000d_
Poznámka k položce:_x000D_ Pomocný zálohovaný napájecí zdroj</t>
  </si>
  <si>
    <t>PC026</t>
  </si>
  <si>
    <t>Akumulátor 12V / 17Ah</t>
  </si>
  <si>
    <t>Poznámka k položce:_x000d_
Poznámka k položce:_x000D_ Zálohovací akumulátor zdroje</t>
  </si>
  <si>
    <t>PC027</t>
  </si>
  <si>
    <t>Montážní sada akumulátoru</t>
  </si>
  <si>
    <t>Poznámka k položce:_x000d_
Poznámka k položce:_x000D_ Doplňková montážní sada</t>
  </si>
  <si>
    <t>PC028</t>
  </si>
  <si>
    <t>Adresovací štítky</t>
  </si>
  <si>
    <t>Poznámka k položce:_x000d_
Poznámka k položce:_x000D_ Označení adres u hlásičů EPS</t>
  </si>
  <si>
    <t>PC029</t>
  </si>
  <si>
    <t>Provozní kniha EPS</t>
  </si>
  <si>
    <t>Poznámka k položce:_x000d_
Poznámka k položce:_x000D_ Kniha provozních záznamů EPS</t>
  </si>
  <si>
    <t>PC036</t>
  </si>
  <si>
    <t>Drobný doplňující materiál</t>
  </si>
  <si>
    <t>Montáž - technologie</t>
  </si>
  <si>
    <t>PCM034</t>
  </si>
  <si>
    <t>Ústředna EPS kompletní sestava včetně příslušenství a vybavení ústředny, ústředna č.1</t>
  </si>
  <si>
    <t>PCM035</t>
  </si>
  <si>
    <t>Čelní ovládací panel, komplet sestava</t>
  </si>
  <si>
    <t>PCM036</t>
  </si>
  <si>
    <t>Baterie akumulátor VdS</t>
  </si>
  <si>
    <t>PCM040</t>
  </si>
  <si>
    <t>PCM041</t>
  </si>
  <si>
    <t>Zábleskový maják včetně patice, venkovní</t>
  </si>
  <si>
    <t>PCM042</t>
  </si>
  <si>
    <t>Vstupně výstupní modul 4 smyčky + 2 výstupy včetně příslušenství</t>
  </si>
  <si>
    <t>PCM043</t>
  </si>
  <si>
    <t>PCM044</t>
  </si>
  <si>
    <t>Připojení vstupů a výstupů do systému EPS</t>
  </si>
  <si>
    <t>PCM045</t>
  </si>
  <si>
    <t>Přezk.funkce ovl.zaříz.připoj.na výstup nebo vstup EPS</t>
  </si>
  <si>
    <t>PCM046</t>
  </si>
  <si>
    <t>Měření akumulátoru</t>
  </si>
  <si>
    <t>PCM047</t>
  </si>
  <si>
    <t>PCM048</t>
  </si>
  <si>
    <t>Uvedení požár.ústředny EPS vč.ost.stav.prvků do provozu (funkční odzkoušení)</t>
  </si>
  <si>
    <t>PCM049</t>
  </si>
  <si>
    <t>Naprogramování systému EPS do 500 hlásičů</t>
  </si>
  <si>
    <t>PCM050</t>
  </si>
  <si>
    <t>Montáž komplet sestavy tlačítkového hlásiče s příslušenstvím včetně základny</t>
  </si>
  <si>
    <t>PCM051</t>
  </si>
  <si>
    <t>Multisenzorový bodový požární hlásič</t>
  </si>
  <si>
    <t>PCM052</t>
  </si>
  <si>
    <t>PCM053</t>
  </si>
  <si>
    <t>PCM054</t>
  </si>
  <si>
    <t>PCM055</t>
  </si>
  <si>
    <t>Lineární tepelný hlásič + nastavení</t>
  </si>
  <si>
    <t>PCM056</t>
  </si>
  <si>
    <t>PCM057</t>
  </si>
  <si>
    <t>Sada zakončovacích členů 10 kusů K82023</t>
  </si>
  <si>
    <t>PCM058</t>
  </si>
  <si>
    <t>Sada spojek pro kabel 10 kusů K82024</t>
  </si>
  <si>
    <t>PCM059</t>
  </si>
  <si>
    <t>Příchytka lineárního tepelného hlásiče se stahovacím páskem včetně ukotvení do betonového stropu</t>
  </si>
  <si>
    <t>PCM060</t>
  </si>
  <si>
    <t>PCM062</t>
  </si>
  <si>
    <t>Siréna, pro vnitřní použití, červená</t>
  </si>
  <si>
    <t>PCM063</t>
  </si>
  <si>
    <t>Kontrola funkce hlásičů, uvedení požár.hlásičů do trvalého provozu, programování zobrazovaného textu pro hlásiče</t>
  </si>
  <si>
    <t>PCM064</t>
  </si>
  <si>
    <t>Popis hlásiče štítkem</t>
  </si>
  <si>
    <t>PCM065</t>
  </si>
  <si>
    <t>Spínaný zálohovaný zdroj v krytu 27,6V/5A, CPD certifikát, AKU 2x17Ah,</t>
  </si>
  <si>
    <t>PCM066</t>
  </si>
  <si>
    <t>PCM067</t>
  </si>
  <si>
    <t>Stejnosměrná měření na míst.kabelu</t>
  </si>
  <si>
    <t>PCM068</t>
  </si>
  <si>
    <t>Pomocné montážní práce</t>
  </si>
  <si>
    <t>PCM069</t>
  </si>
  <si>
    <t>Nezměřitelné pracovní výkony</t>
  </si>
  <si>
    <t>PCM070</t>
  </si>
  <si>
    <t>Zaškolení obsluhy</t>
  </si>
  <si>
    <t>PCM071</t>
  </si>
  <si>
    <t>Zavedení provozní knihy</t>
  </si>
  <si>
    <t>PCM072</t>
  </si>
  <si>
    <t>Zkušební provoz s dohledem</t>
  </si>
  <si>
    <t>den</t>
  </si>
  <si>
    <t>PCM078</t>
  </si>
  <si>
    <t>Dodávka - instalační materiál</t>
  </si>
  <si>
    <t>PC077</t>
  </si>
  <si>
    <t>Stíněný kabel 1x2x0,8 hlásičová linka</t>
  </si>
  <si>
    <t>Poznámka k položce:_x000d_
Poznámka k položce:_x000D_ Kabel pro propojení čidel</t>
  </si>
  <si>
    <t>PC078</t>
  </si>
  <si>
    <t>Stíněný kabel 5x2x0,8 PH120-R B2caS1D0</t>
  </si>
  <si>
    <t>Poznámka k položce:_x000d_
Poznámka k položce:_x000D_ Kabel pro napojení ovládaných zařízení s požární odolností (požární klapky)</t>
  </si>
  <si>
    <t>PC079</t>
  </si>
  <si>
    <t>kabel 120R 2x2,5 B2cas1d0</t>
  </si>
  <si>
    <t>Poznámka k položce:_x000d_
Poznámka k položce:_x000D_ Kabel pro napájení zařízení s požární odolností (kopplery)</t>
  </si>
  <si>
    <t>PC080</t>
  </si>
  <si>
    <t>Stíněný kabel 120R 1x2x0,8 , B2cas1d0</t>
  </si>
  <si>
    <t>Poznámka k položce:_x000d_
Poznámka k položce:_x000D_ Kabel pro napojení ovládaných zařízení s požární odolností (koppler. linka a ovládání)</t>
  </si>
  <si>
    <t>PC081</t>
  </si>
  <si>
    <t>Stíněný kabel PH 120R 10x2x0.8 , B2cas1d0</t>
  </si>
  <si>
    <t>Poznámka k položce:_x000d_
Poznámka k položce:_x000D_ Kabel pro napojení ovládaných zařízení s požární odolností (OPPO)</t>
  </si>
  <si>
    <t>PC083</t>
  </si>
  <si>
    <t>Kabel CYKY-J 3x2,5 - pro napojení pomocných zdrojů EPS, včetně ukončení kabelů</t>
  </si>
  <si>
    <t>PC084</t>
  </si>
  <si>
    <t>PVC žlab 17x17</t>
  </si>
  <si>
    <t>PC087</t>
  </si>
  <si>
    <t>příchytka 6712</t>
  </si>
  <si>
    <t>PC088</t>
  </si>
  <si>
    <t>příchytka dvojitá 6716ED</t>
  </si>
  <si>
    <t>PC089</t>
  </si>
  <si>
    <t>šroub SB 6,3x35</t>
  </si>
  <si>
    <t>PC091</t>
  </si>
  <si>
    <t>PVC trubka Monoflex ohebná průměru 23 mm</t>
  </si>
  <si>
    <t>PC093</t>
  </si>
  <si>
    <t>Drobný blíže nespecifikovaný elektorinstalační materiál (hmoždinky, štítky, popisky, atd.)</t>
  </si>
  <si>
    <t>Montáž - instalační materiál</t>
  </si>
  <si>
    <t>PCM094</t>
  </si>
  <si>
    <t>trubka 23 pod omítku</t>
  </si>
  <si>
    <t>PCM096</t>
  </si>
  <si>
    <t>montáž PVC žlabu 17x17</t>
  </si>
  <si>
    <t>PCM099</t>
  </si>
  <si>
    <t>vkládání kabelů do společných MARS žlabů</t>
  </si>
  <si>
    <t>PCM100</t>
  </si>
  <si>
    <t>kabel pod omítku, do trubky, do žlabu</t>
  </si>
  <si>
    <t>PCM101</t>
  </si>
  <si>
    <t>Ukončení kabelů 10x2x0.8</t>
  </si>
  <si>
    <t>PCM102</t>
  </si>
  <si>
    <t>montáž kabelové příchytky</t>
  </si>
  <si>
    <t>PCM104</t>
  </si>
  <si>
    <t>PCM105</t>
  </si>
  <si>
    <t>Montážní plošiny, mobilní lešení</t>
  </si>
  <si>
    <t>Zhotovení protipožárních ucpávek pro EPS</t>
  </si>
  <si>
    <t>PCM106</t>
  </si>
  <si>
    <t>Zhotovení protipožárních ucpávek při průchodu instalace z jednoho požárního úseku do druhého, štítek</t>
  </si>
  <si>
    <t>Ostatní</t>
  </si>
  <si>
    <t>PCO003</t>
  </si>
  <si>
    <t>Individuální a funkční zkoušky</t>
  </si>
  <si>
    <t>HZS</t>
  </si>
  <si>
    <t>PCO004</t>
  </si>
  <si>
    <t>Komplexní zkoušky</t>
  </si>
  <si>
    <t>PCO005</t>
  </si>
  <si>
    <t>Příprava na montáž</t>
  </si>
  <si>
    <t>PCO006</t>
  </si>
  <si>
    <t>Práce technika / specialisty</t>
  </si>
  <si>
    <t>PCO007</t>
  </si>
  <si>
    <t>SW práce</t>
  </si>
  <si>
    <t>PCO008</t>
  </si>
  <si>
    <t>Revize, zprovoznění systému, zaškolení obsluhy, zkušební provoz</t>
  </si>
  <si>
    <t>PCO009</t>
  </si>
  <si>
    <t>Projektové řízení - PM</t>
  </si>
  <si>
    <t>PCO011</t>
  </si>
  <si>
    <t>Koordinace prací se správci sítí a stavbou</t>
  </si>
  <si>
    <t>SO-04.04.04 - Umělé osvětlení</t>
  </si>
  <si>
    <t>LED lištový přisazen - LED lištový přisazen</t>
  </si>
  <si>
    <t>LED lištový zapuštěn - LED lištový zapuštěn</t>
  </si>
  <si>
    <t xml:space="preserve">    D1 - </t>
  </si>
  <si>
    <t>LIVI0002</t>
  </si>
  <si>
    <t>Přisazené / závěsné LED svítidlo, 51W, 5100lm, 4000K, IP65, 1515mm, IK08, opál</t>
  </si>
  <si>
    <t>LILE0009</t>
  </si>
  <si>
    <t>Přisazené LED svítidlo s opálovým krytem 27W 2800lm 3000K IP20</t>
  </si>
  <si>
    <t>LED lištový přisazen</t>
  </si>
  <si>
    <t>LI62239</t>
  </si>
  <si>
    <t>LED pásik, 22,5W/m, 3000K, IP20, 5m</t>
  </si>
  <si>
    <t>LI87500666</t>
  </si>
  <si>
    <t>LED napaječ LC 100W, 24V SC SNC, s odlehčením tahu</t>
  </si>
  <si>
    <t>LIAP004001</t>
  </si>
  <si>
    <t>Aluminium Profil SPL rohový, 25x25mm, 1m</t>
  </si>
  <si>
    <t>LIAB004003</t>
  </si>
  <si>
    <t>PMMA krychlový profil 25x25mm, opal, 1m</t>
  </si>
  <si>
    <t>LIEK004100</t>
  </si>
  <si>
    <t>čtvercová koncovka</t>
  </si>
  <si>
    <t>LIEK004101</t>
  </si>
  <si>
    <t>čtvercová koncovka, otvor na kábel</t>
  </si>
  <si>
    <t>LI1001881</t>
  </si>
  <si>
    <t>Kruhové přisazené/závěsné LED svítidlo s opálovým krytem 15W, 1230lm/1280lm, 3000K/4000K, ø285mm, IP20, bílá barva</t>
  </si>
  <si>
    <t>LI1001884</t>
  </si>
  <si>
    <t>Kruhové přisazené/závěsné LED svítidlo s opálovým krytem 30W, 2750lm/2900lm, 3000K/4000K, ø380mm, IP20, bílá barva</t>
  </si>
  <si>
    <t>LID15064</t>
  </si>
  <si>
    <t>Nástěnné LED svítidlo s opálovám krytem 23W 3000K IP44 určené nad zrcadla</t>
  </si>
  <si>
    <t>VML480TQZ3KCRI80</t>
  </si>
  <si>
    <t>Interiérové LED svítidlo závěsné, 80W, 8150lm, IP40, 3000K, opál</t>
  </si>
  <si>
    <t>LI1001887</t>
  </si>
  <si>
    <t>Kruhové přisazené/závěsné LED svítidlo s opálovým krytem 40W, 4350lm/4750lm, 3000K/4000K, ø600mm, IP20, bílá barva</t>
  </si>
  <si>
    <t>LI135251</t>
  </si>
  <si>
    <t>Závěsná sada pro kruhové LED svítdlo, 5-ti žilový kabel, 1,5m, bílá barva (pro 3.NP)</t>
  </si>
  <si>
    <t>LI64937</t>
  </si>
  <si>
    <t>Exteriérové svítidlo s opálovým krytem, podlahové, max.40W, patice E27, ø390mm, IP65, bílá barva</t>
  </si>
  <si>
    <t>LI69162</t>
  </si>
  <si>
    <t>LED žarovka, E27-LED-A65, 16W, 3000K, 1521lm</t>
  </si>
  <si>
    <t>LI67078</t>
  </si>
  <si>
    <t>Kotevní trn pro exterierová svítidla, pozinkovaný (bez skrutek)</t>
  </si>
  <si>
    <t>LED lištový zapuštěn</t>
  </si>
  <si>
    <t>LICT1879</t>
  </si>
  <si>
    <t>Marra Pro LED 14,4W 1300lm/m 3000K Ra&gt;90, 24V, délka 30m</t>
  </si>
  <si>
    <t>LICT1880</t>
  </si>
  <si>
    <t>Marra Pro LED 14,4W 1300lm/m 3000K Ra&gt;90, 24V, délka 5m</t>
  </si>
  <si>
    <t>LINT249200</t>
  </si>
  <si>
    <t>LED napaječ LC 200W, 24V SC SNC, s odlehčením tahu</t>
  </si>
  <si>
    <t>LIAP001004</t>
  </si>
  <si>
    <t>Hliníkový profil LBU, zapuštěný, 19x8x16mm, hliník, délka 1000 mm</t>
  </si>
  <si>
    <t>LIAB001003</t>
  </si>
  <si>
    <t>Kryt LB plochý, opálový s 50% propustností, 1m</t>
  </si>
  <si>
    <t>LIEK001400</t>
  </si>
  <si>
    <t>Koncová krytka profilu LBU plochá uzavřená</t>
  </si>
  <si>
    <t>LID12346</t>
  </si>
  <si>
    <t>LED napájecí kábel</t>
  </si>
  <si>
    <t>LID13195</t>
  </si>
  <si>
    <t>Koncovka pro LED pásik</t>
  </si>
  <si>
    <t>LICT1878</t>
  </si>
  <si>
    <t>Marra Pro LED 9,6W 960lm/m 3000K Ra&gt;90, 24V, délka 30m</t>
  </si>
  <si>
    <t>LICT1881</t>
  </si>
  <si>
    <t>Marra Pro LED 9,6W 960lm/m 3000K Ra&gt;90, 24V, délka 5m</t>
  </si>
  <si>
    <t>LI87500665</t>
  </si>
  <si>
    <t>LED napaječ LC 60W, 24V SC SNC, s odlehčením tahu</t>
  </si>
  <si>
    <t>LIAP001001</t>
  </si>
  <si>
    <t>Hliníkový profil LBF, přisazený, 19x8x16mm, hliník, délka 1000 mm</t>
  </si>
  <si>
    <t>LIEK001100</t>
  </si>
  <si>
    <t>Koncovka profilu LBF, plochá, uzavřená</t>
  </si>
  <si>
    <t>LIEK001101</t>
  </si>
  <si>
    <t>Koncovka profilu LBF, plochá, s otvorem</t>
  </si>
  <si>
    <t>LIPZ005001</t>
  </si>
  <si>
    <t>LBF montážní úchyt</t>
  </si>
  <si>
    <t>LID13663</t>
  </si>
  <si>
    <t>Marra LED Strip 14,4W/m 3000K 980lm/m, 24V, délka 5m, IP68</t>
  </si>
  <si>
    <t>LI66347</t>
  </si>
  <si>
    <t>Trafo Mean Well LPV 60W 24V/DC IP67 60W IP67</t>
  </si>
  <si>
    <t>LI66349</t>
  </si>
  <si>
    <t>Trafo Mean Well LPV 150W 24V/DC IP67 150W IP67 (pro lišty délky &gt; 6m)</t>
  </si>
  <si>
    <t>LIEK001401</t>
  </si>
  <si>
    <t>Koncová krytka profilu LBU plochá s otvorem</t>
  </si>
  <si>
    <t>LID13195.1</t>
  </si>
  <si>
    <t>Koncovka pro LED pásik / izolace nájení nebo přerušení pásiku</t>
  </si>
  <si>
    <t>us</t>
  </si>
  <si>
    <t>LILE0055</t>
  </si>
  <si>
    <t>Kruhové přisazené/nástěnné led svítidlo s opálovým krytem 28W, 2800lm, 3000K, ø350mm, IP54</t>
  </si>
  <si>
    <t>NLKSC003SC</t>
  </si>
  <si>
    <t>Univerzální nouzové svítidlo s piktogramem LED 2W oboustranné transparent vlastní baterie pozorovací vzdálenost 22m autotest IP54 bíla</t>
  </si>
  <si>
    <t>NLILDR023S</t>
  </si>
  <si>
    <t>Přisazené nouzové LED svítidlo 1x3W s kruhovou vyžarovací char. vlastní baterie autotest IP20</t>
  </si>
  <si>
    <t>NLEERF023S</t>
  </si>
  <si>
    <t>Vestavné nouzové svítidlo s chodbovou vyžarovací charakteristikou, 1W, 140lm, doba zálohy 3h, autotest, IP20</t>
  </si>
  <si>
    <t>NLILDF023S</t>
  </si>
  <si>
    <t>Přisazené nouzové LED svítildo 1x3W s chodbovou vyžarovací char. autotest vlastní baterie IP20</t>
  </si>
  <si>
    <t>NLEERR023S</t>
  </si>
  <si>
    <t>Vestavné nouzové svítidlo s kruhovou vyžarovací charakteristikou, 1W, 140lm, doba zálohy 3h, autotest, IP20</t>
  </si>
  <si>
    <t>NLILIP65W</t>
  </si>
  <si>
    <t>Kryt IP65 pro přisazené nouz. sv. NLILD, bílá barva</t>
  </si>
  <si>
    <t>NLILDS023S</t>
  </si>
  <si>
    <t>Přisazené nouzové LED svítidlo 3W s úzkou vyžarovací char. vlastní baterie autotest IP20</t>
  </si>
  <si>
    <t>NLEERS023S</t>
  </si>
  <si>
    <t>Vestavné nouzové svítidlo s úzkou vyžarovací charakteristikou, 1W, 140lm, doba zálohy 3h, autotest, IP20</t>
  </si>
  <si>
    <t>NLWAF023SC</t>
  </si>
  <si>
    <t>Nástěnné nouzové LED svítidlo 3x1W 3h IP20 asymetrická vyžarovací charakteristika, bíla barva</t>
  </si>
  <si>
    <t>NLZAWC03SC</t>
  </si>
  <si>
    <t>Nástěnné nouzové LED svítidlo pro osvětlení vchodu do budov apod. beterie v externím boxu bíla barva IP65 Ta = -25°do +35°C</t>
  </si>
  <si>
    <t>SO-04.05 - ÚT, tepelné čerpadlo</t>
  </si>
  <si>
    <t>SO-04.05.01 - ÚT</t>
  </si>
  <si>
    <t>D1 - Výkaz výměr pro jednotlivé typy bytových jednotek</t>
  </si>
  <si>
    <t xml:space="preserve">    D2 - Byt 1+KK</t>
  </si>
  <si>
    <t xml:space="preserve">    D3 - Byt 2+KK</t>
  </si>
  <si>
    <t xml:space="preserve">    D4 - Byt 3+KK</t>
  </si>
  <si>
    <t xml:space="preserve">    D5 - Společné prostory</t>
  </si>
  <si>
    <t>D6 - Potrubní rozvody</t>
  </si>
  <si>
    <t>D7 - Ostatní</t>
  </si>
  <si>
    <t>D8 - Celková cena zbývajících bytů</t>
  </si>
  <si>
    <t>Výkaz výměr pro jednotlivé typy bytových jednotek</t>
  </si>
  <si>
    <t>Byt 1+KK</t>
  </si>
  <si>
    <t>Pol240</t>
  </si>
  <si>
    <t>Rozdělovač topných okruhů, Rehau HKV-D mosaz, 4 okruhy, délka 260 mm. Rozdělovač včetně konzoly k uchycení, průtokoměrů, odvzdušnění a regulačních ventilů</t>
  </si>
  <si>
    <t>321209518</t>
  </si>
  <si>
    <t>Pol241</t>
  </si>
  <si>
    <t>Připojovací šroubení pro RAUTHERM S 16x2,0</t>
  </si>
  <si>
    <t>1217268984</t>
  </si>
  <si>
    <t>Pol242</t>
  </si>
  <si>
    <t>Skříň pro rozdělovač pod omítku, REHAU UP 750, včetně dvířek, 750x705÷885x110÷160 mm</t>
  </si>
  <si>
    <t>-1654336093</t>
  </si>
  <si>
    <t>Pol243</t>
  </si>
  <si>
    <t>Připojovací set v rohovém provedení pro měřič tepla se stavební délkou 110 m (G¾) nebo 130 mm (G1)</t>
  </si>
  <si>
    <t>-1365400745</t>
  </si>
  <si>
    <t>Pol244</t>
  </si>
  <si>
    <t>Měřič tepla Sharky 774 - 0,6 m3/h - DN15 , 110 mm, topení/chlazení</t>
  </si>
  <si>
    <t>-1174024284</t>
  </si>
  <si>
    <t>Pol245</t>
  </si>
  <si>
    <t>Tlakově nezávislý 2-cestné regulační ventil Optima Compact Plus DN 10/2,5mm - průtok 90,4 kg/h, nastavení 1,8, kv=0,18 m3/h, dp=14,9 kPa, bez pohonu</t>
  </si>
  <si>
    <t>1907721280</t>
  </si>
  <si>
    <t>Pol246</t>
  </si>
  <si>
    <t>Otopný žebřík Koralux Linear Max 750x1820mm</t>
  </si>
  <si>
    <t>-766880435</t>
  </si>
  <si>
    <t>Pol247</t>
  </si>
  <si>
    <t>Termostatická hlavice</t>
  </si>
  <si>
    <t>248949889</t>
  </si>
  <si>
    <t>Pol248</t>
  </si>
  <si>
    <t>Rohový radiátorový ventil</t>
  </si>
  <si>
    <t>-1341171029</t>
  </si>
  <si>
    <t>Pol249</t>
  </si>
  <si>
    <t>Rohové reguační šroubení</t>
  </si>
  <si>
    <t>712995584</t>
  </si>
  <si>
    <t>Pol250</t>
  </si>
  <si>
    <t>Prostorový termostat Nea HCT 230 V</t>
  </si>
  <si>
    <t>1400549695</t>
  </si>
  <si>
    <t>Pol251</t>
  </si>
  <si>
    <t>Prostorový termostat Nea HT 230 V</t>
  </si>
  <si>
    <t>-219437109</t>
  </si>
  <si>
    <t>Pol252</t>
  </si>
  <si>
    <t>Termopohon UNI 230V (vč.ventil.adaptéru VA 80)</t>
  </si>
  <si>
    <t>-1510772660</t>
  </si>
  <si>
    <t>Pol253</t>
  </si>
  <si>
    <t>Rozvaděč NEA HC 230V, s reg.čerp., 6-kanálový</t>
  </si>
  <si>
    <t>272397241</t>
  </si>
  <si>
    <t>Pol254</t>
  </si>
  <si>
    <t>Napojení termostatu HCT, CYKY 5x1,5mm</t>
  </si>
  <si>
    <t>bm</t>
  </si>
  <si>
    <t>792926792</t>
  </si>
  <si>
    <t>Pol255</t>
  </si>
  <si>
    <t>Napojení termostatu HT, CYKY 5x1,5mm</t>
  </si>
  <si>
    <t>1286336775</t>
  </si>
  <si>
    <t>Poznámka k položce:_x000d_
Typy kabelů nutno prověřit u dodavatele podlahového rozdělovače</t>
  </si>
  <si>
    <t>Pol256</t>
  </si>
  <si>
    <t>Potrubí pro podlahové smyčky RAUTHERM S 16x2,0</t>
  </si>
  <si>
    <t>513978543</t>
  </si>
  <si>
    <t>Pol257</t>
  </si>
  <si>
    <t>Komponenty podlahové konstrukce (Okrajová dilatační páska, Systémová deska Varionova bez izolace, Spojovací pásy, Upevňovací prvky pro desky, pomocný materiál)</t>
  </si>
  <si>
    <t>593510249</t>
  </si>
  <si>
    <t>Poznámka k položce:_x000d_
Kročejová izolace, Mazanina a povrchová krytina je součástí dodávky stavby.</t>
  </si>
  <si>
    <t>Pol258</t>
  </si>
  <si>
    <t>Pomocný a montážní materiál</t>
  </si>
  <si>
    <t>-1217057418</t>
  </si>
  <si>
    <t>Byt 2+KK</t>
  </si>
  <si>
    <t>-1331191409</t>
  </si>
  <si>
    <t>3307557</t>
  </si>
  <si>
    <t>-1762976054</t>
  </si>
  <si>
    <t>-1328296120</t>
  </si>
  <si>
    <t>827248397</t>
  </si>
  <si>
    <t>1512214475</t>
  </si>
  <si>
    <t>263871298</t>
  </si>
  <si>
    <t>958829012</t>
  </si>
  <si>
    <t>1470010808</t>
  </si>
  <si>
    <t>-655088185</t>
  </si>
  <si>
    <t>-1087135939</t>
  </si>
  <si>
    <t>1845647842</t>
  </si>
  <si>
    <t>-1096393596</t>
  </si>
  <si>
    <t>568561486</t>
  </si>
  <si>
    <t>1834904446</t>
  </si>
  <si>
    <t>310783769</t>
  </si>
  <si>
    <t>Pol259</t>
  </si>
  <si>
    <t>Rozdělovač topných okruhů, Rehau HKV-D mosaz, 6 okruhy, délka 360 mm. Rozdělovač včetně konzoly k uchycení, průtokoměrů, odvzdušnění a regulačních ventilů</t>
  </si>
  <si>
    <t>1167899577</t>
  </si>
  <si>
    <t>Pol260</t>
  </si>
  <si>
    <t>Tlakově nezávislý 2-cestné regulační ventil Optima Compact Plus DN 10/5mm - průtok 146,9 kg/h, nastavení 1,5, kv=0,35 m3/h, dp=15,5 kPa, bez pohonu</t>
  </si>
  <si>
    <t>347062293</t>
  </si>
  <si>
    <t>Pol261</t>
  </si>
  <si>
    <t>1929502792</t>
  </si>
  <si>
    <t>Byt 3+KK</t>
  </si>
  <si>
    <t>148600421</t>
  </si>
  <si>
    <t>1399926015</t>
  </si>
  <si>
    <t>-905596768</t>
  </si>
  <si>
    <t>1707917</t>
  </si>
  <si>
    <t>1092624841</t>
  </si>
  <si>
    <t>1524361121</t>
  </si>
  <si>
    <t>-1445271883</t>
  </si>
  <si>
    <t>-1231010395</t>
  </si>
  <si>
    <t>1647769658</t>
  </si>
  <si>
    <t>-125755292</t>
  </si>
  <si>
    <t>1199549484</t>
  </si>
  <si>
    <t>-1910655034</t>
  </si>
  <si>
    <t>154486289</t>
  </si>
  <si>
    <t>-178531569</t>
  </si>
  <si>
    <t>-410036393</t>
  </si>
  <si>
    <t>Pol262</t>
  </si>
  <si>
    <t>Rozdělovač topných okruhů, Rehau HKV-D mosaz, 7 okruhy, délka 410 mm. Rozdělovač včetně konzoly k uchycení, průtokoměrů, odvzdušnění a regulačních ventilů</t>
  </si>
  <si>
    <t>1405741800</t>
  </si>
  <si>
    <t>Pol263</t>
  </si>
  <si>
    <t>Skříň pro rozdělovač pod omítku, REHAU UP 950, včetně dvířek, 950x705÷885x110÷160 mm</t>
  </si>
  <si>
    <t>680399197</t>
  </si>
  <si>
    <t>Pol264</t>
  </si>
  <si>
    <t>Tlakově nezávislý 2-cestné regulační ventil Optima Compact Plus DN 15/2,5mm - průtok 221,4 kg/h, nastavení 1,45, kv=0,45 m3/h, dp=16,2 kPa, bez pohonu</t>
  </si>
  <si>
    <t>-762779505</t>
  </si>
  <si>
    <t>Pol265</t>
  </si>
  <si>
    <t>128380339</t>
  </si>
  <si>
    <t>946885508</t>
  </si>
  <si>
    <t>-791390381</t>
  </si>
  <si>
    <t>1798155297</t>
  </si>
  <si>
    <t>-1811024252</t>
  </si>
  <si>
    <t>886108858</t>
  </si>
  <si>
    <t>-1856005153</t>
  </si>
  <si>
    <t>-761266993</t>
  </si>
  <si>
    <t>-1398673821</t>
  </si>
  <si>
    <t>1747225006</t>
  </si>
  <si>
    <t>-1124265107</t>
  </si>
  <si>
    <t>-1505764497</t>
  </si>
  <si>
    <t>1719721662</t>
  </si>
  <si>
    <t>-92129</t>
  </si>
  <si>
    <t>-282462250</t>
  </si>
  <si>
    <t>Pol266</t>
  </si>
  <si>
    <t>Tlakově nezávislý 2-cestné regulační ventil Optima Compact Plus DN 15/2,5mm - průtok 221,7 kg/h, nastavení 1,45, kv=0,45 m3/h, dp=16,2 kPa, bez pohonu</t>
  </si>
  <si>
    <t>-816155939</t>
  </si>
  <si>
    <t>Potrubní rozvody</t>
  </si>
  <si>
    <t>Pol267</t>
  </si>
  <si>
    <t>Měděné potrubí 15x1,0</t>
  </si>
  <si>
    <t>-592293971</t>
  </si>
  <si>
    <t>Pol268</t>
  </si>
  <si>
    <t>Měděné potrubí 18x1,0</t>
  </si>
  <si>
    <t>1439057211</t>
  </si>
  <si>
    <t>Pol269</t>
  </si>
  <si>
    <t>Měděné potrubí 22x1,5</t>
  </si>
  <si>
    <t>-621166280</t>
  </si>
  <si>
    <t>Pol270</t>
  </si>
  <si>
    <t>Měděné potrubí 28x1,5</t>
  </si>
  <si>
    <t>594098038</t>
  </si>
  <si>
    <t>Pol271</t>
  </si>
  <si>
    <t>Měděné potrubí 35x1,5</t>
  </si>
  <si>
    <t>-2115981196</t>
  </si>
  <si>
    <t>Pol272</t>
  </si>
  <si>
    <t>Měděné potrubí 42x2,0</t>
  </si>
  <si>
    <t>1279248761</t>
  </si>
  <si>
    <t>Pol273</t>
  </si>
  <si>
    <t>Měděné potrubí 54x2,0</t>
  </si>
  <si>
    <t>1992797592</t>
  </si>
  <si>
    <t>Pol274</t>
  </si>
  <si>
    <t>Měděné potrubí 64x2,0</t>
  </si>
  <si>
    <t>967437264</t>
  </si>
  <si>
    <t>Pol275</t>
  </si>
  <si>
    <t>Měděné potrubí 88,9x2,5</t>
  </si>
  <si>
    <t>856187889</t>
  </si>
  <si>
    <t>Poznámka k položce:_x000d_
Délka potrubí je včetně přídavku na prořez 2 %_x000d_
Délka potrubí je včetně přídavku na tvarovky 10 %</t>
  </si>
  <si>
    <t>Pol276</t>
  </si>
  <si>
    <t>Izolační pouzdro s povrchem z hliníkové fólie tl. 40mm, d=13mm</t>
  </si>
  <si>
    <t>-107577503</t>
  </si>
  <si>
    <t>Pol277</t>
  </si>
  <si>
    <t>Izolační pouzdro s povrchem z hliníkové fólie tl. 40mm, d=16mm</t>
  </si>
  <si>
    <t>-1494517322</t>
  </si>
  <si>
    <t>Pol278</t>
  </si>
  <si>
    <t>Izolační pouzdro s povrchem z hliníkové fólie tl. 40mm, d=20mm</t>
  </si>
  <si>
    <t>-1478138746</t>
  </si>
  <si>
    <t>Pol279</t>
  </si>
  <si>
    <t>Izolační pouzdro s povrchem z hliníkové fólie tl. 50mm, d=25mm</t>
  </si>
  <si>
    <t>-1332339175</t>
  </si>
  <si>
    <t>Pol280</t>
  </si>
  <si>
    <t>Izolační pouzdro s povrchem z hliníkové fólie tl. 50mm, d=32mm</t>
  </si>
  <si>
    <t>1852301754</t>
  </si>
  <si>
    <t>Pol281</t>
  </si>
  <si>
    <t>Izolační pouzdro s povrchem z hliníkové fólie tl. 50mm, d=39mm</t>
  </si>
  <si>
    <t>747220838</t>
  </si>
  <si>
    <t>Pol282</t>
  </si>
  <si>
    <t>Izolační pouzdro s povrchem z hliníkové fólie tl. 50mm, d=50mm</t>
  </si>
  <si>
    <t>505630181</t>
  </si>
  <si>
    <t>Pol283</t>
  </si>
  <si>
    <t>Izolační pouzdro s povrchem z hliníkové fólie tl. 50mm, d=60mm</t>
  </si>
  <si>
    <t>1271000101</t>
  </si>
  <si>
    <t>Pol284</t>
  </si>
  <si>
    <t>Izolační pouzdro s povrchem z hliníkové fólie tl. 60mm, d=83,9mm</t>
  </si>
  <si>
    <t>-661022629</t>
  </si>
  <si>
    <t>Poznámka k položce:_x000d_
Izolace jsou včetně přídavku na izolacei armatur a tvarovek 10 %</t>
  </si>
  <si>
    <t>Pol285</t>
  </si>
  <si>
    <t>Konzoly pro ukotvení potrubí</t>
  </si>
  <si>
    <t>745724150</t>
  </si>
  <si>
    <t>Pol286</t>
  </si>
  <si>
    <t>Pevný bod pro potrubí 54x2,0</t>
  </si>
  <si>
    <t>-644455530</t>
  </si>
  <si>
    <t>Pol287</t>
  </si>
  <si>
    <t>Pevný bod pro potrubí 35x1,5</t>
  </si>
  <si>
    <t>-579878115</t>
  </si>
  <si>
    <t>Pol289</t>
  </si>
  <si>
    <t>Montáž. Součástí dodávky jsou veškeré pomocné závěsy, rošty, konzoly sloužící pro upevnění potrubí. Upevňovací systém bude proveden z průmyslově vyráběných uložení, pevných bodů a ostatních elementů z uhlíkaté oceli</t>
  </si>
  <si>
    <t>-1405623640</t>
  </si>
  <si>
    <t>Pol290</t>
  </si>
  <si>
    <t>Zkoušky, revize, uvedení do provozu</t>
  </si>
  <si>
    <t>1648981880</t>
  </si>
  <si>
    <t>Pol291</t>
  </si>
  <si>
    <t>Dokumentace skutečného provedení stavby</t>
  </si>
  <si>
    <t>-760929162</t>
  </si>
  <si>
    <t>Pol292</t>
  </si>
  <si>
    <t>Kontrola systému a nastavení parametrů po ukončení zkušebního provozu</t>
  </si>
  <si>
    <t>-2058920131</t>
  </si>
  <si>
    <t>Celková cena zbývajících bytů</t>
  </si>
  <si>
    <t>Pol295</t>
  </si>
  <si>
    <t>-46664957</t>
  </si>
  <si>
    <t>Pol296</t>
  </si>
  <si>
    <t>-1438475509</t>
  </si>
  <si>
    <t>Pol297</t>
  </si>
  <si>
    <t>-1163867152</t>
  </si>
  <si>
    <t xml:space="preserve">SO-04.05.02 - Tepelné čerpadlo </t>
  </si>
  <si>
    <t>D1 - Hlavní zařízení strojovny</t>
  </si>
  <si>
    <t xml:space="preserve">    D2 - Úprava topné vody AV Equen, objem soustavy 5,0m3, roční ztráta max 1 %</t>
  </si>
  <si>
    <t>D3 - Armatury přírubové</t>
  </si>
  <si>
    <t>D4 - Armatury závitové</t>
  </si>
  <si>
    <t xml:space="preserve">    D6 - Dodatečné izolace na již izolované potrubí TS</t>
  </si>
  <si>
    <t xml:space="preserve">    D8 - Zkoušky</t>
  </si>
  <si>
    <t>Hlavní zařízení strojovny</t>
  </si>
  <si>
    <t>Pol293</t>
  </si>
  <si>
    <t>Kompaktní monoblokové tepelné čerpadlo vzduch - voda IDM TERRA AL 60 MAX</t>
  </si>
  <si>
    <t>Pol294</t>
  </si>
  <si>
    <t>Uvedení do provozu TČ autorizovaným servisem</t>
  </si>
  <si>
    <t>Pol298</t>
  </si>
  <si>
    <t>Vnitřní čidlo prostoru</t>
  </si>
  <si>
    <t>Pol299</t>
  </si>
  <si>
    <t>IDM rozvaděč M+R včetně regulátoru a skříně (dodáváno společně s TČ), včetně čidla venkovní teploty, příložných čidel a ponorných čidel (topná voda z TČ, topná voda do o.s., teplota v zásobníku)</t>
  </si>
  <si>
    <t>Pol300</t>
  </si>
  <si>
    <t>Modul pro kaskádovou komunikaci</t>
  </si>
  <si>
    <t>Pol301</t>
  </si>
  <si>
    <t>Elektroinstalační materiál (kabeláž, rošty atd)</t>
  </si>
  <si>
    <t>Pol302</t>
  </si>
  <si>
    <t>Oběhové čerpadlo TČ Wilo 50/ 1-9, 230 V, včetně protipřírub a modulu pro čerpadla WILO Stratos, pro řízení otáček: řídicí vstup 0-10 V</t>
  </si>
  <si>
    <t>Pol303</t>
  </si>
  <si>
    <t>Pružná připojovací hadice meibes DN 50/PN6, délka 750 mm; matka/závit</t>
  </si>
  <si>
    <t>Pol304</t>
  </si>
  <si>
    <t>Akumulační zásobník Termo 1500 litrů, vč. zátek na nevyužité vývody</t>
  </si>
  <si>
    <t>Pol305</t>
  </si>
  <si>
    <t>Tepelná izolace pro Termo 1500 topný zásobník</t>
  </si>
  <si>
    <t>Pol306</t>
  </si>
  <si>
    <t>Zásobník Hygienic Max 2000 l, PN6; pro dvě stanice přípravy TUV</t>
  </si>
  <si>
    <t>Pol307</t>
  </si>
  <si>
    <t>Tepelná izolace pro zásobník Hygienic Max 2000 l</t>
  </si>
  <si>
    <t>Pol308</t>
  </si>
  <si>
    <t>Stanice přípravy TUV 50 l/min</t>
  </si>
  <si>
    <t>Pol309</t>
  </si>
  <si>
    <t>Cirkulační stanice s deskovým výměníkem</t>
  </si>
  <si>
    <t>Pol310</t>
  </si>
  <si>
    <t>Modul pro řízeni přípravy TUV</t>
  </si>
  <si>
    <t>Pol311</t>
  </si>
  <si>
    <t>Elektrické topné těleso průtočné, DN 40, 9,0 kW</t>
  </si>
  <si>
    <t>Pol312</t>
  </si>
  <si>
    <t>Akumulační zásobník Stiebel Eltron SBP 700 E COOL litrů, vč. zátek na nevyužité vývody, tepelná izolace parotěsná</t>
  </si>
  <si>
    <t>Pol313</t>
  </si>
  <si>
    <t>Belimo 3cestný ventil z servopohonem PN6, H765S +EV230A-TPC (230V, 3-bodové ovl.) - jedná se o těsný ventil</t>
  </si>
  <si>
    <t>Pol314</t>
  </si>
  <si>
    <t>Belimo 3cestný ventil z servopohonem PN6, H780S +EV230A-TPC (230V, 3-bodové ovl.) - jedná se o těsný ventil</t>
  </si>
  <si>
    <t>Pol315</t>
  </si>
  <si>
    <t>Připojení TČ na dešťovou kanalizaci (na střešní vpusť), potrubí HT DN 75 včetně svarovek, upevnění a spotřebního materiálu</t>
  </si>
  <si>
    <t>Pol316</t>
  </si>
  <si>
    <t>El. odporový topný kabel pro ochranu potrubí PPC-3, 3m, 35 W, 230 V</t>
  </si>
  <si>
    <t>Pol317</t>
  </si>
  <si>
    <t>Chránička 110 KF 09110 BA KOPOFLEX 450N, 94/110mm, červená, dvouplášťová ohebná korugovaná chránička, HDPE, IP40, s protahovacím drátem. Pro kabeláže mezi TČ a tech. m. (trasa 2x30 m)</t>
  </si>
  <si>
    <t>Pol318</t>
  </si>
  <si>
    <t>Chránička 75 KF 09075 BA KOPOFLEX 75, 450N, 61/75mm, červená, dvouplášťová ohebná korugovaná chránička, HDPE, IP40, s protahovacím drátem. Pro kabeláže mezi Fotovoltaikou a tech. m. (trasa 1x30 m)</t>
  </si>
  <si>
    <t>Pol319</t>
  </si>
  <si>
    <t>Pneumatex Transfero 4.1 E Connect +nádoba Pneumatex TU 200 l Expanzní automat s odplyněním s přídavnou nádobou, s uvedením do provozu autorizovaným servisem. Zabezpečovací zařízení zajišťující vyrovnání objemu vody v otopném systému, včetně dopouštění a odpouštění, odplyňování topné vody, připojení na zpětné potrubí do kotlů dvěma trubkami s roztečí minimálně 500 mm.</t>
  </si>
  <si>
    <t>Pol320</t>
  </si>
  <si>
    <t>Expanzomat Pneumatex SD STATICO 50 l, 3 bar</t>
  </si>
  <si>
    <t>Pol321</t>
  </si>
  <si>
    <t>DLV kulový kohout Pneumatex se šroubením a vypouštěním 3/4"</t>
  </si>
  <si>
    <t>Pol322</t>
  </si>
  <si>
    <t>Pneumatex Pleno Ba DN 15 oddělovací člen expanzní nádoby</t>
  </si>
  <si>
    <t>Pol323</t>
  </si>
  <si>
    <t>Vodoměr DN 20, Q=1,5m3/h, pro studenou vodu, včetně šroubení</t>
  </si>
  <si>
    <t>Pol324</t>
  </si>
  <si>
    <t>Připojení na rozvod vody nerez potrubím DN 20 (cca 10 m včetně tvarovek)</t>
  </si>
  <si>
    <t>Pol325</t>
  </si>
  <si>
    <t>Manometr sada: Manometr typ 312, D 100, 0 - 600 kPa; Manometrová přípojka M 20 x 1,5; 137520.1; Manometrový kohout uzavírací 137510,5 třícestný; Manometrové těsnění A1, hliníkové 137540</t>
  </si>
  <si>
    <t>Pol326</t>
  </si>
  <si>
    <t>Tlakový odběr Kondenzační smyčka manometrová zahnutá 137531.1; Manometrová přípojka M 20 x 1,5; 137520.1; Manometrový kohout uzavírací 137510,5 třícestný; Manometrové těsnění A1, hliníkové 137540</t>
  </si>
  <si>
    <t>Poznámka k položce:_x000d_
Ostatní zařízení strojovny</t>
  </si>
  <si>
    <t>Pol327</t>
  </si>
  <si>
    <t>Provedení chemického rozboru a měření PH, tvrdosti a konduktivity u nově napouštěné topné vody. Na základě rozboru se stanoví případná chemická úprava a doplnění chemických vlastností dopouštěné vody na hodnoty určené výrobcem zdroje tepla. Pro napouštění topné vody bude použito demineralizační zařízení s obtokem.</t>
  </si>
  <si>
    <t>Pol328</t>
  </si>
  <si>
    <t>Kontrolní chemický rozbor topné vody a doplňované topné vody</t>
  </si>
  <si>
    <t>Úprava topné vody AV Equen, objem soustavy 5,0m3, roční ztráta max 1 %</t>
  </si>
  <si>
    <t>Pol329</t>
  </si>
  <si>
    <t>AVDK 1000 Comfort Permanent Auto" Plně automatická demineralizační soustava pro úpravu topné vody k permanentní instalaci s vestavěným konduktoměrem a možností míchání demineralizované vody s vodou surovou, kapacita 1 000 l při vstupní tvrdosti vody 15°dH; objem soustavy 13 900 l</t>
  </si>
  <si>
    <t>Pol330</t>
  </si>
  <si>
    <t>Náhradní náplň pro demineralizační jednotku řady 1000, prvotní naplnění systému</t>
  </si>
  <si>
    <t>Pol331</t>
  </si>
  <si>
    <t>Ultima Q100 Basic Quattro, Multifunkční měřitelný inhibitor koroze pro všechny typy kovů vč. hliníku, vhodný i pro glykoly - ochranná provozní vrstva. Přesné množství se stanoví po chemickém rozboru.</t>
  </si>
  <si>
    <t>Pol332</t>
  </si>
  <si>
    <t>Regulátor tlakové diference TA DAF 516 DN80, rozsah 10-60 kPa, instalace na přívod, vč. protipřírub, č. impulsniho potrubí s připojením</t>
  </si>
  <si>
    <t>Pol333</t>
  </si>
  <si>
    <t>Elektronické oběhové čerpadlo WILO Stratos Maxo 50/0,5-14, vč. protipřírub</t>
  </si>
  <si>
    <t>Pol334</t>
  </si>
  <si>
    <t>Elektronické oběhové čerpadlo WILO Stratos Maxo 50/0,5-14, suchá záloha</t>
  </si>
  <si>
    <t>Pol335</t>
  </si>
  <si>
    <t>Oběhové čerpadlo cirkulace TV Wilo-Stratos PICO-Z 25/1-6, 45 W, 230 V</t>
  </si>
  <si>
    <t>Pol336</t>
  </si>
  <si>
    <t>Pojistný ventil SYR 1915 DN 25, 3,0 bar (R3/4"-R1")</t>
  </si>
  <si>
    <t>Pol337</t>
  </si>
  <si>
    <t>Pojistný ventil SYR 1915 DN 25, 6,0 bar (R3/4"-R1")</t>
  </si>
  <si>
    <t>Pol338</t>
  </si>
  <si>
    <t>Trojcestný směšovací ventil BELIMO H7 65 N, DN 65, kvs=63, včetně protipřírub a se servopohonem. Servopohon EV230A-TPC (230V, 3-bodové ovl.)</t>
  </si>
  <si>
    <t>Armatury přírubové</t>
  </si>
  <si>
    <t>Pol339</t>
  </si>
  <si>
    <t>Gumové kompenzátory IVAR DN 80, PN 16, včetně protipřírub</t>
  </si>
  <si>
    <t>Pol340</t>
  </si>
  <si>
    <t>Klapka KSB BOAX-S s pákou, uzavírací, mezipřírubová, DN 65, PN 6-16, rozsah teplot -10+130 °C, kvs=275, včetně protipřírub</t>
  </si>
  <si>
    <t>Pol341</t>
  </si>
  <si>
    <t>Klapka KSB BOAX-S s pákou, uzavírací, mezipřírubová, DN 80, PN 6-16, rozsah teplot -10+130 °C, kvs=500, včetně protipřírub</t>
  </si>
  <si>
    <t>Pol342</t>
  </si>
  <si>
    <t>Klapka KSB BOAX-S s pákou, uzavírací, mezipřírubová, DN 100, PN 6-16, rozsah teplot -10+130 °C, kvs=750, včetně protipřírub</t>
  </si>
  <si>
    <t>Pol343</t>
  </si>
  <si>
    <t>Filtr přírubový KSB BOAS DN 80, včetně protipřírub</t>
  </si>
  <si>
    <t>Pol344</t>
  </si>
  <si>
    <t>Filtr přírubový KSB BOAS DN 100, včetně protipřírub</t>
  </si>
  <si>
    <t>Pol345</t>
  </si>
  <si>
    <t>Zpětný ventil KSB BOA-RVK, mezipřírubový, DN 65, PN 10 disk:kov, utěsnění pomocí desky, zatížené pružinou popř. kuželkou vedenou skrze vodící čepy,</t>
  </si>
  <si>
    <t>Pol346</t>
  </si>
  <si>
    <t>IMI TA STAF Vyvažovací ventil přírubový s uzavírací funkcí, s přednastavením od 0,5 do 8 otáček, PN 16, 2 měřícími vsuvky pro měření tlaku, průtoku a teploty, DN 65, kvs = 85 (plně otevřeno)</t>
  </si>
  <si>
    <t>Pol347</t>
  </si>
  <si>
    <t>Příslušenství pro přírubové spoje (šrouby, matky, těsnění)</t>
  </si>
  <si>
    <t>Armatury závitové</t>
  </si>
  <si>
    <t>Pol348</t>
  </si>
  <si>
    <t>Vyvažovací ventil TA STAD DN 25</t>
  </si>
  <si>
    <t>Pol349</t>
  </si>
  <si>
    <t>Kulový kohout HERZ zahradní 3/4"</t>
  </si>
  <si>
    <t>Pol350</t>
  </si>
  <si>
    <t>Kulový kohout HERZ MODUL- 3/4" (s pákou nebo s motýlem)</t>
  </si>
  <si>
    <t>Pol351</t>
  </si>
  <si>
    <t>Kulový kohout HERZ MODUL- 5/4" (s pákou nebo s motýlem)</t>
  </si>
  <si>
    <t>Pol352</t>
  </si>
  <si>
    <t>Zpětná klapka pužinová HERZ 5/4"</t>
  </si>
  <si>
    <t>Pol353</t>
  </si>
  <si>
    <t>Filtr s nerez sítkem HERZ (1 4111 15) 5/4"</t>
  </si>
  <si>
    <t>Pol354</t>
  </si>
  <si>
    <t>Kulový vypouštěcí kohout s převlečnou maticí HERZ 1/2"</t>
  </si>
  <si>
    <t>Pol355</t>
  </si>
  <si>
    <t>Šroubení topenářské mosazné přímé 1"</t>
  </si>
  <si>
    <t>Pol356</t>
  </si>
  <si>
    <t>Šroubení topenářské mosazné přímé 2"</t>
  </si>
  <si>
    <t>Pol357</t>
  </si>
  <si>
    <t>Pneumatex Zutx DN 25, čistitelný automatický odvzdušňovač</t>
  </si>
  <si>
    <t>Pol358</t>
  </si>
  <si>
    <t>Pneumatex Zut DN 15, automatický odvzdušňovač</t>
  </si>
  <si>
    <t>Pol359</t>
  </si>
  <si>
    <t>Ruční odvzdušňění (svařenec) - provést přes baňku nebo T-Kus , potrubí 3/8" svést nad podlahu a zakončit kulovým kohoutem 3/8" - dle potřeb</t>
  </si>
  <si>
    <t>Pol360</t>
  </si>
  <si>
    <t>Teploměr A50.100 0/60°C, l1=60mm, jímka mosaz G1/2", WIKA</t>
  </si>
  <si>
    <t>Pol361</t>
  </si>
  <si>
    <t>Teploměr A50.100 0/60°C, l1=100mm, jímka mosaz G1/2", WIKA</t>
  </si>
  <si>
    <t>Pol362</t>
  </si>
  <si>
    <t>Teploměr A50.100 0/60°C, l1=250mm, jímka mosaz G1/2", WIKA</t>
  </si>
  <si>
    <t>Poznámka k položce:_x000d_
Nerez potrubí pro rozvody pitné vody, Sanha, spojováno lisováním</t>
  </si>
  <si>
    <t>Pol363</t>
  </si>
  <si>
    <t>22x1,5, včetně tvarovek</t>
  </si>
  <si>
    <t>Pol364</t>
  </si>
  <si>
    <t>35x1,5, včetně tvarovek</t>
  </si>
  <si>
    <t>Pol365</t>
  </si>
  <si>
    <t>48x1,8, včetně tvarovek</t>
  </si>
  <si>
    <t>Poznámka k položce:_x000d_
Potrubí ocelové, spojování svařováním, potrubí bude doměřeno na stavbě dle provedení technologie, dimenze potrubí viz schéma</t>
  </si>
  <si>
    <t>Pol366</t>
  </si>
  <si>
    <t>Trubka ocelová ČSN 42 5715.01; třída 11 353.0; 5/4"</t>
  </si>
  <si>
    <t>Pol367</t>
  </si>
  <si>
    <t>Trubka ocelová ČSN 42 5715.01 třída 11353 Ø 76/3,2</t>
  </si>
  <si>
    <t>Pol368</t>
  </si>
  <si>
    <t>Trubka ocelová ČSN 42 5715.01 třída 11353 Ø 89/3,6</t>
  </si>
  <si>
    <t>Pol369</t>
  </si>
  <si>
    <t>Trubka ocelová ČSN 42 5715.01 třída 11353 Ø 108/4,5</t>
  </si>
  <si>
    <t>Pol370</t>
  </si>
  <si>
    <t>Nátěrové hmoty, základní a vrchní, včetně spotřebního materiálu</t>
  </si>
  <si>
    <t>Pol371</t>
  </si>
  <si>
    <t>Trubkové přechody bezešvé PN 40, ČSN 132380, jakost 12021.1, kolena varná, závitové přivařovací kusy, jednostranné závity a ostatní tvarovky, (tvarovky 1" a menší jsou vyráběny přímo na stavbě) dle potřeb montážní firmy</t>
  </si>
  <si>
    <t>Pol372</t>
  </si>
  <si>
    <t>Technické plyny (montážní firma určí vlastní spotřebu)</t>
  </si>
  <si>
    <t>sada</t>
  </si>
  <si>
    <t>Pol373</t>
  </si>
  <si>
    <t>Ø 42/40</t>
  </si>
  <si>
    <t>Pol374</t>
  </si>
  <si>
    <t>Ø 76/40</t>
  </si>
  <si>
    <t>Pol375</t>
  </si>
  <si>
    <t>Ø 89/40</t>
  </si>
  <si>
    <t>Pol376</t>
  </si>
  <si>
    <t>Ø 108/40</t>
  </si>
  <si>
    <t>Dodatečné izolace na již izolované potrubí TS</t>
  </si>
  <si>
    <t>Pol377</t>
  </si>
  <si>
    <t>Ø 108/30 (na tr. 76/3,2 s kaučukovou izolací tl. 19 mm)</t>
  </si>
  <si>
    <t>Pol378</t>
  </si>
  <si>
    <t>Ø 76/19</t>
  </si>
  <si>
    <t>Pol379</t>
  </si>
  <si>
    <t>Ø 89/19</t>
  </si>
  <si>
    <t>Pol380</t>
  </si>
  <si>
    <t>Ø 108/19</t>
  </si>
  <si>
    <t>Pol381</t>
  </si>
  <si>
    <t>Lepidlo KAIFLEX 660g/0.75l</t>
  </si>
  <si>
    <t>Pol382</t>
  </si>
  <si>
    <t>Kaučuková izolační páska KST 3x50x15m</t>
  </si>
  <si>
    <t>Pol383</t>
  </si>
  <si>
    <t>Závěsný systém KAIFLEX RT-ST, dle montážní firmy</t>
  </si>
  <si>
    <t>Pol384</t>
  </si>
  <si>
    <t>Izolační pás na bázi syntetického kaučuku tl. 19 mm včetně lepidle a spotřebního materiálu</t>
  </si>
  <si>
    <t>Pol385</t>
  </si>
  <si>
    <t>Hilty uložení 4xpotrubí TČ a 1xVZT a 1x Kanalizacev šachtě viz výkres. Část, obsahuje: 3x konzola MQK 41/450 s 2x kotvou nosníkové matice, objímky pro potrubí TČ a objímku pro potrubí VZT. Upevnění ostatního potrubí je dodávka stavby, nutná koordinace</t>
  </si>
  <si>
    <t>Pol386</t>
  </si>
  <si>
    <t>Protipožární bandáž na potrubí Ø 76 mm (např CFS-B)</t>
  </si>
  <si>
    <t>Pol387</t>
  </si>
  <si>
    <t>Protipožární ucpávky na potrubí Ø 89 mm (např CFS-B)</t>
  </si>
  <si>
    <t>Pol388</t>
  </si>
  <si>
    <t>Protipožární ucpávky na kabelové prostupy</t>
  </si>
  <si>
    <t>Pol389</t>
  </si>
  <si>
    <t>Ostatní montážní, upevňovací a podpůrné systémy pro instalace dle potřeb</t>
  </si>
  <si>
    <t>Pol390</t>
  </si>
  <si>
    <t>Ostatní kabeláže, připojení všech el zařízení a dokompletace M+R včetne vydání PD M+R a Eli skutečného stavu</t>
  </si>
  <si>
    <t>Pol391</t>
  </si>
  <si>
    <t>Veškerá dokompletace kabelových tras v technické místnosti, tras mezi prostorovými přístroji a regulací, napojení všech el. čidel, čerpadel atd. Provést koordinaci s profesí ELEKTRO (viz požadavky v tech. zprávě). el. spotřební materiál dle potřeby.</t>
  </si>
  <si>
    <t>Pol392</t>
  </si>
  <si>
    <t>Ostatní spojovací, těsnící a připevňovací materiál je ponechán na specifikaci montážní firmě</t>
  </si>
  <si>
    <t>Zkoušky</t>
  </si>
  <si>
    <t>Pol393</t>
  </si>
  <si>
    <t>Tlaková zkouška včetně protokolu</t>
  </si>
  <si>
    <t>Pol394</t>
  </si>
  <si>
    <t>Topná a hydraulická zkouška včetně protokolů</t>
  </si>
  <si>
    <t>Pol395</t>
  </si>
  <si>
    <t>Dilatační a těsnostní zkouška</t>
  </si>
  <si>
    <t>Pol396</t>
  </si>
  <si>
    <t>Spuštění a uvedení do provozu, zaškolení obsluhy, vypracovány pokynů pro provoz, vyhrazeného plynového zařízení. Obsluha prokazatelně seznámená s touto činností a přezkoušená technikem.</t>
  </si>
  <si>
    <t>Pol397</t>
  </si>
  <si>
    <t xml:space="preserve">Montáže,transport zařízení, koordinace </t>
  </si>
  <si>
    <t>-1870290941</t>
  </si>
  <si>
    <t>SO-04.06 - Fotovoltaika</t>
  </si>
  <si>
    <t>R11</t>
  </si>
  <si>
    <t>Montáž vodič Cu izolovaný plný a laněný s PVC, pláštěm žíla 1,5-16 mm2 volně (CY, CHAH-R(V))</t>
  </si>
  <si>
    <t>R02</t>
  </si>
  <si>
    <t>Kabel s dvojitou izolací 1x6mm2 černý</t>
  </si>
  <si>
    <t>210100002R00</t>
  </si>
  <si>
    <t>Ukončení vodičů v rozvaděči + zapojení do 6 mm2</t>
  </si>
  <si>
    <t>R03</t>
  </si>
  <si>
    <t>Konektor MC4-zásuvka PV-KBT 4/6II</t>
  </si>
  <si>
    <t>R01</t>
  </si>
  <si>
    <t>Konektor MC4-zástrčka KST 4/6II</t>
  </si>
  <si>
    <t>210190002R00</t>
  </si>
  <si>
    <t>Montáž rozvodnic do váhy 50 kg</t>
  </si>
  <si>
    <t>0R4</t>
  </si>
  <si>
    <t>Rozváděče R-FVE-DC pro jištění DC obvodů, 2x DC chránič a 2x Poj. Odpojovač včetně vložek</t>
  </si>
  <si>
    <t>210800627RT1</t>
  </si>
  <si>
    <t>Vodič H07V-K (CYA) 10 mm2 uložený volně, včetně dodávky vodiče CYA 10</t>
  </si>
  <si>
    <t>210800118RT1</t>
  </si>
  <si>
    <t>Kabel CYKY 750 V 5 žil uložený pod omítkou, včetně dodávky kabelu 5x10 mm2</t>
  </si>
  <si>
    <t>210800116RT1</t>
  </si>
  <si>
    <t>Kabel CYKY 750 V 5x2,5 mm2 uložený pod omítkou, včetně dodávky kabelu</t>
  </si>
  <si>
    <t>R105</t>
  </si>
  <si>
    <t>Rozváděč R-FVE-AC, Jistič FVE, Svodič I+II</t>
  </si>
  <si>
    <t>R3033</t>
  </si>
  <si>
    <t>Úprava elektroměrového rozváděče dle smlouvy, ČEZ</t>
  </si>
  <si>
    <t>005241010R</t>
  </si>
  <si>
    <t>Dokumentace skutečného provedení</t>
  </si>
  <si>
    <t>Soubor</t>
  </si>
  <si>
    <t>004111020R</t>
  </si>
  <si>
    <t>Vyřízení prvního paralerního připojení k DS (PPP)</t>
  </si>
  <si>
    <t>005124010R</t>
  </si>
  <si>
    <t>Koordinační činnost</t>
  </si>
  <si>
    <t>R301</t>
  </si>
  <si>
    <t>Vyřízení licence ERU</t>
  </si>
  <si>
    <t>R302</t>
  </si>
  <si>
    <t>Vyřízení registrace OTE</t>
  </si>
  <si>
    <t>005231010R</t>
  </si>
  <si>
    <t>Revize</t>
  </si>
  <si>
    <t>R06</t>
  </si>
  <si>
    <t>Montáž střídače třífázového 30 kW na stěnu, včetně zapojení DC a AC strany</t>
  </si>
  <si>
    <t>R107</t>
  </si>
  <si>
    <t>Střídač třífázový min. 27,6 kW</t>
  </si>
  <si>
    <t>R305</t>
  </si>
  <si>
    <t>Bezpečnotní opatření - do 60V DC, mezi panely a měničem + CENTRAL-STOP</t>
  </si>
  <si>
    <t>CENTRAL-STOP a bezpečnostní prvky, do 60V DC, mezi panely a měničem při aktivaci</t>
  </si>
  <si>
    <t>R07</t>
  </si>
  <si>
    <t>Montáž fotovoltaického panelu</t>
  </si>
  <si>
    <t>R08</t>
  </si>
  <si>
    <t>Fotovoltaický panel 370 Wp</t>
  </si>
  <si>
    <t>R101</t>
  </si>
  <si>
    <t>Montáž podkonstrukcí do 50 kW FVE</t>
  </si>
  <si>
    <t>R10</t>
  </si>
  <si>
    <t>Montážní hliníkové konstrukce pro uchycení panelů</t>
  </si>
  <si>
    <t>R395</t>
  </si>
  <si>
    <t>Programování regulace a ovládání žaluzií , ve společných prostorách</t>
  </si>
  <si>
    <t>R395.1</t>
  </si>
  <si>
    <t>Regulace a ovládání žaluzií , ve společných prostorách</t>
  </si>
  <si>
    <t>SO-04.09 - Interierové zařízení</t>
  </si>
  <si>
    <t>Kuchyně 1+KK</t>
  </si>
  <si>
    <t>Kuchyně 1+KK obklad</t>
  </si>
  <si>
    <t>-2097198743</t>
  </si>
  <si>
    <t>Kuchyně 2+kk</t>
  </si>
  <si>
    <t>Kuchyně 2+KK obklad</t>
  </si>
  <si>
    <t>-1695925075</t>
  </si>
  <si>
    <t>Kuchyně 3+kk</t>
  </si>
  <si>
    <t>-1404517328</t>
  </si>
  <si>
    <t>Kuchyně 3+KK obklad</t>
  </si>
  <si>
    <t>1708526970</t>
  </si>
  <si>
    <t>Doprava a montáž kuchyní</t>
  </si>
  <si>
    <t>-1092489919</t>
  </si>
  <si>
    <t>SO-04.10 - VZT</t>
  </si>
  <si>
    <t>SO-04.10.01 - VZT byty</t>
  </si>
  <si>
    <t>D1 - Byt 1+kk (cena za jeden byt)</t>
  </si>
  <si>
    <t>D2 - Byt 2+kk (cena za jeden byt)</t>
  </si>
  <si>
    <t>D3 - Byt 3+kk (cena za jeden byt)</t>
  </si>
  <si>
    <t>D4 - Domovní instalace</t>
  </si>
  <si>
    <t xml:space="preserve">D5 - Ostatní  byty</t>
  </si>
  <si>
    <t>Byt 1+kk (cena za jeden byt)</t>
  </si>
  <si>
    <t>Pol409</t>
  </si>
  <si>
    <t>sonoflex ∅150</t>
  </si>
  <si>
    <t>Pol410</t>
  </si>
  <si>
    <t>spojka vnitřní ∅150</t>
  </si>
  <si>
    <t>Pol411</t>
  </si>
  <si>
    <t>ventilátor ∅150 DECOR 300 DESIGN CZ</t>
  </si>
  <si>
    <t>Pol412</t>
  </si>
  <si>
    <t>zpětná klapka ∅150</t>
  </si>
  <si>
    <t>Pol413</t>
  </si>
  <si>
    <t>odbočka symetrická (kalhoty) ∅150</t>
  </si>
  <si>
    <t>Pol414</t>
  </si>
  <si>
    <t>T-kus ∅200/∅150 (odbočka jednostranná)</t>
  </si>
  <si>
    <t>Pol415</t>
  </si>
  <si>
    <t>spiro potrubí ∅150</t>
  </si>
  <si>
    <t>Pol416</t>
  </si>
  <si>
    <t>montážní materiál, závěsy, pásky…</t>
  </si>
  <si>
    <t>Pol417</t>
  </si>
  <si>
    <t>Pokojová rekuperační jednotka Dalap ZEPHIR Q-60</t>
  </si>
  <si>
    <t>Pol419</t>
  </si>
  <si>
    <t>obládání rekuperace Řídící panel pro ovládání rekuperace</t>
  </si>
  <si>
    <t>Pol420</t>
  </si>
  <si>
    <t>stříbrná hliníková exterierová větrací mřížka s pevnými lamelami 355x355mm</t>
  </si>
  <si>
    <t>Pol421</t>
  </si>
  <si>
    <t>Byt 2+kk (cena za jeden byt)</t>
  </si>
  <si>
    <t>Pol422</t>
  </si>
  <si>
    <t>Byt 3+kk (cena za jeden byt)</t>
  </si>
  <si>
    <t>Pol423</t>
  </si>
  <si>
    <t>Domovní instalace</t>
  </si>
  <si>
    <t>Pol424</t>
  </si>
  <si>
    <t>spiro potrubí ∅200</t>
  </si>
  <si>
    <t>252*2</t>
  </si>
  <si>
    <t>Pol425</t>
  </si>
  <si>
    <t>odbočka oboustranná ∅200/∅150</t>
  </si>
  <si>
    <t>Pol426</t>
  </si>
  <si>
    <t>střešní hlavice H200 ∅200</t>
  </si>
  <si>
    <t>Pol427</t>
  </si>
  <si>
    <t>záslepka ∅200</t>
  </si>
  <si>
    <t>Pol428</t>
  </si>
  <si>
    <t>montážní materiál, závěsy, objímky, pásky…</t>
  </si>
  <si>
    <t>Pol429</t>
  </si>
  <si>
    <t xml:space="preserve">Ostatní  byty</t>
  </si>
  <si>
    <t>Pol501</t>
  </si>
  <si>
    <t>Další byty 1+kk</t>
  </si>
  <si>
    <t>-1054456211</t>
  </si>
  <si>
    <t>Pol502</t>
  </si>
  <si>
    <t>Další byty 2+kk</t>
  </si>
  <si>
    <t>-1848011356</t>
  </si>
  <si>
    <t>Pol503</t>
  </si>
  <si>
    <t>Další byty 3+kk</t>
  </si>
  <si>
    <t>1768402745</t>
  </si>
  <si>
    <t>SO-04.10.02 - CHÚC</t>
  </si>
  <si>
    <t>1 - CHÚC A</t>
  </si>
  <si>
    <t>D1 - Montazni material</t>
  </si>
  <si>
    <t>CHÚC A</t>
  </si>
  <si>
    <t>01.001a</t>
  </si>
  <si>
    <t>IRT/4-315B Q=3000m3/h, 200Pa</t>
  </si>
  <si>
    <t>01.001b</t>
  </si>
  <si>
    <t>Pružná vložka IAE pro ventilátor 600x350</t>
  </si>
  <si>
    <t>01.001c</t>
  </si>
  <si>
    <t>IAA 315 tlumič hluku</t>
  </si>
  <si>
    <t>01.002</t>
  </si>
  <si>
    <t>Požární klapka FDMA 800x355-.01 TPM018/01 instalována dle pokynů výrobce</t>
  </si>
  <si>
    <t>01.003</t>
  </si>
  <si>
    <t>Mřížka na potrubí 800x315</t>
  </si>
  <si>
    <t>01.004</t>
  </si>
  <si>
    <t>Mřížka na potrubí 630x355</t>
  </si>
  <si>
    <t>01.006</t>
  </si>
  <si>
    <t>Potrubi ctyrhranné sk. I PK 12 0403 pozink plech do obvodu 2630 mm/ 30% tvar. sk.I pozink ON 12 0403</t>
  </si>
  <si>
    <t>Montazni material</t>
  </si>
  <si>
    <t>Pol408</t>
  </si>
  <si>
    <t>Montazni, spojovaci a tesnici material</t>
  </si>
  <si>
    <t>SO-05 - Exterierové úpravy</t>
  </si>
  <si>
    <t>SO-05.02 - Sjezd na komunikaci, pojezdové plochy</t>
  </si>
  <si>
    <t xml:space="preserve">HSV - Práce a dodávky HSV   </t>
  </si>
  <si>
    <t xml:space="preserve">    1 - Zemní práce   </t>
  </si>
  <si>
    <t xml:space="preserve">    2 - Zakládání   </t>
  </si>
  <si>
    <t xml:space="preserve">    5 - Komunikace pozemní   </t>
  </si>
  <si>
    <t xml:space="preserve">    8 - Trubní vedení   </t>
  </si>
  <si>
    <t xml:space="preserve">    9 - Ostatní konstrukce a práce, bourání   </t>
  </si>
  <si>
    <t xml:space="preserve">    997 - Přesun sutě   </t>
  </si>
  <si>
    <t xml:space="preserve">    998 - Přesun hmot   </t>
  </si>
  <si>
    <t xml:space="preserve">PSV - Práce a dodávky PSV   </t>
  </si>
  <si>
    <t xml:space="preserve">    711 - Izolace proti vodě, vlhkosti a plynům   </t>
  </si>
  <si>
    <t xml:space="preserve">M - Práce a dodávky M   </t>
  </si>
  <si>
    <t xml:space="preserve">    22-M - Montáže technologických zařízení pro dopravní stavby   </t>
  </si>
  <si>
    <t xml:space="preserve">Práce a dodávky HSV   </t>
  </si>
  <si>
    <t xml:space="preserve">Zemní práce   </t>
  </si>
  <si>
    <t>113106123</t>
  </si>
  <si>
    <t>Rozebrání dlažeb komunikací pro pěší s přemístěním hmot na skládku na vzdálenost do 3 m nebo s naložením na dopravní prostředek s ložem z kameniva nebo živice a s jakoukoliv výplní spár ručně ze zámkové dlažby</t>
  </si>
  <si>
    <t>https://podminky.urs.cz/item/CS_URS_2023_02/113106123</t>
  </si>
  <si>
    <t xml:space="preserve">(2*1,36)+1,28+1,25   "úprava konstrukce stáv. chodníku v místě křížení s vozovkou   </t>
  </si>
  <si>
    <t>113154112</t>
  </si>
  <si>
    <t>Frézování živičného podkladu nebo krytu s naložením na dopravní prostředek plochy do 500 m2 bez překážek v trase pruhu šířky do 0,5 m, tloušťky vrstvy 40 mm</t>
  </si>
  <si>
    <t>https://podminky.urs.cz/item/CS_URS_2023_02/113154112</t>
  </si>
  <si>
    <t xml:space="preserve">40+16   "stupňovité odfrézování stáv. vrstev krytu   </t>
  </si>
  <si>
    <t>113154114</t>
  </si>
  <si>
    <t>Frézování živičného podkladu nebo krytu s naložením na dopravní prostředek plochy do 500 m2 bez překážek v trase pruhu šířky do 0,5 m, tloušťky vrstvy 100 mm</t>
  </si>
  <si>
    <t>https://podminky.urs.cz/item/CS_URS_2023_02/113154114</t>
  </si>
  <si>
    <t xml:space="preserve">56,000*(2/3)   "stupňovité odfrézování stáv. vrstev krytu   </t>
  </si>
  <si>
    <t>116951201</t>
  </si>
  <si>
    <t>Úprava zemin vápnem nebo směsnými hydraulickými pojivy za účelem zlepšení mechanických vlastností a zpracovatelnosti, bez dodávky materiálu u hrubých terénních úprav, násypů a zásypů</t>
  </si>
  <si>
    <t>https://podminky.urs.cz/item/CS_URS_2023_02/116951201</t>
  </si>
  <si>
    <t xml:space="preserve">(175+68+45+15)*1,1*0,45    "plochy dle pol. 577134111 a pol.596212212, dle pol.  596412210   </t>
  </si>
  <si>
    <t>58530170</t>
  </si>
  <si>
    <t>vápno nehašené CL 90-Q pro úpravu zemin standardní</t>
  </si>
  <si>
    <t xml:space="preserve">149,985*0,02*1,050   "množství zeminy v AZ * % vápna nebo cementu * objemová hmotnost   </t>
  </si>
  <si>
    <t>121151103</t>
  </si>
  <si>
    <t>Sejmutí ornice strojně při souvislé ploše do 100 m2, tl. vrstvy do 200 mm</t>
  </si>
  <si>
    <t>https://podminky.urs.cz/item/CS_URS_2023_02/121151103</t>
  </si>
  <si>
    <t xml:space="preserve">(175+40+37)+(68+15+13)     "plochy dle situace v místě stáv. zeleně a nových ploch zpevnění - rampa vjezdu a zpevněné plochy pro požární techniku   </t>
  </si>
  <si>
    <t>122151402</t>
  </si>
  <si>
    <t>Vykopávky v zemnících na suchu strojně zapažených i nezapažených v hornině třídy těžitelnosti I skupiny 1 a 2 přes 20 do 50 m3</t>
  </si>
  <si>
    <t>https://podminky.urs.cz/item/CS_URS_2023_02/122151402</t>
  </si>
  <si>
    <t xml:space="preserve">71,4*0,15   "ornice pro ohumusování   </t>
  </si>
  <si>
    <t xml:space="preserve">15   "dovoz zeminy na dosypávky dle pol. 171152101   </t>
  </si>
  <si>
    <t xml:space="preserve">Součet   </t>
  </si>
  <si>
    <t>122252204</t>
  </si>
  <si>
    <t>Odkopávky a prokopávky nezapažené pro silnice a dálnice strojně v hornině třídy těžitelnosti I přes 100 do 500 m3</t>
  </si>
  <si>
    <t>https://podminky.urs.cz/item/CS_URS_2023_02/122252204</t>
  </si>
  <si>
    <t xml:space="preserve">(230+14)   "výkop dle RP   </t>
  </si>
  <si>
    <t xml:space="preserve">10,71   "dovoz ornice ze zemníku - dle pol. 122151401   </t>
  </si>
  <si>
    <t xml:space="preserve">244     "odvoz výkopku dle pol. 122252204   </t>
  </si>
  <si>
    <t xml:space="preserve">348*0,20   "odvoz sejmuté ornice dle pol. 121151103   </t>
  </si>
  <si>
    <t xml:space="preserve">15   "dovoz zeminy na dosypávky dle pol.171152101   </t>
  </si>
  <si>
    <t>171152101</t>
  </si>
  <si>
    <t>Uložení sypaniny do zhutněných násypů pro silnice, dálnice a letiště s rozprostřením sypaniny ve vrstvách, s hrubým urovnáním a uzavřením povrchu násypu z hornin soudržných</t>
  </si>
  <si>
    <t>https://podminky.urs.cz/item/CS_URS_2023_02/171152101</t>
  </si>
  <si>
    <t>Poznámka k položce:_x000d_
násypy a dosypávky dle Roadpac</t>
  </si>
  <si>
    <t>Poznámka k položce:_x000d_
dle pol. 171251201 x koef. 1,8 pro převod na tuny</t>
  </si>
  <si>
    <t>171201222R</t>
  </si>
  <si>
    <t>Poplatek za zemník</t>
  </si>
  <si>
    <t xml:space="preserve">10,71*1,8   "ornice dle pol. 122151401 x koef.pro tuny   </t>
  </si>
  <si>
    <t xml:space="preserve">15*2,0  "materiál pro dosypávky dle pol. 171152101   </t>
  </si>
  <si>
    <t>171251201</t>
  </si>
  <si>
    <t>Uložení sypaniny na skládky nebo meziskládky bez hutnění s upravením uložené sypaniny do předepsaného tvaru</t>
  </si>
  <si>
    <t>https://podminky.urs.cz/item/CS_URS_2023_02/171251201</t>
  </si>
  <si>
    <t xml:space="preserve">244    "výkop na skládku dle pol. 122252204   </t>
  </si>
  <si>
    <t xml:space="preserve">348*0,20   "dle pol. 121151103   </t>
  </si>
  <si>
    <t>182311123</t>
  </si>
  <si>
    <t>Rozprostření a urovnání ornice ve svahu sklonu přes 1:5 ručně při souvislé ploše, tl. vrstvy do 200 mm</t>
  </si>
  <si>
    <t>https://podminky.urs.cz/item/CS_URS_2023_02/182311123</t>
  </si>
  <si>
    <t xml:space="preserve">(2*3,2+37)+(15+13)     "plochy dle situace v místě stáv. zeleně a nových ploch zpevnění - rampa vjezdu a zpevněné plochy pro požární techniku   </t>
  </si>
  <si>
    <t>183405211</t>
  </si>
  <si>
    <t>Výsev trávníku hydroosevem na ornici</t>
  </si>
  <si>
    <t>https://podminky.urs.cz/item/CS_URS_2023_02/183405211</t>
  </si>
  <si>
    <t>00572410</t>
  </si>
  <si>
    <t>osivo směs travní parková</t>
  </si>
  <si>
    <t xml:space="preserve">71,4 * 0,025   </t>
  </si>
  <si>
    <t xml:space="preserve">Zakládání   </t>
  </si>
  <si>
    <t>211971121</t>
  </si>
  <si>
    <t>Zřízení opláštění výplně z geotextilie odvodňovacích žeber nebo trativodů v rýze nebo zářezu se stěnami svislými nebo šikmými o sklonu přes 1:2 při rozvinuté šířce opláštění do 2,5 m</t>
  </si>
  <si>
    <t>https://podminky.urs.cz/item/CS_URS_2023_02/211971121</t>
  </si>
  <si>
    <t xml:space="preserve">(32,7+6)*(0,5+0,7+0,4+0,7)   "délka drenáže x délka geotextílie v řezu   </t>
  </si>
  <si>
    <t>69311033</t>
  </si>
  <si>
    <t>geotextilie tkaná separační, filtrační, výztužná PP pevnost v tahu 20kN/m</t>
  </si>
  <si>
    <t>212752133</t>
  </si>
  <si>
    <t>Trativody z drenážních trubek pro liniové stavby a komunikace se zřízením štěrkového lože pod trubky a s jejich obsypem v otevřeném výkopu trubka korugovaná sendvičová PE-HD SN 4 neperforovaná DN 200</t>
  </si>
  <si>
    <t>https://podminky.urs.cz/item/CS_URS_2023_02/212752133</t>
  </si>
  <si>
    <t>Poznámka k položce:_x000d_
propojení drenáže vlevo a vpravo dle situace</t>
  </si>
  <si>
    <t>212752412</t>
  </si>
  <si>
    <t>Trativody z drenážních trubek pro liniové stavby a komunikace se zřízením štěrkového lože pod trubky a s jejich obsypem v otevřeném výkopu trubka korugovaná sendvičová PE-HD SN 8 perforace 220° DN 150</t>
  </si>
  <si>
    <t>https://podminky.urs.cz/item/CS_URS_2023_02/212752412</t>
  </si>
  <si>
    <t xml:space="preserve">13,7+19   "dle PP a situace   </t>
  </si>
  <si>
    <t>213141122</t>
  </si>
  <si>
    <t>Zřízení vrstvy z geotextilie filtrační, separační, odvodňovací, ochranné, výztužné nebo protierozní ve sklonu přes 1:5 do 1:2, šířky přes 3 do 6 m</t>
  </si>
  <si>
    <t>https://podminky.urs.cz/item/CS_URS_2023_02/213141122</t>
  </si>
  <si>
    <t>Poznámka k položce:_x000d_
pod aktivní zónou - dle pol. 564851111</t>
  </si>
  <si>
    <t xml:space="preserve">(175*1,1)    "vnitroareálová komunikace - dle pol. 577134111   </t>
  </si>
  <si>
    <t xml:space="preserve">128*1,05    "pod dlažbou DL 80  - dle pol. 596212212   </t>
  </si>
  <si>
    <t xml:space="preserve">56    "dle pol. 577134111   </t>
  </si>
  <si>
    <t xml:space="preserve">13    "pod vegetační tvárnice - dle pol. 596412210   </t>
  </si>
  <si>
    <t>69311007</t>
  </si>
  <si>
    <t>geotextilie tkaná separační, filtrační, výztužná PP pevnost v tahu 25kN/m</t>
  </si>
  <si>
    <t>-380974222</t>
  </si>
  <si>
    <t>395,9*1,15 'Přepočtené koeficientem množství</t>
  </si>
  <si>
    <t xml:space="preserve">Komunikace pozemní   </t>
  </si>
  <si>
    <t>564851111</t>
  </si>
  <si>
    <t>Podklad ze štěrkodrti ŠD s rozprostřením a zhutněním plochy přes 100 m2, po zhutnění tl. 150 mm</t>
  </si>
  <si>
    <t>https://podminky.urs.cz/item/CS_URS_2023_02/564851111</t>
  </si>
  <si>
    <t>Poznámka k položce:_x000d_
ŠDA a ŠDB ve vnitroareálové komunikaci, v rampě i v chodníku</t>
  </si>
  <si>
    <t xml:space="preserve">(175*1,1)+175    "vnitroareálová komunikace - dle pol. 577134111   </t>
  </si>
  <si>
    <t xml:space="preserve">128*1,05*2    "pod dlažbou DL 80  - dle pol. 596212212   </t>
  </si>
  <si>
    <t xml:space="preserve">56*(1/2)*2     "dle pol. 577134111 x 1/2 plochy obrusné vrtvy vzhledem k odstupňování vrstev dle PP   </t>
  </si>
  <si>
    <t xml:space="preserve">13*2     "pod vegetační tvárnice - dle pol. 596412210   </t>
  </si>
  <si>
    <t>565145101</t>
  </si>
  <si>
    <t>Asfaltový beton vrstva podkladní ACP 16 (obalované kamenivo střednězrnné - OKS) s rozprostřením a zhutněním v pruhu šířky do 1,5 m, po zhutnění tl. 60 mm</t>
  </si>
  <si>
    <t>https://podminky.urs.cz/item/CS_URS_2023_02/565145101</t>
  </si>
  <si>
    <t xml:space="preserve">26+10   "napojení na stáv. komunikaci   </t>
  </si>
  <si>
    <t>565155111</t>
  </si>
  <si>
    <t>Asfaltový beton vrstva podkladní ACP 16 (obalované kamenivo střednězrnné - OKS) s rozprostřením a zhutněním v pruhu šířky přes 1,5 do 3 m, po zhutnění tl. 70 mm</t>
  </si>
  <si>
    <t>https://podminky.urs.cz/item/CS_URS_2023_02/565155111</t>
  </si>
  <si>
    <t xml:space="preserve">175            "dle pol. 577134111   </t>
  </si>
  <si>
    <t>573191111</t>
  </si>
  <si>
    <t>Postřik infiltrační kationaktivní emulzí v množství 1,00 kg/m2</t>
  </si>
  <si>
    <t>https://podminky.urs.cz/item/CS_URS_2023_02/573191111</t>
  </si>
  <si>
    <t>Poznámka k položce:_x000d_
dle pol. 565155111</t>
  </si>
  <si>
    <t xml:space="preserve">175   "dle pol. 565155111   </t>
  </si>
  <si>
    <t xml:space="preserve">36   "dle pol. 565145101   </t>
  </si>
  <si>
    <t>573231107</t>
  </si>
  <si>
    <t>Postřik spojovací PS bez posypu kamenivem ze silniční emulze, v množství 0,40 kg/m2</t>
  </si>
  <si>
    <t>https://podminky.urs.cz/item/CS_URS_2023_02/573231107</t>
  </si>
  <si>
    <t>Poznámka k položce:_x000d_
PS 0,35 kg/m2 dle pol. 577134111</t>
  </si>
  <si>
    <t xml:space="preserve">231   "pod ACO 11 dle pol. 577134111   </t>
  </si>
  <si>
    <t xml:space="preserve">45   "pod ACL 16 dle pol. 577145112   </t>
  </si>
  <si>
    <t>577134111</t>
  </si>
  <si>
    <t>Asfaltový beton vrstva obrusná ACO 11 (ABS) s rozprostřením a se zhutněním z nemodifikovaného asfaltu v pruhu šířky do 3 m tř. I, po zhutnění tl. 40 mm</t>
  </si>
  <si>
    <t>https://podminky.urs.cz/item/CS_URS_2023_02/577134111</t>
  </si>
  <si>
    <t>Poznámka k položce:_x000d_
plochy dle Situace</t>
  </si>
  <si>
    <t xml:space="preserve">175    "vnitroareálová komunikace - asfalt   </t>
  </si>
  <si>
    <t xml:space="preserve">40+16    "oprava stáv. komunikace   </t>
  </si>
  <si>
    <t>577145112</t>
  </si>
  <si>
    <t>Asfaltový beton vrstva ložní ACL 16 (ABH) s rozprostřením a zhutněním z nemodifikovaného asfaltu v pruhu šířky do 3 m, po zhutnění tl. 50 mm</t>
  </si>
  <si>
    <t>https://podminky.urs.cz/item/CS_URS_2023_02/577145112</t>
  </si>
  <si>
    <t xml:space="preserve">32+13   "napojení na stáv. komunikaci   </t>
  </si>
  <si>
    <t>596211110</t>
  </si>
  <si>
    <t>Kladení dlažby z betonových zámkových dlaždic komunikací pro pěší ručně s ložem z kameniva těženého nebo drceného tl. do 40 mm, s vyplněním spár s dvojitým hutněním, vibrováním a se smetením přebytečného materiálu na krajnici tl. 60 mm skupiny A, pro plochy do 50 m2</t>
  </si>
  <si>
    <t>https://podminky.urs.cz/item/CS_URS_2023_02/596211110</t>
  </si>
  <si>
    <t>Poznámka k položce:_x000d_
dle pol. 113106123</t>
  </si>
  <si>
    <t xml:space="preserve">(2*1,36)+1,28+1,25   "předláždění v místech křížení nové vozovky s chodníkem   </t>
  </si>
  <si>
    <t>596212212</t>
  </si>
  <si>
    <t>Kladení dlažby z betonových zámkových dlaždic pozemních komunikací ručně s ložem z kameniva těženého nebo drceného tl. do 50 mm, s vyplněním spár, s dvojitým hutněním vibrováním a se smetením přebytečného materiálu na krajnici tl. 80 mm skupiny A, pro plochy přes 100 do 300 m2</t>
  </si>
  <si>
    <t>https://podminky.urs.cz/item/CS_URS_2023_02/596212212</t>
  </si>
  <si>
    <t xml:space="preserve">68+15+45   "komunikace vnitroareálová - dlažba - dle Situace   </t>
  </si>
  <si>
    <t>59245226</t>
  </si>
  <si>
    <t>dlažba tvar obdélník betonová pro nevidomé 200x100x80mm barevná</t>
  </si>
  <si>
    <t xml:space="preserve">3,3 * 1,03   </t>
  </si>
  <si>
    <t>59245020</t>
  </si>
  <si>
    <t>dlažba tvar obdélník betonová 200x100x80mm přírodní</t>
  </si>
  <si>
    <t xml:space="preserve">128 * 1,03   </t>
  </si>
  <si>
    <t>596412210</t>
  </si>
  <si>
    <t>Kladení dlažby z betonových vegetačních dlaždic pozemních komunikací s ložem z kameniva těženého nebo drceného tl. do 50 mm, s vyplněním spár a vegetačních otvorů, s hutněním vibrováním tl. 80 mm, pro plochy do 50 m2</t>
  </si>
  <si>
    <t>https://podminky.urs.cz/item/CS_URS_2023_02/596412210</t>
  </si>
  <si>
    <t>59246016</t>
  </si>
  <si>
    <t>dlažba plošná betonová vegetační 600x400x80mm</t>
  </si>
  <si>
    <t xml:space="preserve">Trubní vedení   </t>
  </si>
  <si>
    <t>895211141</t>
  </si>
  <si>
    <t>Drenážní šachtice kontrolní z betonových dílců DN 1000 mm hloubky do 2 m</t>
  </si>
  <si>
    <t>https://podminky.urs.cz/item/CS_URS_2023_02/895211141</t>
  </si>
  <si>
    <t>Poznámka k položce:_x000d_
Drenážní šachty pojížděné pro třídu zatížení C250</t>
  </si>
  <si>
    <t xml:space="preserve">Ostatní konstrukce a práce, bourání   </t>
  </si>
  <si>
    <t>914511111</t>
  </si>
  <si>
    <t>Montáž sloupku dopravních značek délky do 3,5 m do betonového základu</t>
  </si>
  <si>
    <t>https://podminky.urs.cz/item/CS_URS_2023_02/914511111</t>
  </si>
  <si>
    <t>Poznámka k položce:_x000d_
vč. zemních prací a betonového základu</t>
  </si>
  <si>
    <t>40445225</t>
  </si>
  <si>
    <t>sloupek pro dopravní značku Zn D 60mm v 3,5m</t>
  </si>
  <si>
    <t>914111111</t>
  </si>
  <si>
    <t>Montáž svislé dopravní značky základní velikosti do 1 m2 objímkami na sloupky nebo konzoly</t>
  </si>
  <si>
    <t>https://podminky.urs.cz/item/CS_URS_2023_02/914111111</t>
  </si>
  <si>
    <t>Poznámka k položce:_x000d_
zpětné osazení stáv. značek na konzoly u vjezdu do garáže a osazení dvou nových značek v garáži</t>
  </si>
  <si>
    <t xml:space="preserve">3+4   "značky na konzoly   </t>
  </si>
  <si>
    <t xml:space="preserve">1    "STOP značka na sloupek   </t>
  </si>
  <si>
    <t>914531112</t>
  </si>
  <si>
    <t>Montáž konzol nebo nástavců pro osazení dopravních značek velikosti do 1 m2 na zeď</t>
  </si>
  <si>
    <t>https://podminky.urs.cz/item/CS_URS_2023_02/914531112</t>
  </si>
  <si>
    <t>40445220</t>
  </si>
  <si>
    <t>držák dopravní značky na stěnu D 60mm</t>
  </si>
  <si>
    <t>915111111</t>
  </si>
  <si>
    <t>Vodorovné dopravní značení stříkané barvou dělící čára šířky 125 mm souvislá bílá základní</t>
  </si>
  <si>
    <t>https://podminky.urs.cz/item/CS_URS_2023_02/915111111</t>
  </si>
  <si>
    <t xml:space="preserve">(23,125+1,6+0,25+16)/0,125   </t>
  </si>
  <si>
    <t>915131111</t>
  </si>
  <si>
    <t>Vodorovné dopravní značení stříkané barvou přechody pro chodce, šipky, symboly bílé základní</t>
  </si>
  <si>
    <t>https://podminky.urs.cz/item/CS_URS_2023_02/915131111</t>
  </si>
  <si>
    <t xml:space="preserve">4*0,825   </t>
  </si>
  <si>
    <t>916131113</t>
  </si>
  <si>
    <t>Osazení silničního obrubníku betonového se zřízením lože, s vyplněním a zatřením spár cementovou maltou ležatého s boční opěrou z betonu prostého, do lože z betonu prostého</t>
  </si>
  <si>
    <t>https://podminky.urs.cz/item/CS_URS_2023_02/916131113</t>
  </si>
  <si>
    <t>59217029</t>
  </si>
  <si>
    <t>obrubník betonový silniční nájezdový 1000x150x150mm</t>
  </si>
  <si>
    <t xml:space="preserve">(17,87+5,8)+(3,0*2)+(2,5*2)   </t>
  </si>
  <si>
    <t>59217030</t>
  </si>
  <si>
    <t>obrubník betonový silniční přechodový 1000x150x150-250mm</t>
  </si>
  <si>
    <t xml:space="preserve">4+3,575   </t>
  </si>
  <si>
    <t>916131213</t>
  </si>
  <si>
    <t>Osazení silničního obrubníku betonového se zřízením lože, s vyplněním a zatřením spár cementovou maltou stojatého s boční opěrou z betonu prostého, do lože z betonu prostého</t>
  </si>
  <si>
    <t>https://podminky.urs.cz/item/CS_URS_2023_02/916131213</t>
  </si>
  <si>
    <t xml:space="preserve">5,6+5,8    "v oblouku rampy   </t>
  </si>
  <si>
    <t>59217023</t>
  </si>
  <si>
    <t>obrubník betonový chodníkový 1000x150x250mm</t>
  </si>
  <si>
    <t xml:space="preserve">6,0+5,8+10,5   "zapuštěný obrubník mezi komunikací a chodníkem dle pod.řez a situace   </t>
  </si>
  <si>
    <t xml:space="preserve">5,04+11    "nezapuštěný obrubník 80 x 250   </t>
  </si>
  <si>
    <t>59217007</t>
  </si>
  <si>
    <t>obrubník betonový parkový 500x80x200mm</t>
  </si>
  <si>
    <t>916921111R</t>
  </si>
  <si>
    <t>Monolitické příkopy, krajníky nebo obrubníky pl 0,055 m2 v přímce nebo oblouku r přes 20 m</t>
  </si>
  <si>
    <t>Poznámka k položce:_x000d_
odrazný vodící obrubník š.0,25 mm vč. proříznutí a zalití příčných spár vč. bednění a odbednění a všech potřebných prací a materiálů</t>
  </si>
  <si>
    <t>916921112R</t>
  </si>
  <si>
    <t>Monolitické příkopy, krajníky nebo obrubníky pl 0,11 m2 v přímce nebo oblouku r přes 20 m</t>
  </si>
  <si>
    <t>Poznámka k položce:_x000d_
odrazný vodící obrubník š. 0,5 m vč. proříznutí a zalití příčných spár vč. bednění a odbednění a všech potřebných prací a materiálů</t>
  </si>
  <si>
    <t>919732221</t>
  </si>
  <si>
    <t>Styčná pracovní spára při napojení nového živičného povrchu na stávající se zalitím za tepla modifikovanou asfaltovou hmotou s posypem vápenným hydrátem šířky do 15 mm, hloubky do 25 mm bez prořezání spáry</t>
  </si>
  <si>
    <t>https://podminky.urs.cz/item/CS_URS_2023_02/919732221</t>
  </si>
  <si>
    <t>Poznámka k položce:_x000d_
dle pol. 919735113</t>
  </si>
  <si>
    <t>919735113</t>
  </si>
  <si>
    <t>Řezání stávajícího živičného krytu nebo podkladu hloubky přes 100 do 150 mm</t>
  </si>
  <si>
    <t>https://podminky.urs.cz/item/CS_URS_2023_02/919735113</t>
  </si>
  <si>
    <t xml:space="preserve">(7,8*2+4,0)+(19,87*2+4)+(10+47)*2   "při napojení na stáv. vozovku a podél monolotických obrub   </t>
  </si>
  <si>
    <t>935932111</t>
  </si>
  <si>
    <t>Osazení odvodňovacího plastového žlabu s krycím roštem šířky do 200 mm</t>
  </si>
  <si>
    <t>https://podminky.urs.cz/item/CS_URS_2023_02/935932111</t>
  </si>
  <si>
    <t xml:space="preserve">2*6,0   </t>
  </si>
  <si>
    <t>56241027</t>
  </si>
  <si>
    <t>žlab odvodňovací PE/PP zátěž A15-D400 světlá š 200mm</t>
  </si>
  <si>
    <t>ACO.405110</t>
  </si>
  <si>
    <t>ACO Drain N100 - 10, žlab 1,0m; spád 0,5%</t>
  </si>
  <si>
    <t>Poznámka k položce:_x000d_
30</t>
  </si>
  <si>
    <t>ACO.6305</t>
  </si>
  <si>
    <t>ACO Drain N100 - B125, mřížkový rošt 1,0m, ZN</t>
  </si>
  <si>
    <t>Poznámka k položce:_x000d_
200</t>
  </si>
  <si>
    <t>966006132</t>
  </si>
  <si>
    <t>Odstranění dopravních nebo orientačních značek se sloupkem s uložením hmot na vzdálenost do 20 m nebo s naložením na dopravní prostředek, se zásypem jam a jeho zhutněním s betonovou patkou</t>
  </si>
  <si>
    <t>https://podminky.urs.cz/item/CS_URS_2023_02/966006132</t>
  </si>
  <si>
    <t>966006211</t>
  </si>
  <si>
    <t>Odstranění (demontáž) svislých dopravních značek s odklizením materiálu na skládku na vzdálenost do 20 m nebo s naložením na dopravní prostředek ze sloupů, sloupků nebo konzol</t>
  </si>
  <si>
    <t>https://podminky.urs.cz/item/CS_URS_2023_02/966006211</t>
  </si>
  <si>
    <t>Poznámka k položce:_x000d_
odstranění stáv. značek ze sloupů, vč. uložení pro zpětné osazení do nové polohy</t>
  </si>
  <si>
    <t>997</t>
  </si>
  <si>
    <t xml:space="preserve">Přesun sutě   </t>
  </si>
  <si>
    <t>997221561</t>
  </si>
  <si>
    <t>Vodorovná doprava suti bez naložení, ale se složením a s hrubým urovnáním z kusových materiálů, na vzdálenost do 1 km</t>
  </si>
  <si>
    <t>https://podminky.urs.cz/item/CS_URS_2023_02/997221561</t>
  </si>
  <si>
    <t xml:space="preserve">22,708-1,365   "odečet dlažby v chodníku, která se bude vracet zpět   </t>
  </si>
  <si>
    <t>997221569</t>
  </si>
  <si>
    <t>Vodorovná doprava suti bez naložení, ale se složením a s hrubým urovnáním Příplatek k ceně za každý další i započatý 1 km přes 1 km</t>
  </si>
  <si>
    <t>https://podminky.urs.cz/item/CS_URS_2023_02/997221569</t>
  </si>
  <si>
    <t>Poznámka k položce:_x000d_
předpoklad skládky ve vzdálenosti 15 km, násobeno koefic. 14</t>
  </si>
  <si>
    <t xml:space="preserve">21,343 * 14   </t>
  </si>
  <si>
    <t>997221645</t>
  </si>
  <si>
    <t>Poplatek za uložení stavebního odpadu na skládce (skládkovné) asfaltového bez obsahu dehtu zatříděného do Katalogu odpadů pod kódem 17 03 02</t>
  </si>
  <si>
    <t>https://podminky.urs.cz/item/CS_URS_2023_02/997221645</t>
  </si>
  <si>
    <t>Poznámka k položce:_x000d_
dle pol. 997221561</t>
  </si>
  <si>
    <t xml:space="preserve">Přesun hmot   </t>
  </si>
  <si>
    <t>998225111</t>
  </si>
  <si>
    <t>Přesun hmot pro komunikace s krytem z kameniva, monolitickým betonovým nebo živičným dopravní vzdálenost do 200 m jakékoliv délky objektu</t>
  </si>
  <si>
    <t>https://podminky.urs.cz/item/CS_URS_2023_02/998225111</t>
  </si>
  <si>
    <t xml:space="preserve">Práce a dodávky PSV   </t>
  </si>
  <si>
    <t xml:space="preserve">Izolace proti vodě, vlhkosti a plynům   </t>
  </si>
  <si>
    <t>711113121</t>
  </si>
  <si>
    <t>Izolace proti zemní vlhkosti natěradly a tmely za studena na ploše svislé S těsnícím nátěrem na bázi pryže (latexu) a bitumenů</t>
  </si>
  <si>
    <t>https://podminky.urs.cz/item/CS_URS_2023_02/711113121</t>
  </si>
  <si>
    <t xml:space="preserve">63,34*0,11   "ošetření hran bitumenovou zálivkou dle situace   </t>
  </si>
  <si>
    <t xml:space="preserve">Práce a dodávky M   </t>
  </si>
  <si>
    <t>22-M</t>
  </si>
  <si>
    <t xml:space="preserve">Montáže technologických zařízení pro dopravní stavby   </t>
  </si>
  <si>
    <t>220182002</t>
  </si>
  <si>
    <t>Zatažení trubek do chráničky 110 mm ochranné z HDPE</t>
  </si>
  <si>
    <t>https://podminky.urs.cz/item/CS_URS_2023_02/220182002</t>
  </si>
  <si>
    <t xml:space="preserve">(2*8,5)+(2*6,82)"uložení stáv. kabelů NN a VO do TK žlabů   </t>
  </si>
  <si>
    <t>SO-05.05 - Exterierový mobiliář</t>
  </si>
  <si>
    <t>Pol406</t>
  </si>
  <si>
    <t>Doprava a montáž mobiliáře</t>
  </si>
  <si>
    <t>1493408498</t>
  </si>
  <si>
    <t>Pol398</t>
  </si>
  <si>
    <t xml:space="preserve">Venkovní lavička s opěradlem_x000d_
Rozměry: 770x1820x650mm_x000d_
Materiál a konstrukce: konstrukce z hliníkové slitiny, sedák i opěradlo z dřevěných lamel akátové nebo tropické dřevo._x000d_
Barevné provedení:_x000d_
Schéma slouží jako vzor technického, materiálového a tvarového provedení „Konkrétní označené typy / výrobky slouží pouze pro definici dodávky a mohou být zaměněny pouze za předpokladu při zachování technických, funkčních a estetických vlastností a záručních podmínek za jiný model / výrobek.“_x000d_
</t>
  </si>
  <si>
    <t>1104639587</t>
  </si>
  <si>
    <t>Pol399</t>
  </si>
  <si>
    <t xml:space="preserve">Stojan na kola_x000d_
Rozměry: 1220x50x885mm_x000d_
Materiál a konstrukce: Zinkovaná ocelová konstrukce opatřená nástřikem práškového vypalovacího laku. V horní částí ochranný pás z odolné gumy (EPDM). Počet je uveden jako počet jednotlivých "rámů" stojanu_x000d_
Barevné provedení:_x000d_
Schéma slouží jako vzor technického, materiálového a tvarového provedení „Konkrétní označené typy / výrobky slouží pouze pro definici dodávky a mohou být zaměněny pouze za předpokladu při zachování technických, funkčních a estetických vlastností a záručních podmínek za jiný model / výrobek.“_x000d_
</t>
  </si>
  <si>
    <t>-480593720</t>
  </si>
  <si>
    <t>Pol400</t>
  </si>
  <si>
    <t xml:space="preserve">Popelnice_x000d_
Rozměry: 500x550x933mm_x000d_
Materiál a konstrukce: Plastová HDPE popelnice, 120l, různé barvy dle tříděného odpadu, s kolečky pro snadnou manipulaci_x000d_
Barevné provedení:_x000d_
Schéma slouží jako vzor technického, materiálového a tvarového provedení „Konkrétní označené typy / výrobky slouží pouze pro definici dodávky a mohou být zaměněny pouze za předpokladu při zachování technických, funkčních a estetických vlastností a záručních podmínek za jiný model / výrobek.“_x000d_
</t>
  </si>
  <si>
    <t>973142674</t>
  </si>
  <si>
    <t>Pol401</t>
  </si>
  <si>
    <t xml:space="preserve">Venkovní odpadkový koš_x000d_
Rozměr: 485x745x850mm, objem 120L_x000d_
Materiál a konstrukce: HPC beton, vnitřní pozinkovaná nádoba, 120l, verze s rámečkem na uchycení plastového pytle_x000d_
Barevné provedení : beton_x000d_
Schéma slouží jako vzor technického, materiálového a tvarového provedení „Konkrétní označené typy / výrobky slouží pouze pro definici dodávky a mohou být zaměněny pouze za předpokladu při zachování technických, funkčních a estetických vlastností a záručních podmínek za jiný model / výrobek.“_x000d_
</t>
  </si>
  <si>
    <t>1125017088</t>
  </si>
  <si>
    <t xml:space="preserve">Poznámka k položce:_x000d_
 </t>
  </si>
  <si>
    <t xml:space="preserve">Schránky Richter Czech Poštovní schránka BK.24.N_x000d_
"Rozměr poštovní schránky Š/V/H: 320x240x60 mm
Rozměr vhozu Š/V: 294x21 mm"_x000d_
Materiál a konstrukce: nerez, do sestavy_x000d_
Barevné provedení : nerez_x000d_
Schéma slouží jako vzor technického, materiálového a tvarového provedení „Konkrétní označené typy / výrobky slouží pouze pro definici dodávky a mohou být zaměněny pouze za předpokladu při zachování technických, funkčních a estetických vlastností a záručních podmínek za jiný model / výrobek.“_x000d_
</t>
  </si>
  <si>
    <t>1491338455</t>
  </si>
  <si>
    <t>SO-05.03 - Oplocení předzahrádek</t>
  </si>
  <si>
    <t>131151342</t>
  </si>
  <si>
    <t>Vrtání jamek strojně průměru přes 100 do 200 mm</t>
  </si>
  <si>
    <t>1635720368</t>
  </si>
  <si>
    <t>https://podminky.urs.cz/item/CS_URS_2023_02/131151342</t>
  </si>
  <si>
    <t>135,863*0,8</t>
  </si>
  <si>
    <t>338171113</t>
  </si>
  <si>
    <t>Montáž sloupků a vzpěr plotových ocelových trubkových nebo profilovaných výšky do 2 m se zabetonováním do 0,08 m3 do připravených jamek</t>
  </si>
  <si>
    <t>842740053</t>
  </si>
  <si>
    <t>https://podminky.urs.cz/item/CS_URS_2023_02/338171113</t>
  </si>
  <si>
    <t>oplocení typ 1</t>
  </si>
  <si>
    <t>(18,1+13,3*8+18,6+26,6)/2,2</t>
  </si>
  <si>
    <t>(9+9,2+10,6+11,4+12,1+12,8+13,1+51)/2,2</t>
  </si>
  <si>
    <t>55342255</t>
  </si>
  <si>
    <t>sloupek plotový průběžný Pz a komaxitový 2500/38x1,5mm</t>
  </si>
  <si>
    <t>2110464779</t>
  </si>
  <si>
    <t>348101210</t>
  </si>
  <si>
    <t>Osazení vrat nebo vrátek k oplocení na sloupky ocelové, plochy jednotlivě do 2 m2</t>
  </si>
  <si>
    <t>2002422543</t>
  </si>
  <si>
    <t>https://podminky.urs.cz/item/CS_URS_2023_02/348101210</t>
  </si>
  <si>
    <t>55342331</t>
  </si>
  <si>
    <t>branka plotová jednokřídlá Pz 1000x1730mm</t>
  </si>
  <si>
    <t>1765796502</t>
  </si>
  <si>
    <t>348121221</t>
  </si>
  <si>
    <t>Osazení podhrabových desek na ocelové sloupky, délky desek přes 2 do 3 m</t>
  </si>
  <si>
    <t>1798811822</t>
  </si>
  <si>
    <t>https://podminky.urs.cz/item/CS_URS_2023_02/348121221</t>
  </si>
  <si>
    <t>59233119</t>
  </si>
  <si>
    <t>deska plotová betonová 2000x50x290mm</t>
  </si>
  <si>
    <t>1990941189</t>
  </si>
  <si>
    <t>348171120</t>
  </si>
  <si>
    <t>Montáž oplocení z dílců kovových rámových, na ocelové sloupky, výšky přes 1,0 do 1,5 m</t>
  </si>
  <si>
    <t>48788350</t>
  </si>
  <si>
    <t>https://podminky.urs.cz/item/CS_URS_2023_02/348171120</t>
  </si>
  <si>
    <t>55342312</t>
  </si>
  <si>
    <t>pole plotové kovové 1500x2000mm</t>
  </si>
  <si>
    <t>-1940004449</t>
  </si>
  <si>
    <t>3481823</t>
  </si>
  <si>
    <t>D+M vnější oplocení tahokov kotvené do opěrné stěny</t>
  </si>
  <si>
    <t>-411469235</t>
  </si>
  <si>
    <t>998232110</t>
  </si>
  <si>
    <t>Přesun hmot pro oplocení se svislou nosnou konstrukcí zděnou z cihel, tvárnic, bloků, popř. kovovou nebo dřevěnou vodorovná dopravní vzdálenost do 50 m, pro oplocení výšky do 3 m</t>
  </si>
  <si>
    <t>444822308</t>
  </si>
  <si>
    <t>https://podminky.urs.cz/item/CS_URS_2023_02/998232110</t>
  </si>
  <si>
    <t>SO-05.04 - Oplocení pozemku</t>
  </si>
  <si>
    <t>718512422</t>
  </si>
  <si>
    <t xml:space="preserve">sloupky </t>
  </si>
  <si>
    <t>89,045*0,8</t>
  </si>
  <si>
    <t>12*0,8</t>
  </si>
  <si>
    <t xml:space="preserve">vzpěry </t>
  </si>
  <si>
    <t>-1923494178</t>
  </si>
  <si>
    <t>oplocení typ 2</t>
  </si>
  <si>
    <t>(16,6+56,3+78+45)/2,5</t>
  </si>
  <si>
    <t>vzpěry</t>
  </si>
  <si>
    <t>-1138432449</t>
  </si>
  <si>
    <t>55342255a</t>
  </si>
  <si>
    <t xml:space="preserve">sloupek plotový vzpěra Pz a komaxitový </t>
  </si>
  <si>
    <t>1018907577</t>
  </si>
  <si>
    <t>36934042</t>
  </si>
  <si>
    <t>94625479</t>
  </si>
  <si>
    <t>348101230</t>
  </si>
  <si>
    <t>Osazení vrat nebo vrátek k oplocení na sloupky ocelové, plochy jednotlivě přes 4 do 6 m2</t>
  </si>
  <si>
    <t>-1590427734</t>
  </si>
  <si>
    <t>https://podminky.urs.cz/item/CS_URS_2023_02/348101230</t>
  </si>
  <si>
    <t>55342344</t>
  </si>
  <si>
    <t>brána plotová dvoukřídlá Pz 4000x1730mm</t>
  </si>
  <si>
    <t>721058556</t>
  </si>
  <si>
    <t>1671651515</t>
  </si>
  <si>
    <t>348401120</t>
  </si>
  <si>
    <t>Montáž oplocení z pletiva strojového s napínacími dráty do 1,6 m</t>
  </si>
  <si>
    <t>19179605</t>
  </si>
  <si>
    <t>https://podminky.urs.cz/item/CS_URS_2023_02/348401120</t>
  </si>
  <si>
    <t>16,6+56,3+78+45</t>
  </si>
  <si>
    <t>31324756</t>
  </si>
  <si>
    <t>pletivo drátěné se čtvercovými oky zapletené Pz 50x2x1600mm</t>
  </si>
  <si>
    <t>-1279636645</t>
  </si>
  <si>
    <t>-1900761494</t>
  </si>
  <si>
    <t>SO-06 - Sadové a terénní úpravy</t>
  </si>
  <si>
    <t>SO-06.01 - Čisté terénní úpravy</t>
  </si>
  <si>
    <t>776123038</t>
  </si>
  <si>
    <t>ornice z meziskládky na rozprostření</t>
  </si>
  <si>
    <t>579,52</t>
  </si>
  <si>
    <t>-784275807</t>
  </si>
  <si>
    <t>ornice k rozprostření</t>
  </si>
  <si>
    <t>181351005</t>
  </si>
  <si>
    <t>Rozprostření a urovnání ornice v rovině nebo ve svahu sklonu do 1:5 strojně při souvislé ploše do 100 m2, tl. vrstvy přes 250 do 300 mm</t>
  </si>
  <si>
    <t>-406271820</t>
  </si>
  <si>
    <t>https://podminky.urs.cz/item/CS_URS_2023_02/181351005</t>
  </si>
  <si>
    <t>579,52/0,3</t>
  </si>
  <si>
    <t>"odečet atrium" -128,77</t>
  </si>
  <si>
    <t>SO-06.02 - Závlaha</t>
  </si>
  <si>
    <t>Postřikovače, trysky - Postřikovače, trysky</t>
  </si>
  <si>
    <t>Čerpadlo a čerpací s - Čerpadlo a čerpací s</t>
  </si>
  <si>
    <t>43536</t>
  </si>
  <si>
    <t>PRO-HC 12, WiFi, Hydrawise, 12 sekcí, int. trafo | Profesionální exteriérová ovládací jednotka. Ovládaní přes webové rozhraní (prohlížeč, smartphone) v českém jazyce. 12 sekcí (+1 hlavní ventil), 2x senzorový vstup. Interní transformátor.</t>
  </si>
  <si>
    <t>12130</t>
  </si>
  <si>
    <t>Rain Clik - čidlo srážek s okamžitou aktivací | Senzor srážek s funkcí Quick Response (okamžitá aktivace - 2-5 min), zpětná deaktivace do 4 hod, reg. rychlosti vysychání, ALU konzole, 24 V nebo 9 V</t>
  </si>
  <si>
    <t>43509</t>
  </si>
  <si>
    <t>HOME PLAN (pro konc. klienty) | Základní licence vzdálené správy HOME PLAN k ovládacím jednotkám se sw Hunter Hydrawise pro koncové uživatele. Tato licence umožňuje využívat základní funkce jednotky.</t>
  </si>
  <si>
    <t>11210</t>
  </si>
  <si>
    <t>STANDARD - se zeleným víkem | Obdélníková šachtice STANDARD PC zelené víko, výška 30 cm, víko 39,5x27 cm, základna 37,5x51 cm, bez otvorů, zajišťovací šroub</t>
  </si>
  <si>
    <t>13263</t>
  </si>
  <si>
    <t>Rozdělovač 3x1" s plochým těsněním | 3-ramenný rozdělovač 1" se čtyřmi převlečnými matkami pro připojení el. mag. ventilů (4x matka/1x vnější závit). Součástí tvarovky jsou plochá těsnění pro převlečné matky.</t>
  </si>
  <si>
    <t>13262</t>
  </si>
  <si>
    <t>Rozdělovač 2x1" s plochým těsněním | 2-ramenný rozdělovač 1" se třemi převlečnými matkami pro připojení el. mag. ventilů (3x matka/1x vnější závit). Součástí tvarovky jsou plochá těsnění pro převlečné matky.</t>
  </si>
  <si>
    <t>4111</t>
  </si>
  <si>
    <t>CONNECTO - Závitové DG přechody s vnějším závitem | DG přechod s vnějším závitem 40x1" /zelené/, pro spojování potrubí z nízkohustotního polyethylenu PE-LD a středněhustotního polyethylenu PE-MD</t>
  </si>
  <si>
    <t>1141</t>
  </si>
  <si>
    <t>PE-LD/ES (PN 6), Ø 25-63 mm | Potrubí PE-LD/ES 32x3,0 mm, PN 6, velmi kvalitní potrubí pro sekční rozvody, návin 100 m, cena uvedena za 1 m</t>
  </si>
  <si>
    <t>4404</t>
  </si>
  <si>
    <t>CONNECTO - T - kusy | T-kus 32 /zelené/, pro spojování potrubí z nízkohustotního polyethylenu PE-LD a středněhustotního polyethylenu PE-MD</t>
  </si>
  <si>
    <t>4204</t>
  </si>
  <si>
    <t>CONNECTO - Zátky na potrubí | Zátka na potrubí 32 /zelená/, pro spojování potrubí z nízkohustotního polyethylenu PE-LD a středněhustotního polyethylenu PE-MD</t>
  </si>
  <si>
    <t>4004</t>
  </si>
  <si>
    <t>CONNECTO - Spojky přímé | Spojka přímá 32x32 /zelená/, pro spojování potrubí z nízkohustotního polyethylenu PE-LD a středněhustotního polyethylenu PE-MD</t>
  </si>
  <si>
    <t>Postřikovače, trysky</t>
  </si>
  <si>
    <t>22001</t>
  </si>
  <si>
    <t>PRO-SPRAY, zátěžový, výsuv 10 cm | Výsuvný postřikovač (10 cm) bez trysky s proplachovou zátkou, určený pro rozprašovací nebo rotační trysky, zesílené tělo, originální těsnění zamezující protékání, 1/2" zapuštěný závit, Profesionální řada - TOP PRODUCT</t>
  </si>
  <si>
    <t>31050</t>
  </si>
  <si>
    <t>MP 1000-CORNER, dostřik 3,7 - 4,6 m, 45 - 105° | Rotační hlavice, plynule nastavitelná výseč 45 - 105°, poloměr dostřiku 4,1 m / 2,8 bar, filtr</t>
  </si>
  <si>
    <t>31051</t>
  </si>
  <si>
    <t>MP 1000, dostřik 3,7 - 4,6 m, 90 - 210° | Rotační hlavice, plynule nastavitelná výseč 90 - 210°, poloměr dostřiku 4,1 m / 2,8 bar, filtr</t>
  </si>
  <si>
    <t>31052</t>
  </si>
  <si>
    <t>MP 1000, dostřik 3,7 - 4,6 m, 210 - 270° | Rotační hlavice, plynule nastavitelná výseč 210 - 270°, poloměr dostřiku 4,1 m / 2,8 bar, filtr</t>
  </si>
  <si>
    <t>31061</t>
  </si>
  <si>
    <t>MP 2000 dostřik 4,9 - 6,4 m, 90 - 210° | Rotační hlavice, nastavitelná výseč 90 - 210°, poloměr dostřiku 5,8 m / 2,8 bar, filtr</t>
  </si>
  <si>
    <t>31062</t>
  </si>
  <si>
    <t>MP 2000 dostřik 4,9 - 6,4 m, 210 - 270° | Rotační hlavice, nastavitelná výseč 210 - 270°, poloměr dostřiku 5,8 m / 2,8 bar, filtr</t>
  </si>
  <si>
    <t>31071</t>
  </si>
  <si>
    <t>MP 3000 dostřik 7,6 - 9,1m, 90 - 210° | Rotační hlavice, nastavitelná výseč 90 - 210°, poloměr dostřiku 9,1 m / 2,8 bar, filtr</t>
  </si>
  <si>
    <t>31072</t>
  </si>
  <si>
    <t>MP 3000 dostřik 7,6 - 9,1m, 210 - 270° | Rotační hlavice, nastavitelná výseč 210 - 270°, poloměr dostřiku 9,1 m / 2,8 bar, filtr</t>
  </si>
  <si>
    <t>31091</t>
  </si>
  <si>
    <t>MP STRIP - obdélník LCS 1,5 x 4,6 m | Rotační hlavice, obdélníkový tvar pruhu - levý roh 1,5 x 4,6 m / 2,8 bar, filtr</t>
  </si>
  <si>
    <t>31092</t>
  </si>
  <si>
    <t>MP STRIP - obdélník RCS 1,5 x 4,6 m | Rotační hlavice, obdélníkový tvar pruhu - pravý roh 1,5 x 4,6 m / 2,8 bar, filtr</t>
  </si>
  <si>
    <t>31093</t>
  </si>
  <si>
    <t>MP STRIP - obdélník SS 1,5 x 9,1 m | Rotační hlavice, obdélníkový tvar pruhu - střed podélné hrany 1,5 x 9,1 m / 2,8 bar, filtr</t>
  </si>
  <si>
    <t>44011</t>
  </si>
  <si>
    <t>QJ 20 - závitové koleno (vnější závit) | Závitové koleno pro připojení postřikovačů s 1/2" závitem pro potrubí IRIMON Quick Joint QJ20</t>
  </si>
  <si>
    <t>44122</t>
  </si>
  <si>
    <t>QJ 20 - závitový přímý přechod (vnější závit) | Závitový přímý přechod 20 x 3/4" s vnějším závitem pro potrubí IRIMON Quick Joint QJ20</t>
  </si>
  <si>
    <t>44512</t>
  </si>
  <si>
    <t>Navrtávací sedlo IRRI PN6 | Navrtávací sedlo IRRI 32x3/4", 2 šrouby</t>
  </si>
  <si>
    <t>45691</t>
  </si>
  <si>
    <t>IRIMON QJ 20 - Pružné připojovací potrubí, 100 m | Pružné flexibilní připojovací potrubí IRIMON QJ 20, 20x1,7 mm, pro postřikovače, návin 100 m, průměr role 75 cm.</t>
  </si>
  <si>
    <t>8053</t>
  </si>
  <si>
    <t>Mosazné závitové T-kusy | Mosazný T-kus 1"x1"x1", vnitřní závity</t>
  </si>
  <si>
    <t>51010</t>
  </si>
  <si>
    <t>Flexi hadice s kolenem a převl. maticí, 1", MF | Flexi hadice 1" s kolenem a převlečnou maticí- jeden závit je vnější 1", druhý má koleno s převlečnou matici 1"</t>
  </si>
  <si>
    <t>50799</t>
  </si>
  <si>
    <t>GLOBAL nádoba malá, PN 10 - 8 L | Tlaková nádoba ležatá 8 l, PN 10, membránové provedení, vnitřní PUR povlak pro vysokou životnost, nerezové připojení, D=20,2 cm, dl.31,3 cm, možnost zavěšení na zeď</t>
  </si>
  <si>
    <t>8040</t>
  </si>
  <si>
    <t>Mosazné závitové dvojniply | Mosazný dvojnipl 1", vnější závity</t>
  </si>
  <si>
    <t>8411</t>
  </si>
  <si>
    <t>Šroubení k vodoměrům - 1 ks v balení | Mosazné šroubení k 1" vodoměrům - vnější závit 5/4 ", převlečná matice 1", cena za 1 ks</t>
  </si>
  <si>
    <t>6211</t>
  </si>
  <si>
    <t>D-FLE + vložka, 5/4" | Filtr DFLE- 5/4", lamelový (diskový) s vložkou 120 mesh, 2 výstupy na manometr, PN 8</t>
  </si>
  <si>
    <t>8168</t>
  </si>
  <si>
    <t>Mosazné závitové mufny - hrdlové spojky | Mosazná mufna 1", vnitřní závity</t>
  </si>
  <si>
    <t>43503</t>
  </si>
  <si>
    <t>HC-100-FLOW, vodoměr s impulzním výstupem, 1" | Vodoměr s impulzním výstupem. Pro ovládací jednotky Hunter Hydrawise. Připojení 1", vnější závit. Závit těla vodoměru 5/4"</t>
  </si>
  <si>
    <t>4559</t>
  </si>
  <si>
    <t>CONNECTO - T - kusy s vnitřním závitem na odbočce | T-kus s vnitřním závitem 40x1"x40 /zelené/, pro spojování potrubí z nízkohustotního polyethylenu PE-LD a středněhustotního polyethylenu PE-MD</t>
  </si>
  <si>
    <t>5405</t>
  </si>
  <si>
    <t>Závitové redukce - vnější/vnitřní závity | Plastová redukce 1" x 1/2", vnější / vnitřní závit</t>
  </si>
  <si>
    <t>8063</t>
  </si>
  <si>
    <t>Kulový ventil MM s pákou/motýlkem - standardní závit | Mosazný kulový ventil 1/2", vnější závity, standardní závit, červená páka, PN16</t>
  </si>
  <si>
    <t>Čerpadlo a čerpací s</t>
  </si>
  <si>
    <t>50738</t>
  </si>
  <si>
    <t>ACUASTOP 5" | Ponorná domácí vodárna ACUASTOP, bez plováku, připojení 5/4", Qmax = 4.8 m3/hod, Pmax = 0.59 MPa, P2 = 0,75kW, kabel 20 m</t>
  </si>
  <si>
    <t>4112</t>
  </si>
  <si>
    <t>CONNECTO - Závitové DG přechody s vnějším závitem | DG přechod s vnějším závitem 40x5/4" /zelené/, pro spojování potrubí z nízkohustotního polyethylenu PE-LD a středněhustotního polyethylenu PE-MD</t>
  </si>
  <si>
    <t>8333</t>
  </si>
  <si>
    <t>Zpětná klapka - s mosaznou záklopkou | Mosazná zpětná klapka 5/4" pružinová, s mosaznou záklopkou, PN 16</t>
  </si>
  <si>
    <t>50622</t>
  </si>
  <si>
    <t>Jednotka hlad. hlídání MAVE 2-HH2 | Jednotka pro hladinové hlídání MAVE2 - HH2, 230 V, do příkonu čerpadla 1,5 kW. Určeno pro ochranu čerpadla před chodem "na sucho".</t>
  </si>
  <si>
    <t>50515</t>
  </si>
  <si>
    <t>Sondy PSV-2 pro hlad. hlídání, ATEST | Ponorná sonda (sada) dvoudílná 10+5 m dl. kabelu PSV-2. Atestováno pro přímý a trvalý styk s pitnou vodou.</t>
  </si>
  <si>
    <t>21137</t>
  </si>
  <si>
    <t>Montážní klíč k rotač. tryskám MP ROTATOR | Montážní multifunkční klíč pro nastavování výsečí a poloměrů dostřiku rotačních hlavic MP ROTATOR</t>
  </si>
  <si>
    <t>VRN - Vedlejší rozpočtové náklady</t>
  </si>
  <si>
    <t xml:space="preserve">    VRN1 - Průzkumné, geodetické a projektové práce</t>
  </si>
  <si>
    <t xml:space="preserve">    VRN3 - Zařízení staveniště</t>
  </si>
  <si>
    <t xml:space="preserve">    VRN4 - Inženýrská činnost</t>
  </si>
  <si>
    <t>VRN1</t>
  </si>
  <si>
    <t>Průzkumné, geodetické a projektové práce</t>
  </si>
  <si>
    <t>012103000</t>
  </si>
  <si>
    <t>Geodetické práce před výstavbou</t>
  </si>
  <si>
    <t>1024</t>
  </si>
  <si>
    <t>338916971</t>
  </si>
  <si>
    <t>https://podminky.urs.cz/item/CS_URS_2023_02/012103000</t>
  </si>
  <si>
    <t>012303000</t>
  </si>
  <si>
    <t>Geodetické práce po výstavbě</t>
  </si>
  <si>
    <t>543749994</t>
  </si>
  <si>
    <t>https://podminky.urs.cz/item/CS_URS_2023_02/012303000</t>
  </si>
  <si>
    <t>013254000</t>
  </si>
  <si>
    <t>1534311310</t>
  </si>
  <si>
    <t>https://podminky.urs.cz/item/CS_URS_2023_02/013254000</t>
  </si>
  <si>
    <t>013294000</t>
  </si>
  <si>
    <t xml:space="preserve">Vypracování PD pro změnu stavby před dokončením </t>
  </si>
  <si>
    <t>-1314220421</t>
  </si>
  <si>
    <t>https://podminky.urs.cz/item/CS_URS_2023_02/013294000</t>
  </si>
  <si>
    <t>VRN3</t>
  </si>
  <si>
    <t>Zařízení staveniště</t>
  </si>
  <si>
    <t>031002000</t>
  </si>
  <si>
    <t>Související práce pro zařízení staveniště</t>
  </si>
  <si>
    <t>-1832851802</t>
  </si>
  <si>
    <t>https://podminky.urs.cz/item/CS_URS_2023_02/031002000</t>
  </si>
  <si>
    <t>032002000</t>
  </si>
  <si>
    <t>Vybavení staveniště</t>
  </si>
  <si>
    <t>93924097</t>
  </si>
  <si>
    <t>https://podminky.urs.cz/item/CS_URS_2023_02/032002000</t>
  </si>
  <si>
    <t>033002000</t>
  </si>
  <si>
    <t>Připojení staveniště na inženýrské sítě</t>
  </si>
  <si>
    <t>-509345099</t>
  </si>
  <si>
    <t>https://podminky.urs.cz/item/CS_URS_2023_02/033002000</t>
  </si>
  <si>
    <t>034002000</t>
  </si>
  <si>
    <t>Zabezpečení staveniště</t>
  </si>
  <si>
    <t>1470061981</t>
  </si>
  <si>
    <t>https://podminky.urs.cz/item/CS_URS_2023_02/034002000</t>
  </si>
  <si>
    <t>VRN4</t>
  </si>
  <si>
    <t>Inženýrská činnost</t>
  </si>
  <si>
    <t>043103000</t>
  </si>
  <si>
    <t>Geofyzikální měření</t>
  </si>
  <si>
    <t>-1786946338</t>
  </si>
  <si>
    <t>https://podminky.urs.cz/item/CS_URS_2023_02/043103000</t>
  </si>
  <si>
    <t>SEZNAM FIGUR</t>
  </si>
  <si>
    <t>Výměra</t>
  </si>
  <si>
    <t>SO-03/ SO-03.01</t>
  </si>
  <si>
    <t>SO-04/ SO-04.01</t>
  </si>
  <si>
    <t>Použití figury:</t>
  </si>
  <si>
    <t>SDK podhled deska 1xH2 12,5 bez izolace dvouvrstvá spodní kce profil CD+UD</t>
  </si>
  <si>
    <t>Montáž jedné vrstvy tepelné izolace do SDK podhledu</t>
  </si>
  <si>
    <t>Základní akrylátová jednonásobná bezbarvá penetrace podkladu v místnostech v do 3,80 m</t>
  </si>
  <si>
    <t>Dvojnásobné bílé malby ze směsí za mokra výborně oděruvzdorných v místnostech v do 3,80 m</t>
  </si>
  <si>
    <t>Montáž kontaktního zateplení vnějších stěn lepením a mechanickým kotvením desek z minerální vlny s podélnou orientací do zdiva a betonu tl přes 160 do 200mm</t>
  </si>
  <si>
    <t>Příplatek k cenám kontaktního zateplení vnějších stěn za zápustnou montáž a použití tepelněizolačních zátek z minerální vlny</t>
  </si>
  <si>
    <t>Tenkovrstvá silikonová zrnitá omítka tl. 1,0 mm včetně penetrace vnějších stěn</t>
  </si>
  <si>
    <t>Montáž izolace tepelné stěn lepením celoplošně rohoží, pásů, dílců, desek</t>
  </si>
  <si>
    <t>Izolace proti zemní vlhkosti nopovou fólií svislá, nopek v 8,0 mm, tl do 0,6 mm</t>
  </si>
  <si>
    <t>Potažení vnějších stěn sklovláknitým pletivem vtlačeným do tenkovrstvé hmoty</t>
  </si>
  <si>
    <t xml:space="preserve">Omítka - tl. 25mm, silikonová vnější fládrovaná, imitace hrubého prkenného bednění  vč penetrace podkladu </t>
  </si>
  <si>
    <t>Provedení doplňků izolace proti vodě na ploše svislé z textilií vrstva ochranná</t>
  </si>
  <si>
    <t>Hydrofobizační transparentní silikonový nátěr hladkých betonových povrchů, povrchů z desek</t>
  </si>
  <si>
    <t>SDK stěna předsazená bezpečnostní RC3 tl 200 mm 2x plech zdvojený profil CW+UW75 desky 4xH2 12,5 s izolací EI 30</t>
  </si>
  <si>
    <t>Montáž kontaktního zateplení vnějších stěn lepením a mechanickým kotvením polystyrénových desek do betonu a zdiva tl přes 160 do 200 mm</t>
  </si>
  <si>
    <t>Příplatek k cenám kontaktního zateplení vnějších stěn za zápustnou montáž a použití tepelněizolačních zátek z polystyrenu</t>
  </si>
  <si>
    <t>Montáž kontaktního zateplení vnějších stěn lepením a mechanickým kotvením polystyrénových desek do betonu a zdiva tl přes 240 mm</t>
  </si>
  <si>
    <t>Tenkovrstvá silikonová zrnitá omítka tl. 1,5 mm včetně penetrace vnějších stěn</t>
  </si>
  <si>
    <t>Příplatek k sádrové omítce vnitřních stěn za každých dalších 5 mm tloušťky strojně</t>
  </si>
  <si>
    <t>Obroušení podkladu ze stěrky v místnostech v do 3,80 m</t>
  </si>
  <si>
    <t>Montáž obkladů vnitřních keramických hladkých přes 9 do 12 ks/m2 lepených flexibilním lepidlem</t>
  </si>
  <si>
    <t>Potažení vnitřních stěn sklovláknitým pletivem vtlačeným do tenkovrstvé hmoty</t>
  </si>
  <si>
    <t>Čištění vnitřních ploch stěn po provedení obkladu chemickými prostředky</t>
  </si>
  <si>
    <t>Montáž izolace tepelné podlah volně kladenými rohožemi, pásy, dílci, deskami 1 vrstva</t>
  </si>
  <si>
    <t>Potěr cementový samonivelační litý C25 tl přes 45 do 50 mm</t>
  </si>
  <si>
    <t>Příplatek k cementovému samonivelačnímu litému potěru C25 ZKD 5 mm tl přes 50 mm</t>
  </si>
  <si>
    <t>Příplatek k cenám potěru za strojní přehlazení povrchu</t>
  </si>
  <si>
    <t>Obvodová dilatace podlahovým páskem z pěnového PE mezi stěnou a mazaninou nebo potěrem v 80 mm</t>
  </si>
  <si>
    <t>Montáž izolace tepelné podlah, stropů vrchem nebo střech překrytí separační fólií z PE</t>
  </si>
  <si>
    <t>Penetrační polyuretanový nátěr hladkých betonových podlah</t>
  </si>
  <si>
    <t>Potěr anhydritový samonivelační litý C25 přes 45 do 50 mm</t>
  </si>
  <si>
    <t>Příplatek k anhydritovému samonivelačnímu litému potěru C25 ZKD 5 mm tl</t>
  </si>
  <si>
    <t>Broušení podkladu skládaných podlah před litím stěrky</t>
  </si>
  <si>
    <t>Vysátí podkladu skládaných podlah</t>
  </si>
  <si>
    <t>Stěrka podlahová nivelační pro vyrovnání podkladu skládaných podlah pevnosti 30 MPa tl do 3 mm</t>
  </si>
  <si>
    <t>Montáž podlahové lišty obvodové lepené</t>
  </si>
  <si>
    <t>Montáž podlah plovoucích ze zaklapávacích vinylových lamel</t>
  </si>
  <si>
    <t>Montáž podložky vyrovnávací a tlumící pro plovoucí podlahy</t>
  </si>
  <si>
    <t>Samonivelační stěrka podlah pevnosti 30 MPa tl 3 mm</t>
  </si>
  <si>
    <t>Montáž podlah keramických hladkých lepených cementovým flexibilním lepidlem přes 9 do 12 ks/m2</t>
  </si>
  <si>
    <t>Izolace pod dlažbu nátěrem nebo stěrkou ve dvou vrstvách</t>
  </si>
  <si>
    <t>Izolace těsnícími pásy mezi podlahou a stěnou</t>
  </si>
  <si>
    <t>Čištění vnitřních ploch podlah nebo schodišť po položení dlažby chemickými prostředky</t>
  </si>
  <si>
    <t>Mazanina tl přes 80 do 120 mm z betonu prostého bez zvýšených nároků na prostředí tř. C 30/37</t>
  </si>
  <si>
    <t>Povrchová úprava průmyslových podlah pro střední provoz vsypovou směsí s příměsí korundu tl 2 mm</t>
  </si>
  <si>
    <t>Obvodová dilatace podlahovým páskem z pěnového PE mezi stěnou a mazaninou nebo potěrem v 100 mm</t>
  </si>
  <si>
    <t>Provedení povlakové krytiny střech do 10° termoplastickou fólií PVC rozvinutím a natažením v ploše</t>
  </si>
  <si>
    <t>Provedení doplňků izolace proti vodě na vodorovné ploše z textilií vrstva ochranná</t>
  </si>
  <si>
    <t>Provedení povlakové krytiny střech do 10° ochranné textilní vrstvy</t>
  </si>
  <si>
    <t>Montáž izolace tepelné střech plochých kladené volně, spádová vrstva</t>
  </si>
  <si>
    <t>Provedení izolace proti tlakové vodě vodorovné za studena nátěrem penetračním</t>
  </si>
  <si>
    <t>Provedení izolace proti tlakové vodě vodorovné přitavením pásu NAIP</t>
  </si>
  <si>
    <t>Násyp pod podlahy z keramzitu</t>
  </si>
  <si>
    <t>Kladení zámkové dlažby pozemních komunikací ručně tl 80 mm skupiny C pl přes 100 do 300 m2</t>
  </si>
  <si>
    <t>Vložka do potěru nebo mazaniny z rabicového pletiva</t>
  </si>
  <si>
    <t>Krycí jednonásobný silikonový nátěr hladkých betonových povrchů</t>
  </si>
  <si>
    <t>Krycí dvojnásobný polyuretanový vodou ředitelný nátěr betonové podlahy</t>
  </si>
  <si>
    <t>Montáž kontaktního zateplení vnějších podhledů lepením a mechanickým kotvením polystyrénových desek do betonu nebo zdiva tl přes 40 do 80 mm</t>
  </si>
  <si>
    <t>Příplatek k cenám kontaktního zateplení podhledů za zápustnou montáž a použití tepelněizolačních zátek z polystyrenu</t>
  </si>
  <si>
    <t>Mazanina tl přes 50 do 80 mm z betonu prostého bez zvýšených nároků na prostředí tř. C 20/25</t>
  </si>
  <si>
    <t>Mazanina tl přes 120 do 240 mm z betonu prostého bez zvýšených nároků na prostředí tř. C 30/37</t>
  </si>
  <si>
    <t>Příplatek k mazanině tl přes 120 do 240 mm za přehlazení povrchu</t>
  </si>
  <si>
    <t>Příplatek k mazanině tl přes 120 do 240 mm za stržení povrchu spodní vrstvy před vložením výztuže</t>
  </si>
  <si>
    <t>Výztuž mazanin svařovanými sítěmi Kari</t>
  </si>
  <si>
    <t>Provedení povlakové krytina střech do 10° spoj 2 pásů fólií PVC horkovzdušným navařením</t>
  </si>
  <si>
    <t>Provedení hydroakumulační vrstvy z lehčeného kameniva do 100 mm vegetační střechy sklon do 5°</t>
  </si>
  <si>
    <t>Montáž izolace tepelné střech plochých kladené volně 1 vrstva rohoží, pásů, dílců, desek</t>
  </si>
  <si>
    <t>S_04</t>
  </si>
  <si>
    <t>Skladba S-04</t>
  </si>
  <si>
    <t>skladba S4</t>
  </si>
  <si>
    <t>4,05*7</t>
  </si>
  <si>
    <t>9,26*3</t>
  </si>
  <si>
    <t>S_05</t>
  </si>
  <si>
    <t>Skladba S-05</t>
  </si>
  <si>
    <t>skladba S5</t>
  </si>
  <si>
    <t>4,05*9</t>
  </si>
  <si>
    <t>4,24*6</t>
  </si>
  <si>
    <t>9,34*1</t>
  </si>
  <si>
    <t>4,14*9</t>
  </si>
  <si>
    <t>9,26*4</t>
  </si>
  <si>
    <t>Montáž kontaktního zateplení vnějších podhledů lepením a mechanickým kotvením TI z minerální vlny s podélnou orientací do betonu a zdiva tl přes 160 do 200 mm</t>
  </si>
  <si>
    <t>Příplatek k cenám kontaktního zateplení podhledů za zápustnou montáž a použití tepelněizolačních zátek z minerální vlny</t>
  </si>
  <si>
    <t>Sádrová nebo vápenosádrová omítka hladká jednovrstvá vnitřních stropů rovných nanášená strojně</t>
  </si>
  <si>
    <t>Penetrační disperzní nátěr vnitřních stropů nanášený strojně</t>
  </si>
  <si>
    <t>Montáž kontaktního zateplení vnějších podhledů lepením a mechanickým kotvením desek z minerální vlny s podélnou orientací do betonu a zdiva tl přes 40 do 80 mm</t>
  </si>
  <si>
    <t>Sádrová stěrka tl.do 3 mm vnitřních rovných stropů</t>
  </si>
  <si>
    <t>Příplatek k cenám za každý další 1 mm sádrové stěrky vnitřních rovných stropů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</si>
  <si>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</si>
  <si>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</si>
  <si>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</si>
  <si>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</si>
  <si>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</si>
  <si>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</si>
  <si>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uchazeče.</t>
  </si>
  <si>
    <t xml:space="preserve">Termínem "uchazeč"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</si>
  <si>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</si>
  <si>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</si>
  <si>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</si>
  <si>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</si>
  <si>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</si>
  <si>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</si>
  <si>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</si>
  <si>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</si>
  <si>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</si>
  <si>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</si>
  <si>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OST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</si>
  <si>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</si>
  <si>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</si>
  <si>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</si>
  <si>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</si>
  <si>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uchazeče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</si>
  <si>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</si>
  <si>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</si>
  <si>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</si>
  <si>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</si>
  <si>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</si>
  <si>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</si>
  <si>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</si>
  <si>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</si>
  <si>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</si>
  <si>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</si>
  <si>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</si>
  <si>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</si>
  <si>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</si>
  <si>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</si>
  <si>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</si>
  <si>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</si>
  <si>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</si>
  <si>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</si>
  <si>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</si>
  <si>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</si>
  <si>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</si>
  <si>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</si>
  <si>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</si>
  <si>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</si>
  <si>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</si>
  <si>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</si>
  <si>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Uchazeč je pro podání nabídky povinen vyplnit žlutě podbarvená pole: </t>
  </si>
  <si>
    <t xml:space="preserve">Pole Uchazeč v sestavě Rekapitulace stavby - zde uchazeč vyplní svůj název (název subjektu) </t>
  </si>
  <si>
    <t>Pole IČ a DIČ v sestavě Rekapitulace stavby - zde uchazeč vyplní svoje IČ a DIČ</t>
  </si>
  <si>
    <t>Datum v sestavě Rekapitulace stavby - zde uchazeč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</si>
  <si>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</si>
  <si>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</si>
  <si>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</si>
  <si>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</si>
  <si>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</si>
  <si>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</si>
  <si>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Uchazeč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</si>
  <si>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</si>
  <si>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</si>
  <si>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</si>
  <si>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</si>
  <si>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</si>
  <si>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</si>
  <si>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</si>
  <si>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</si>
  <si>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</si>
  <si>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</si>
  <si>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</si>
  <si>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</si>
  <si>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</si>
  <si>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</si>
  <si>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</si>
  <si>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</si>
  <si>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</si>
  <si>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</si>
  <si>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</si>
  <si>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</si>
  <si>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</si>
  <si>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</si>
  <si>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</si>
  <si>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</si>
  <si>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</si>
  <si>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</si>
  <si>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</si>
  <si>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</si>
  <si>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</si>
  <si>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</si>
  <si>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</si>
  <si>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</si>
  <si>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</si>
  <si>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</si>
  <si>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Uchazeč</t>
  </si>
  <si>
    <t>Uchazeč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</si>
  <si>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</si>
  <si>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</si>
  <si>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</si>
  <si>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</si>
  <si>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</si>
  <si>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</si>
  <si>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</si>
  <si>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</si>
  <si>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</si>
  <si>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</si>
  <si>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</si>
  <si>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</si>
  <si>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</si>
  <si>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</si>
  <si>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</si>
  <si>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</si>
  <si>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</si>
  <si>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</si>
  <si>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</si>
  <si>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</si>
  <si>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</si>
  <si>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</si>
  <si>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</si>
  <si>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</si>
  <si>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</si>
  <si>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</si>
  <si>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</si>
  <si>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</si>
  <si>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</si>
  <si>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</si>
  <si>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</si>
  <si>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</si>
  <si>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</si>
  <si>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</si>
  <si>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</si>
  <si>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</si>
  <si>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</si>
  <si>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</si>
  <si>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</si>
  <si>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</si>
  <si>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</si>
  <si>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</si>
  <si>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</si>
  <si>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</si>
  <si>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</si>
  <si>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</si>
  <si>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</si>
  <si>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</si>
  <si>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</si>
  <si>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</si>
  <si>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</si>
  <si>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</si>
  <si>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</si>
  <si>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</si>
  <si>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</si>
  <si>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</si>
  <si>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</si>
  <si>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</si>
  <si>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</si>
  <si>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</si>
  <si>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</si>
  <si>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</si>
  <si>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</si>
  <si>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</si>
  <si>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</si>
  <si>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</si>
  <si>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</si>
  <si>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</si>
  <si>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</si>
  <si>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</si>
  <si>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</si>
  <si>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</si>
  <si>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</si>
  <si>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</si>
  <si>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</si>
  <si>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</si>
  <si>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</si>
  <si>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</si>
  <si>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</si>
  <si>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</si>
  <si>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</si>
  <si>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</si>
  <si>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</si>
  <si>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</si>
  <si>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Ostatní náklady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</si>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</sst>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7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sz val="8"/>
      <color rgb="FF000000"/>
      <name val="Arial CE"/>
    </font>
    <font>
      <b/>
      <sz val="9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5" fillId="0" borderId="0" applyNumberFormat="0" applyFill="0" applyBorder="0" applyAlignment="0" applyProtection="0"/>
  </cellStyleXfs>
  <cellXfs count="412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5" fillId="0" borderId="0" xfId="0" applyFont="1" applyAlignment="1" applyProtection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8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8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9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9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20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9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2" fillId="0" borderId="15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2" fillId="0" borderId="15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3" fillId="4" borderId="8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right" vertical="center"/>
    </xf>
    <xf numFmtId="0" fontId="23" fillId="4" borderId="9" xfId="0" applyFont="1" applyFill="1" applyBorder="1" applyAlignment="1" applyProtection="1">
      <alignment horizontal="center" vertical="center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24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1" fillId="0" borderId="15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9" fillId="0" borderId="15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7" fillId="0" borderId="0" xfId="0" applyNumberFormat="1" applyFont="1" applyAlignment="1" applyProtection="1">
      <alignment horizontal="right" vertical="center"/>
    </xf>
    <xf numFmtId="4" fontId="29" fillId="0" borderId="20" xfId="0" applyNumberFormat="1" applyFont="1" applyBorder="1" applyAlignment="1" applyProtection="1">
      <alignment vertical="center"/>
    </xf>
    <xf numFmtId="4" fontId="29" fillId="0" borderId="21" xfId="0" applyNumberFormat="1" applyFont="1" applyBorder="1" applyAlignment="1" applyProtection="1">
      <alignment vertical="center"/>
    </xf>
    <xf numFmtId="166" fontId="29" fillId="0" borderId="21" xfId="0" applyNumberFormat="1" applyFont="1" applyBorder="1" applyAlignment="1" applyProtection="1">
      <alignment vertical="center"/>
    </xf>
    <xf numFmtId="4" fontId="29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3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4" fillId="0" borderId="13" xfId="0" applyNumberFormat="1" applyFont="1" applyBorder="1" applyAlignment="1" applyProtection="1"/>
    <xf numFmtId="166" fontId="34" fillId="0" borderId="14" xfId="0" applyNumberFormat="1" applyFont="1" applyBorder="1" applyAlignment="1" applyProtection="1"/>
    <xf numFmtId="4" fontId="35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3" xfId="0" applyFont="1" applyBorder="1" applyAlignment="1" applyProtection="1">
      <alignment horizontal="center" vertical="center"/>
    </xf>
    <xf numFmtId="49" fontId="23" fillId="0" borderId="23" xfId="0" applyNumberFormat="1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center" vertical="center" wrapText="1"/>
    </xf>
    <xf numFmtId="167" fontId="23" fillId="0" borderId="23" xfId="0" applyNumberFormat="1" applyFont="1" applyBorder="1" applyAlignment="1" applyProtection="1">
      <alignment vertical="center"/>
    </xf>
    <xf numFmtId="4" fontId="23" fillId="2" borderId="23" xfId="0" applyNumberFormat="1" applyFont="1" applyFill="1" applyBorder="1" applyAlignment="1" applyProtection="1">
      <alignment vertical="center"/>
      <protection locked="0"/>
    </xf>
    <xf numFmtId="4" fontId="23" fillId="0" borderId="23" xfId="0" applyNumberFormat="1" applyFont="1" applyBorder="1" applyAlignment="1" applyProtection="1">
      <alignment vertical="center"/>
    </xf>
    <xf numFmtId="0" fontId="24" fillId="2" borderId="15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6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6" fillId="0" borderId="0" xfId="0" applyFont="1" applyAlignment="1" applyProtection="1">
      <alignment horizontal="left" vertical="center"/>
    </xf>
    <xf numFmtId="0" fontId="37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8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39" fillId="0" borderId="23" xfId="0" applyFont="1" applyBorder="1" applyAlignment="1" applyProtection="1">
      <alignment horizontal="center" vertical="center"/>
    </xf>
    <xf numFmtId="49" fontId="39" fillId="0" borderId="23" xfId="0" applyNumberFormat="1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center" vertical="center" wrapText="1"/>
    </xf>
    <xf numFmtId="167" fontId="39" fillId="0" borderId="23" xfId="0" applyNumberFormat="1" applyFont="1" applyBorder="1" applyAlignment="1" applyProtection="1">
      <alignment vertical="center"/>
    </xf>
    <xf numFmtId="4" fontId="39" fillId="2" borderId="23" xfId="0" applyNumberFormat="1" applyFont="1" applyFill="1" applyBorder="1" applyAlignment="1" applyProtection="1">
      <alignment vertical="center"/>
      <protection locked="0"/>
    </xf>
    <xf numFmtId="4" fontId="39" fillId="0" borderId="23" xfId="0" applyNumberFormat="1" applyFont="1" applyBorder="1" applyAlignment="1" applyProtection="1">
      <alignment vertical="center"/>
    </xf>
    <xf numFmtId="0" fontId="40" fillId="0" borderId="4" xfId="0" applyFont="1" applyBorder="1" applyAlignment="1">
      <alignment vertical="center"/>
    </xf>
    <xf numFmtId="0" fontId="39" fillId="2" borderId="15" xfId="0" applyFont="1" applyFill="1" applyBorder="1" applyAlignment="1" applyProtection="1">
      <alignment horizontal="left" vertical="center"/>
      <protection locked="0"/>
    </xf>
    <xf numFmtId="0" fontId="39" fillId="0" borderId="0" xfId="0" applyFont="1" applyBorder="1" applyAlignment="1" applyProtection="1">
      <alignment horizontal="center"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41" fillId="0" borderId="0" xfId="0" applyFont="1" applyAlignment="1" applyProtection="1">
      <alignment vertical="center" wrapText="1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11" fillId="0" borderId="22" xfId="0" applyFont="1" applyBorder="1" applyAlignment="1" applyProtection="1">
      <alignment vertical="center"/>
    </xf>
    <xf numFmtId="0" fontId="42" fillId="0" borderId="0" xfId="0" applyFont="1" applyAlignment="1">
      <alignment horizontal="left" vertical="center"/>
    </xf>
    <xf numFmtId="0" fontId="42" fillId="0" borderId="0" xfId="0" applyFont="1" applyAlignment="1">
      <alignment horizontal="left" vertical="center" wrapText="1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22" fillId="0" borderId="0" xfId="0" applyFont="1" applyAlignment="1" applyProtection="1">
      <alignment horizontal="left"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10" fillId="0" borderId="22" xfId="0" applyFont="1" applyBorder="1" applyAlignment="1" applyProtection="1">
      <alignment vertical="center"/>
    </xf>
    <xf numFmtId="0" fontId="24" fillId="2" borderId="20" xfId="0" applyFont="1" applyFill="1" applyBorder="1" applyAlignment="1" applyProtection="1">
      <alignment horizontal="left" vertical="center"/>
      <protection locked="0"/>
    </xf>
    <xf numFmtId="0" fontId="24" fillId="0" borderId="21" xfId="0" applyFont="1" applyBorder="1" applyAlignment="1" applyProtection="1">
      <alignment horizontal="center" vertical="center"/>
    </xf>
    <xf numFmtId="166" fontId="24" fillId="0" borderId="21" xfId="0" applyNumberFormat="1" applyFont="1" applyBorder="1" applyAlignment="1" applyProtection="1">
      <alignment vertical="center"/>
    </xf>
    <xf numFmtId="166" fontId="24" fillId="0" borderId="22" xfId="0" applyNumberFormat="1" applyFont="1" applyBorder="1" applyAlignment="1" applyProtection="1">
      <alignment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0" fillId="0" borderId="4" xfId="0" applyFont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23" fillId="4" borderId="18" xfId="0" applyFont="1" applyFill="1" applyBorder="1" applyAlignment="1">
      <alignment horizontal="center" vertical="center" wrapText="1"/>
    </xf>
    <xf numFmtId="0" fontId="23" fillId="4" borderId="1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3" fillId="0" borderId="17" xfId="0" applyFont="1" applyBorder="1" applyAlignment="1">
      <alignment horizontal="left" vertical="center" wrapText="1"/>
    </xf>
    <xf numFmtId="0" fontId="43" fillId="0" borderId="23" xfId="0" applyFont="1" applyBorder="1" applyAlignment="1">
      <alignment horizontal="left" vertical="center" wrapText="1"/>
    </xf>
    <xf numFmtId="0" fontId="43" fillId="0" borderId="23" xfId="0" applyFont="1" applyBorder="1" applyAlignment="1">
      <alignment horizontal="left" vertical="center"/>
    </xf>
    <xf numFmtId="167" fontId="43" fillId="0" borderId="19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5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44" fillId="0" borderId="24" xfId="0" applyFont="1" applyBorder="1" applyAlignment="1">
      <alignment vertical="center" wrapText="1"/>
    </xf>
    <xf numFmtId="0" fontId="44" fillId="0" borderId="25" xfId="0" applyFont="1" applyBorder="1" applyAlignment="1">
      <alignment vertical="center" wrapText="1"/>
    </xf>
    <xf numFmtId="0" fontId="44" fillId="0" borderId="26" xfId="0" applyFont="1" applyBorder="1" applyAlignment="1">
      <alignment vertical="center" wrapText="1"/>
    </xf>
    <xf numFmtId="0" fontId="44" fillId="0" borderId="27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44" fillId="0" borderId="28" xfId="0" applyFont="1" applyBorder="1" applyAlignment="1">
      <alignment horizontal="center" vertical="center" wrapText="1"/>
    </xf>
    <xf numFmtId="0" fontId="44" fillId="0" borderId="27" xfId="0" applyFont="1" applyBorder="1" applyAlignment="1">
      <alignment vertical="center" wrapText="1"/>
    </xf>
    <xf numFmtId="0" fontId="46" fillId="0" borderId="29" xfId="0" applyFont="1" applyBorder="1" applyAlignment="1">
      <alignment horizontal="left" wrapText="1"/>
    </xf>
    <xf numFmtId="0" fontId="44" fillId="0" borderId="28" xfId="0" applyFont="1" applyBorder="1" applyAlignment="1">
      <alignment vertical="center" wrapText="1"/>
    </xf>
    <xf numFmtId="0" fontId="46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 wrapText="1"/>
    </xf>
    <xf numFmtId="0" fontId="48" fillId="0" borderId="27" xfId="0" applyFont="1" applyBorder="1" applyAlignment="1">
      <alignment vertical="center" wrapText="1"/>
    </xf>
    <xf numFmtId="0" fontId="47" fillId="0" borderId="1" xfId="0" applyFont="1" applyBorder="1" applyAlignment="1">
      <alignment vertical="center" wrapText="1"/>
    </xf>
    <xf numFmtId="0" fontId="47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vertical="center"/>
    </xf>
    <xf numFmtId="49" fontId="47" fillId="0" borderId="1" xfId="0" applyNumberFormat="1" applyFont="1" applyBorder="1" applyAlignment="1">
      <alignment horizontal="left" vertical="center" wrapText="1"/>
    </xf>
    <xf numFmtId="49" fontId="47" fillId="0" borderId="1" xfId="0" applyNumberFormat="1" applyFont="1" applyBorder="1" applyAlignment="1">
      <alignment vertical="center" wrapText="1"/>
    </xf>
    <xf numFmtId="0" fontId="44" fillId="0" borderId="30" xfId="0" applyFont="1" applyBorder="1" applyAlignment="1">
      <alignment vertical="center" wrapText="1"/>
    </xf>
    <xf numFmtId="0" fontId="49" fillId="0" borderId="29" xfId="0" applyFont="1" applyBorder="1" applyAlignment="1">
      <alignment vertical="center" wrapText="1"/>
    </xf>
    <xf numFmtId="0" fontId="44" fillId="0" borderId="31" xfId="0" applyFont="1" applyBorder="1" applyAlignment="1">
      <alignment vertical="center" wrapText="1"/>
    </xf>
    <xf numFmtId="0" fontId="44" fillId="0" borderId="1" xfId="0" applyFont="1" applyBorder="1" applyAlignment="1">
      <alignment vertical="top"/>
    </xf>
    <xf numFmtId="0" fontId="44" fillId="0" borderId="0" xfId="0" applyFont="1" applyAlignment="1">
      <alignment vertical="top"/>
    </xf>
    <xf numFmtId="0" fontId="44" fillId="0" borderId="24" xfId="0" applyFont="1" applyBorder="1" applyAlignment="1">
      <alignment horizontal="left" vertical="center"/>
    </xf>
    <xf numFmtId="0" fontId="44" fillId="0" borderId="25" xfId="0" applyFont="1" applyBorder="1" applyAlignment="1">
      <alignment horizontal="left" vertical="center"/>
    </xf>
    <xf numFmtId="0" fontId="44" fillId="0" borderId="26" xfId="0" applyFont="1" applyBorder="1" applyAlignment="1">
      <alignment horizontal="left" vertical="center"/>
    </xf>
    <xf numFmtId="0" fontId="44" fillId="0" borderId="27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4" fillId="0" borderId="28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6" fillId="0" borderId="29" xfId="0" applyFont="1" applyBorder="1" applyAlignment="1">
      <alignment horizontal="center" vertical="center"/>
    </xf>
    <xf numFmtId="0" fontId="50" fillId="0" borderId="29" xfId="0" applyFont="1" applyBorder="1" applyAlignment="1">
      <alignment horizontal="left" vertical="center"/>
    </xf>
    <xf numFmtId="0" fontId="51" fillId="0" borderId="1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52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center" vertical="center"/>
    </xf>
    <xf numFmtId="0" fontId="47" fillId="0" borderId="0" xfId="0" applyFont="1" applyAlignment="1">
      <alignment horizontal="left" vertical="center"/>
    </xf>
    <xf numFmtId="0" fontId="48" fillId="0" borderId="27" xfId="0" applyFont="1" applyBorder="1" applyAlignment="1">
      <alignment horizontal="left" vertical="center"/>
    </xf>
    <xf numFmtId="0" fontId="47" fillId="0" borderId="1" xfId="0" applyFont="1" applyFill="1" applyBorder="1" applyAlignment="1">
      <alignment horizontal="left" vertical="center"/>
    </xf>
    <xf numFmtId="0" fontId="47" fillId="0" borderId="1" xfId="0" applyFont="1" applyFill="1" applyBorder="1" applyAlignment="1">
      <alignment horizontal="center" vertical="center"/>
    </xf>
    <xf numFmtId="0" fontId="44" fillId="0" borderId="30" xfId="0" applyFont="1" applyBorder="1" applyAlignment="1">
      <alignment horizontal="left" vertical="center"/>
    </xf>
    <xf numFmtId="0" fontId="49" fillId="0" borderId="29" xfId="0" applyFont="1" applyBorder="1" applyAlignment="1">
      <alignment horizontal="left" vertical="center"/>
    </xf>
    <xf numFmtId="0" fontId="44" fillId="0" borderId="31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8" fillId="0" borderId="29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left" vertical="center" wrapText="1"/>
    </xf>
    <xf numFmtId="0" fontId="44" fillId="0" borderId="25" xfId="0" applyFont="1" applyBorder="1" applyAlignment="1">
      <alignment horizontal="left" vertical="center" wrapText="1"/>
    </xf>
    <xf numFmtId="0" fontId="44" fillId="0" borderId="26" xfId="0" applyFont="1" applyBorder="1" applyAlignment="1">
      <alignment horizontal="left" vertical="center" wrapText="1"/>
    </xf>
    <xf numFmtId="0" fontId="44" fillId="0" borderId="27" xfId="0" applyFont="1" applyBorder="1" applyAlignment="1">
      <alignment horizontal="left" vertical="center" wrapText="1"/>
    </xf>
    <xf numFmtId="0" fontId="44" fillId="0" borderId="28" xfId="0" applyFont="1" applyBorder="1" applyAlignment="1">
      <alignment horizontal="left" vertical="center" wrapText="1"/>
    </xf>
    <xf numFmtId="0" fontId="50" fillId="0" borderId="27" xfId="0" applyFont="1" applyBorder="1" applyAlignment="1">
      <alignment horizontal="left" vertical="center" wrapText="1"/>
    </xf>
    <xf numFmtId="0" fontId="50" fillId="0" borderId="28" xfId="0" applyFont="1" applyBorder="1" applyAlignment="1">
      <alignment horizontal="left" vertical="center" wrapText="1"/>
    </xf>
    <xf numFmtId="0" fontId="48" fillId="0" borderId="27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left" vertical="center"/>
    </xf>
    <xf numFmtId="0" fontId="48" fillId="0" borderId="28" xfId="0" applyFont="1" applyBorder="1" applyAlignment="1">
      <alignment horizontal="left" vertical="center" wrapText="1"/>
    </xf>
    <xf numFmtId="0" fontId="48" fillId="0" borderId="28" xfId="0" applyFont="1" applyBorder="1" applyAlignment="1">
      <alignment horizontal="left" vertical="center"/>
    </xf>
    <xf numFmtId="0" fontId="48" fillId="0" borderId="30" xfId="0" applyFont="1" applyBorder="1" applyAlignment="1">
      <alignment horizontal="left" vertical="center" wrapText="1"/>
    </xf>
    <xf numFmtId="0" fontId="48" fillId="0" borderId="29" xfId="0" applyFont="1" applyBorder="1" applyAlignment="1">
      <alignment horizontal="left" vertical="center" wrapText="1"/>
    </xf>
    <xf numFmtId="0" fontId="48" fillId="0" borderId="3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top"/>
    </xf>
    <xf numFmtId="0" fontId="47" fillId="0" borderId="1" xfId="0" applyFont="1" applyBorder="1" applyAlignment="1">
      <alignment horizontal="center" vertical="top"/>
    </xf>
    <xf numFmtId="0" fontId="48" fillId="0" borderId="30" xfId="0" applyFont="1" applyBorder="1" applyAlignment="1">
      <alignment horizontal="left" vertical="center"/>
    </xf>
    <xf numFmtId="0" fontId="48" fillId="0" borderId="31" xfId="0" applyFont="1" applyBorder="1" applyAlignment="1">
      <alignment horizontal="left" vertical="center"/>
    </xf>
    <xf numFmtId="0" fontId="48" fillId="0" borderId="1" xfId="0" applyFont="1" applyBorder="1" applyAlignment="1">
      <alignment horizontal="center" vertical="center"/>
    </xf>
    <xf numFmtId="0" fontId="50" fillId="0" borderId="0" xfId="0" applyFont="1" applyAlignment="1">
      <alignment vertical="center"/>
    </xf>
    <xf numFmtId="0" fontId="46" fillId="0" borderId="1" xfId="0" applyFont="1" applyBorder="1" applyAlignment="1">
      <alignment vertical="center"/>
    </xf>
    <xf numFmtId="0" fontId="50" fillId="0" borderId="29" xfId="0" applyFont="1" applyBorder="1" applyAlignment="1">
      <alignment vertical="center"/>
    </xf>
    <xf numFmtId="0" fontId="46" fillId="0" borderId="29" xfId="0" applyFont="1" applyBorder="1" applyAlignment="1">
      <alignment vertical="center"/>
    </xf>
    <xf numFmtId="0" fontId="47" fillId="0" borderId="1" xfId="0" applyFont="1" applyBorder="1" applyAlignment="1">
      <alignment vertical="top"/>
    </xf>
    <xf numFmtId="49" fontId="47" fillId="0" borderId="1" xfId="0" applyNumberFormat="1" applyFont="1" applyBorder="1" applyAlignment="1">
      <alignment horizontal="left" vertical="center"/>
    </xf>
    <xf numFmtId="0" fontId="53" fillId="0" borderId="27" xfId="0" applyFont="1" applyBorder="1" applyAlignment="1" applyProtection="1">
      <alignment horizontal="left" vertical="center"/>
    </xf>
    <xf numFmtId="0" fontId="54" fillId="0" borderId="1" xfId="0" applyFont="1" applyBorder="1" applyAlignment="1" applyProtection="1">
      <alignment vertical="top"/>
    </xf>
    <xf numFmtId="0" fontId="54" fillId="0" borderId="1" xfId="0" applyFont="1" applyBorder="1" applyAlignment="1" applyProtection="1">
      <alignment horizontal="left" vertical="center"/>
    </xf>
    <xf numFmtId="0" fontId="54" fillId="0" borderId="1" xfId="0" applyFont="1" applyBorder="1" applyAlignment="1" applyProtection="1">
      <alignment horizontal="center" vertical="center"/>
    </xf>
    <xf numFmtId="49" fontId="54" fillId="0" borderId="1" xfId="0" applyNumberFormat="1" applyFont="1" applyBorder="1" applyAlignment="1" applyProtection="1">
      <alignment horizontal="left" vertical="center"/>
    </xf>
    <xf numFmtId="0" fontId="53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6" fillId="0" borderId="29" xfId="0" applyFont="1" applyBorder="1" applyAlignment="1">
      <alignment horizontal="left"/>
    </xf>
    <xf numFmtId="0" fontId="50" fillId="0" borderId="29" xfId="0" applyFont="1" applyBorder="1" applyAlignment="1"/>
    <xf numFmtId="0" fontId="44" fillId="0" borderId="27" xfId="0" applyFont="1" applyBorder="1" applyAlignment="1">
      <alignment vertical="top"/>
    </xf>
    <xf numFmtId="0" fontId="44" fillId="0" borderId="28" xfId="0" applyFont="1" applyBorder="1" applyAlignment="1">
      <alignment vertical="top"/>
    </xf>
    <xf numFmtId="0" fontId="44" fillId="0" borderId="30" xfId="0" applyFont="1" applyBorder="1" applyAlignment="1">
      <alignment vertical="top"/>
    </xf>
    <xf numFmtId="0" fontId="44" fillId="0" borderId="29" xfId="0" applyFont="1" applyBorder="1" applyAlignment="1">
      <alignment vertical="top"/>
    </xf>
    <xf numFmtId="0" fontId="44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styles" Target="styles.xml" /><Relationship Id="rId36" Type="http://schemas.openxmlformats.org/officeDocument/2006/relationships/theme" Target="theme/theme1.xml" /><Relationship Id="rId37" Type="http://schemas.openxmlformats.org/officeDocument/2006/relationships/calcChain" Target="calcChain.xml" /><Relationship Id="rId38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713411121" TargetMode="External" /><Relationship Id="rId2" Type="http://schemas.openxmlformats.org/officeDocument/2006/relationships/hyperlink" Target="https://podminky.urs.cz/item/CS_URS_2023_02/721174004" TargetMode="External" /><Relationship Id="rId3" Type="http://schemas.openxmlformats.org/officeDocument/2006/relationships/hyperlink" Target="https://podminky.urs.cz/item/CS_URS_2023_02/721174005" TargetMode="External" /><Relationship Id="rId4" Type="http://schemas.openxmlformats.org/officeDocument/2006/relationships/hyperlink" Target="https://podminky.urs.cz/item/CS_URS_2023_02/721174025" TargetMode="External" /><Relationship Id="rId5" Type="http://schemas.openxmlformats.org/officeDocument/2006/relationships/hyperlink" Target="https://podminky.urs.cz/item/CS_URS_2023_02/721233111" TargetMode="External" /><Relationship Id="rId6" Type="http://schemas.openxmlformats.org/officeDocument/2006/relationships/hyperlink" Target="https://podminky.urs.cz/item/CS_URS_2023_02/721233112" TargetMode="External" /><Relationship Id="rId7" Type="http://schemas.openxmlformats.org/officeDocument/2006/relationships/hyperlink" Target="https://podminky.urs.cz/item/CS_URS_2023_02/721233121" TargetMode="External" /><Relationship Id="rId8" Type="http://schemas.openxmlformats.org/officeDocument/2006/relationships/hyperlink" Target="https://podminky.urs.cz/item/CS_URS_2023_02/721273153" TargetMode="External" /><Relationship Id="rId9" Type="http://schemas.openxmlformats.org/officeDocument/2006/relationships/hyperlink" Target="https://podminky.urs.cz/item/CS_URS_2023_02/721290112" TargetMode="External" /><Relationship Id="rId10" Type="http://schemas.openxmlformats.org/officeDocument/2006/relationships/hyperlink" Target="https://podminky.urs.cz/item/CS_URS_2023_02/722174006" TargetMode="External" /><Relationship Id="rId11" Type="http://schemas.openxmlformats.org/officeDocument/2006/relationships/hyperlink" Target="https://podminky.urs.cz/item/CS_URS_2023_02/722174007" TargetMode="External" /><Relationship Id="rId12" Type="http://schemas.openxmlformats.org/officeDocument/2006/relationships/hyperlink" Target="https://podminky.urs.cz/item/CS_URS_2023_02/722181253" TargetMode="External" /><Relationship Id="rId13" Type="http://schemas.openxmlformats.org/officeDocument/2006/relationships/hyperlink" Target="https://podminky.urs.cz/item/CS_URS_2023_02/722182015" TargetMode="External" /><Relationship Id="rId14" Type="http://schemas.openxmlformats.org/officeDocument/2006/relationships/hyperlink" Target="https://podminky.urs.cz/item/CS_URS_2023_02/722190402" TargetMode="External" /><Relationship Id="rId15" Type="http://schemas.openxmlformats.org/officeDocument/2006/relationships/hyperlink" Target="https://podminky.urs.cz/item/CS_URS_2023_02/722250133" TargetMode="External" /><Relationship Id="rId16" Type="http://schemas.openxmlformats.org/officeDocument/2006/relationships/hyperlink" Target="https://podminky.urs.cz/item/CS_URS_2023_02/722270105" TargetMode="External" /><Relationship Id="rId17" Type="http://schemas.openxmlformats.org/officeDocument/2006/relationships/hyperlink" Target="https://podminky.urs.cz/item/CS_URS_2023_02/722290234" TargetMode="External" /><Relationship Id="rId18" Type="http://schemas.openxmlformats.org/officeDocument/2006/relationships/hyperlink" Target="https://podminky.urs.cz/item/CS_URS_2023_02/734220105" TargetMode="External" /><Relationship Id="rId19" Type="http://schemas.openxmlformats.org/officeDocument/2006/relationships/hyperlink" Target="https://podminky.urs.cz/item/CS_URS_2023_02/734411102" TargetMode="External" /><Relationship Id="rId20" Type="http://schemas.openxmlformats.org/officeDocument/2006/relationships/hyperlink" Target="https://podminky.urs.cz/item/CS_URS_2023_02/734421101" TargetMode="External" /><Relationship Id="rId2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721174042" TargetMode="External" /><Relationship Id="rId2" Type="http://schemas.openxmlformats.org/officeDocument/2006/relationships/hyperlink" Target="https://podminky.urs.cz/item/CS_URS_2023_02/721174044" TargetMode="External" /><Relationship Id="rId3" Type="http://schemas.openxmlformats.org/officeDocument/2006/relationships/hyperlink" Target="https://podminky.urs.cz/item/CS_URS_2023_02/721174045" TargetMode="External" /><Relationship Id="rId4" Type="http://schemas.openxmlformats.org/officeDocument/2006/relationships/hyperlink" Target="https://podminky.urs.cz/item/CS_URS_2023_02/721194104" TargetMode="External" /><Relationship Id="rId5" Type="http://schemas.openxmlformats.org/officeDocument/2006/relationships/hyperlink" Target="https://podminky.urs.cz/item/CS_URS_2023_02/721194107" TargetMode="External" /><Relationship Id="rId6" Type="http://schemas.openxmlformats.org/officeDocument/2006/relationships/hyperlink" Target="https://podminky.urs.cz/item/CS_URS_2023_02/721194109" TargetMode="External" /><Relationship Id="rId7" Type="http://schemas.openxmlformats.org/officeDocument/2006/relationships/hyperlink" Target="https://podminky.urs.cz/item/CS_URS_2023_02/721290111" TargetMode="External" /><Relationship Id="rId8" Type="http://schemas.openxmlformats.org/officeDocument/2006/relationships/hyperlink" Target="https://podminky.urs.cz/item/CS_URS_2023_02/722174022" TargetMode="External" /><Relationship Id="rId9" Type="http://schemas.openxmlformats.org/officeDocument/2006/relationships/hyperlink" Target="https://podminky.urs.cz/item/CS_URS_2023_02/722174023" TargetMode="External" /><Relationship Id="rId10" Type="http://schemas.openxmlformats.org/officeDocument/2006/relationships/hyperlink" Target="https://podminky.urs.cz/item/CS_URS_2023_02/722179191" TargetMode="External" /><Relationship Id="rId11" Type="http://schemas.openxmlformats.org/officeDocument/2006/relationships/hyperlink" Target="https://podminky.urs.cz/item/CS_URS_2023_02/722179192" TargetMode="External" /><Relationship Id="rId12" Type="http://schemas.openxmlformats.org/officeDocument/2006/relationships/hyperlink" Target="https://podminky.urs.cz/item/CS_URS_2023_02/722181211" TargetMode="External" /><Relationship Id="rId13" Type="http://schemas.openxmlformats.org/officeDocument/2006/relationships/hyperlink" Target="https://podminky.urs.cz/item/CS_URS_2023_02/722190401" TargetMode="External" /><Relationship Id="rId14" Type="http://schemas.openxmlformats.org/officeDocument/2006/relationships/hyperlink" Target="https://podminky.urs.cz/item/CS_URS_2023_02/722240122" TargetMode="External" /><Relationship Id="rId15" Type="http://schemas.openxmlformats.org/officeDocument/2006/relationships/hyperlink" Target="https://podminky.urs.cz/item/CS_URS_2023_02/722240123" TargetMode="External" /><Relationship Id="rId16" Type="http://schemas.openxmlformats.org/officeDocument/2006/relationships/hyperlink" Target="https://podminky.urs.cz/item/CS_URS_2023_02/722262225" TargetMode="External" /><Relationship Id="rId17" Type="http://schemas.openxmlformats.org/officeDocument/2006/relationships/hyperlink" Target="https://podminky.urs.cz/item/CS_URS_2023_02/722263208" TargetMode="External" /><Relationship Id="rId18" Type="http://schemas.openxmlformats.org/officeDocument/2006/relationships/hyperlink" Target="https://podminky.urs.cz/item/CS_URS_2023_02/722270101" TargetMode="External" /><Relationship Id="rId19" Type="http://schemas.openxmlformats.org/officeDocument/2006/relationships/hyperlink" Target="https://podminky.urs.cz/item/CS_URS_2023_02/722290215" TargetMode="External" /><Relationship Id="rId20" Type="http://schemas.openxmlformats.org/officeDocument/2006/relationships/hyperlink" Target="https://podminky.urs.cz/item/CS_URS_2023_02/722290234" TargetMode="External" /><Relationship Id="rId21" Type="http://schemas.openxmlformats.org/officeDocument/2006/relationships/hyperlink" Target="https://podminky.urs.cz/item/CS_URS_2023_02/725119125" TargetMode="External" /><Relationship Id="rId22" Type="http://schemas.openxmlformats.org/officeDocument/2006/relationships/hyperlink" Target="https://podminky.urs.cz/item/CS_URS_2023_02/725829102" TargetMode="External" /><Relationship Id="rId23" Type="http://schemas.openxmlformats.org/officeDocument/2006/relationships/hyperlink" Target="https://podminky.urs.cz/item/CS_URS_2023_02/725829122" TargetMode="External" /><Relationship Id="rId24" Type="http://schemas.openxmlformats.org/officeDocument/2006/relationships/hyperlink" Target="https://podminky.urs.cz/item/CS_URS_2023_02/725839102" TargetMode="External" /><Relationship Id="rId25" Type="http://schemas.openxmlformats.org/officeDocument/2006/relationships/hyperlink" Target="https://podminky.urs.cz/item/CS_URS_2023_02/725861102" TargetMode="External" /><Relationship Id="rId26" Type="http://schemas.openxmlformats.org/officeDocument/2006/relationships/hyperlink" Target="https://podminky.urs.cz/item/CS_URS_2023_02/725862113" TargetMode="External" /><Relationship Id="rId27" Type="http://schemas.openxmlformats.org/officeDocument/2006/relationships/hyperlink" Target="https://podminky.urs.cz/item/CS_URS_2023_02/725864311" TargetMode="External" /><Relationship Id="rId28" Type="http://schemas.openxmlformats.org/officeDocument/2006/relationships/hyperlink" Target="https://podminky.urs.cz/item/CS_URS_2023_02/725865501" TargetMode="External" /><Relationship Id="rId29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721174042" TargetMode="External" /><Relationship Id="rId2" Type="http://schemas.openxmlformats.org/officeDocument/2006/relationships/hyperlink" Target="https://podminky.urs.cz/item/CS_URS_2023_02/721174044" TargetMode="External" /><Relationship Id="rId3" Type="http://schemas.openxmlformats.org/officeDocument/2006/relationships/hyperlink" Target="https://podminky.urs.cz/item/CS_URS_2023_02/721174045" TargetMode="External" /><Relationship Id="rId4" Type="http://schemas.openxmlformats.org/officeDocument/2006/relationships/hyperlink" Target="https://podminky.urs.cz/item/CS_URS_2023_02/721194104" TargetMode="External" /><Relationship Id="rId5" Type="http://schemas.openxmlformats.org/officeDocument/2006/relationships/hyperlink" Target="https://podminky.urs.cz/item/CS_URS_2023_02/721194107" TargetMode="External" /><Relationship Id="rId6" Type="http://schemas.openxmlformats.org/officeDocument/2006/relationships/hyperlink" Target="https://podminky.urs.cz/item/CS_URS_2023_02/721194109" TargetMode="External" /><Relationship Id="rId7" Type="http://schemas.openxmlformats.org/officeDocument/2006/relationships/hyperlink" Target="https://podminky.urs.cz/item/CS_URS_2023_02/721290111" TargetMode="External" /><Relationship Id="rId8" Type="http://schemas.openxmlformats.org/officeDocument/2006/relationships/hyperlink" Target="https://podminky.urs.cz/item/CS_URS_2023_02/722174022" TargetMode="External" /><Relationship Id="rId9" Type="http://schemas.openxmlformats.org/officeDocument/2006/relationships/hyperlink" Target="https://podminky.urs.cz/item/CS_URS_2023_02/722174023" TargetMode="External" /><Relationship Id="rId10" Type="http://schemas.openxmlformats.org/officeDocument/2006/relationships/hyperlink" Target="https://podminky.urs.cz/item/CS_URS_2023_02/722179191" TargetMode="External" /><Relationship Id="rId11" Type="http://schemas.openxmlformats.org/officeDocument/2006/relationships/hyperlink" Target="https://podminky.urs.cz/item/CS_URS_2023_02/722179192" TargetMode="External" /><Relationship Id="rId12" Type="http://schemas.openxmlformats.org/officeDocument/2006/relationships/hyperlink" Target="https://podminky.urs.cz/item/CS_URS_2023_02/722181211" TargetMode="External" /><Relationship Id="rId13" Type="http://schemas.openxmlformats.org/officeDocument/2006/relationships/hyperlink" Target="https://podminky.urs.cz/item/CS_URS_2023_02/722190401" TargetMode="External" /><Relationship Id="rId14" Type="http://schemas.openxmlformats.org/officeDocument/2006/relationships/hyperlink" Target="https://podminky.urs.cz/item/CS_URS_2023_02/722240122" TargetMode="External" /><Relationship Id="rId15" Type="http://schemas.openxmlformats.org/officeDocument/2006/relationships/hyperlink" Target="https://podminky.urs.cz/item/CS_URS_2023_02/722240123" TargetMode="External" /><Relationship Id="rId16" Type="http://schemas.openxmlformats.org/officeDocument/2006/relationships/hyperlink" Target="https://podminky.urs.cz/item/CS_URS_2023_02/722262225" TargetMode="External" /><Relationship Id="rId17" Type="http://schemas.openxmlformats.org/officeDocument/2006/relationships/hyperlink" Target="https://podminky.urs.cz/item/CS_URS_2023_02/722263208" TargetMode="External" /><Relationship Id="rId18" Type="http://schemas.openxmlformats.org/officeDocument/2006/relationships/hyperlink" Target="https://podminky.urs.cz/item/CS_URS_2023_02/722270101" TargetMode="External" /><Relationship Id="rId19" Type="http://schemas.openxmlformats.org/officeDocument/2006/relationships/hyperlink" Target="https://podminky.urs.cz/item/CS_URS_2023_02/722290234" TargetMode="External" /><Relationship Id="rId20" Type="http://schemas.openxmlformats.org/officeDocument/2006/relationships/hyperlink" Target="https://podminky.urs.cz/item/CS_URS_2023_02/725119125" TargetMode="External" /><Relationship Id="rId21" Type="http://schemas.openxmlformats.org/officeDocument/2006/relationships/hyperlink" Target="https://podminky.urs.cz/item/CS_URS_2023_02/725829102" TargetMode="External" /><Relationship Id="rId22" Type="http://schemas.openxmlformats.org/officeDocument/2006/relationships/hyperlink" Target="https://podminky.urs.cz/item/CS_URS_2023_02/725829122" TargetMode="External" /><Relationship Id="rId23" Type="http://schemas.openxmlformats.org/officeDocument/2006/relationships/hyperlink" Target="https://podminky.urs.cz/item/CS_URS_2023_02/725839102" TargetMode="External" /><Relationship Id="rId24" Type="http://schemas.openxmlformats.org/officeDocument/2006/relationships/hyperlink" Target="https://podminky.urs.cz/item/CS_URS_2023_02/725861102" TargetMode="External" /><Relationship Id="rId25" Type="http://schemas.openxmlformats.org/officeDocument/2006/relationships/hyperlink" Target="https://podminky.urs.cz/item/CS_URS_2023_02/725862113" TargetMode="External" /><Relationship Id="rId26" Type="http://schemas.openxmlformats.org/officeDocument/2006/relationships/hyperlink" Target="https://podminky.urs.cz/item/CS_URS_2023_02/725864311" TargetMode="External" /><Relationship Id="rId27" Type="http://schemas.openxmlformats.org/officeDocument/2006/relationships/hyperlink" Target="https://podminky.urs.cz/item/CS_URS_2023_02/725865501" TargetMode="External" /><Relationship Id="rId28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721174042" TargetMode="External" /><Relationship Id="rId2" Type="http://schemas.openxmlformats.org/officeDocument/2006/relationships/hyperlink" Target="https://podminky.urs.cz/item/CS_URS_2023_02/721174044" TargetMode="External" /><Relationship Id="rId3" Type="http://schemas.openxmlformats.org/officeDocument/2006/relationships/hyperlink" Target="https://podminky.urs.cz/item/CS_URS_2023_02/721174045" TargetMode="External" /><Relationship Id="rId4" Type="http://schemas.openxmlformats.org/officeDocument/2006/relationships/hyperlink" Target="https://podminky.urs.cz/item/CS_URS_2023_02/721194104" TargetMode="External" /><Relationship Id="rId5" Type="http://schemas.openxmlformats.org/officeDocument/2006/relationships/hyperlink" Target="https://podminky.urs.cz/item/CS_URS_2023_02/721194107" TargetMode="External" /><Relationship Id="rId6" Type="http://schemas.openxmlformats.org/officeDocument/2006/relationships/hyperlink" Target="https://podminky.urs.cz/item/CS_URS_2023_02/721194109" TargetMode="External" /><Relationship Id="rId7" Type="http://schemas.openxmlformats.org/officeDocument/2006/relationships/hyperlink" Target="https://podminky.urs.cz/item/CS_URS_2023_02/721290111" TargetMode="External" /><Relationship Id="rId8" Type="http://schemas.openxmlformats.org/officeDocument/2006/relationships/hyperlink" Target="https://podminky.urs.cz/item/CS_URS_2023_02/722174022" TargetMode="External" /><Relationship Id="rId9" Type="http://schemas.openxmlformats.org/officeDocument/2006/relationships/hyperlink" Target="https://podminky.urs.cz/item/CS_URS_2023_02/722174023" TargetMode="External" /><Relationship Id="rId10" Type="http://schemas.openxmlformats.org/officeDocument/2006/relationships/hyperlink" Target="https://podminky.urs.cz/item/CS_URS_2023_02/722179191" TargetMode="External" /><Relationship Id="rId11" Type="http://schemas.openxmlformats.org/officeDocument/2006/relationships/hyperlink" Target="https://podminky.urs.cz/item/CS_URS_2023_02/722179192" TargetMode="External" /><Relationship Id="rId12" Type="http://schemas.openxmlformats.org/officeDocument/2006/relationships/hyperlink" Target="https://podminky.urs.cz/item/CS_URS_2023_02/722181211" TargetMode="External" /><Relationship Id="rId13" Type="http://schemas.openxmlformats.org/officeDocument/2006/relationships/hyperlink" Target="https://podminky.urs.cz/item/CS_URS_2023_02/722190401" TargetMode="External" /><Relationship Id="rId14" Type="http://schemas.openxmlformats.org/officeDocument/2006/relationships/hyperlink" Target="https://podminky.urs.cz/item/CS_URS_2023_02/722240122" TargetMode="External" /><Relationship Id="rId15" Type="http://schemas.openxmlformats.org/officeDocument/2006/relationships/hyperlink" Target="https://podminky.urs.cz/item/CS_URS_2023_02/722240123" TargetMode="External" /><Relationship Id="rId16" Type="http://schemas.openxmlformats.org/officeDocument/2006/relationships/hyperlink" Target="https://podminky.urs.cz/item/CS_URS_2023_02/722262225" TargetMode="External" /><Relationship Id="rId17" Type="http://schemas.openxmlformats.org/officeDocument/2006/relationships/hyperlink" Target="https://podminky.urs.cz/item/CS_URS_2023_02/722263208" TargetMode="External" /><Relationship Id="rId18" Type="http://schemas.openxmlformats.org/officeDocument/2006/relationships/hyperlink" Target="https://podminky.urs.cz/item/CS_URS_2023_02/722270101" TargetMode="External" /><Relationship Id="rId19" Type="http://schemas.openxmlformats.org/officeDocument/2006/relationships/hyperlink" Target="https://podminky.urs.cz/item/CS_URS_2023_02/722290234" TargetMode="External" /><Relationship Id="rId20" Type="http://schemas.openxmlformats.org/officeDocument/2006/relationships/hyperlink" Target="https://podminky.urs.cz/item/CS_URS_2023_02/725119125" TargetMode="External" /><Relationship Id="rId21" Type="http://schemas.openxmlformats.org/officeDocument/2006/relationships/hyperlink" Target="https://podminky.urs.cz/item/CS_URS_2023_02/725829102" TargetMode="External" /><Relationship Id="rId22" Type="http://schemas.openxmlformats.org/officeDocument/2006/relationships/hyperlink" Target="https://podminky.urs.cz/item/CS_URS_2023_02/725829122" TargetMode="External" /><Relationship Id="rId23" Type="http://schemas.openxmlformats.org/officeDocument/2006/relationships/hyperlink" Target="https://podminky.urs.cz/item/CS_URS_2023_02/725839102" TargetMode="External" /><Relationship Id="rId24" Type="http://schemas.openxmlformats.org/officeDocument/2006/relationships/hyperlink" Target="https://podminky.urs.cz/item/CS_URS_2023_02/725861102" TargetMode="External" /><Relationship Id="rId25" Type="http://schemas.openxmlformats.org/officeDocument/2006/relationships/hyperlink" Target="https://podminky.urs.cz/item/CS_URS_2023_02/725862113" TargetMode="External" /><Relationship Id="rId26" Type="http://schemas.openxmlformats.org/officeDocument/2006/relationships/hyperlink" Target="https://podminky.urs.cz/item/CS_URS_2023_02/725864311" TargetMode="External" /><Relationship Id="rId27" Type="http://schemas.openxmlformats.org/officeDocument/2006/relationships/hyperlink" Target="https://podminky.urs.cz/item/CS_URS_2023_02/725865501" TargetMode="External" /><Relationship Id="rId28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21151125" TargetMode="External" /><Relationship Id="rId2" Type="http://schemas.openxmlformats.org/officeDocument/2006/relationships/hyperlink" Target="https://podminky.urs.cz/item/CS_URS_2023_02/131251107" TargetMode="External" /><Relationship Id="rId3" Type="http://schemas.openxmlformats.org/officeDocument/2006/relationships/hyperlink" Target="https://podminky.urs.cz/item/CS_URS_2023_02/162351103" TargetMode="External" /><Relationship Id="rId4" Type="http://schemas.openxmlformats.org/officeDocument/2006/relationships/hyperlink" Target="https://podminky.urs.cz/item/CS_URS_2023_02/162751117" TargetMode="External" /><Relationship Id="rId5" Type="http://schemas.openxmlformats.org/officeDocument/2006/relationships/hyperlink" Target="https://podminky.urs.cz/item/CS_URS_2023_02/167151111" TargetMode="External" /><Relationship Id="rId6" Type="http://schemas.openxmlformats.org/officeDocument/2006/relationships/hyperlink" Target="https://podminky.urs.cz/item/CS_URS_2023_02/171201231" TargetMode="External" /><Relationship Id="rId7" Type="http://schemas.openxmlformats.org/officeDocument/2006/relationships/hyperlink" Target="https://podminky.urs.cz/item/CS_URS_2023_02/174151101" TargetMode="External" /><Relationship Id="rId8" Type="http://schemas.openxmlformats.org/officeDocument/2006/relationships/hyperlink" Target="https://podminky.urs.cz/item/CS_URS_2023_02/175151101" TargetMode="External" /><Relationship Id="rId9" Type="http://schemas.openxmlformats.org/officeDocument/2006/relationships/hyperlink" Target="https://podminky.urs.cz/item/CS_URS_2023_02/181311106" TargetMode="External" /><Relationship Id="rId10" Type="http://schemas.openxmlformats.org/officeDocument/2006/relationships/hyperlink" Target="https://podminky.urs.cz/item/CS_URS_2023_02/998011002" TargetMode="External" /><Relationship Id="rId1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3106123" TargetMode="External" /><Relationship Id="rId2" Type="http://schemas.openxmlformats.org/officeDocument/2006/relationships/hyperlink" Target="https://podminky.urs.cz/item/CS_URS_2023_02/113154112" TargetMode="External" /><Relationship Id="rId3" Type="http://schemas.openxmlformats.org/officeDocument/2006/relationships/hyperlink" Target="https://podminky.urs.cz/item/CS_URS_2023_02/113154113" TargetMode="External" /><Relationship Id="rId4" Type="http://schemas.openxmlformats.org/officeDocument/2006/relationships/hyperlink" Target="https://podminky.urs.cz/item/CS_URS_2023_02/113154114" TargetMode="External" /><Relationship Id="rId5" Type="http://schemas.openxmlformats.org/officeDocument/2006/relationships/hyperlink" Target="https://podminky.urs.cz/item/CS_URS_2023_02/116951201" TargetMode="External" /><Relationship Id="rId6" Type="http://schemas.openxmlformats.org/officeDocument/2006/relationships/hyperlink" Target="https://podminky.urs.cz/item/CS_URS_2023_02/121151103" TargetMode="External" /><Relationship Id="rId7" Type="http://schemas.openxmlformats.org/officeDocument/2006/relationships/hyperlink" Target="https://podminky.urs.cz/item/CS_URS_2023_02/122151402" TargetMode="External" /><Relationship Id="rId8" Type="http://schemas.openxmlformats.org/officeDocument/2006/relationships/hyperlink" Target="https://podminky.urs.cz/item/CS_URS_2023_02/122252204" TargetMode="External" /><Relationship Id="rId9" Type="http://schemas.openxmlformats.org/officeDocument/2006/relationships/hyperlink" Target="https://podminky.urs.cz/item/CS_URS_2023_02/162751117" TargetMode="External" /><Relationship Id="rId10" Type="http://schemas.openxmlformats.org/officeDocument/2006/relationships/hyperlink" Target="https://podminky.urs.cz/item/CS_URS_2023_02/171152101" TargetMode="External" /><Relationship Id="rId11" Type="http://schemas.openxmlformats.org/officeDocument/2006/relationships/hyperlink" Target="https://podminky.urs.cz/item/CS_URS_2023_02/171201221" TargetMode="External" /><Relationship Id="rId12" Type="http://schemas.openxmlformats.org/officeDocument/2006/relationships/hyperlink" Target="https://podminky.urs.cz/item/CS_URS_2023_02/171251201" TargetMode="External" /><Relationship Id="rId13" Type="http://schemas.openxmlformats.org/officeDocument/2006/relationships/hyperlink" Target="https://podminky.urs.cz/item/CS_URS_2023_02/182311123" TargetMode="External" /><Relationship Id="rId14" Type="http://schemas.openxmlformats.org/officeDocument/2006/relationships/hyperlink" Target="https://podminky.urs.cz/item/CS_URS_2023_02/183405211" TargetMode="External" /><Relationship Id="rId15" Type="http://schemas.openxmlformats.org/officeDocument/2006/relationships/hyperlink" Target="https://podminky.urs.cz/item/CS_URS_2023_02/211971121" TargetMode="External" /><Relationship Id="rId16" Type="http://schemas.openxmlformats.org/officeDocument/2006/relationships/hyperlink" Target="https://podminky.urs.cz/item/CS_URS_2023_02/212752133" TargetMode="External" /><Relationship Id="rId17" Type="http://schemas.openxmlformats.org/officeDocument/2006/relationships/hyperlink" Target="https://podminky.urs.cz/item/CS_URS_2023_02/212752412" TargetMode="External" /><Relationship Id="rId18" Type="http://schemas.openxmlformats.org/officeDocument/2006/relationships/hyperlink" Target="https://podminky.urs.cz/item/CS_URS_2023_02/213141122" TargetMode="External" /><Relationship Id="rId19" Type="http://schemas.openxmlformats.org/officeDocument/2006/relationships/hyperlink" Target="https://podminky.urs.cz/item/CS_URS_2023_02/564851111" TargetMode="External" /><Relationship Id="rId20" Type="http://schemas.openxmlformats.org/officeDocument/2006/relationships/hyperlink" Target="https://podminky.urs.cz/item/CS_URS_2023_02/565145101" TargetMode="External" /><Relationship Id="rId21" Type="http://schemas.openxmlformats.org/officeDocument/2006/relationships/hyperlink" Target="https://podminky.urs.cz/item/CS_URS_2023_02/565155111" TargetMode="External" /><Relationship Id="rId22" Type="http://schemas.openxmlformats.org/officeDocument/2006/relationships/hyperlink" Target="https://podminky.urs.cz/item/CS_URS_2023_02/573191111" TargetMode="External" /><Relationship Id="rId23" Type="http://schemas.openxmlformats.org/officeDocument/2006/relationships/hyperlink" Target="https://podminky.urs.cz/item/CS_URS_2023_02/573231107" TargetMode="External" /><Relationship Id="rId24" Type="http://schemas.openxmlformats.org/officeDocument/2006/relationships/hyperlink" Target="https://podminky.urs.cz/item/CS_URS_2023_02/577134111" TargetMode="External" /><Relationship Id="rId25" Type="http://schemas.openxmlformats.org/officeDocument/2006/relationships/hyperlink" Target="https://podminky.urs.cz/item/CS_URS_2023_02/577145112" TargetMode="External" /><Relationship Id="rId26" Type="http://schemas.openxmlformats.org/officeDocument/2006/relationships/hyperlink" Target="https://podminky.urs.cz/item/CS_URS_2023_02/596211110" TargetMode="External" /><Relationship Id="rId27" Type="http://schemas.openxmlformats.org/officeDocument/2006/relationships/hyperlink" Target="https://podminky.urs.cz/item/CS_URS_2023_02/596212212" TargetMode="External" /><Relationship Id="rId28" Type="http://schemas.openxmlformats.org/officeDocument/2006/relationships/hyperlink" Target="https://podminky.urs.cz/item/CS_URS_2023_02/596412210" TargetMode="External" /><Relationship Id="rId29" Type="http://schemas.openxmlformats.org/officeDocument/2006/relationships/hyperlink" Target="https://podminky.urs.cz/item/CS_URS_2023_02/895211141" TargetMode="External" /><Relationship Id="rId30" Type="http://schemas.openxmlformats.org/officeDocument/2006/relationships/hyperlink" Target="https://podminky.urs.cz/item/CS_URS_2023_02/914511111" TargetMode="External" /><Relationship Id="rId31" Type="http://schemas.openxmlformats.org/officeDocument/2006/relationships/hyperlink" Target="https://podminky.urs.cz/item/CS_URS_2023_02/914111111" TargetMode="External" /><Relationship Id="rId32" Type="http://schemas.openxmlformats.org/officeDocument/2006/relationships/hyperlink" Target="https://podminky.urs.cz/item/CS_URS_2023_02/914531112" TargetMode="External" /><Relationship Id="rId33" Type="http://schemas.openxmlformats.org/officeDocument/2006/relationships/hyperlink" Target="https://podminky.urs.cz/item/CS_URS_2023_02/915111111" TargetMode="External" /><Relationship Id="rId34" Type="http://schemas.openxmlformats.org/officeDocument/2006/relationships/hyperlink" Target="https://podminky.urs.cz/item/CS_URS_2023_02/915131111" TargetMode="External" /><Relationship Id="rId35" Type="http://schemas.openxmlformats.org/officeDocument/2006/relationships/hyperlink" Target="https://podminky.urs.cz/item/CS_URS_2023_02/916131113" TargetMode="External" /><Relationship Id="rId36" Type="http://schemas.openxmlformats.org/officeDocument/2006/relationships/hyperlink" Target="https://podminky.urs.cz/item/CS_URS_2023_02/916131213" TargetMode="External" /><Relationship Id="rId37" Type="http://schemas.openxmlformats.org/officeDocument/2006/relationships/hyperlink" Target="https://podminky.urs.cz/item/CS_URS_2023_02/916231213" TargetMode="External" /><Relationship Id="rId38" Type="http://schemas.openxmlformats.org/officeDocument/2006/relationships/hyperlink" Target="https://podminky.urs.cz/item/CS_URS_2023_02/919732221" TargetMode="External" /><Relationship Id="rId39" Type="http://schemas.openxmlformats.org/officeDocument/2006/relationships/hyperlink" Target="https://podminky.urs.cz/item/CS_URS_2023_02/919735113" TargetMode="External" /><Relationship Id="rId40" Type="http://schemas.openxmlformats.org/officeDocument/2006/relationships/hyperlink" Target="https://podminky.urs.cz/item/CS_URS_2023_02/935932111" TargetMode="External" /><Relationship Id="rId41" Type="http://schemas.openxmlformats.org/officeDocument/2006/relationships/hyperlink" Target="https://podminky.urs.cz/item/CS_URS_2023_02/966006132" TargetMode="External" /><Relationship Id="rId42" Type="http://schemas.openxmlformats.org/officeDocument/2006/relationships/hyperlink" Target="https://podminky.urs.cz/item/CS_URS_2023_02/966006211" TargetMode="External" /><Relationship Id="rId43" Type="http://schemas.openxmlformats.org/officeDocument/2006/relationships/hyperlink" Target="https://podminky.urs.cz/item/CS_URS_2023_02/997221561" TargetMode="External" /><Relationship Id="rId44" Type="http://schemas.openxmlformats.org/officeDocument/2006/relationships/hyperlink" Target="https://podminky.urs.cz/item/CS_URS_2023_02/997221569" TargetMode="External" /><Relationship Id="rId45" Type="http://schemas.openxmlformats.org/officeDocument/2006/relationships/hyperlink" Target="https://podminky.urs.cz/item/CS_URS_2023_02/997221645" TargetMode="External" /><Relationship Id="rId46" Type="http://schemas.openxmlformats.org/officeDocument/2006/relationships/hyperlink" Target="https://podminky.urs.cz/item/CS_URS_2023_02/998223011" TargetMode="External" /><Relationship Id="rId47" Type="http://schemas.openxmlformats.org/officeDocument/2006/relationships/hyperlink" Target="https://podminky.urs.cz/item/CS_URS_2023_02/998225111" TargetMode="External" /><Relationship Id="rId48" Type="http://schemas.openxmlformats.org/officeDocument/2006/relationships/hyperlink" Target="https://podminky.urs.cz/item/CS_URS_2023_02/711113121" TargetMode="External" /><Relationship Id="rId49" Type="http://schemas.openxmlformats.org/officeDocument/2006/relationships/hyperlink" Target="https://podminky.urs.cz/item/CS_URS_2023_02/220182002" TargetMode="External" /><Relationship Id="rId50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31151342" TargetMode="External" /><Relationship Id="rId2" Type="http://schemas.openxmlformats.org/officeDocument/2006/relationships/hyperlink" Target="https://podminky.urs.cz/item/CS_URS_2023_02/338171113" TargetMode="External" /><Relationship Id="rId3" Type="http://schemas.openxmlformats.org/officeDocument/2006/relationships/hyperlink" Target="https://podminky.urs.cz/item/CS_URS_2023_02/348101210" TargetMode="External" /><Relationship Id="rId4" Type="http://schemas.openxmlformats.org/officeDocument/2006/relationships/hyperlink" Target="https://podminky.urs.cz/item/CS_URS_2023_02/348121221" TargetMode="External" /><Relationship Id="rId5" Type="http://schemas.openxmlformats.org/officeDocument/2006/relationships/hyperlink" Target="https://podminky.urs.cz/item/CS_URS_2023_02/348171120" TargetMode="External" /><Relationship Id="rId6" Type="http://schemas.openxmlformats.org/officeDocument/2006/relationships/hyperlink" Target="https://podminky.urs.cz/item/CS_URS_2023_02/998232110" TargetMode="External" /><Relationship Id="rId7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31151342" TargetMode="External" /><Relationship Id="rId2" Type="http://schemas.openxmlformats.org/officeDocument/2006/relationships/hyperlink" Target="https://podminky.urs.cz/item/CS_URS_2023_02/338171113" TargetMode="External" /><Relationship Id="rId3" Type="http://schemas.openxmlformats.org/officeDocument/2006/relationships/hyperlink" Target="https://podminky.urs.cz/item/CS_URS_2023_02/348101210" TargetMode="External" /><Relationship Id="rId4" Type="http://schemas.openxmlformats.org/officeDocument/2006/relationships/hyperlink" Target="https://podminky.urs.cz/item/CS_URS_2023_02/348101230" TargetMode="External" /><Relationship Id="rId5" Type="http://schemas.openxmlformats.org/officeDocument/2006/relationships/hyperlink" Target="https://podminky.urs.cz/item/CS_URS_2023_02/348401120" TargetMode="External" /><Relationship Id="rId6" Type="http://schemas.openxmlformats.org/officeDocument/2006/relationships/hyperlink" Target="https://podminky.urs.cz/item/CS_URS_2023_02/998232110" TargetMode="External" /><Relationship Id="rId7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3154113" TargetMode="External" /><Relationship Id="rId2" Type="http://schemas.openxmlformats.org/officeDocument/2006/relationships/hyperlink" Target="https://podminky.urs.cz/item/CS_URS_2023_02/119001421" TargetMode="External" /><Relationship Id="rId3" Type="http://schemas.openxmlformats.org/officeDocument/2006/relationships/hyperlink" Target="https://podminky.urs.cz/item/CS_URS_2023_02/131251100" TargetMode="External" /><Relationship Id="rId4" Type="http://schemas.openxmlformats.org/officeDocument/2006/relationships/hyperlink" Target="https://podminky.urs.cz/item/CS_URS_2023_02/132354101" TargetMode="External" /><Relationship Id="rId5" Type="http://schemas.openxmlformats.org/officeDocument/2006/relationships/hyperlink" Target="https://podminky.urs.cz/item/CS_URS_2023_02/151102101" TargetMode="External" /><Relationship Id="rId6" Type="http://schemas.openxmlformats.org/officeDocument/2006/relationships/hyperlink" Target="https://podminky.urs.cz/item/CS_URS_2023_02/151102111" TargetMode="External" /><Relationship Id="rId7" Type="http://schemas.openxmlformats.org/officeDocument/2006/relationships/hyperlink" Target="https://podminky.urs.cz/item/CS_URS_2023_02/166151111" TargetMode="External" /><Relationship Id="rId8" Type="http://schemas.openxmlformats.org/officeDocument/2006/relationships/hyperlink" Target="https://podminky.urs.cz/item/CS_URS_2023_02/171201221" TargetMode="External" /><Relationship Id="rId9" Type="http://schemas.openxmlformats.org/officeDocument/2006/relationships/hyperlink" Target="https://podminky.urs.cz/item/CS_URS_2023_02/174151101" TargetMode="External" /><Relationship Id="rId10" Type="http://schemas.openxmlformats.org/officeDocument/2006/relationships/hyperlink" Target="https://podminky.urs.cz/item/CS_URS_2023_02/175151101" TargetMode="External" /><Relationship Id="rId11" Type="http://schemas.openxmlformats.org/officeDocument/2006/relationships/hyperlink" Target="https://podminky.urs.cz/item/CS_URS_2023_02/566901124" TargetMode="External" /><Relationship Id="rId12" Type="http://schemas.openxmlformats.org/officeDocument/2006/relationships/hyperlink" Target="https://podminky.urs.cz/item/CS_URS_2023_02/572340111" TargetMode="External" /><Relationship Id="rId13" Type="http://schemas.openxmlformats.org/officeDocument/2006/relationships/hyperlink" Target="https://podminky.urs.cz/item/CS_URS_2023_02/871211211" TargetMode="External" /><Relationship Id="rId14" Type="http://schemas.openxmlformats.org/officeDocument/2006/relationships/hyperlink" Target="https://podminky.urs.cz/item/CS_URS_2023_02/891211112" TargetMode="External" /><Relationship Id="rId15" Type="http://schemas.openxmlformats.org/officeDocument/2006/relationships/hyperlink" Target="https://podminky.urs.cz/item/CS_URS_2023_02/891319111" TargetMode="External" /><Relationship Id="rId16" Type="http://schemas.openxmlformats.org/officeDocument/2006/relationships/hyperlink" Target="https://podminky.urs.cz/item/CS_URS_2023_02/892233122" TargetMode="External" /><Relationship Id="rId17" Type="http://schemas.openxmlformats.org/officeDocument/2006/relationships/hyperlink" Target="https://podminky.urs.cz/item/CS_URS_2023_02/892241111" TargetMode="External" /><Relationship Id="rId18" Type="http://schemas.openxmlformats.org/officeDocument/2006/relationships/hyperlink" Target="https://podminky.urs.cz/item/CS_URS_2023_02/893811163" TargetMode="External" /><Relationship Id="rId19" Type="http://schemas.openxmlformats.org/officeDocument/2006/relationships/hyperlink" Target="https://podminky.urs.cz/item/CS_URS_2023_02/899721111" TargetMode="External" /><Relationship Id="rId20" Type="http://schemas.openxmlformats.org/officeDocument/2006/relationships/hyperlink" Target="https://podminky.urs.cz/item/CS_URS_2023_02/899722113" TargetMode="External" /><Relationship Id="rId21" Type="http://schemas.openxmlformats.org/officeDocument/2006/relationships/hyperlink" Target="https://podminky.urs.cz/item/CS_URS_2023_02/722270102" TargetMode="External" /><Relationship Id="rId22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62351103" TargetMode="External" /><Relationship Id="rId2" Type="http://schemas.openxmlformats.org/officeDocument/2006/relationships/hyperlink" Target="https://podminky.urs.cz/item/CS_URS_2023_02/167151111" TargetMode="External" /><Relationship Id="rId3" Type="http://schemas.openxmlformats.org/officeDocument/2006/relationships/hyperlink" Target="https://podminky.urs.cz/item/CS_URS_2023_02/181351005" TargetMode="External" /><Relationship Id="rId4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drawing" Target="../drawings/drawing31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012103000" TargetMode="External" /><Relationship Id="rId2" Type="http://schemas.openxmlformats.org/officeDocument/2006/relationships/hyperlink" Target="https://podminky.urs.cz/item/CS_URS_2023_02/012303000" TargetMode="External" /><Relationship Id="rId3" Type="http://schemas.openxmlformats.org/officeDocument/2006/relationships/hyperlink" Target="https://podminky.urs.cz/item/CS_URS_2023_02/013254000" TargetMode="External" /><Relationship Id="rId4" Type="http://schemas.openxmlformats.org/officeDocument/2006/relationships/hyperlink" Target="https://podminky.urs.cz/item/CS_URS_2023_02/013294000" TargetMode="External" /><Relationship Id="rId5" Type="http://schemas.openxmlformats.org/officeDocument/2006/relationships/hyperlink" Target="https://podminky.urs.cz/item/CS_URS_2023_02/031002000" TargetMode="External" /><Relationship Id="rId6" Type="http://schemas.openxmlformats.org/officeDocument/2006/relationships/hyperlink" Target="https://podminky.urs.cz/item/CS_URS_2023_02/032002000" TargetMode="External" /><Relationship Id="rId7" Type="http://schemas.openxmlformats.org/officeDocument/2006/relationships/hyperlink" Target="https://podminky.urs.cz/item/CS_URS_2023_02/033002000" TargetMode="External" /><Relationship Id="rId8" Type="http://schemas.openxmlformats.org/officeDocument/2006/relationships/hyperlink" Target="https://podminky.urs.cz/item/CS_URS_2023_02/034002000" TargetMode="External" /><Relationship Id="rId9" Type="http://schemas.openxmlformats.org/officeDocument/2006/relationships/hyperlink" Target="https://podminky.urs.cz/item/CS_URS_2023_02/043103000" TargetMode="External" /><Relationship Id="rId10" Type="http://schemas.openxmlformats.org/officeDocument/2006/relationships/drawing" Target="../drawings/drawing32.xml" /></Relationships>
</file>

<file path=xl/worksheets/_rels/sheet33.xml.rels>&#65279;<?xml version="1.0" encoding="utf-8"?><Relationships xmlns="http://schemas.openxmlformats.org/package/2006/relationships"><Relationship Id="rId1" Type="http://schemas.openxmlformats.org/officeDocument/2006/relationships/drawing" Target="../drawings/drawing33.xml" /></Relationships>
</file>

<file path=xl/worksheets/_rels/sheet34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612142001" TargetMode="External" /><Relationship Id="rId2" Type="http://schemas.openxmlformats.org/officeDocument/2006/relationships/hyperlink" Target="https://podminky.urs.cz/item/CS_URS_2023_02/998011003" TargetMode="External" /><Relationship Id="rId3" Type="http://schemas.openxmlformats.org/officeDocument/2006/relationships/hyperlink" Target="https://podminky.urs.cz/item/CS_URS_2023_02/713131141" TargetMode="External" /><Relationship Id="rId4" Type="http://schemas.openxmlformats.org/officeDocument/2006/relationships/hyperlink" Target="https://podminky.urs.cz/item/CS_URS_2023_02/783826605" TargetMode="External" /><Relationship Id="rId5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212755214" TargetMode="External" /><Relationship Id="rId2" Type="http://schemas.openxmlformats.org/officeDocument/2006/relationships/hyperlink" Target="https://podminky.urs.cz/item/CS_URS_2023_02/213141111" TargetMode="External" /><Relationship Id="rId3" Type="http://schemas.openxmlformats.org/officeDocument/2006/relationships/hyperlink" Target="https://podminky.urs.cz/item/CS_URS_2023_02/271572211" TargetMode="External" /><Relationship Id="rId4" Type="http://schemas.openxmlformats.org/officeDocument/2006/relationships/hyperlink" Target="https://podminky.urs.cz/item/CS_URS_2023_02/317142440" TargetMode="External" /><Relationship Id="rId5" Type="http://schemas.openxmlformats.org/officeDocument/2006/relationships/hyperlink" Target="https://podminky.urs.cz/item/CS_URS_2023_02/317144132" TargetMode="External" /><Relationship Id="rId6" Type="http://schemas.openxmlformats.org/officeDocument/2006/relationships/hyperlink" Target="https://podminky.urs.cz/item/CS_URS_2023_02/317144133" TargetMode="External" /><Relationship Id="rId7" Type="http://schemas.openxmlformats.org/officeDocument/2006/relationships/hyperlink" Target="https://podminky.urs.cz/item/CS_URS_2023_02/317144134" TargetMode="External" /><Relationship Id="rId8" Type="http://schemas.openxmlformats.org/officeDocument/2006/relationships/hyperlink" Target="https://podminky.urs.cz/item/CS_URS_2023_02/317144137" TargetMode="External" /><Relationship Id="rId9" Type="http://schemas.openxmlformats.org/officeDocument/2006/relationships/hyperlink" Target="https://podminky.urs.cz/item/CS_URS_2023_02/342273111" TargetMode="External" /><Relationship Id="rId10" Type="http://schemas.openxmlformats.org/officeDocument/2006/relationships/hyperlink" Target="https://podminky.urs.cz/item/CS_URS_2023_02/342273112" TargetMode="External" /><Relationship Id="rId11" Type="http://schemas.openxmlformats.org/officeDocument/2006/relationships/hyperlink" Target="https://podminky.urs.cz/item/CS_URS_2023_02/346244353" TargetMode="External" /><Relationship Id="rId12" Type="http://schemas.openxmlformats.org/officeDocument/2006/relationships/hyperlink" Target="https://podminky.urs.cz/item/CS_URS_2023_02/346272256" TargetMode="External" /><Relationship Id="rId13" Type="http://schemas.openxmlformats.org/officeDocument/2006/relationships/hyperlink" Target="https://podminky.urs.cz/item/CS_URS_2023_02/564271111" TargetMode="External" /><Relationship Id="rId14" Type="http://schemas.openxmlformats.org/officeDocument/2006/relationships/hyperlink" Target="https://podminky.urs.cz/item/CS_URS_2023_02/564281111" TargetMode="External" /><Relationship Id="rId15" Type="http://schemas.openxmlformats.org/officeDocument/2006/relationships/hyperlink" Target="https://podminky.urs.cz/item/CS_URS_2023_02/596212232" TargetMode="External" /><Relationship Id="rId16" Type="http://schemas.openxmlformats.org/officeDocument/2006/relationships/hyperlink" Target="https://podminky.urs.cz/item/CS_URS_2023_02/611131321" TargetMode="External" /><Relationship Id="rId17" Type="http://schemas.openxmlformats.org/officeDocument/2006/relationships/hyperlink" Target="https://podminky.urs.cz/item/CS_URS_2023_02/611181001" TargetMode="External" /><Relationship Id="rId18" Type="http://schemas.openxmlformats.org/officeDocument/2006/relationships/hyperlink" Target="https://podminky.urs.cz/item/CS_URS_2023_02/611181011" TargetMode="External" /><Relationship Id="rId19" Type="http://schemas.openxmlformats.org/officeDocument/2006/relationships/hyperlink" Target="https://podminky.urs.cz/item/CS_URS_2023_02/611341321" TargetMode="External" /><Relationship Id="rId20" Type="http://schemas.openxmlformats.org/officeDocument/2006/relationships/hyperlink" Target="https://podminky.urs.cz/item/CS_URS_2023_02/612142001" TargetMode="External" /><Relationship Id="rId21" Type="http://schemas.openxmlformats.org/officeDocument/2006/relationships/hyperlink" Target="https://podminky.urs.cz/item/CS_URS_2023_02/612341321" TargetMode="External" /><Relationship Id="rId22" Type="http://schemas.openxmlformats.org/officeDocument/2006/relationships/hyperlink" Target="https://podminky.urs.cz/item/CS_URS_2023_02/612341391" TargetMode="External" /><Relationship Id="rId23" Type="http://schemas.openxmlformats.org/officeDocument/2006/relationships/hyperlink" Target="https://podminky.urs.cz/item/CS_URS_2023_02/619991011" TargetMode="External" /><Relationship Id="rId24" Type="http://schemas.openxmlformats.org/officeDocument/2006/relationships/hyperlink" Target="https://podminky.urs.cz/item/CS_URS_2023_02/621211011" TargetMode="External" /><Relationship Id="rId25" Type="http://schemas.openxmlformats.org/officeDocument/2006/relationships/hyperlink" Target="https://podminky.urs.cz/item/CS_URS_2023_02/621221011" TargetMode="External" /><Relationship Id="rId26" Type="http://schemas.openxmlformats.org/officeDocument/2006/relationships/hyperlink" Target="https://podminky.urs.cz/item/CS_URS_2023_02/621221041" TargetMode="External" /><Relationship Id="rId27" Type="http://schemas.openxmlformats.org/officeDocument/2006/relationships/hyperlink" Target="https://podminky.urs.cz/item/CS_URS_2023_02/621251101" TargetMode="External" /><Relationship Id="rId28" Type="http://schemas.openxmlformats.org/officeDocument/2006/relationships/hyperlink" Target="https://podminky.urs.cz/item/CS_URS_2023_02/621251105" TargetMode="External" /><Relationship Id="rId29" Type="http://schemas.openxmlformats.org/officeDocument/2006/relationships/hyperlink" Target="https://podminky.urs.cz/item/CS_URS_2023_02/622142001" TargetMode="External" /><Relationship Id="rId30" Type="http://schemas.openxmlformats.org/officeDocument/2006/relationships/hyperlink" Target="https://podminky.urs.cz/item/CS_URS_2023_02/622143003" TargetMode="External" /><Relationship Id="rId31" Type="http://schemas.openxmlformats.org/officeDocument/2006/relationships/hyperlink" Target="https://podminky.urs.cz/item/CS_URS_2023_02/622143004" TargetMode="External" /><Relationship Id="rId32" Type="http://schemas.openxmlformats.org/officeDocument/2006/relationships/hyperlink" Target="https://podminky.urs.cz/item/CS_URS_2023_02/622211021" TargetMode="External" /><Relationship Id="rId33" Type="http://schemas.openxmlformats.org/officeDocument/2006/relationships/hyperlink" Target="https://podminky.urs.cz/item/CS_URS_2023_02/622211041" TargetMode="External" /><Relationship Id="rId34" Type="http://schemas.openxmlformats.org/officeDocument/2006/relationships/hyperlink" Target="https://podminky.urs.cz/item/CS_URS_2023_02/622211061" TargetMode="External" /><Relationship Id="rId35" Type="http://schemas.openxmlformats.org/officeDocument/2006/relationships/hyperlink" Target="https://podminky.urs.cz/item/CS_URS_2023_02/622221041" TargetMode="External" /><Relationship Id="rId36" Type="http://schemas.openxmlformats.org/officeDocument/2006/relationships/hyperlink" Target="https://podminky.urs.cz/item/CS_URS_2023_02/622251101" TargetMode="External" /><Relationship Id="rId37" Type="http://schemas.openxmlformats.org/officeDocument/2006/relationships/hyperlink" Target="https://podminky.urs.cz/item/CS_URS_2023_02/622251105" TargetMode="External" /><Relationship Id="rId38" Type="http://schemas.openxmlformats.org/officeDocument/2006/relationships/hyperlink" Target="https://podminky.urs.cz/item/CS_URS_2023_02/622252001" TargetMode="External" /><Relationship Id="rId39" Type="http://schemas.openxmlformats.org/officeDocument/2006/relationships/hyperlink" Target="https://podminky.urs.cz/item/CS_URS_2023_02/629991011" TargetMode="External" /><Relationship Id="rId40" Type="http://schemas.openxmlformats.org/officeDocument/2006/relationships/hyperlink" Target="https://podminky.urs.cz/item/CS_URS_2023_02/631311115" TargetMode="External" /><Relationship Id="rId41" Type="http://schemas.openxmlformats.org/officeDocument/2006/relationships/hyperlink" Target="https://podminky.urs.cz/item/CS_URS_2023_02/631311127" TargetMode="External" /><Relationship Id="rId42" Type="http://schemas.openxmlformats.org/officeDocument/2006/relationships/hyperlink" Target="https://podminky.urs.cz/item/CS_URS_2023_02/631311137" TargetMode="External" /><Relationship Id="rId43" Type="http://schemas.openxmlformats.org/officeDocument/2006/relationships/hyperlink" Target="https://podminky.urs.cz/item/CS_URS_2023_02/631319013" TargetMode="External" /><Relationship Id="rId44" Type="http://schemas.openxmlformats.org/officeDocument/2006/relationships/hyperlink" Target="https://podminky.urs.cz/item/CS_URS_2023_02/631319175" TargetMode="External" /><Relationship Id="rId45" Type="http://schemas.openxmlformats.org/officeDocument/2006/relationships/hyperlink" Target="https://podminky.urs.cz/item/CS_URS_2023_02/631319204" TargetMode="External" /><Relationship Id="rId46" Type="http://schemas.openxmlformats.org/officeDocument/2006/relationships/hyperlink" Target="https://podminky.urs.cz/item/CS_URS_2023_02/631362021" TargetMode="External" /><Relationship Id="rId47" Type="http://schemas.openxmlformats.org/officeDocument/2006/relationships/hyperlink" Target="https://podminky.urs.cz/item/CS_URS_2023_02/632441220" TargetMode="External" /><Relationship Id="rId48" Type="http://schemas.openxmlformats.org/officeDocument/2006/relationships/hyperlink" Target="https://podminky.urs.cz/item/CS_URS_2023_02/632441292" TargetMode="External" /><Relationship Id="rId49" Type="http://schemas.openxmlformats.org/officeDocument/2006/relationships/hyperlink" Target="https://podminky.urs.cz/item/CS_URS_2023_02/632451234" TargetMode="External" /><Relationship Id="rId50" Type="http://schemas.openxmlformats.org/officeDocument/2006/relationships/hyperlink" Target="https://podminky.urs.cz/item/CS_URS_2023_02/632451292" TargetMode="External" /><Relationship Id="rId51" Type="http://schemas.openxmlformats.org/officeDocument/2006/relationships/hyperlink" Target="https://podminky.urs.cz/item/CS_URS_2023_02/632451494" TargetMode="External" /><Relationship Id="rId52" Type="http://schemas.openxmlformats.org/officeDocument/2006/relationships/hyperlink" Target="https://podminky.urs.cz/item/CS_URS_2023_02/632459177" TargetMode="External" /><Relationship Id="rId53" Type="http://schemas.openxmlformats.org/officeDocument/2006/relationships/hyperlink" Target="https://podminky.urs.cz/item/CS_URS_2023_02/632481111" TargetMode="External" /><Relationship Id="rId54" Type="http://schemas.openxmlformats.org/officeDocument/2006/relationships/hyperlink" Target="https://podminky.urs.cz/item/CS_URS_2023_02/633121111" TargetMode="External" /><Relationship Id="rId55" Type="http://schemas.openxmlformats.org/officeDocument/2006/relationships/hyperlink" Target="https://podminky.urs.cz/item/CS_URS_2023_02/634112112" TargetMode="External" /><Relationship Id="rId56" Type="http://schemas.openxmlformats.org/officeDocument/2006/relationships/hyperlink" Target="https://podminky.urs.cz/item/CS_URS_2023_02/634112113" TargetMode="External" /><Relationship Id="rId57" Type="http://schemas.openxmlformats.org/officeDocument/2006/relationships/hyperlink" Target="https://podminky.urs.cz/item/CS_URS_2023_02/635211121" TargetMode="External" /><Relationship Id="rId58" Type="http://schemas.openxmlformats.org/officeDocument/2006/relationships/hyperlink" Target="https://podminky.urs.cz/item/CS_URS_2023_02/642942111" TargetMode="External" /><Relationship Id="rId59" Type="http://schemas.openxmlformats.org/officeDocument/2006/relationships/hyperlink" Target="https://podminky.urs.cz/item/CS_URS_2023_02/642945111" TargetMode="External" /><Relationship Id="rId60" Type="http://schemas.openxmlformats.org/officeDocument/2006/relationships/hyperlink" Target="https://podminky.urs.cz/item/CS_URS_2023_02/916231213" TargetMode="External" /><Relationship Id="rId61" Type="http://schemas.openxmlformats.org/officeDocument/2006/relationships/hyperlink" Target="https://podminky.urs.cz/item/CS_URS_2023_02/941311112" TargetMode="External" /><Relationship Id="rId62" Type="http://schemas.openxmlformats.org/officeDocument/2006/relationships/hyperlink" Target="https://podminky.urs.cz/item/CS_URS_2023_02/941311211" TargetMode="External" /><Relationship Id="rId63" Type="http://schemas.openxmlformats.org/officeDocument/2006/relationships/hyperlink" Target="https://podminky.urs.cz/item/CS_URS_2023_02/941311812" TargetMode="External" /><Relationship Id="rId64" Type="http://schemas.openxmlformats.org/officeDocument/2006/relationships/hyperlink" Target="https://podminky.urs.cz/item/CS_URS_2023_02/943211111" TargetMode="External" /><Relationship Id="rId65" Type="http://schemas.openxmlformats.org/officeDocument/2006/relationships/hyperlink" Target="https://podminky.urs.cz/item/CS_URS_2023_02/943211211" TargetMode="External" /><Relationship Id="rId66" Type="http://schemas.openxmlformats.org/officeDocument/2006/relationships/hyperlink" Target="https://podminky.urs.cz/item/CS_URS_2023_02/943211811" TargetMode="External" /><Relationship Id="rId67" Type="http://schemas.openxmlformats.org/officeDocument/2006/relationships/hyperlink" Target="https://podminky.urs.cz/item/CS_URS_2023_02/944511111" TargetMode="External" /><Relationship Id="rId68" Type="http://schemas.openxmlformats.org/officeDocument/2006/relationships/hyperlink" Target="https://podminky.urs.cz/item/CS_URS_2023_02/944511211" TargetMode="External" /><Relationship Id="rId69" Type="http://schemas.openxmlformats.org/officeDocument/2006/relationships/hyperlink" Target="https://podminky.urs.cz/item/CS_URS_2023_02/944511811" TargetMode="External" /><Relationship Id="rId70" Type="http://schemas.openxmlformats.org/officeDocument/2006/relationships/hyperlink" Target="https://podminky.urs.cz/item/CS_URS_2023_02/949101111" TargetMode="External" /><Relationship Id="rId71" Type="http://schemas.openxmlformats.org/officeDocument/2006/relationships/hyperlink" Target="https://podminky.urs.cz/item/CS_URS_2023_02/949321112" TargetMode="External" /><Relationship Id="rId72" Type="http://schemas.openxmlformats.org/officeDocument/2006/relationships/hyperlink" Target="https://podminky.urs.cz/item/CS_URS_2023_02/949321211" TargetMode="External" /><Relationship Id="rId73" Type="http://schemas.openxmlformats.org/officeDocument/2006/relationships/hyperlink" Target="https://podminky.urs.cz/item/CS_URS_2023_02/949321812" TargetMode="External" /><Relationship Id="rId74" Type="http://schemas.openxmlformats.org/officeDocument/2006/relationships/hyperlink" Target="https://podminky.urs.cz/item/CS_URS_2023_02/952901111" TargetMode="External" /><Relationship Id="rId75" Type="http://schemas.openxmlformats.org/officeDocument/2006/relationships/hyperlink" Target="https://podminky.urs.cz/item/CS_URS_2023_02/953943211" TargetMode="External" /><Relationship Id="rId76" Type="http://schemas.openxmlformats.org/officeDocument/2006/relationships/hyperlink" Target="https://podminky.urs.cz/item/CS_URS_2023_02/998011002" TargetMode="External" /><Relationship Id="rId77" Type="http://schemas.openxmlformats.org/officeDocument/2006/relationships/hyperlink" Target="https://podminky.urs.cz/item/CS_URS_2023_02/998223011" TargetMode="External" /><Relationship Id="rId78" Type="http://schemas.openxmlformats.org/officeDocument/2006/relationships/hyperlink" Target="https://podminky.urs.cz/item/CS_URS_2023_02/711113125" TargetMode="External" /><Relationship Id="rId79" Type="http://schemas.openxmlformats.org/officeDocument/2006/relationships/hyperlink" Target="https://podminky.urs.cz/item/CS_URS_2023_02/711161212" TargetMode="External" /><Relationship Id="rId80" Type="http://schemas.openxmlformats.org/officeDocument/2006/relationships/hyperlink" Target="https://podminky.urs.cz/item/CS_URS_2023_02/711161383" TargetMode="External" /><Relationship Id="rId81" Type="http://schemas.openxmlformats.org/officeDocument/2006/relationships/hyperlink" Target="https://podminky.urs.cz/item/CS_URS_2023_02/711411001" TargetMode="External" /><Relationship Id="rId82" Type="http://schemas.openxmlformats.org/officeDocument/2006/relationships/hyperlink" Target="https://podminky.urs.cz/item/CS_URS_2023_02/711412001" TargetMode="External" /><Relationship Id="rId83" Type="http://schemas.openxmlformats.org/officeDocument/2006/relationships/hyperlink" Target="https://podminky.urs.cz/item/CS_URS_2023_02/711441559" TargetMode="External" /><Relationship Id="rId84" Type="http://schemas.openxmlformats.org/officeDocument/2006/relationships/hyperlink" Target="https://podminky.urs.cz/item/CS_URS_2023_02/711442559" TargetMode="External" /><Relationship Id="rId85" Type="http://schemas.openxmlformats.org/officeDocument/2006/relationships/hyperlink" Target="https://podminky.urs.cz/item/CS_URS_2023_02/711491172" TargetMode="External" /><Relationship Id="rId86" Type="http://schemas.openxmlformats.org/officeDocument/2006/relationships/hyperlink" Target="https://podminky.urs.cz/item/CS_URS_2023_02/711491272" TargetMode="External" /><Relationship Id="rId87" Type="http://schemas.openxmlformats.org/officeDocument/2006/relationships/hyperlink" Target="https://podminky.urs.cz/item/CS_URS_2023_02/998711102" TargetMode="External" /><Relationship Id="rId88" Type="http://schemas.openxmlformats.org/officeDocument/2006/relationships/hyperlink" Target="https://podminky.urs.cz/item/CS_URS_2023_02/712363001" TargetMode="External" /><Relationship Id="rId89" Type="http://schemas.openxmlformats.org/officeDocument/2006/relationships/hyperlink" Target="https://podminky.urs.cz/item/CS_URS_2023_02/712363003" TargetMode="External" /><Relationship Id="rId90" Type="http://schemas.openxmlformats.org/officeDocument/2006/relationships/hyperlink" Target="https://podminky.urs.cz/item/CS_URS_2023_02/712391172" TargetMode="External" /><Relationship Id="rId91" Type="http://schemas.openxmlformats.org/officeDocument/2006/relationships/hyperlink" Target="https://podminky.urs.cz/item/CS_URS_2023_02/712771301" TargetMode="External" /><Relationship Id="rId92" Type="http://schemas.openxmlformats.org/officeDocument/2006/relationships/hyperlink" Target="https://podminky.urs.cz/item/CS_URS_2023_02/998712102" TargetMode="External" /><Relationship Id="rId93" Type="http://schemas.openxmlformats.org/officeDocument/2006/relationships/hyperlink" Target="https://podminky.urs.cz/item/CS_URS_2023_02/713121111" TargetMode="External" /><Relationship Id="rId94" Type="http://schemas.openxmlformats.org/officeDocument/2006/relationships/hyperlink" Target="https://podminky.urs.cz/item/CS_URS_2023_02/713131141" TargetMode="External" /><Relationship Id="rId95" Type="http://schemas.openxmlformats.org/officeDocument/2006/relationships/hyperlink" Target="https://podminky.urs.cz/item/CS_URS_2023_02/713141135" TargetMode="External" /><Relationship Id="rId96" Type="http://schemas.openxmlformats.org/officeDocument/2006/relationships/hyperlink" Target="https://podminky.urs.cz/item/CS_URS_2023_02/713141151" TargetMode="External" /><Relationship Id="rId97" Type="http://schemas.openxmlformats.org/officeDocument/2006/relationships/hyperlink" Target="https://podminky.urs.cz/item/CS_URS_2023_02/713141311" TargetMode="External" /><Relationship Id="rId98" Type="http://schemas.openxmlformats.org/officeDocument/2006/relationships/hyperlink" Target="https://podminky.urs.cz/item/CS_URS_2023_02/713141311" TargetMode="External" /><Relationship Id="rId99" Type="http://schemas.openxmlformats.org/officeDocument/2006/relationships/hyperlink" Target="https://podminky.urs.cz/item/CS_URS_2023_02/713191132" TargetMode="External" /><Relationship Id="rId100" Type="http://schemas.openxmlformats.org/officeDocument/2006/relationships/hyperlink" Target="https://podminky.urs.cz/item/CS_URS_2023_02/998713102" TargetMode="External" /><Relationship Id="rId101" Type="http://schemas.openxmlformats.org/officeDocument/2006/relationships/hyperlink" Target="https://podminky.urs.cz/item/CS_URS_2023_02/998762102" TargetMode="External" /><Relationship Id="rId102" Type="http://schemas.openxmlformats.org/officeDocument/2006/relationships/hyperlink" Target="https://podminky.urs.cz/item/CS_URS_2023_02/763111316" TargetMode="External" /><Relationship Id="rId103" Type="http://schemas.openxmlformats.org/officeDocument/2006/relationships/hyperlink" Target="https://podminky.urs.cz/item/CS_URS_2023_02/763123233" TargetMode="External" /><Relationship Id="rId104" Type="http://schemas.openxmlformats.org/officeDocument/2006/relationships/hyperlink" Target="https://podminky.urs.cz/item/CS_URS_2023_02/763131451" TargetMode="External" /><Relationship Id="rId105" Type="http://schemas.openxmlformats.org/officeDocument/2006/relationships/hyperlink" Target="https://podminky.urs.cz/item/CS_URS_2023_02/763131752" TargetMode="External" /><Relationship Id="rId106" Type="http://schemas.openxmlformats.org/officeDocument/2006/relationships/hyperlink" Target="https://podminky.urs.cz/item/CS_URS_2023_02/763131761" TargetMode="External" /><Relationship Id="rId107" Type="http://schemas.openxmlformats.org/officeDocument/2006/relationships/hyperlink" Target="https://podminky.urs.cz/item/CS_URS_2023_02/763131765" TargetMode="External" /><Relationship Id="rId108" Type="http://schemas.openxmlformats.org/officeDocument/2006/relationships/hyperlink" Target="https://podminky.urs.cz/item/CS_URS_2023_02/763183111" TargetMode="External" /><Relationship Id="rId109" Type="http://schemas.openxmlformats.org/officeDocument/2006/relationships/hyperlink" Target="https://podminky.urs.cz/item/CS_URS_2023_02/998763101" TargetMode="External" /><Relationship Id="rId110" Type="http://schemas.openxmlformats.org/officeDocument/2006/relationships/hyperlink" Target="https://podminky.urs.cz/item/CS_URS_2023_02/764244411" TargetMode="External" /><Relationship Id="rId111" Type="http://schemas.openxmlformats.org/officeDocument/2006/relationships/hyperlink" Target="https://podminky.urs.cz/item/CS_URS_2023_02/764246403" TargetMode="External" /><Relationship Id="rId112" Type="http://schemas.openxmlformats.org/officeDocument/2006/relationships/hyperlink" Target="https://podminky.urs.cz/item/CS_URS_2023_02/998764103" TargetMode="External" /><Relationship Id="rId113" Type="http://schemas.openxmlformats.org/officeDocument/2006/relationships/hyperlink" Target="https://podminky.urs.cz/item/CS_URS_2023_02/766622116" TargetMode="External" /><Relationship Id="rId114" Type="http://schemas.openxmlformats.org/officeDocument/2006/relationships/hyperlink" Target="https://podminky.urs.cz/item/CS_URS_2023_02/766622117" TargetMode="External" /><Relationship Id="rId115" Type="http://schemas.openxmlformats.org/officeDocument/2006/relationships/hyperlink" Target="https://podminky.urs.cz/item/CS_URS_2023_02/766622133" TargetMode="External" /><Relationship Id="rId116" Type="http://schemas.openxmlformats.org/officeDocument/2006/relationships/hyperlink" Target="https://podminky.urs.cz/item/CS_URS_2023_02/766660001" TargetMode="External" /><Relationship Id="rId117" Type="http://schemas.openxmlformats.org/officeDocument/2006/relationships/hyperlink" Target="https://podminky.urs.cz/item/CS_URS_2023_02/766660002" TargetMode="External" /><Relationship Id="rId118" Type="http://schemas.openxmlformats.org/officeDocument/2006/relationships/hyperlink" Target="https://podminky.urs.cz/item/CS_URS_2023_02/766660002" TargetMode="External" /><Relationship Id="rId119" Type="http://schemas.openxmlformats.org/officeDocument/2006/relationships/hyperlink" Target="https://podminky.urs.cz/item/CS_URS_2023_02/766660022" TargetMode="External" /><Relationship Id="rId120" Type="http://schemas.openxmlformats.org/officeDocument/2006/relationships/hyperlink" Target="https://podminky.urs.cz/item/CS_URS_2023_02/766660312" TargetMode="External" /><Relationship Id="rId121" Type="http://schemas.openxmlformats.org/officeDocument/2006/relationships/hyperlink" Target="https://podminky.urs.cz/item/CS_URS_2023_02/766660716" TargetMode="External" /><Relationship Id="rId122" Type="http://schemas.openxmlformats.org/officeDocument/2006/relationships/hyperlink" Target="https://podminky.urs.cz/item/CS_URS_2023_02/766660717" TargetMode="External" /><Relationship Id="rId123" Type="http://schemas.openxmlformats.org/officeDocument/2006/relationships/hyperlink" Target="https://podminky.urs.cz/item/CS_URS_2023_02/766694116" TargetMode="External" /><Relationship Id="rId124" Type="http://schemas.openxmlformats.org/officeDocument/2006/relationships/hyperlink" Target="https://podminky.urs.cz/item/CS_URS_2023_02/766694126" TargetMode="External" /><Relationship Id="rId125" Type="http://schemas.openxmlformats.org/officeDocument/2006/relationships/hyperlink" Target="https://podminky.urs.cz/item/CS_URS_2023_02/998766102" TargetMode="External" /><Relationship Id="rId126" Type="http://schemas.openxmlformats.org/officeDocument/2006/relationships/hyperlink" Target="https://podminky.urs.cz/item/CS_URS_2023_02/767531111" TargetMode="External" /><Relationship Id="rId127" Type="http://schemas.openxmlformats.org/officeDocument/2006/relationships/hyperlink" Target="https://podminky.urs.cz/item/CS_URS_2023_02/767531121" TargetMode="External" /><Relationship Id="rId128" Type="http://schemas.openxmlformats.org/officeDocument/2006/relationships/hyperlink" Target="https://podminky.urs.cz/item/CS_URS_2021_01/767590110" TargetMode="External" /><Relationship Id="rId129" Type="http://schemas.openxmlformats.org/officeDocument/2006/relationships/hyperlink" Target="https://podminky.urs.cz/item/CS_URS_2023_02/767640111" TargetMode="External" /><Relationship Id="rId130" Type="http://schemas.openxmlformats.org/officeDocument/2006/relationships/hyperlink" Target="https://podminky.urs.cz/item/CS_URS_2023_02/767640113" TargetMode="External" /><Relationship Id="rId131" Type="http://schemas.openxmlformats.org/officeDocument/2006/relationships/hyperlink" Target="https://podminky.urs.cz/item/CS_URS_2023_02/767651114" TargetMode="External" /><Relationship Id="rId132" Type="http://schemas.openxmlformats.org/officeDocument/2006/relationships/hyperlink" Target="https://podminky.urs.cz/item/CS_URS_2023_02/767651126" TargetMode="External" /><Relationship Id="rId133" Type="http://schemas.openxmlformats.org/officeDocument/2006/relationships/hyperlink" Target="https://podminky.urs.cz/item/CS_URS_2023_02/767821118" TargetMode="External" /><Relationship Id="rId134" Type="http://schemas.openxmlformats.org/officeDocument/2006/relationships/hyperlink" Target="https://podminky.urs.cz/item/CS_URS_2023_02/998767103" TargetMode="External" /><Relationship Id="rId135" Type="http://schemas.openxmlformats.org/officeDocument/2006/relationships/hyperlink" Target="https://podminky.urs.cz/item/CS_URS_2023_02/771151021" TargetMode="External" /><Relationship Id="rId136" Type="http://schemas.openxmlformats.org/officeDocument/2006/relationships/hyperlink" Target="https://podminky.urs.cz/item/CS_URS_2023_02/771574112" TargetMode="External" /><Relationship Id="rId137" Type="http://schemas.openxmlformats.org/officeDocument/2006/relationships/hyperlink" Target="https://podminky.urs.cz/item/CS_URS_2023_02/771577111" TargetMode="External" /><Relationship Id="rId138" Type="http://schemas.openxmlformats.org/officeDocument/2006/relationships/hyperlink" Target="https://podminky.urs.cz/item/CS_URS_2023_02/771591112" TargetMode="External" /><Relationship Id="rId139" Type="http://schemas.openxmlformats.org/officeDocument/2006/relationships/hyperlink" Target="https://podminky.urs.cz/item/CS_URS_2023_02/771591264" TargetMode="External" /><Relationship Id="rId140" Type="http://schemas.openxmlformats.org/officeDocument/2006/relationships/hyperlink" Target="https://podminky.urs.cz/item/CS_URS_2023_02/771592011" TargetMode="External" /><Relationship Id="rId141" Type="http://schemas.openxmlformats.org/officeDocument/2006/relationships/hyperlink" Target="https://podminky.urs.cz/item/CS_URS_2023_02/998771102" TargetMode="External" /><Relationship Id="rId142" Type="http://schemas.openxmlformats.org/officeDocument/2006/relationships/hyperlink" Target="https://podminky.urs.cz/item/CS_URS_2023_02/775111115" TargetMode="External" /><Relationship Id="rId143" Type="http://schemas.openxmlformats.org/officeDocument/2006/relationships/hyperlink" Target="https://podminky.urs.cz/item/CS_URS_2023_02/775111311" TargetMode="External" /><Relationship Id="rId144" Type="http://schemas.openxmlformats.org/officeDocument/2006/relationships/hyperlink" Target="https://podminky.urs.cz/item/CS_URS_2023_02/775141121" TargetMode="External" /><Relationship Id="rId145" Type="http://schemas.openxmlformats.org/officeDocument/2006/relationships/hyperlink" Target="https://podminky.urs.cz/item/CS_URS_2023_02/775413401" TargetMode="External" /><Relationship Id="rId146" Type="http://schemas.openxmlformats.org/officeDocument/2006/relationships/hyperlink" Target="https://podminky.urs.cz/item/CS_URS_2023_02/775541161" TargetMode="External" /><Relationship Id="rId147" Type="http://schemas.openxmlformats.org/officeDocument/2006/relationships/hyperlink" Target="https://podminky.urs.cz/item/CS_URS_2023_02/775591191" TargetMode="External" /><Relationship Id="rId148" Type="http://schemas.openxmlformats.org/officeDocument/2006/relationships/hyperlink" Target="https://podminky.urs.cz/item/CS_URS_2023_02/998775102" TargetMode="External" /><Relationship Id="rId149" Type="http://schemas.openxmlformats.org/officeDocument/2006/relationships/hyperlink" Target="https://podminky.urs.cz/item/CS_URS_2023_02/781131112" TargetMode="External" /><Relationship Id="rId150" Type="http://schemas.openxmlformats.org/officeDocument/2006/relationships/hyperlink" Target="https://podminky.urs.cz/item/CS_URS_2023_02/781131241" TargetMode="External" /><Relationship Id="rId151" Type="http://schemas.openxmlformats.org/officeDocument/2006/relationships/hyperlink" Target="https://podminky.urs.cz/item/CS_URS_2023_02/781474112" TargetMode="External" /><Relationship Id="rId152" Type="http://schemas.openxmlformats.org/officeDocument/2006/relationships/hyperlink" Target="https://podminky.urs.cz/item/CS_URS_2023_02/781495211" TargetMode="External" /><Relationship Id="rId153" Type="http://schemas.openxmlformats.org/officeDocument/2006/relationships/hyperlink" Target="https://podminky.urs.cz/item/CS_URS_2023_02/998781102" TargetMode="External" /><Relationship Id="rId154" Type="http://schemas.openxmlformats.org/officeDocument/2006/relationships/hyperlink" Target="https://podminky.urs.cz/item/CS_URS_2023_02/783314203" TargetMode="External" /><Relationship Id="rId155" Type="http://schemas.openxmlformats.org/officeDocument/2006/relationships/hyperlink" Target="https://podminky.urs.cz/item/CS_URS_2023_02/783317101" TargetMode="External" /><Relationship Id="rId156" Type="http://schemas.openxmlformats.org/officeDocument/2006/relationships/hyperlink" Target="https://podminky.urs.cz/item/CS_URS_2023_02/783826605" TargetMode="External" /><Relationship Id="rId157" Type="http://schemas.openxmlformats.org/officeDocument/2006/relationships/hyperlink" Target="https://podminky.urs.cz/item/CS_URS_2023_02/783827105" TargetMode="External" /><Relationship Id="rId158" Type="http://schemas.openxmlformats.org/officeDocument/2006/relationships/hyperlink" Target="https://podminky.urs.cz/item/CS_URS_2023_02/783943151" TargetMode="External" /><Relationship Id="rId159" Type="http://schemas.openxmlformats.org/officeDocument/2006/relationships/hyperlink" Target="https://podminky.urs.cz/item/CS_URS_2023_02/783947161" TargetMode="External" /><Relationship Id="rId160" Type="http://schemas.openxmlformats.org/officeDocument/2006/relationships/hyperlink" Target="https://podminky.urs.cz/item/CS_URS_2023_02/784111021" TargetMode="External" /><Relationship Id="rId161" Type="http://schemas.openxmlformats.org/officeDocument/2006/relationships/hyperlink" Target="https://podminky.urs.cz/item/CS_URS_2023_02/784171111" TargetMode="External" /><Relationship Id="rId162" Type="http://schemas.openxmlformats.org/officeDocument/2006/relationships/hyperlink" Target="https://podminky.urs.cz/item/CS_URS_2023_02/784181101" TargetMode="External" /><Relationship Id="rId163" Type="http://schemas.openxmlformats.org/officeDocument/2006/relationships/hyperlink" Target="https://podminky.urs.cz/item/CS_URS_2023_02/784211101" TargetMode="External" /><Relationship Id="rId164" Type="http://schemas.openxmlformats.org/officeDocument/2006/relationships/hyperlink" Target="https://podminky.urs.cz/item/CS_URS_2023_02/787911111" TargetMode="External" /><Relationship Id="rId165" Type="http://schemas.openxmlformats.org/officeDocument/2006/relationships/hyperlink" Target="https://podminky.urs.cz/item/CS_URS_2023_02/998787103" TargetMode="External" /><Relationship Id="rId166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273311511" TargetMode="External" /><Relationship Id="rId2" Type="http://schemas.openxmlformats.org/officeDocument/2006/relationships/hyperlink" Target="https://podminky.urs.cz/item/CS_URS_2023_02/273321511" TargetMode="External" /><Relationship Id="rId3" Type="http://schemas.openxmlformats.org/officeDocument/2006/relationships/hyperlink" Target="https://podminky.urs.cz/item/CS_URS_2023_02/273321611" TargetMode="External" /><Relationship Id="rId4" Type="http://schemas.openxmlformats.org/officeDocument/2006/relationships/hyperlink" Target="https://podminky.urs.cz/item/CS_URS_2023_02/273351121" TargetMode="External" /><Relationship Id="rId5" Type="http://schemas.openxmlformats.org/officeDocument/2006/relationships/hyperlink" Target="https://podminky.urs.cz/item/CS_URS_2023_02/273351122" TargetMode="External" /><Relationship Id="rId6" Type="http://schemas.openxmlformats.org/officeDocument/2006/relationships/hyperlink" Target="https://podminky.urs.cz/item/CS_URS_2023_02/273362021" TargetMode="External" /><Relationship Id="rId7" Type="http://schemas.openxmlformats.org/officeDocument/2006/relationships/hyperlink" Target="https://podminky.urs.cz/item/CS_URS_2023_02/274313511" TargetMode="External" /><Relationship Id="rId8" Type="http://schemas.openxmlformats.org/officeDocument/2006/relationships/hyperlink" Target="https://podminky.urs.cz/item/CS_URS_2023_02/274321511" TargetMode="External" /><Relationship Id="rId9" Type="http://schemas.openxmlformats.org/officeDocument/2006/relationships/hyperlink" Target="https://podminky.urs.cz/item/CS_URS_2023_02/274351121" TargetMode="External" /><Relationship Id="rId10" Type="http://schemas.openxmlformats.org/officeDocument/2006/relationships/hyperlink" Target="https://podminky.urs.cz/item/CS_URS_2023_02/274351122" TargetMode="External" /><Relationship Id="rId11" Type="http://schemas.openxmlformats.org/officeDocument/2006/relationships/hyperlink" Target="https://podminky.urs.cz/item/CS_URS_2023_02/274361821" TargetMode="External" /><Relationship Id="rId12" Type="http://schemas.openxmlformats.org/officeDocument/2006/relationships/hyperlink" Target="https://podminky.urs.cz/item/CS_URS_2023_02/275313511" TargetMode="External" /><Relationship Id="rId13" Type="http://schemas.openxmlformats.org/officeDocument/2006/relationships/hyperlink" Target="https://podminky.urs.cz/item/CS_URS_2023_02/275321511" TargetMode="External" /><Relationship Id="rId14" Type="http://schemas.openxmlformats.org/officeDocument/2006/relationships/hyperlink" Target="https://podminky.urs.cz/item/CS_URS_2023_02/275351121" TargetMode="External" /><Relationship Id="rId15" Type="http://schemas.openxmlformats.org/officeDocument/2006/relationships/hyperlink" Target="https://podminky.urs.cz/item/CS_URS_2023_02/275351122" TargetMode="External" /><Relationship Id="rId16" Type="http://schemas.openxmlformats.org/officeDocument/2006/relationships/hyperlink" Target="https://podminky.urs.cz/item/CS_URS_2023_02/279322513" TargetMode="External" /><Relationship Id="rId17" Type="http://schemas.openxmlformats.org/officeDocument/2006/relationships/hyperlink" Target="https://podminky.urs.cz/item/CS_URS_2023_02/279351121" TargetMode="External" /><Relationship Id="rId18" Type="http://schemas.openxmlformats.org/officeDocument/2006/relationships/hyperlink" Target="https://podminky.urs.cz/item/CS_URS_2023_02/279351122" TargetMode="External" /><Relationship Id="rId19" Type="http://schemas.openxmlformats.org/officeDocument/2006/relationships/hyperlink" Target="https://podminky.urs.cz/item/CS_URS_2023_02/279361821" TargetMode="External" /><Relationship Id="rId20" Type="http://schemas.openxmlformats.org/officeDocument/2006/relationships/hyperlink" Target="https://podminky.urs.cz/item/CS_URS_2023_02/311321411" TargetMode="External" /><Relationship Id="rId21" Type="http://schemas.openxmlformats.org/officeDocument/2006/relationships/hyperlink" Target="https://podminky.urs.cz/item/CS_URS_2023_02/311321611" TargetMode="External" /><Relationship Id="rId22" Type="http://schemas.openxmlformats.org/officeDocument/2006/relationships/hyperlink" Target="https://podminky.urs.cz/item/CS_URS_2023_02/311351121" TargetMode="External" /><Relationship Id="rId23" Type="http://schemas.openxmlformats.org/officeDocument/2006/relationships/hyperlink" Target="https://podminky.urs.cz/item/CS_URS_2023_02/311351122" TargetMode="External" /><Relationship Id="rId24" Type="http://schemas.openxmlformats.org/officeDocument/2006/relationships/hyperlink" Target="https://podminky.urs.cz/item/CS_URS_2023_02/311361821" TargetMode="External" /><Relationship Id="rId25" Type="http://schemas.openxmlformats.org/officeDocument/2006/relationships/hyperlink" Target="https://podminky.urs.cz/item/CS_URS_2023_02/330321410" TargetMode="External" /><Relationship Id="rId26" Type="http://schemas.openxmlformats.org/officeDocument/2006/relationships/hyperlink" Target="https://podminky.urs.cz/item/CS_URS_2023_02/330321711" TargetMode="External" /><Relationship Id="rId27" Type="http://schemas.openxmlformats.org/officeDocument/2006/relationships/hyperlink" Target="https://podminky.urs.cz/item/CS_URS_2023_02/331351121" TargetMode="External" /><Relationship Id="rId28" Type="http://schemas.openxmlformats.org/officeDocument/2006/relationships/hyperlink" Target="https://podminky.urs.cz/item/CS_URS_2023_02/331351122" TargetMode="External" /><Relationship Id="rId29" Type="http://schemas.openxmlformats.org/officeDocument/2006/relationships/hyperlink" Target="https://podminky.urs.cz/item/CS_URS_2023_02/331351125" TargetMode="External" /><Relationship Id="rId30" Type="http://schemas.openxmlformats.org/officeDocument/2006/relationships/hyperlink" Target="https://podminky.urs.cz/item/CS_URS_2023_02/331351126" TargetMode="External" /><Relationship Id="rId31" Type="http://schemas.openxmlformats.org/officeDocument/2006/relationships/hyperlink" Target="https://podminky.urs.cz/item/CS_URS_2023_02/331351911" TargetMode="External" /><Relationship Id="rId32" Type="http://schemas.openxmlformats.org/officeDocument/2006/relationships/hyperlink" Target="https://podminky.urs.cz/item/CS_URS_2023_02/331361821" TargetMode="External" /><Relationship Id="rId33" Type="http://schemas.openxmlformats.org/officeDocument/2006/relationships/hyperlink" Target="https://podminky.urs.cz/item/CS_URS_2023_02/332351121" TargetMode="External" /><Relationship Id="rId34" Type="http://schemas.openxmlformats.org/officeDocument/2006/relationships/hyperlink" Target="https://podminky.urs.cz/item/CS_URS_2023_02/332351122" TargetMode="External" /><Relationship Id="rId35" Type="http://schemas.openxmlformats.org/officeDocument/2006/relationships/hyperlink" Target="https://podminky.urs.cz/item/CS_URS_2023_02/332351911" TargetMode="External" /><Relationship Id="rId36" Type="http://schemas.openxmlformats.org/officeDocument/2006/relationships/hyperlink" Target="https://podminky.urs.cz/item/CS_URS_2023_02/332361821" TargetMode="External" /><Relationship Id="rId37" Type="http://schemas.openxmlformats.org/officeDocument/2006/relationships/hyperlink" Target="https://podminky.urs.cz/item/CS_URS_2023_02/411321616" TargetMode="External" /><Relationship Id="rId38" Type="http://schemas.openxmlformats.org/officeDocument/2006/relationships/hyperlink" Target="https://podminky.urs.cz/item/CS_URS_2023_02/411351011" TargetMode="External" /><Relationship Id="rId39" Type="http://schemas.openxmlformats.org/officeDocument/2006/relationships/hyperlink" Target="https://podminky.urs.cz/item/CS_URS_2023_02/411351012" TargetMode="External" /><Relationship Id="rId40" Type="http://schemas.openxmlformats.org/officeDocument/2006/relationships/hyperlink" Target="https://podminky.urs.cz/item/CS_URS_2023_02/411351021" TargetMode="External" /><Relationship Id="rId41" Type="http://schemas.openxmlformats.org/officeDocument/2006/relationships/hyperlink" Target="https://podminky.urs.cz/item/CS_URS_2023_02/411351022" TargetMode="External" /><Relationship Id="rId42" Type="http://schemas.openxmlformats.org/officeDocument/2006/relationships/hyperlink" Target="https://podminky.urs.cz/item/CS_URS_2023_02/411354313" TargetMode="External" /><Relationship Id="rId43" Type="http://schemas.openxmlformats.org/officeDocument/2006/relationships/hyperlink" Target="https://podminky.urs.cz/item/CS_URS_2023_02/411354314" TargetMode="External" /><Relationship Id="rId44" Type="http://schemas.openxmlformats.org/officeDocument/2006/relationships/hyperlink" Target="https://podminky.urs.cz/item/CS_URS_2023_02/411354315" TargetMode="External" /><Relationship Id="rId45" Type="http://schemas.openxmlformats.org/officeDocument/2006/relationships/hyperlink" Target="https://podminky.urs.cz/item/CS_URS_2023_02/411354316" TargetMode="External" /><Relationship Id="rId46" Type="http://schemas.openxmlformats.org/officeDocument/2006/relationships/hyperlink" Target="https://podminky.urs.cz/item/CS_URS_2023_02/411361821" TargetMode="External" /><Relationship Id="rId47" Type="http://schemas.openxmlformats.org/officeDocument/2006/relationships/hyperlink" Target="https://podminky.urs.cz/item/CS_URS_2023_02/413321616" TargetMode="External" /><Relationship Id="rId48" Type="http://schemas.openxmlformats.org/officeDocument/2006/relationships/hyperlink" Target="https://podminky.urs.cz/item/CS_URS_2023_02/413322727" TargetMode="External" /><Relationship Id="rId49" Type="http://schemas.openxmlformats.org/officeDocument/2006/relationships/hyperlink" Target="https://podminky.urs.cz/item/CS_URS_2023_02/413351121" TargetMode="External" /><Relationship Id="rId50" Type="http://schemas.openxmlformats.org/officeDocument/2006/relationships/hyperlink" Target="https://podminky.urs.cz/item/CS_URS_2023_02/413351122" TargetMode="External" /><Relationship Id="rId51" Type="http://schemas.openxmlformats.org/officeDocument/2006/relationships/hyperlink" Target="https://podminky.urs.cz/item/CS_URS_2023_02/413351191" TargetMode="External" /><Relationship Id="rId52" Type="http://schemas.openxmlformats.org/officeDocument/2006/relationships/hyperlink" Target="https://podminky.urs.cz/item/CS_URS_2023_02/413352115" TargetMode="External" /><Relationship Id="rId53" Type="http://schemas.openxmlformats.org/officeDocument/2006/relationships/hyperlink" Target="https://podminky.urs.cz/item/CS_URS_2023_02/413352116" TargetMode="External" /><Relationship Id="rId54" Type="http://schemas.openxmlformats.org/officeDocument/2006/relationships/hyperlink" Target="https://podminky.urs.cz/item/CS_URS_2023_02/413361821" TargetMode="External" /><Relationship Id="rId55" Type="http://schemas.openxmlformats.org/officeDocument/2006/relationships/hyperlink" Target="https://podminky.urs.cz/item/CS_URS_2023_02/417321616" TargetMode="External" /><Relationship Id="rId56" Type="http://schemas.openxmlformats.org/officeDocument/2006/relationships/hyperlink" Target="https://podminky.urs.cz/item/CS_URS_2023_02/417351115" TargetMode="External" /><Relationship Id="rId57" Type="http://schemas.openxmlformats.org/officeDocument/2006/relationships/hyperlink" Target="https://podminky.urs.cz/item/CS_URS_2023_02/417351116" TargetMode="External" /><Relationship Id="rId58" Type="http://schemas.openxmlformats.org/officeDocument/2006/relationships/hyperlink" Target="https://podminky.urs.cz/item/CS_URS_2023_02/435124421" TargetMode="External" /><Relationship Id="rId59" Type="http://schemas.openxmlformats.org/officeDocument/2006/relationships/hyperlink" Target="https://podminky.urs.cz/item/CS_URS_2023_02/953332116" TargetMode="External" /><Relationship Id="rId60" Type="http://schemas.openxmlformats.org/officeDocument/2006/relationships/hyperlink" Target="https://podminky.urs.cz/item/CS_URS_2024_01/953334112" TargetMode="External" /><Relationship Id="rId61" Type="http://schemas.openxmlformats.org/officeDocument/2006/relationships/hyperlink" Target="https://podminky.urs.cz/item/CS_URS_2024_01/953334433" TargetMode="External" /><Relationship Id="rId62" Type="http://schemas.openxmlformats.org/officeDocument/2006/relationships/hyperlink" Target="https://podminky.urs.cz/item/CS_URS_2024_01/953334514" TargetMode="External" /><Relationship Id="rId63" Type="http://schemas.openxmlformats.org/officeDocument/2006/relationships/hyperlink" Target="https://podminky.urs.cz/item/CS_URS_2023_02/998011003" TargetMode="External" /><Relationship Id="rId64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32254203" TargetMode="External" /><Relationship Id="rId2" Type="http://schemas.openxmlformats.org/officeDocument/2006/relationships/hyperlink" Target="https://podminky.urs.cz/item/CS_URS_2023_02/151102101" TargetMode="External" /><Relationship Id="rId3" Type="http://schemas.openxmlformats.org/officeDocument/2006/relationships/hyperlink" Target="https://podminky.urs.cz/item/CS_URS_2023_02/151102111" TargetMode="External" /><Relationship Id="rId4" Type="http://schemas.openxmlformats.org/officeDocument/2006/relationships/hyperlink" Target="https://podminky.urs.cz/item/CS_URS_2023_02/175151101" TargetMode="External" /><Relationship Id="rId5" Type="http://schemas.openxmlformats.org/officeDocument/2006/relationships/hyperlink" Target="https://podminky.urs.cz/item/CS_URS_2023_02/871265231" TargetMode="External" /><Relationship Id="rId6" Type="http://schemas.openxmlformats.org/officeDocument/2006/relationships/hyperlink" Target="https://podminky.urs.cz/item/CS_URS_2023_02/871315231" TargetMode="External" /><Relationship Id="rId7" Type="http://schemas.openxmlformats.org/officeDocument/2006/relationships/hyperlink" Target="https://podminky.urs.cz/item/CS_URS_2023_02/871355231" TargetMode="External" /><Relationship Id="rId8" Type="http://schemas.openxmlformats.org/officeDocument/2006/relationships/hyperlink" Target="https://podminky.urs.cz/item/CS_URS_2023_02/877265211" TargetMode="External" /><Relationship Id="rId9" Type="http://schemas.openxmlformats.org/officeDocument/2006/relationships/hyperlink" Target="https://podminky.urs.cz/item/CS_URS_2023_02/877265221" TargetMode="External" /><Relationship Id="rId10" Type="http://schemas.openxmlformats.org/officeDocument/2006/relationships/hyperlink" Target="https://podminky.urs.cz/item/CS_URS_2023_02/877315211" TargetMode="External" /><Relationship Id="rId11" Type="http://schemas.openxmlformats.org/officeDocument/2006/relationships/hyperlink" Target="https://podminky.urs.cz/item/CS_URS_2023_02/877315221" TargetMode="External" /><Relationship Id="rId12" Type="http://schemas.openxmlformats.org/officeDocument/2006/relationships/hyperlink" Target="https://podminky.urs.cz/item/CS_URS_2023_02/877355211" TargetMode="External" /><Relationship Id="rId13" Type="http://schemas.openxmlformats.org/officeDocument/2006/relationships/hyperlink" Target="https://podminky.urs.cz/item/CS_URS_2023_02/877355221" TargetMode="External" /><Relationship Id="rId14" Type="http://schemas.openxmlformats.org/officeDocument/2006/relationships/hyperlink" Target="https://podminky.urs.cz/item/CS_URS_2023_02/877375122" TargetMode="External" /><Relationship Id="rId15" Type="http://schemas.openxmlformats.org/officeDocument/2006/relationships/hyperlink" Target="https://podminky.urs.cz/item/CS_URS_2023_02/894411111" TargetMode="External" /><Relationship Id="rId16" Type="http://schemas.openxmlformats.org/officeDocument/2006/relationships/hyperlink" Target="https://podminky.urs.cz/item/CS_URS_2023_02/894812116" TargetMode="External" /><Relationship Id="rId17" Type="http://schemas.openxmlformats.org/officeDocument/2006/relationships/hyperlink" Target="https://podminky.urs.cz/item/CS_URS_2023_02/894812133" TargetMode="External" /><Relationship Id="rId18" Type="http://schemas.openxmlformats.org/officeDocument/2006/relationships/hyperlink" Target="https://podminky.urs.cz/item/CS_URS_2023_02/894812149" TargetMode="External" /><Relationship Id="rId19" Type="http://schemas.openxmlformats.org/officeDocument/2006/relationships/hyperlink" Target="https://podminky.urs.cz/item/CS_URS_2023_02/894812156" TargetMode="External" /><Relationship Id="rId20" Type="http://schemas.openxmlformats.org/officeDocument/2006/relationships/hyperlink" Target="https://podminky.urs.cz/item/CS_URS_2023_02/894812206" TargetMode="External" /><Relationship Id="rId21" Type="http://schemas.openxmlformats.org/officeDocument/2006/relationships/hyperlink" Target="https://podminky.urs.cz/item/CS_URS_2023_02/894812233" TargetMode="External" /><Relationship Id="rId22" Type="http://schemas.openxmlformats.org/officeDocument/2006/relationships/hyperlink" Target="https://podminky.urs.cz/item/CS_URS_2023_02/894812249" TargetMode="External" /><Relationship Id="rId23" Type="http://schemas.openxmlformats.org/officeDocument/2006/relationships/hyperlink" Target="https://podminky.urs.cz/item/CS_URS_2023_02/894812257" TargetMode="External" /><Relationship Id="rId24" Type="http://schemas.openxmlformats.org/officeDocument/2006/relationships/hyperlink" Target="https://podminky.urs.cz/item/CS_URS_2023_02/894812505" TargetMode="External" /><Relationship Id="rId25" Type="http://schemas.openxmlformats.org/officeDocument/2006/relationships/hyperlink" Target="https://podminky.urs.cz/item/CS_URS_2023_02/894812523" TargetMode="External" /><Relationship Id="rId26" Type="http://schemas.openxmlformats.org/officeDocument/2006/relationships/hyperlink" Target="https://podminky.urs.cz/item/CS_URS_2023_02/894812529" TargetMode="External" /><Relationship Id="rId27" Type="http://schemas.openxmlformats.org/officeDocument/2006/relationships/hyperlink" Target="https://podminky.urs.cz/item/CS_URS_2023_02/894812531" TargetMode="External" /><Relationship Id="rId28" Type="http://schemas.openxmlformats.org/officeDocument/2006/relationships/hyperlink" Target="https://podminky.urs.cz/item/CS_URS_2023_02/935932211" TargetMode="External" /><Relationship Id="rId29" Type="http://schemas.openxmlformats.org/officeDocument/2006/relationships/hyperlink" Target="https://podminky.urs.cz/item/CS_URS_2023_02/713463212" TargetMode="External" /><Relationship Id="rId30" Type="http://schemas.openxmlformats.org/officeDocument/2006/relationships/hyperlink" Target="https://podminky.urs.cz/item/CS_URS_2023_02/713463213" TargetMode="External" /><Relationship Id="rId3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32254203" TargetMode="External" /><Relationship Id="rId2" Type="http://schemas.openxmlformats.org/officeDocument/2006/relationships/hyperlink" Target="https://podminky.urs.cz/item/CS_URS_2023_02/151102102" TargetMode="External" /><Relationship Id="rId3" Type="http://schemas.openxmlformats.org/officeDocument/2006/relationships/hyperlink" Target="https://podminky.urs.cz/item/CS_URS_2023_02/151102113" TargetMode="External" /><Relationship Id="rId4" Type="http://schemas.openxmlformats.org/officeDocument/2006/relationships/hyperlink" Target="https://podminky.urs.cz/item/CS_URS_2023_02/175151101" TargetMode="External" /><Relationship Id="rId5" Type="http://schemas.openxmlformats.org/officeDocument/2006/relationships/hyperlink" Target="https://podminky.urs.cz/item/CS_URS_2023_02/831352121" TargetMode="External" /><Relationship Id="rId6" Type="http://schemas.openxmlformats.org/officeDocument/2006/relationships/hyperlink" Target="https://podminky.urs.cz/item/CS_URS_2023_02/837355121" TargetMode="External" /><Relationship Id="rId7" Type="http://schemas.openxmlformats.org/officeDocument/2006/relationships/hyperlink" Target="https://podminky.urs.cz/item/CS_URS_2023_02/871265211" TargetMode="External" /><Relationship Id="rId8" Type="http://schemas.openxmlformats.org/officeDocument/2006/relationships/hyperlink" Target="https://podminky.urs.cz/item/CS_URS_2023_02/871355231" TargetMode="External" /><Relationship Id="rId9" Type="http://schemas.openxmlformats.org/officeDocument/2006/relationships/hyperlink" Target="https://podminky.urs.cz/item/CS_URS_2023_02/877265211" TargetMode="External" /><Relationship Id="rId10" Type="http://schemas.openxmlformats.org/officeDocument/2006/relationships/hyperlink" Target="https://podminky.urs.cz/item/CS_URS_2023_02/877265221" TargetMode="External" /><Relationship Id="rId11" Type="http://schemas.openxmlformats.org/officeDocument/2006/relationships/hyperlink" Target="https://podminky.urs.cz/item/CS_URS_2023_02/877355211" TargetMode="External" /><Relationship Id="rId12" Type="http://schemas.openxmlformats.org/officeDocument/2006/relationships/hyperlink" Target="https://podminky.urs.cz/item/CS_URS_2023_02/894812505" TargetMode="External" /><Relationship Id="rId13" Type="http://schemas.openxmlformats.org/officeDocument/2006/relationships/hyperlink" Target="https://podminky.urs.cz/item/CS_URS_2023_02/894812523" TargetMode="External" /><Relationship Id="rId14" Type="http://schemas.openxmlformats.org/officeDocument/2006/relationships/hyperlink" Target="https://podminky.urs.cz/item/CS_URS_2023_02/894812529" TargetMode="External" /><Relationship Id="rId15" Type="http://schemas.openxmlformats.org/officeDocument/2006/relationships/hyperlink" Target="https://podminky.urs.cz/item/CS_URS_2023_02/894812531" TargetMode="External" /><Relationship Id="rId16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9" t="s">
        <v>0</v>
      </c>
      <c r="AZ1" s="19" t="s">
        <v>1</v>
      </c>
      <c r="BA1" s="19" t="s">
        <v>2</v>
      </c>
      <c r="BB1" s="19" t="s">
        <v>3</v>
      </c>
      <c r="BT1" s="19" t="s">
        <v>4</v>
      </c>
      <c r="BU1" s="19" t="s">
        <v>4</v>
      </c>
      <c r="BV1" s="19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20" t="s">
        <v>6</v>
      </c>
      <c r="BT2" s="20" t="s">
        <v>7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3"/>
      <c r="BS3" s="20" t="s">
        <v>6</v>
      </c>
      <c r="BT3" s="20" t="s">
        <v>8</v>
      </c>
    </row>
    <row r="4" s="1" customFormat="1" ht="24.96" customHeight="1">
      <c r="B4" s="24"/>
      <c r="C4" s="25"/>
      <c r="D4" s="26" t="s">
        <v>9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3"/>
      <c r="AS4" s="27" t="s">
        <v>10</v>
      </c>
      <c r="BE4" s="28" t="s">
        <v>11</v>
      </c>
      <c r="BS4" s="20" t="s">
        <v>12</v>
      </c>
    </row>
    <row r="5" s="1" customFormat="1" ht="12" customHeight="1">
      <c r="B5" s="24"/>
      <c r="C5" s="25"/>
      <c r="D5" s="29" t="s">
        <v>13</v>
      </c>
      <c r="E5" s="25"/>
      <c r="F5" s="25"/>
      <c r="G5" s="25"/>
      <c r="H5" s="25"/>
      <c r="I5" s="25"/>
      <c r="J5" s="25"/>
      <c r="K5" s="30" t="s">
        <v>14</v>
      </c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3"/>
      <c r="BE5" s="31" t="s">
        <v>15</v>
      </c>
      <c r="BS5" s="20" t="s">
        <v>6</v>
      </c>
    </row>
    <row r="6" s="1" customFormat="1" ht="36.96" customHeight="1">
      <c r="B6" s="24"/>
      <c r="C6" s="25"/>
      <c r="D6" s="32" t="s">
        <v>16</v>
      </c>
      <c r="E6" s="25"/>
      <c r="F6" s="25"/>
      <c r="G6" s="25"/>
      <c r="H6" s="25"/>
      <c r="I6" s="25"/>
      <c r="J6" s="25"/>
      <c r="K6" s="33" t="s">
        <v>17</v>
      </c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3"/>
      <c r="BE6" s="34"/>
      <c r="BS6" s="20" t="s">
        <v>6</v>
      </c>
    </row>
    <row r="7" s="1" customFormat="1" ht="12" customHeight="1">
      <c r="B7" s="24"/>
      <c r="C7" s="25"/>
      <c r="D7" s="35" t="s">
        <v>18</v>
      </c>
      <c r="E7" s="25"/>
      <c r="F7" s="25"/>
      <c r="G7" s="25"/>
      <c r="H7" s="25"/>
      <c r="I7" s="25"/>
      <c r="J7" s="25"/>
      <c r="K7" s="30" t="s">
        <v>19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35" t="s">
        <v>20</v>
      </c>
      <c r="AL7" s="25"/>
      <c r="AM7" s="25"/>
      <c r="AN7" s="30" t="s">
        <v>21</v>
      </c>
      <c r="AO7" s="25"/>
      <c r="AP7" s="25"/>
      <c r="AQ7" s="25"/>
      <c r="AR7" s="23"/>
      <c r="BE7" s="34"/>
      <c r="BS7" s="20" t="s">
        <v>6</v>
      </c>
    </row>
    <row r="8" s="1" customFormat="1" ht="12" customHeight="1">
      <c r="B8" s="24"/>
      <c r="C8" s="25"/>
      <c r="D8" s="35" t="s">
        <v>22</v>
      </c>
      <c r="E8" s="25"/>
      <c r="F8" s="25"/>
      <c r="G8" s="25"/>
      <c r="H8" s="25"/>
      <c r="I8" s="25"/>
      <c r="J8" s="25"/>
      <c r="K8" s="30" t="s">
        <v>23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35" t="s">
        <v>24</v>
      </c>
      <c r="AL8" s="25"/>
      <c r="AM8" s="25"/>
      <c r="AN8" s="36" t="s">
        <v>25</v>
      </c>
      <c r="AO8" s="25"/>
      <c r="AP8" s="25"/>
      <c r="AQ8" s="25"/>
      <c r="AR8" s="23"/>
      <c r="BE8" s="34"/>
      <c r="BS8" s="20" t="s">
        <v>6</v>
      </c>
    </row>
    <row r="9" s="1" customFormat="1" ht="14.4" customHeight="1"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3"/>
      <c r="BE9" s="34"/>
      <c r="BS9" s="20" t="s">
        <v>6</v>
      </c>
    </row>
    <row r="10" s="1" customFormat="1" ht="12" customHeight="1">
      <c r="B10" s="24"/>
      <c r="C10" s="25"/>
      <c r="D10" s="35" t="s">
        <v>26</v>
      </c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35" t="s">
        <v>27</v>
      </c>
      <c r="AL10" s="25"/>
      <c r="AM10" s="25"/>
      <c r="AN10" s="30" t="s">
        <v>21</v>
      </c>
      <c r="AO10" s="25"/>
      <c r="AP10" s="25"/>
      <c r="AQ10" s="25"/>
      <c r="AR10" s="23"/>
      <c r="BE10" s="34"/>
      <c r="BS10" s="20" t="s">
        <v>6</v>
      </c>
    </row>
    <row r="11" s="1" customFormat="1" ht="18.48" customHeight="1">
      <c r="B11" s="24"/>
      <c r="C11" s="25"/>
      <c r="D11" s="25"/>
      <c r="E11" s="30" t="s">
        <v>28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35" t="s">
        <v>29</v>
      </c>
      <c r="AL11" s="25"/>
      <c r="AM11" s="25"/>
      <c r="AN11" s="30" t="s">
        <v>21</v>
      </c>
      <c r="AO11" s="25"/>
      <c r="AP11" s="25"/>
      <c r="AQ11" s="25"/>
      <c r="AR11" s="23"/>
      <c r="BE11" s="34"/>
      <c r="BS11" s="20" t="s">
        <v>6</v>
      </c>
    </row>
    <row r="12" s="1" customFormat="1" ht="6.96" customHeight="1">
      <c r="B12" s="24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3"/>
      <c r="BE12" s="34"/>
      <c r="BS12" s="20" t="s">
        <v>6</v>
      </c>
    </row>
    <row r="13" s="1" customFormat="1" ht="12" customHeight="1">
      <c r="B13" s="24"/>
      <c r="C13" s="25"/>
      <c r="D13" s="35" t="s">
        <v>30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35" t="s">
        <v>27</v>
      </c>
      <c r="AL13" s="25"/>
      <c r="AM13" s="25"/>
      <c r="AN13" s="37" t="s">
        <v>31</v>
      </c>
      <c r="AO13" s="25"/>
      <c r="AP13" s="25"/>
      <c r="AQ13" s="25"/>
      <c r="AR13" s="23"/>
      <c r="BE13" s="34"/>
      <c r="BS13" s="20" t="s">
        <v>6</v>
      </c>
    </row>
    <row r="14">
      <c r="B14" s="24"/>
      <c r="C14" s="25"/>
      <c r="D14" s="25"/>
      <c r="E14" s="37" t="s">
        <v>31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5" t="s">
        <v>29</v>
      </c>
      <c r="AL14" s="25"/>
      <c r="AM14" s="25"/>
      <c r="AN14" s="37" t="s">
        <v>31</v>
      </c>
      <c r="AO14" s="25"/>
      <c r="AP14" s="25"/>
      <c r="AQ14" s="25"/>
      <c r="AR14" s="23"/>
      <c r="BE14" s="34"/>
      <c r="BS14" s="20" t="s">
        <v>6</v>
      </c>
    </row>
    <row r="15" s="1" customFormat="1" ht="6.96" customHeight="1"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3"/>
      <c r="BE15" s="34"/>
      <c r="BS15" s="20" t="s">
        <v>4</v>
      </c>
    </row>
    <row r="16" s="1" customFormat="1" ht="12" customHeight="1">
      <c r="B16" s="24"/>
      <c r="C16" s="25"/>
      <c r="D16" s="35" t="s">
        <v>32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35" t="s">
        <v>27</v>
      </c>
      <c r="AL16" s="25"/>
      <c r="AM16" s="25"/>
      <c r="AN16" s="30" t="s">
        <v>21</v>
      </c>
      <c r="AO16" s="25"/>
      <c r="AP16" s="25"/>
      <c r="AQ16" s="25"/>
      <c r="AR16" s="23"/>
      <c r="BE16" s="34"/>
      <c r="BS16" s="20" t="s">
        <v>4</v>
      </c>
    </row>
    <row r="17" s="1" customFormat="1" ht="18.48" customHeight="1">
      <c r="B17" s="24"/>
      <c r="C17" s="25"/>
      <c r="D17" s="25"/>
      <c r="E17" s="30" t="s">
        <v>28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35" t="s">
        <v>29</v>
      </c>
      <c r="AL17" s="25"/>
      <c r="AM17" s="25"/>
      <c r="AN17" s="30" t="s">
        <v>21</v>
      </c>
      <c r="AO17" s="25"/>
      <c r="AP17" s="25"/>
      <c r="AQ17" s="25"/>
      <c r="AR17" s="23"/>
      <c r="BE17" s="34"/>
      <c r="BS17" s="20" t="s">
        <v>33</v>
      </c>
    </row>
    <row r="18" s="1" customFormat="1" ht="6.96" customHeight="1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3"/>
      <c r="BE18" s="34"/>
      <c r="BS18" s="20" t="s">
        <v>6</v>
      </c>
    </row>
    <row r="19" s="1" customFormat="1" ht="12" customHeight="1">
      <c r="B19" s="24"/>
      <c r="C19" s="25"/>
      <c r="D19" s="35" t="s">
        <v>34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35" t="s">
        <v>27</v>
      </c>
      <c r="AL19" s="25"/>
      <c r="AM19" s="25"/>
      <c r="AN19" s="30" t="s">
        <v>35</v>
      </c>
      <c r="AO19" s="25"/>
      <c r="AP19" s="25"/>
      <c r="AQ19" s="25"/>
      <c r="AR19" s="23"/>
      <c r="BE19" s="34"/>
      <c r="BS19" s="20" t="s">
        <v>6</v>
      </c>
    </row>
    <row r="20" s="1" customFormat="1" ht="18.48" customHeight="1">
      <c r="B20" s="24"/>
      <c r="C20" s="25"/>
      <c r="D20" s="25"/>
      <c r="E20" s="30" t="s">
        <v>36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35" t="s">
        <v>29</v>
      </c>
      <c r="AL20" s="25"/>
      <c r="AM20" s="25"/>
      <c r="AN20" s="30" t="s">
        <v>21</v>
      </c>
      <c r="AO20" s="25"/>
      <c r="AP20" s="25"/>
      <c r="AQ20" s="25"/>
      <c r="AR20" s="23"/>
      <c r="BE20" s="34"/>
      <c r="BS20" s="20" t="s">
        <v>4</v>
      </c>
    </row>
    <row r="21" s="1" customFormat="1" ht="6.96" customHeight="1"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3"/>
      <c r="BE21" s="34"/>
    </row>
    <row r="22" s="1" customFormat="1" ht="12" customHeight="1">
      <c r="B22" s="24"/>
      <c r="C22" s="25"/>
      <c r="D22" s="35" t="s">
        <v>37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3"/>
      <c r="BE22" s="34"/>
    </row>
    <row r="23" s="1" customFormat="1" ht="47.25" customHeight="1">
      <c r="B23" s="24"/>
      <c r="C23" s="25"/>
      <c r="D23" s="25"/>
      <c r="E23" s="39" t="s">
        <v>38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25"/>
      <c r="AP23" s="25"/>
      <c r="AQ23" s="25"/>
      <c r="AR23" s="23"/>
      <c r="BE23" s="34"/>
    </row>
    <row r="24" s="1" customFormat="1" ht="6.96" customHeight="1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3"/>
      <c r="BE24" s="34"/>
    </row>
    <row r="25" s="1" customFormat="1" ht="6.96" customHeight="1">
      <c r="B25" s="24"/>
      <c r="C25" s="25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25"/>
      <c r="AQ25" s="25"/>
      <c r="AR25" s="23"/>
      <c r="BE25" s="34"/>
    </row>
    <row r="26" s="2" customFormat="1" ht="25.92" customHeight="1">
      <c r="A26" s="41"/>
      <c r="B26" s="42"/>
      <c r="C26" s="43"/>
      <c r="D26" s="44" t="s">
        <v>39</v>
      </c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6">
        <f>ROUND(AG54,2)</f>
        <v>0</v>
      </c>
      <c r="AL26" s="45"/>
      <c r="AM26" s="45"/>
      <c r="AN26" s="45"/>
      <c r="AO26" s="45"/>
      <c r="AP26" s="43"/>
      <c r="AQ26" s="43"/>
      <c r="AR26" s="47"/>
      <c r="BE26" s="34"/>
    </row>
    <row r="27" s="2" customFormat="1" ht="6.96" customHeight="1">
      <c r="A27" s="41"/>
      <c r="B27" s="42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7"/>
      <c r="BE27" s="34"/>
    </row>
    <row r="28" s="2" customFormat="1">
      <c r="A28" s="41"/>
      <c r="B28" s="42"/>
      <c r="C28" s="43"/>
      <c r="D28" s="43"/>
      <c r="E28" s="43"/>
      <c r="F28" s="43"/>
      <c r="G28" s="43"/>
      <c r="H28" s="43"/>
      <c r="I28" s="43"/>
      <c r="J28" s="43"/>
      <c r="K28" s="43"/>
      <c r="L28" s="48" t="s">
        <v>40</v>
      </c>
      <c r="M28" s="48"/>
      <c r="N28" s="48"/>
      <c r="O28" s="48"/>
      <c r="P28" s="48"/>
      <c r="Q28" s="43"/>
      <c r="R28" s="43"/>
      <c r="S28" s="43"/>
      <c r="T28" s="43"/>
      <c r="U28" s="43"/>
      <c r="V28" s="43"/>
      <c r="W28" s="48" t="s">
        <v>41</v>
      </c>
      <c r="X28" s="48"/>
      <c r="Y28" s="48"/>
      <c r="Z28" s="48"/>
      <c r="AA28" s="48"/>
      <c r="AB28" s="48"/>
      <c r="AC28" s="48"/>
      <c r="AD28" s="48"/>
      <c r="AE28" s="48"/>
      <c r="AF28" s="43"/>
      <c r="AG28" s="43"/>
      <c r="AH28" s="43"/>
      <c r="AI28" s="43"/>
      <c r="AJ28" s="43"/>
      <c r="AK28" s="48" t="s">
        <v>42</v>
      </c>
      <c r="AL28" s="48"/>
      <c r="AM28" s="48"/>
      <c r="AN28" s="48"/>
      <c r="AO28" s="48"/>
      <c r="AP28" s="43"/>
      <c r="AQ28" s="43"/>
      <c r="AR28" s="47"/>
      <c r="BE28" s="34"/>
    </row>
    <row r="29" s="3" customFormat="1" ht="14.4" customHeight="1">
      <c r="A29" s="3"/>
      <c r="B29" s="49"/>
      <c r="C29" s="50"/>
      <c r="D29" s="35" t="s">
        <v>43</v>
      </c>
      <c r="E29" s="50"/>
      <c r="F29" s="35" t="s">
        <v>44</v>
      </c>
      <c r="G29" s="50"/>
      <c r="H29" s="50"/>
      <c r="I29" s="50"/>
      <c r="J29" s="50"/>
      <c r="K29" s="50"/>
      <c r="L29" s="51">
        <v>0.20999999999999999</v>
      </c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2">
        <f>ROUND(AZ54, 2)</f>
        <v>0</v>
      </c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2">
        <f>ROUND(AV54, 2)</f>
        <v>0</v>
      </c>
      <c r="AL29" s="50"/>
      <c r="AM29" s="50"/>
      <c r="AN29" s="50"/>
      <c r="AO29" s="50"/>
      <c r="AP29" s="50"/>
      <c r="AQ29" s="50"/>
      <c r="AR29" s="53"/>
      <c r="BE29" s="54"/>
    </row>
    <row r="30" s="3" customFormat="1" ht="14.4" customHeight="1">
      <c r="A30" s="3"/>
      <c r="B30" s="49"/>
      <c r="C30" s="50"/>
      <c r="D30" s="50"/>
      <c r="E30" s="50"/>
      <c r="F30" s="35" t="s">
        <v>45</v>
      </c>
      <c r="G30" s="50"/>
      <c r="H30" s="50"/>
      <c r="I30" s="50"/>
      <c r="J30" s="50"/>
      <c r="K30" s="50"/>
      <c r="L30" s="51">
        <v>0.14999999999999999</v>
      </c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2">
        <f>ROUND(BA54, 2)</f>
        <v>0</v>
      </c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2">
        <f>ROUND(AW54, 2)</f>
        <v>0</v>
      </c>
      <c r="AL30" s="50"/>
      <c r="AM30" s="50"/>
      <c r="AN30" s="50"/>
      <c r="AO30" s="50"/>
      <c r="AP30" s="50"/>
      <c r="AQ30" s="50"/>
      <c r="AR30" s="53"/>
      <c r="BE30" s="54"/>
    </row>
    <row r="31" hidden="1" s="3" customFormat="1" ht="14.4" customHeight="1">
      <c r="A31" s="3"/>
      <c r="B31" s="49"/>
      <c r="C31" s="50"/>
      <c r="D31" s="50"/>
      <c r="E31" s="50"/>
      <c r="F31" s="35" t="s">
        <v>46</v>
      </c>
      <c r="G31" s="50"/>
      <c r="H31" s="50"/>
      <c r="I31" s="50"/>
      <c r="J31" s="50"/>
      <c r="K31" s="50"/>
      <c r="L31" s="51">
        <v>0.20999999999999999</v>
      </c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2">
        <f>ROUND(BB54, 2)</f>
        <v>0</v>
      </c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2">
        <v>0</v>
      </c>
      <c r="AL31" s="50"/>
      <c r="AM31" s="50"/>
      <c r="AN31" s="50"/>
      <c r="AO31" s="50"/>
      <c r="AP31" s="50"/>
      <c r="AQ31" s="50"/>
      <c r="AR31" s="53"/>
      <c r="BE31" s="54"/>
    </row>
    <row r="32" hidden="1" s="3" customFormat="1" ht="14.4" customHeight="1">
      <c r="A32" s="3"/>
      <c r="B32" s="49"/>
      <c r="C32" s="50"/>
      <c r="D32" s="50"/>
      <c r="E32" s="50"/>
      <c r="F32" s="35" t="s">
        <v>47</v>
      </c>
      <c r="G32" s="50"/>
      <c r="H32" s="50"/>
      <c r="I32" s="50"/>
      <c r="J32" s="50"/>
      <c r="K32" s="50"/>
      <c r="L32" s="51">
        <v>0.14999999999999999</v>
      </c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2">
        <f>ROUND(BC54, 2)</f>
        <v>0</v>
      </c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2">
        <v>0</v>
      </c>
      <c r="AL32" s="50"/>
      <c r="AM32" s="50"/>
      <c r="AN32" s="50"/>
      <c r="AO32" s="50"/>
      <c r="AP32" s="50"/>
      <c r="AQ32" s="50"/>
      <c r="AR32" s="53"/>
      <c r="BE32" s="54"/>
    </row>
    <row r="33" hidden="1" s="3" customFormat="1" ht="14.4" customHeight="1">
      <c r="A33" s="3"/>
      <c r="B33" s="49"/>
      <c r="C33" s="50"/>
      <c r="D33" s="50"/>
      <c r="E33" s="50"/>
      <c r="F33" s="35" t="s">
        <v>48</v>
      </c>
      <c r="G33" s="50"/>
      <c r="H33" s="50"/>
      <c r="I33" s="50"/>
      <c r="J33" s="50"/>
      <c r="K33" s="50"/>
      <c r="L33" s="51">
        <v>0</v>
      </c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2">
        <f>ROUND(BD54, 2)</f>
        <v>0</v>
      </c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2">
        <v>0</v>
      </c>
      <c r="AL33" s="50"/>
      <c r="AM33" s="50"/>
      <c r="AN33" s="50"/>
      <c r="AO33" s="50"/>
      <c r="AP33" s="50"/>
      <c r="AQ33" s="50"/>
      <c r="AR33" s="53"/>
      <c r="BE33" s="3"/>
    </row>
    <row r="34" s="2" customFormat="1" ht="6.96" customHeight="1">
      <c r="A34" s="41"/>
      <c r="B34" s="42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7"/>
      <c r="BE34" s="41"/>
    </row>
    <row r="35" s="2" customFormat="1" ht="25.92" customHeight="1">
      <c r="A35" s="41"/>
      <c r="B35" s="42"/>
      <c r="C35" s="55"/>
      <c r="D35" s="56" t="s">
        <v>49</v>
      </c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8" t="s">
        <v>50</v>
      </c>
      <c r="U35" s="57"/>
      <c r="V35" s="57"/>
      <c r="W35" s="57"/>
      <c r="X35" s="59" t="s">
        <v>51</v>
      </c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60">
        <f>SUM(AK26:AK33)</f>
        <v>0</v>
      </c>
      <c r="AL35" s="57"/>
      <c r="AM35" s="57"/>
      <c r="AN35" s="57"/>
      <c r="AO35" s="61"/>
      <c r="AP35" s="55"/>
      <c r="AQ35" s="55"/>
      <c r="AR35" s="47"/>
      <c r="BE35" s="41"/>
    </row>
    <row r="36" s="2" customFormat="1" ht="6.96" customHeight="1">
      <c r="A36" s="41"/>
      <c r="B36" s="42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7"/>
      <c r="BE36" s="41"/>
    </row>
    <row r="37" s="2" customFormat="1" ht="6.96" customHeight="1">
      <c r="A37" s="41"/>
      <c r="B37" s="62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47"/>
      <c r="BE37" s="41"/>
    </row>
    <row r="41" s="2" customFormat="1" ht="6.96" customHeight="1">
      <c r="A41" s="41"/>
      <c r="B41" s="64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47"/>
      <c r="BE41" s="41"/>
    </row>
    <row r="42" s="2" customFormat="1" ht="24.96" customHeight="1">
      <c r="A42" s="41"/>
      <c r="B42" s="42"/>
      <c r="C42" s="26" t="s">
        <v>52</v>
      </c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7"/>
      <c r="BE42" s="41"/>
    </row>
    <row r="43" s="2" customFormat="1" ht="6.96" customHeight="1">
      <c r="A43" s="41"/>
      <c r="B43" s="42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7"/>
      <c r="BE43" s="41"/>
    </row>
    <row r="44" s="4" customFormat="1" ht="12" customHeight="1">
      <c r="A44" s="4"/>
      <c r="B44" s="66"/>
      <c r="C44" s="35" t="s">
        <v>13</v>
      </c>
      <c r="D44" s="67"/>
      <c r="E44" s="67"/>
      <c r="F44" s="67"/>
      <c r="G44" s="67"/>
      <c r="H44" s="67"/>
      <c r="I44" s="67"/>
      <c r="J44" s="67"/>
      <c r="K44" s="67"/>
      <c r="L44" s="67" t="str">
        <f>K5</f>
        <v>202124_opt1</v>
      </c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8"/>
      <c r="BE44" s="4"/>
    </row>
    <row r="45" s="5" customFormat="1" ht="36.96" customHeight="1">
      <c r="A45" s="5"/>
      <c r="B45" s="69"/>
      <c r="C45" s="70" t="s">
        <v>16</v>
      </c>
      <c r="D45" s="71"/>
      <c r="E45" s="71"/>
      <c r="F45" s="71"/>
      <c r="G45" s="71"/>
      <c r="H45" s="71"/>
      <c r="I45" s="71"/>
      <c r="J45" s="71"/>
      <c r="K45" s="71"/>
      <c r="L45" s="72" t="str">
        <f>K6</f>
        <v>Kolovraty - dostupné bydlení</v>
      </c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3"/>
      <c r="BE45" s="5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7"/>
      <c r="BE46" s="41"/>
    </row>
    <row r="47" s="2" customFormat="1" ht="12" customHeight="1">
      <c r="A47" s="41"/>
      <c r="B47" s="42"/>
      <c r="C47" s="35" t="s">
        <v>22</v>
      </c>
      <c r="D47" s="43"/>
      <c r="E47" s="43"/>
      <c r="F47" s="43"/>
      <c r="G47" s="43"/>
      <c r="H47" s="43"/>
      <c r="I47" s="43"/>
      <c r="J47" s="43"/>
      <c r="K47" s="43"/>
      <c r="L47" s="74" t="str">
        <f>IF(K8="","",K8)</f>
        <v>Kolovraty</v>
      </c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35" t="s">
        <v>24</v>
      </c>
      <c r="AJ47" s="43"/>
      <c r="AK47" s="43"/>
      <c r="AL47" s="43"/>
      <c r="AM47" s="75" t="str">
        <f>IF(AN8= "","",AN8)</f>
        <v>28. 6. 2021</v>
      </c>
      <c r="AN47" s="75"/>
      <c r="AO47" s="43"/>
      <c r="AP47" s="43"/>
      <c r="AQ47" s="43"/>
      <c r="AR47" s="47"/>
      <c r="B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7"/>
      <c r="BE48" s="41"/>
    </row>
    <row r="49" s="2" customFormat="1" ht="15.15" customHeight="1">
      <c r="A49" s="41"/>
      <c r="B49" s="42"/>
      <c r="C49" s="35" t="s">
        <v>26</v>
      </c>
      <c r="D49" s="43"/>
      <c r="E49" s="43"/>
      <c r="F49" s="43"/>
      <c r="G49" s="43"/>
      <c r="H49" s="43"/>
      <c r="I49" s="43"/>
      <c r="J49" s="43"/>
      <c r="K49" s="43"/>
      <c r="L49" s="67" t="str">
        <f>IF(E11= "","",E11)</f>
        <v>atelier HETA s.r.o.</v>
      </c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35" t="s">
        <v>32</v>
      </c>
      <c r="AJ49" s="43"/>
      <c r="AK49" s="43"/>
      <c r="AL49" s="43"/>
      <c r="AM49" s="76" t="str">
        <f>IF(E17="","",E17)</f>
        <v>atelier HETA s.r.o.</v>
      </c>
      <c r="AN49" s="67"/>
      <c r="AO49" s="67"/>
      <c r="AP49" s="67"/>
      <c r="AQ49" s="43"/>
      <c r="AR49" s="47"/>
      <c r="AS49" s="77" t="s">
        <v>53</v>
      </c>
      <c r="AT49" s="78"/>
      <c r="AU49" s="79"/>
      <c r="AV49" s="79"/>
      <c r="AW49" s="79"/>
      <c r="AX49" s="79"/>
      <c r="AY49" s="79"/>
      <c r="AZ49" s="79"/>
      <c r="BA49" s="79"/>
      <c r="BB49" s="79"/>
      <c r="BC49" s="79"/>
      <c r="BD49" s="80"/>
      <c r="BE49" s="41"/>
    </row>
    <row r="50" s="2" customFormat="1" ht="15.15" customHeight="1">
      <c r="A50" s="41"/>
      <c r="B50" s="42"/>
      <c r="C50" s="35" t="s">
        <v>30</v>
      </c>
      <c r="D50" s="43"/>
      <c r="E50" s="43"/>
      <c r="F50" s="43"/>
      <c r="G50" s="43"/>
      <c r="H50" s="43"/>
      <c r="I50" s="43"/>
      <c r="J50" s="43"/>
      <c r="K50" s="43"/>
      <c r="L50" s="67" t="str">
        <f>IF(E14= "Vyplň údaj","",E14)</f>
        <v/>
      </c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35" t="s">
        <v>34</v>
      </c>
      <c r="AJ50" s="43"/>
      <c r="AK50" s="43"/>
      <c r="AL50" s="43"/>
      <c r="AM50" s="76" t="str">
        <f>IF(E20="","",E20)</f>
        <v>Toman Martin</v>
      </c>
      <c r="AN50" s="67"/>
      <c r="AO50" s="67"/>
      <c r="AP50" s="67"/>
      <c r="AQ50" s="43"/>
      <c r="AR50" s="47"/>
      <c r="AS50" s="81"/>
      <c r="AT50" s="82"/>
      <c r="AU50" s="83"/>
      <c r="AV50" s="83"/>
      <c r="AW50" s="83"/>
      <c r="AX50" s="83"/>
      <c r="AY50" s="83"/>
      <c r="AZ50" s="83"/>
      <c r="BA50" s="83"/>
      <c r="BB50" s="83"/>
      <c r="BC50" s="83"/>
      <c r="BD50" s="84"/>
      <c r="BE50" s="41"/>
    </row>
    <row r="51" s="2" customFormat="1" ht="10.8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7"/>
      <c r="AS51" s="85"/>
      <c r="AT51" s="86"/>
      <c r="AU51" s="87"/>
      <c r="AV51" s="87"/>
      <c r="AW51" s="87"/>
      <c r="AX51" s="87"/>
      <c r="AY51" s="87"/>
      <c r="AZ51" s="87"/>
      <c r="BA51" s="87"/>
      <c r="BB51" s="87"/>
      <c r="BC51" s="87"/>
      <c r="BD51" s="88"/>
      <c r="BE51" s="41"/>
    </row>
    <row r="52" s="2" customFormat="1" ht="29.28" customHeight="1">
      <c r="A52" s="41"/>
      <c r="B52" s="42"/>
      <c r="C52" s="89" t="s">
        <v>54</v>
      </c>
      <c r="D52" s="90"/>
      <c r="E52" s="90"/>
      <c r="F52" s="90"/>
      <c r="G52" s="90"/>
      <c r="H52" s="91"/>
      <c r="I52" s="92" t="s">
        <v>55</v>
      </c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3" t="s">
        <v>56</v>
      </c>
      <c r="AH52" s="90"/>
      <c r="AI52" s="90"/>
      <c r="AJ52" s="90"/>
      <c r="AK52" s="90"/>
      <c r="AL52" s="90"/>
      <c r="AM52" s="90"/>
      <c r="AN52" s="92" t="s">
        <v>57</v>
      </c>
      <c r="AO52" s="90"/>
      <c r="AP52" s="90"/>
      <c r="AQ52" s="94" t="s">
        <v>58</v>
      </c>
      <c r="AR52" s="47"/>
      <c r="AS52" s="95" t="s">
        <v>59</v>
      </c>
      <c r="AT52" s="96" t="s">
        <v>60</v>
      </c>
      <c r="AU52" s="96" t="s">
        <v>61</v>
      </c>
      <c r="AV52" s="96" t="s">
        <v>62</v>
      </c>
      <c r="AW52" s="96" t="s">
        <v>63</v>
      </c>
      <c r="AX52" s="96" t="s">
        <v>64</v>
      </c>
      <c r="AY52" s="96" t="s">
        <v>65</v>
      </c>
      <c r="AZ52" s="96" t="s">
        <v>66</v>
      </c>
      <c r="BA52" s="96" t="s">
        <v>67</v>
      </c>
      <c r="BB52" s="96" t="s">
        <v>68</v>
      </c>
      <c r="BC52" s="96" t="s">
        <v>69</v>
      </c>
      <c r="BD52" s="97" t="s">
        <v>70</v>
      </c>
      <c r="BE52" s="41"/>
    </row>
    <row r="53" s="2" customFormat="1" ht="10.8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7"/>
      <c r="AS53" s="98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100"/>
      <c r="BE53" s="41"/>
    </row>
    <row r="54" s="6" customFormat="1" ht="32.4" customHeight="1">
      <c r="A54" s="6"/>
      <c r="B54" s="101"/>
      <c r="C54" s="102" t="s">
        <v>71</v>
      </c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4">
        <f>ROUND(AG55+AG57+AG60+AG62+AG87+AG92+AG95,2)</f>
        <v>0</v>
      </c>
      <c r="AH54" s="104"/>
      <c r="AI54" s="104"/>
      <c r="AJ54" s="104"/>
      <c r="AK54" s="104"/>
      <c r="AL54" s="104"/>
      <c r="AM54" s="104"/>
      <c r="AN54" s="105">
        <f>SUM(AG54,AT54)</f>
        <v>0</v>
      </c>
      <c r="AO54" s="105"/>
      <c r="AP54" s="105"/>
      <c r="AQ54" s="106" t="s">
        <v>21</v>
      </c>
      <c r="AR54" s="107"/>
      <c r="AS54" s="108">
        <f>ROUND(AS55+AS57+AS60+AS62+AS87+AS92+AS95,2)</f>
        <v>0</v>
      </c>
      <c r="AT54" s="109">
        <f>ROUND(SUM(AV54:AW54),2)</f>
        <v>0</v>
      </c>
      <c r="AU54" s="110">
        <f>ROUND(AU55+AU57+AU60+AU62+AU87+AU92+AU95,5)</f>
        <v>0</v>
      </c>
      <c r="AV54" s="109">
        <f>ROUND(AZ54*L29,2)</f>
        <v>0</v>
      </c>
      <c r="AW54" s="109">
        <f>ROUND(BA54*L30,2)</f>
        <v>0</v>
      </c>
      <c r="AX54" s="109">
        <f>ROUND(BB54*L29,2)</f>
        <v>0</v>
      </c>
      <c r="AY54" s="109">
        <f>ROUND(BC54*L30,2)</f>
        <v>0</v>
      </c>
      <c r="AZ54" s="109">
        <f>ROUND(AZ55+AZ57+AZ60+AZ62+AZ87+AZ92+AZ95,2)</f>
        <v>0</v>
      </c>
      <c r="BA54" s="109">
        <f>ROUND(BA55+BA57+BA60+BA62+BA87+BA92+BA95,2)</f>
        <v>0</v>
      </c>
      <c r="BB54" s="109">
        <f>ROUND(BB55+BB57+BB60+BB62+BB87+BB92+BB95,2)</f>
        <v>0</v>
      </c>
      <c r="BC54" s="109">
        <f>ROUND(BC55+BC57+BC60+BC62+BC87+BC92+BC95,2)</f>
        <v>0</v>
      </c>
      <c r="BD54" s="111">
        <f>ROUND(BD55+BD57+BD60+BD62+BD87+BD92+BD95,2)</f>
        <v>0</v>
      </c>
      <c r="BE54" s="6"/>
      <c r="BS54" s="112" t="s">
        <v>72</v>
      </c>
      <c r="BT54" s="112" t="s">
        <v>73</v>
      </c>
      <c r="BU54" s="113" t="s">
        <v>74</v>
      </c>
      <c r="BV54" s="112" t="s">
        <v>75</v>
      </c>
      <c r="BW54" s="112" t="s">
        <v>5</v>
      </c>
      <c r="BX54" s="112" t="s">
        <v>76</v>
      </c>
      <c r="CL54" s="112" t="s">
        <v>19</v>
      </c>
    </row>
    <row r="55" s="7" customFormat="1" ht="16.5" customHeight="1">
      <c r="A55" s="7"/>
      <c r="B55" s="114"/>
      <c r="C55" s="115"/>
      <c r="D55" s="116" t="s">
        <v>77</v>
      </c>
      <c r="E55" s="116"/>
      <c r="F55" s="116"/>
      <c r="G55" s="116"/>
      <c r="H55" s="116"/>
      <c r="I55" s="117"/>
      <c r="J55" s="116" t="s">
        <v>78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8">
        <f>ROUND(AG56,2)</f>
        <v>0</v>
      </c>
      <c r="AH55" s="117"/>
      <c r="AI55" s="117"/>
      <c r="AJ55" s="117"/>
      <c r="AK55" s="117"/>
      <c r="AL55" s="117"/>
      <c r="AM55" s="117"/>
      <c r="AN55" s="119">
        <f>SUM(AG55,AT55)</f>
        <v>0</v>
      </c>
      <c r="AO55" s="117"/>
      <c r="AP55" s="117"/>
      <c r="AQ55" s="120" t="s">
        <v>79</v>
      </c>
      <c r="AR55" s="121"/>
      <c r="AS55" s="122">
        <f>ROUND(AS56,2)</f>
        <v>0</v>
      </c>
      <c r="AT55" s="123">
        <f>ROUND(SUM(AV55:AW55),2)</f>
        <v>0</v>
      </c>
      <c r="AU55" s="124">
        <f>ROUND(AU56,5)</f>
        <v>0</v>
      </c>
      <c r="AV55" s="123">
        <f>ROUND(AZ55*L29,2)</f>
        <v>0</v>
      </c>
      <c r="AW55" s="123">
        <f>ROUND(BA55*L30,2)</f>
        <v>0</v>
      </c>
      <c r="AX55" s="123">
        <f>ROUND(BB55*L29,2)</f>
        <v>0</v>
      </c>
      <c r="AY55" s="123">
        <f>ROUND(BC55*L30,2)</f>
        <v>0</v>
      </c>
      <c r="AZ55" s="123">
        <f>ROUND(AZ56,2)</f>
        <v>0</v>
      </c>
      <c r="BA55" s="123">
        <f>ROUND(BA56,2)</f>
        <v>0</v>
      </c>
      <c r="BB55" s="123">
        <f>ROUND(BB56,2)</f>
        <v>0</v>
      </c>
      <c r="BC55" s="123">
        <f>ROUND(BC56,2)</f>
        <v>0</v>
      </c>
      <c r="BD55" s="125">
        <f>ROUND(BD56,2)</f>
        <v>0</v>
      </c>
      <c r="BE55" s="7"/>
      <c r="BS55" s="126" t="s">
        <v>72</v>
      </c>
      <c r="BT55" s="126" t="s">
        <v>80</v>
      </c>
      <c r="BU55" s="126" t="s">
        <v>74</v>
      </c>
      <c r="BV55" s="126" t="s">
        <v>75</v>
      </c>
      <c r="BW55" s="126" t="s">
        <v>81</v>
      </c>
      <c r="BX55" s="126" t="s">
        <v>5</v>
      </c>
      <c r="CL55" s="126" t="s">
        <v>19</v>
      </c>
      <c r="CM55" s="126" t="s">
        <v>80</v>
      </c>
    </row>
    <row r="56" s="4" customFormat="1" ht="16.5" customHeight="1">
      <c r="A56" s="127" t="s">
        <v>82</v>
      </c>
      <c r="B56" s="66"/>
      <c r="C56" s="128"/>
      <c r="D56" s="128"/>
      <c r="E56" s="129" t="s">
        <v>83</v>
      </c>
      <c r="F56" s="129"/>
      <c r="G56" s="129"/>
      <c r="H56" s="129"/>
      <c r="I56" s="129"/>
      <c r="J56" s="128"/>
      <c r="K56" s="129" t="s">
        <v>84</v>
      </c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30">
        <f>'SO-01.04 - Skrývka ornice...'!J32</f>
        <v>0</v>
      </c>
      <c r="AH56" s="128"/>
      <c r="AI56" s="128"/>
      <c r="AJ56" s="128"/>
      <c r="AK56" s="128"/>
      <c r="AL56" s="128"/>
      <c r="AM56" s="128"/>
      <c r="AN56" s="130">
        <f>SUM(AG56,AT56)</f>
        <v>0</v>
      </c>
      <c r="AO56" s="128"/>
      <c r="AP56" s="128"/>
      <c r="AQ56" s="131" t="s">
        <v>85</v>
      </c>
      <c r="AR56" s="68"/>
      <c r="AS56" s="132">
        <v>0</v>
      </c>
      <c r="AT56" s="133">
        <f>ROUND(SUM(AV56:AW56),2)</f>
        <v>0</v>
      </c>
      <c r="AU56" s="134">
        <f>'SO-01.04 - Skrývka ornice...'!P88</f>
        <v>0</v>
      </c>
      <c r="AV56" s="133">
        <f>'SO-01.04 - Skrývka ornice...'!J35</f>
        <v>0</v>
      </c>
      <c r="AW56" s="133">
        <f>'SO-01.04 - Skrývka ornice...'!J36</f>
        <v>0</v>
      </c>
      <c r="AX56" s="133">
        <f>'SO-01.04 - Skrývka ornice...'!J37</f>
        <v>0</v>
      </c>
      <c r="AY56" s="133">
        <f>'SO-01.04 - Skrývka ornice...'!J38</f>
        <v>0</v>
      </c>
      <c r="AZ56" s="133">
        <f>'SO-01.04 - Skrývka ornice...'!F35</f>
        <v>0</v>
      </c>
      <c r="BA56" s="133">
        <f>'SO-01.04 - Skrývka ornice...'!F36</f>
        <v>0</v>
      </c>
      <c r="BB56" s="133">
        <f>'SO-01.04 - Skrývka ornice...'!F37</f>
        <v>0</v>
      </c>
      <c r="BC56" s="133">
        <f>'SO-01.04 - Skrývka ornice...'!F38</f>
        <v>0</v>
      </c>
      <c r="BD56" s="135">
        <f>'SO-01.04 - Skrývka ornice...'!F39</f>
        <v>0</v>
      </c>
      <c r="BE56" s="4"/>
      <c r="BT56" s="136" t="s">
        <v>86</v>
      </c>
      <c r="BV56" s="136" t="s">
        <v>75</v>
      </c>
      <c r="BW56" s="136" t="s">
        <v>87</v>
      </c>
      <c r="BX56" s="136" t="s">
        <v>81</v>
      </c>
      <c r="CL56" s="136" t="s">
        <v>19</v>
      </c>
    </row>
    <row r="57" s="7" customFormat="1" ht="16.5" customHeight="1">
      <c r="A57" s="7"/>
      <c r="B57" s="114"/>
      <c r="C57" s="115"/>
      <c r="D57" s="116" t="s">
        <v>88</v>
      </c>
      <c r="E57" s="116"/>
      <c r="F57" s="116"/>
      <c r="G57" s="116"/>
      <c r="H57" s="116"/>
      <c r="I57" s="117"/>
      <c r="J57" s="116" t="s">
        <v>89</v>
      </c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18">
        <f>ROUND(SUM(AG58:AG59),2)</f>
        <v>0</v>
      </c>
      <c r="AH57" s="117"/>
      <c r="AI57" s="117"/>
      <c r="AJ57" s="117"/>
      <c r="AK57" s="117"/>
      <c r="AL57" s="117"/>
      <c r="AM57" s="117"/>
      <c r="AN57" s="119">
        <f>SUM(AG57,AT57)</f>
        <v>0</v>
      </c>
      <c r="AO57" s="117"/>
      <c r="AP57" s="117"/>
      <c r="AQ57" s="120" t="s">
        <v>79</v>
      </c>
      <c r="AR57" s="121"/>
      <c r="AS57" s="122">
        <f>ROUND(SUM(AS58:AS59),2)</f>
        <v>0</v>
      </c>
      <c r="AT57" s="123">
        <f>ROUND(SUM(AV57:AW57),2)</f>
        <v>0</v>
      </c>
      <c r="AU57" s="124">
        <f>ROUND(SUM(AU58:AU59),5)</f>
        <v>0</v>
      </c>
      <c r="AV57" s="123">
        <f>ROUND(AZ57*L29,2)</f>
        <v>0</v>
      </c>
      <c r="AW57" s="123">
        <f>ROUND(BA57*L30,2)</f>
        <v>0</v>
      </c>
      <c r="AX57" s="123">
        <f>ROUND(BB57*L29,2)</f>
        <v>0</v>
      </c>
      <c r="AY57" s="123">
        <f>ROUND(BC57*L30,2)</f>
        <v>0</v>
      </c>
      <c r="AZ57" s="123">
        <f>ROUND(SUM(AZ58:AZ59),2)</f>
        <v>0</v>
      </c>
      <c r="BA57" s="123">
        <f>ROUND(SUM(BA58:BA59),2)</f>
        <v>0</v>
      </c>
      <c r="BB57" s="123">
        <f>ROUND(SUM(BB58:BB59),2)</f>
        <v>0</v>
      </c>
      <c r="BC57" s="123">
        <f>ROUND(SUM(BC58:BC59),2)</f>
        <v>0</v>
      </c>
      <c r="BD57" s="125">
        <f>ROUND(SUM(BD58:BD59),2)</f>
        <v>0</v>
      </c>
      <c r="BE57" s="7"/>
      <c r="BS57" s="126" t="s">
        <v>72</v>
      </c>
      <c r="BT57" s="126" t="s">
        <v>80</v>
      </c>
      <c r="BU57" s="126" t="s">
        <v>74</v>
      </c>
      <c r="BV57" s="126" t="s">
        <v>75</v>
      </c>
      <c r="BW57" s="126" t="s">
        <v>90</v>
      </c>
      <c r="BX57" s="126" t="s">
        <v>5</v>
      </c>
      <c r="CL57" s="126" t="s">
        <v>19</v>
      </c>
      <c r="CM57" s="126" t="s">
        <v>80</v>
      </c>
    </row>
    <row r="58" s="4" customFormat="1" ht="16.5" customHeight="1">
      <c r="A58" s="127" t="s">
        <v>82</v>
      </c>
      <c r="B58" s="66"/>
      <c r="C58" s="128"/>
      <c r="D58" s="128"/>
      <c r="E58" s="129" t="s">
        <v>91</v>
      </c>
      <c r="F58" s="129"/>
      <c r="G58" s="129"/>
      <c r="H58" s="129"/>
      <c r="I58" s="129"/>
      <c r="J58" s="128"/>
      <c r="K58" s="129" t="s">
        <v>92</v>
      </c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30">
        <f>'SO-02.01 - Vodovodní příp...'!J32</f>
        <v>0</v>
      </c>
      <c r="AH58" s="128"/>
      <c r="AI58" s="128"/>
      <c r="AJ58" s="128"/>
      <c r="AK58" s="128"/>
      <c r="AL58" s="128"/>
      <c r="AM58" s="128"/>
      <c r="AN58" s="130">
        <f>SUM(AG58,AT58)</f>
        <v>0</v>
      </c>
      <c r="AO58" s="128"/>
      <c r="AP58" s="128"/>
      <c r="AQ58" s="131" t="s">
        <v>85</v>
      </c>
      <c r="AR58" s="68"/>
      <c r="AS58" s="132">
        <v>0</v>
      </c>
      <c r="AT58" s="133">
        <f>ROUND(SUM(AV58:AW58),2)</f>
        <v>0</v>
      </c>
      <c r="AU58" s="134">
        <f>'SO-02.01 - Vodovodní příp...'!P91</f>
        <v>0</v>
      </c>
      <c r="AV58" s="133">
        <f>'SO-02.01 - Vodovodní příp...'!J35</f>
        <v>0</v>
      </c>
      <c r="AW58" s="133">
        <f>'SO-02.01 - Vodovodní příp...'!J36</f>
        <v>0</v>
      </c>
      <c r="AX58" s="133">
        <f>'SO-02.01 - Vodovodní příp...'!J37</f>
        <v>0</v>
      </c>
      <c r="AY58" s="133">
        <f>'SO-02.01 - Vodovodní příp...'!J38</f>
        <v>0</v>
      </c>
      <c r="AZ58" s="133">
        <f>'SO-02.01 - Vodovodní příp...'!F35</f>
        <v>0</v>
      </c>
      <c r="BA58" s="133">
        <f>'SO-02.01 - Vodovodní příp...'!F36</f>
        <v>0</v>
      </c>
      <c r="BB58" s="133">
        <f>'SO-02.01 - Vodovodní příp...'!F37</f>
        <v>0</v>
      </c>
      <c r="BC58" s="133">
        <f>'SO-02.01 - Vodovodní příp...'!F38</f>
        <v>0</v>
      </c>
      <c r="BD58" s="135">
        <f>'SO-02.01 - Vodovodní příp...'!F39</f>
        <v>0</v>
      </c>
      <c r="BE58" s="4"/>
      <c r="BT58" s="136" t="s">
        <v>86</v>
      </c>
      <c r="BV58" s="136" t="s">
        <v>75</v>
      </c>
      <c r="BW58" s="136" t="s">
        <v>93</v>
      </c>
      <c r="BX58" s="136" t="s">
        <v>90</v>
      </c>
      <c r="CL58" s="136" t="s">
        <v>21</v>
      </c>
    </row>
    <row r="59" s="4" customFormat="1" ht="23.25" customHeight="1">
      <c r="A59" s="127" t="s">
        <v>82</v>
      </c>
      <c r="B59" s="66"/>
      <c r="C59" s="128"/>
      <c r="D59" s="128"/>
      <c r="E59" s="129" t="s">
        <v>94</v>
      </c>
      <c r="F59" s="129"/>
      <c r="G59" s="129"/>
      <c r="H59" s="129"/>
      <c r="I59" s="129"/>
      <c r="J59" s="128"/>
      <c r="K59" s="129" t="s">
        <v>95</v>
      </c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30">
        <f>'SO-02.04 - Přípojka elekt...'!J32</f>
        <v>0</v>
      </c>
      <c r="AH59" s="128"/>
      <c r="AI59" s="128"/>
      <c r="AJ59" s="128"/>
      <c r="AK59" s="128"/>
      <c r="AL59" s="128"/>
      <c r="AM59" s="128"/>
      <c r="AN59" s="130">
        <f>SUM(AG59,AT59)</f>
        <v>0</v>
      </c>
      <c r="AO59" s="128"/>
      <c r="AP59" s="128"/>
      <c r="AQ59" s="131" t="s">
        <v>85</v>
      </c>
      <c r="AR59" s="68"/>
      <c r="AS59" s="132">
        <v>0</v>
      </c>
      <c r="AT59" s="133">
        <f>ROUND(SUM(AV59:AW59),2)</f>
        <v>0</v>
      </c>
      <c r="AU59" s="134">
        <f>'SO-02.04 - Přípojka elekt...'!P88</f>
        <v>0</v>
      </c>
      <c r="AV59" s="133">
        <f>'SO-02.04 - Přípojka elekt...'!J35</f>
        <v>0</v>
      </c>
      <c r="AW59" s="133">
        <f>'SO-02.04 - Přípojka elekt...'!J36</f>
        <v>0</v>
      </c>
      <c r="AX59" s="133">
        <f>'SO-02.04 - Přípojka elekt...'!J37</f>
        <v>0</v>
      </c>
      <c r="AY59" s="133">
        <f>'SO-02.04 - Přípojka elekt...'!J38</f>
        <v>0</v>
      </c>
      <c r="AZ59" s="133">
        <f>'SO-02.04 - Přípojka elekt...'!F35</f>
        <v>0</v>
      </c>
      <c r="BA59" s="133">
        <f>'SO-02.04 - Přípojka elekt...'!F36</f>
        <v>0</v>
      </c>
      <c r="BB59" s="133">
        <f>'SO-02.04 - Přípojka elekt...'!F37</f>
        <v>0</v>
      </c>
      <c r="BC59" s="133">
        <f>'SO-02.04 - Přípojka elekt...'!F38</f>
        <v>0</v>
      </c>
      <c r="BD59" s="135">
        <f>'SO-02.04 - Přípojka elekt...'!F39</f>
        <v>0</v>
      </c>
      <c r="BE59" s="4"/>
      <c r="BT59" s="136" t="s">
        <v>86</v>
      </c>
      <c r="BV59" s="136" t="s">
        <v>75</v>
      </c>
      <c r="BW59" s="136" t="s">
        <v>96</v>
      </c>
      <c r="BX59" s="136" t="s">
        <v>90</v>
      </c>
      <c r="CL59" s="136" t="s">
        <v>19</v>
      </c>
    </row>
    <row r="60" s="7" customFormat="1" ht="16.5" customHeight="1">
      <c r="A60" s="7"/>
      <c r="B60" s="114"/>
      <c r="C60" s="115"/>
      <c r="D60" s="116" t="s">
        <v>97</v>
      </c>
      <c r="E60" s="116"/>
      <c r="F60" s="116"/>
      <c r="G60" s="116"/>
      <c r="H60" s="116"/>
      <c r="I60" s="117"/>
      <c r="J60" s="116" t="s">
        <v>98</v>
      </c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116"/>
      <c r="AG60" s="118">
        <f>ROUND(AG61,2)</f>
        <v>0</v>
      </c>
      <c r="AH60" s="117"/>
      <c r="AI60" s="117"/>
      <c r="AJ60" s="117"/>
      <c r="AK60" s="117"/>
      <c r="AL60" s="117"/>
      <c r="AM60" s="117"/>
      <c r="AN60" s="119">
        <f>SUM(AG60,AT60)</f>
        <v>0</v>
      </c>
      <c r="AO60" s="117"/>
      <c r="AP60" s="117"/>
      <c r="AQ60" s="120" t="s">
        <v>79</v>
      </c>
      <c r="AR60" s="121"/>
      <c r="AS60" s="122">
        <f>ROUND(AS61,2)</f>
        <v>0</v>
      </c>
      <c r="AT60" s="123">
        <f>ROUND(SUM(AV60:AW60),2)</f>
        <v>0</v>
      </c>
      <c r="AU60" s="124">
        <f>ROUND(AU61,5)</f>
        <v>0</v>
      </c>
      <c r="AV60" s="123">
        <f>ROUND(AZ60*L29,2)</f>
        <v>0</v>
      </c>
      <c r="AW60" s="123">
        <f>ROUND(BA60*L30,2)</f>
        <v>0</v>
      </c>
      <c r="AX60" s="123">
        <f>ROUND(BB60*L29,2)</f>
        <v>0</v>
      </c>
      <c r="AY60" s="123">
        <f>ROUND(BC60*L30,2)</f>
        <v>0</v>
      </c>
      <c r="AZ60" s="123">
        <f>ROUND(AZ61,2)</f>
        <v>0</v>
      </c>
      <c r="BA60" s="123">
        <f>ROUND(BA61,2)</f>
        <v>0</v>
      </c>
      <c r="BB60" s="123">
        <f>ROUND(BB61,2)</f>
        <v>0</v>
      </c>
      <c r="BC60" s="123">
        <f>ROUND(BC61,2)</f>
        <v>0</v>
      </c>
      <c r="BD60" s="125">
        <f>ROUND(BD61,2)</f>
        <v>0</v>
      </c>
      <c r="BE60" s="7"/>
      <c r="BS60" s="126" t="s">
        <v>72</v>
      </c>
      <c r="BT60" s="126" t="s">
        <v>80</v>
      </c>
      <c r="BU60" s="126" t="s">
        <v>74</v>
      </c>
      <c r="BV60" s="126" t="s">
        <v>75</v>
      </c>
      <c r="BW60" s="126" t="s">
        <v>99</v>
      </c>
      <c r="BX60" s="126" t="s">
        <v>5</v>
      </c>
      <c r="CL60" s="126" t="s">
        <v>19</v>
      </c>
      <c r="CM60" s="126" t="s">
        <v>80</v>
      </c>
    </row>
    <row r="61" s="4" customFormat="1" ht="16.5" customHeight="1">
      <c r="A61" s="127" t="s">
        <v>82</v>
      </c>
      <c r="B61" s="66"/>
      <c r="C61" s="128"/>
      <c r="D61" s="128"/>
      <c r="E61" s="129" t="s">
        <v>100</v>
      </c>
      <c r="F61" s="129"/>
      <c r="G61" s="129"/>
      <c r="H61" s="129"/>
      <c r="I61" s="129"/>
      <c r="J61" s="128"/>
      <c r="K61" s="129" t="s">
        <v>101</v>
      </c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30">
        <f>'SO-03.01 - Retenční nádrž...'!J32</f>
        <v>0</v>
      </c>
      <c r="AH61" s="128"/>
      <c r="AI61" s="128"/>
      <c r="AJ61" s="128"/>
      <c r="AK61" s="128"/>
      <c r="AL61" s="128"/>
      <c r="AM61" s="128"/>
      <c r="AN61" s="130">
        <f>SUM(AG61,AT61)</f>
        <v>0</v>
      </c>
      <c r="AO61" s="128"/>
      <c r="AP61" s="128"/>
      <c r="AQ61" s="131" t="s">
        <v>85</v>
      </c>
      <c r="AR61" s="68"/>
      <c r="AS61" s="132">
        <v>0</v>
      </c>
      <c r="AT61" s="133">
        <f>ROUND(SUM(AV61:AW61),2)</f>
        <v>0</v>
      </c>
      <c r="AU61" s="134">
        <f>'SO-03.01 - Retenční nádrž...'!P92</f>
        <v>0</v>
      </c>
      <c r="AV61" s="133">
        <f>'SO-03.01 - Retenční nádrž...'!J35</f>
        <v>0</v>
      </c>
      <c r="AW61" s="133">
        <f>'SO-03.01 - Retenční nádrž...'!J36</f>
        <v>0</v>
      </c>
      <c r="AX61" s="133">
        <f>'SO-03.01 - Retenční nádrž...'!J37</f>
        <v>0</v>
      </c>
      <c r="AY61" s="133">
        <f>'SO-03.01 - Retenční nádrž...'!J38</f>
        <v>0</v>
      </c>
      <c r="AZ61" s="133">
        <f>'SO-03.01 - Retenční nádrž...'!F35</f>
        <v>0</v>
      </c>
      <c r="BA61" s="133">
        <f>'SO-03.01 - Retenční nádrž...'!F36</f>
        <v>0</v>
      </c>
      <c r="BB61" s="133">
        <f>'SO-03.01 - Retenční nádrž...'!F37</f>
        <v>0</v>
      </c>
      <c r="BC61" s="133">
        <f>'SO-03.01 - Retenční nádrž...'!F38</f>
        <v>0</v>
      </c>
      <c r="BD61" s="135">
        <f>'SO-03.01 - Retenční nádrž...'!F39</f>
        <v>0</v>
      </c>
      <c r="BE61" s="4"/>
      <c r="BT61" s="136" t="s">
        <v>86</v>
      </c>
      <c r="BV61" s="136" t="s">
        <v>75</v>
      </c>
      <c r="BW61" s="136" t="s">
        <v>102</v>
      </c>
      <c r="BX61" s="136" t="s">
        <v>99</v>
      </c>
      <c r="CL61" s="136" t="s">
        <v>19</v>
      </c>
    </row>
    <row r="62" s="7" customFormat="1" ht="16.5" customHeight="1">
      <c r="A62" s="7"/>
      <c r="B62" s="114"/>
      <c r="C62" s="115"/>
      <c r="D62" s="116" t="s">
        <v>103</v>
      </c>
      <c r="E62" s="116"/>
      <c r="F62" s="116"/>
      <c r="G62" s="116"/>
      <c r="H62" s="116"/>
      <c r="I62" s="117"/>
      <c r="J62" s="116" t="s">
        <v>104</v>
      </c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8">
        <f>ROUND(AG63+AG64+AG65+AG74+AG79+SUM(AG82:AG84),2)</f>
        <v>0</v>
      </c>
      <c r="AH62" s="117"/>
      <c r="AI62" s="117"/>
      <c r="AJ62" s="117"/>
      <c r="AK62" s="117"/>
      <c r="AL62" s="117"/>
      <c r="AM62" s="117"/>
      <c r="AN62" s="119">
        <f>SUM(AG62,AT62)</f>
        <v>0</v>
      </c>
      <c r="AO62" s="117"/>
      <c r="AP62" s="117"/>
      <c r="AQ62" s="120" t="s">
        <v>79</v>
      </c>
      <c r="AR62" s="121"/>
      <c r="AS62" s="122">
        <f>ROUND(AS63+AS64+AS65+AS74+AS79+SUM(AS82:AS84),2)</f>
        <v>0</v>
      </c>
      <c r="AT62" s="123">
        <f>ROUND(SUM(AV62:AW62),2)</f>
        <v>0</v>
      </c>
      <c r="AU62" s="124">
        <f>ROUND(AU63+AU64+AU65+AU74+AU79+SUM(AU82:AU84),5)</f>
        <v>0</v>
      </c>
      <c r="AV62" s="123">
        <f>ROUND(AZ62*L29,2)</f>
        <v>0</v>
      </c>
      <c r="AW62" s="123">
        <f>ROUND(BA62*L30,2)</f>
        <v>0</v>
      </c>
      <c r="AX62" s="123">
        <f>ROUND(BB62*L29,2)</f>
        <v>0</v>
      </c>
      <c r="AY62" s="123">
        <f>ROUND(BC62*L30,2)</f>
        <v>0</v>
      </c>
      <c r="AZ62" s="123">
        <f>ROUND(AZ63+AZ64+AZ65+AZ74+AZ79+SUM(AZ82:AZ84),2)</f>
        <v>0</v>
      </c>
      <c r="BA62" s="123">
        <f>ROUND(BA63+BA64+BA65+BA74+BA79+SUM(BA82:BA84),2)</f>
        <v>0</v>
      </c>
      <c r="BB62" s="123">
        <f>ROUND(BB63+BB64+BB65+BB74+BB79+SUM(BB82:BB84),2)</f>
        <v>0</v>
      </c>
      <c r="BC62" s="123">
        <f>ROUND(BC63+BC64+BC65+BC74+BC79+SUM(BC82:BC84),2)</f>
        <v>0</v>
      </c>
      <c r="BD62" s="125">
        <f>ROUND(BD63+BD64+BD65+BD74+BD79+SUM(BD82:BD84),2)</f>
        <v>0</v>
      </c>
      <c r="BE62" s="7"/>
      <c r="BS62" s="126" t="s">
        <v>72</v>
      </c>
      <c r="BT62" s="126" t="s">
        <v>80</v>
      </c>
      <c r="BU62" s="126" t="s">
        <v>74</v>
      </c>
      <c r="BV62" s="126" t="s">
        <v>75</v>
      </c>
      <c r="BW62" s="126" t="s">
        <v>105</v>
      </c>
      <c r="BX62" s="126" t="s">
        <v>5</v>
      </c>
      <c r="CL62" s="126" t="s">
        <v>19</v>
      </c>
      <c r="CM62" s="126" t="s">
        <v>80</v>
      </c>
    </row>
    <row r="63" s="4" customFormat="1" ht="16.5" customHeight="1">
      <c r="A63" s="127" t="s">
        <v>82</v>
      </c>
      <c r="B63" s="66"/>
      <c r="C63" s="128"/>
      <c r="D63" s="128"/>
      <c r="E63" s="129" t="s">
        <v>106</v>
      </c>
      <c r="F63" s="129"/>
      <c r="G63" s="129"/>
      <c r="H63" s="129"/>
      <c r="I63" s="129"/>
      <c r="J63" s="128"/>
      <c r="K63" s="129" t="s">
        <v>107</v>
      </c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30">
        <f>'SO-04.01 - Architektonick...'!J32</f>
        <v>0</v>
      </c>
      <c r="AH63" s="128"/>
      <c r="AI63" s="128"/>
      <c r="AJ63" s="128"/>
      <c r="AK63" s="128"/>
      <c r="AL63" s="128"/>
      <c r="AM63" s="128"/>
      <c r="AN63" s="130">
        <f>SUM(AG63,AT63)</f>
        <v>0</v>
      </c>
      <c r="AO63" s="128"/>
      <c r="AP63" s="128"/>
      <c r="AQ63" s="131" t="s">
        <v>85</v>
      </c>
      <c r="AR63" s="68"/>
      <c r="AS63" s="132">
        <v>0</v>
      </c>
      <c r="AT63" s="133">
        <f>ROUND(SUM(AV63:AW63),2)</f>
        <v>0</v>
      </c>
      <c r="AU63" s="134">
        <f>'SO-04.01 - Architektonick...'!P108</f>
        <v>0</v>
      </c>
      <c r="AV63" s="133">
        <f>'SO-04.01 - Architektonick...'!J35</f>
        <v>0</v>
      </c>
      <c r="AW63" s="133">
        <f>'SO-04.01 - Architektonick...'!J36</f>
        <v>0</v>
      </c>
      <c r="AX63" s="133">
        <f>'SO-04.01 - Architektonick...'!J37</f>
        <v>0</v>
      </c>
      <c r="AY63" s="133">
        <f>'SO-04.01 - Architektonick...'!J38</f>
        <v>0</v>
      </c>
      <c r="AZ63" s="133">
        <f>'SO-04.01 - Architektonick...'!F35</f>
        <v>0</v>
      </c>
      <c r="BA63" s="133">
        <f>'SO-04.01 - Architektonick...'!F36</f>
        <v>0</v>
      </c>
      <c r="BB63" s="133">
        <f>'SO-04.01 - Architektonick...'!F37</f>
        <v>0</v>
      </c>
      <c r="BC63" s="133">
        <f>'SO-04.01 - Architektonick...'!F38</f>
        <v>0</v>
      </c>
      <c r="BD63" s="135">
        <f>'SO-04.01 - Architektonick...'!F39</f>
        <v>0</v>
      </c>
      <c r="BE63" s="4"/>
      <c r="BT63" s="136" t="s">
        <v>86</v>
      </c>
      <c r="BV63" s="136" t="s">
        <v>75</v>
      </c>
      <c r="BW63" s="136" t="s">
        <v>108</v>
      </c>
      <c r="BX63" s="136" t="s">
        <v>105</v>
      </c>
      <c r="CL63" s="136" t="s">
        <v>19</v>
      </c>
    </row>
    <row r="64" s="4" customFormat="1" ht="16.5" customHeight="1">
      <c r="A64" s="127" t="s">
        <v>82</v>
      </c>
      <c r="B64" s="66"/>
      <c r="C64" s="128"/>
      <c r="D64" s="128"/>
      <c r="E64" s="129" t="s">
        <v>109</v>
      </c>
      <c r="F64" s="129"/>
      <c r="G64" s="129"/>
      <c r="H64" s="129"/>
      <c r="I64" s="129"/>
      <c r="J64" s="128"/>
      <c r="K64" s="129" t="s">
        <v>110</v>
      </c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30">
        <f>'SO-04.02 - Konstrukční čá...'!J32</f>
        <v>0</v>
      </c>
      <c r="AH64" s="128"/>
      <c r="AI64" s="128"/>
      <c r="AJ64" s="128"/>
      <c r="AK64" s="128"/>
      <c r="AL64" s="128"/>
      <c r="AM64" s="128"/>
      <c r="AN64" s="130">
        <f>SUM(AG64,AT64)</f>
        <v>0</v>
      </c>
      <c r="AO64" s="128"/>
      <c r="AP64" s="128"/>
      <c r="AQ64" s="131" t="s">
        <v>85</v>
      </c>
      <c r="AR64" s="68"/>
      <c r="AS64" s="132">
        <v>0</v>
      </c>
      <c r="AT64" s="133">
        <f>ROUND(SUM(AV64:AW64),2)</f>
        <v>0</v>
      </c>
      <c r="AU64" s="134">
        <f>'SO-04.02 - Konstrukční čá...'!P91</f>
        <v>0</v>
      </c>
      <c r="AV64" s="133">
        <f>'SO-04.02 - Konstrukční čá...'!J35</f>
        <v>0</v>
      </c>
      <c r="AW64" s="133">
        <f>'SO-04.02 - Konstrukční čá...'!J36</f>
        <v>0</v>
      </c>
      <c r="AX64" s="133">
        <f>'SO-04.02 - Konstrukční čá...'!J37</f>
        <v>0</v>
      </c>
      <c r="AY64" s="133">
        <f>'SO-04.02 - Konstrukční čá...'!J38</f>
        <v>0</v>
      </c>
      <c r="AZ64" s="133">
        <f>'SO-04.02 - Konstrukční čá...'!F35</f>
        <v>0</v>
      </c>
      <c r="BA64" s="133">
        <f>'SO-04.02 - Konstrukční čá...'!F36</f>
        <v>0</v>
      </c>
      <c r="BB64" s="133">
        <f>'SO-04.02 - Konstrukční čá...'!F37</f>
        <v>0</v>
      </c>
      <c r="BC64" s="133">
        <f>'SO-04.02 - Konstrukční čá...'!F38</f>
        <v>0</v>
      </c>
      <c r="BD64" s="135">
        <f>'SO-04.02 - Konstrukční čá...'!F39</f>
        <v>0</v>
      </c>
      <c r="BE64" s="4"/>
      <c r="BT64" s="136" t="s">
        <v>86</v>
      </c>
      <c r="BV64" s="136" t="s">
        <v>75</v>
      </c>
      <c r="BW64" s="136" t="s">
        <v>111</v>
      </c>
      <c r="BX64" s="136" t="s">
        <v>105</v>
      </c>
      <c r="CL64" s="136" t="s">
        <v>19</v>
      </c>
    </row>
    <row r="65" s="4" customFormat="1" ht="16.5" customHeight="1">
      <c r="A65" s="4"/>
      <c r="B65" s="66"/>
      <c r="C65" s="128"/>
      <c r="D65" s="128"/>
      <c r="E65" s="129" t="s">
        <v>112</v>
      </c>
      <c r="F65" s="129"/>
      <c r="G65" s="129"/>
      <c r="H65" s="129"/>
      <c r="I65" s="129"/>
      <c r="J65" s="128"/>
      <c r="K65" s="129" t="s">
        <v>113</v>
      </c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37">
        <f>ROUND(SUM(AG66:AG73),2)</f>
        <v>0</v>
      </c>
      <c r="AH65" s="128"/>
      <c r="AI65" s="128"/>
      <c r="AJ65" s="128"/>
      <c r="AK65" s="128"/>
      <c r="AL65" s="128"/>
      <c r="AM65" s="128"/>
      <c r="AN65" s="130">
        <f>SUM(AG65,AT65)</f>
        <v>0</v>
      </c>
      <c r="AO65" s="128"/>
      <c r="AP65" s="128"/>
      <c r="AQ65" s="131" t="s">
        <v>85</v>
      </c>
      <c r="AR65" s="68"/>
      <c r="AS65" s="132">
        <f>ROUND(SUM(AS66:AS73),2)</f>
        <v>0</v>
      </c>
      <c r="AT65" s="133">
        <f>ROUND(SUM(AV65:AW65),2)</f>
        <v>0</v>
      </c>
      <c r="AU65" s="134">
        <f>ROUND(SUM(AU66:AU73),5)</f>
        <v>0</v>
      </c>
      <c r="AV65" s="133">
        <f>ROUND(AZ65*L29,2)</f>
        <v>0</v>
      </c>
      <c r="AW65" s="133">
        <f>ROUND(BA65*L30,2)</f>
        <v>0</v>
      </c>
      <c r="AX65" s="133">
        <f>ROUND(BB65*L29,2)</f>
        <v>0</v>
      </c>
      <c r="AY65" s="133">
        <f>ROUND(BC65*L30,2)</f>
        <v>0</v>
      </c>
      <c r="AZ65" s="133">
        <f>ROUND(SUM(AZ66:AZ73),2)</f>
        <v>0</v>
      </c>
      <c r="BA65" s="133">
        <f>ROUND(SUM(BA66:BA73),2)</f>
        <v>0</v>
      </c>
      <c r="BB65" s="133">
        <f>ROUND(SUM(BB66:BB73),2)</f>
        <v>0</v>
      </c>
      <c r="BC65" s="133">
        <f>ROUND(SUM(BC66:BC73),2)</f>
        <v>0</v>
      </c>
      <c r="BD65" s="135">
        <f>ROUND(SUM(BD66:BD73),2)</f>
        <v>0</v>
      </c>
      <c r="BE65" s="4"/>
      <c r="BS65" s="136" t="s">
        <v>72</v>
      </c>
      <c r="BT65" s="136" t="s">
        <v>86</v>
      </c>
      <c r="BU65" s="136" t="s">
        <v>74</v>
      </c>
      <c r="BV65" s="136" t="s">
        <v>75</v>
      </c>
      <c r="BW65" s="136" t="s">
        <v>114</v>
      </c>
      <c r="BX65" s="136" t="s">
        <v>105</v>
      </c>
      <c r="CL65" s="136" t="s">
        <v>19</v>
      </c>
    </row>
    <row r="66" s="4" customFormat="1" ht="23.25" customHeight="1">
      <c r="A66" s="127" t="s">
        <v>82</v>
      </c>
      <c r="B66" s="66"/>
      <c r="C66" s="128"/>
      <c r="D66" s="128"/>
      <c r="E66" s="128"/>
      <c r="F66" s="129" t="s">
        <v>115</v>
      </c>
      <c r="G66" s="129"/>
      <c r="H66" s="129"/>
      <c r="I66" s="129"/>
      <c r="J66" s="129"/>
      <c r="K66" s="128"/>
      <c r="L66" s="129" t="s">
        <v>116</v>
      </c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30">
        <f>'SO-04.03.01 - Dešťová kan...'!J34</f>
        <v>0</v>
      </c>
      <c r="AH66" s="128"/>
      <c r="AI66" s="128"/>
      <c r="AJ66" s="128"/>
      <c r="AK66" s="128"/>
      <c r="AL66" s="128"/>
      <c r="AM66" s="128"/>
      <c r="AN66" s="130">
        <f>SUM(AG66,AT66)</f>
        <v>0</v>
      </c>
      <c r="AO66" s="128"/>
      <c r="AP66" s="128"/>
      <c r="AQ66" s="131" t="s">
        <v>85</v>
      </c>
      <c r="AR66" s="68"/>
      <c r="AS66" s="132">
        <v>0</v>
      </c>
      <c r="AT66" s="133">
        <f>ROUND(SUM(AV66:AW66),2)</f>
        <v>0</v>
      </c>
      <c r="AU66" s="134">
        <f>'SO-04.03.01 - Dešťová kan...'!P97</f>
        <v>0</v>
      </c>
      <c r="AV66" s="133">
        <f>'SO-04.03.01 - Dešťová kan...'!J37</f>
        <v>0</v>
      </c>
      <c r="AW66" s="133">
        <f>'SO-04.03.01 - Dešťová kan...'!J38</f>
        <v>0</v>
      </c>
      <c r="AX66" s="133">
        <f>'SO-04.03.01 - Dešťová kan...'!J39</f>
        <v>0</v>
      </c>
      <c r="AY66" s="133">
        <f>'SO-04.03.01 - Dešťová kan...'!J40</f>
        <v>0</v>
      </c>
      <c r="AZ66" s="133">
        <f>'SO-04.03.01 - Dešťová kan...'!F37</f>
        <v>0</v>
      </c>
      <c r="BA66" s="133">
        <f>'SO-04.03.01 - Dešťová kan...'!F38</f>
        <v>0</v>
      </c>
      <c r="BB66" s="133">
        <f>'SO-04.03.01 - Dešťová kan...'!F39</f>
        <v>0</v>
      </c>
      <c r="BC66" s="133">
        <f>'SO-04.03.01 - Dešťová kan...'!F40</f>
        <v>0</v>
      </c>
      <c r="BD66" s="135">
        <f>'SO-04.03.01 - Dešťová kan...'!F41</f>
        <v>0</v>
      </c>
      <c r="BE66" s="4"/>
      <c r="BT66" s="136" t="s">
        <v>117</v>
      </c>
      <c r="BV66" s="136" t="s">
        <v>75</v>
      </c>
      <c r="BW66" s="136" t="s">
        <v>118</v>
      </c>
      <c r="BX66" s="136" t="s">
        <v>114</v>
      </c>
      <c r="CL66" s="136" t="s">
        <v>21</v>
      </c>
    </row>
    <row r="67" s="4" customFormat="1" ht="23.25" customHeight="1">
      <c r="A67" s="127" t="s">
        <v>82</v>
      </c>
      <c r="B67" s="66"/>
      <c r="C67" s="128"/>
      <c r="D67" s="128"/>
      <c r="E67" s="128"/>
      <c r="F67" s="129" t="s">
        <v>119</v>
      </c>
      <c r="G67" s="129"/>
      <c r="H67" s="129"/>
      <c r="I67" s="129"/>
      <c r="J67" s="129"/>
      <c r="K67" s="128"/>
      <c r="L67" s="129" t="s">
        <v>120</v>
      </c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30">
        <f>'SO-04.03.02 - Splašková k...'!J34</f>
        <v>0</v>
      </c>
      <c r="AH67" s="128"/>
      <c r="AI67" s="128"/>
      <c r="AJ67" s="128"/>
      <c r="AK67" s="128"/>
      <c r="AL67" s="128"/>
      <c r="AM67" s="128"/>
      <c r="AN67" s="130">
        <f>SUM(AG67,AT67)</f>
        <v>0</v>
      </c>
      <c r="AO67" s="128"/>
      <c r="AP67" s="128"/>
      <c r="AQ67" s="131" t="s">
        <v>85</v>
      </c>
      <c r="AR67" s="68"/>
      <c r="AS67" s="132">
        <v>0</v>
      </c>
      <c r="AT67" s="133">
        <f>ROUND(SUM(AV67:AW67),2)</f>
        <v>0</v>
      </c>
      <c r="AU67" s="134">
        <f>'SO-04.03.02 - Splašková k...'!P94</f>
        <v>0</v>
      </c>
      <c r="AV67" s="133">
        <f>'SO-04.03.02 - Splašková k...'!J37</f>
        <v>0</v>
      </c>
      <c r="AW67" s="133">
        <f>'SO-04.03.02 - Splašková k...'!J38</f>
        <v>0</v>
      </c>
      <c r="AX67" s="133">
        <f>'SO-04.03.02 - Splašková k...'!J39</f>
        <v>0</v>
      </c>
      <c r="AY67" s="133">
        <f>'SO-04.03.02 - Splašková k...'!J40</f>
        <v>0</v>
      </c>
      <c r="AZ67" s="133">
        <f>'SO-04.03.02 - Splašková k...'!F37</f>
        <v>0</v>
      </c>
      <c r="BA67" s="133">
        <f>'SO-04.03.02 - Splašková k...'!F38</f>
        <v>0</v>
      </c>
      <c r="BB67" s="133">
        <f>'SO-04.03.02 - Splašková k...'!F39</f>
        <v>0</v>
      </c>
      <c r="BC67" s="133">
        <f>'SO-04.03.02 - Splašková k...'!F40</f>
        <v>0</v>
      </c>
      <c r="BD67" s="135">
        <f>'SO-04.03.02 - Splašková k...'!F41</f>
        <v>0</v>
      </c>
      <c r="BE67" s="4"/>
      <c r="BT67" s="136" t="s">
        <v>117</v>
      </c>
      <c r="BV67" s="136" t="s">
        <v>75</v>
      </c>
      <c r="BW67" s="136" t="s">
        <v>121</v>
      </c>
      <c r="BX67" s="136" t="s">
        <v>114</v>
      </c>
      <c r="CL67" s="136" t="s">
        <v>21</v>
      </c>
    </row>
    <row r="68" s="4" customFormat="1" ht="23.25" customHeight="1">
      <c r="A68" s="127" t="s">
        <v>82</v>
      </c>
      <c r="B68" s="66"/>
      <c r="C68" s="128"/>
      <c r="D68" s="128"/>
      <c r="E68" s="128"/>
      <c r="F68" s="129" t="s">
        <v>122</v>
      </c>
      <c r="G68" s="129"/>
      <c r="H68" s="129"/>
      <c r="I68" s="129"/>
      <c r="J68" s="129"/>
      <c r="K68" s="128"/>
      <c r="L68" s="129" t="s">
        <v>123</v>
      </c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30">
        <f>'SO-04.03.03 - Společné pr...'!J34</f>
        <v>0</v>
      </c>
      <c r="AH68" s="128"/>
      <c r="AI68" s="128"/>
      <c r="AJ68" s="128"/>
      <c r="AK68" s="128"/>
      <c r="AL68" s="128"/>
      <c r="AM68" s="128"/>
      <c r="AN68" s="130">
        <f>SUM(AG68,AT68)</f>
        <v>0</v>
      </c>
      <c r="AO68" s="128"/>
      <c r="AP68" s="128"/>
      <c r="AQ68" s="131" t="s">
        <v>85</v>
      </c>
      <c r="AR68" s="68"/>
      <c r="AS68" s="132">
        <v>0</v>
      </c>
      <c r="AT68" s="133">
        <f>ROUND(SUM(AV68:AW68),2)</f>
        <v>0</v>
      </c>
      <c r="AU68" s="134">
        <f>'SO-04.03.03 - Společné pr...'!P96</f>
        <v>0</v>
      </c>
      <c r="AV68" s="133">
        <f>'SO-04.03.03 - Společné pr...'!J37</f>
        <v>0</v>
      </c>
      <c r="AW68" s="133">
        <f>'SO-04.03.03 - Společné pr...'!J38</f>
        <v>0</v>
      </c>
      <c r="AX68" s="133">
        <f>'SO-04.03.03 - Společné pr...'!J39</f>
        <v>0</v>
      </c>
      <c r="AY68" s="133">
        <f>'SO-04.03.03 - Společné pr...'!J40</f>
        <v>0</v>
      </c>
      <c r="AZ68" s="133">
        <f>'SO-04.03.03 - Společné pr...'!F37</f>
        <v>0</v>
      </c>
      <c r="BA68" s="133">
        <f>'SO-04.03.03 - Společné pr...'!F38</f>
        <v>0</v>
      </c>
      <c r="BB68" s="133">
        <f>'SO-04.03.03 - Společné pr...'!F39</f>
        <v>0</v>
      </c>
      <c r="BC68" s="133">
        <f>'SO-04.03.03 - Společné pr...'!F40</f>
        <v>0</v>
      </c>
      <c r="BD68" s="135">
        <f>'SO-04.03.03 - Společné pr...'!F41</f>
        <v>0</v>
      </c>
      <c r="BE68" s="4"/>
      <c r="BT68" s="136" t="s">
        <v>117</v>
      </c>
      <c r="BV68" s="136" t="s">
        <v>75</v>
      </c>
      <c r="BW68" s="136" t="s">
        <v>124</v>
      </c>
      <c r="BX68" s="136" t="s">
        <v>114</v>
      </c>
      <c r="CL68" s="136" t="s">
        <v>21</v>
      </c>
    </row>
    <row r="69" s="4" customFormat="1" ht="23.25" customHeight="1">
      <c r="A69" s="127" t="s">
        <v>82</v>
      </c>
      <c r="B69" s="66"/>
      <c r="C69" s="128"/>
      <c r="D69" s="128"/>
      <c r="E69" s="128"/>
      <c r="F69" s="129" t="s">
        <v>125</v>
      </c>
      <c r="G69" s="129"/>
      <c r="H69" s="129"/>
      <c r="I69" s="129"/>
      <c r="J69" s="129"/>
      <c r="K69" s="128"/>
      <c r="L69" s="129" t="s">
        <v>126</v>
      </c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30">
        <f>'SO-04.03.04 - Byt 1+KK - ZTI'!J34</f>
        <v>0</v>
      </c>
      <c r="AH69" s="128"/>
      <c r="AI69" s="128"/>
      <c r="AJ69" s="128"/>
      <c r="AK69" s="128"/>
      <c r="AL69" s="128"/>
      <c r="AM69" s="128"/>
      <c r="AN69" s="130">
        <f>SUM(AG69,AT69)</f>
        <v>0</v>
      </c>
      <c r="AO69" s="128"/>
      <c r="AP69" s="128"/>
      <c r="AQ69" s="131" t="s">
        <v>85</v>
      </c>
      <c r="AR69" s="68"/>
      <c r="AS69" s="132">
        <v>0</v>
      </c>
      <c r="AT69" s="133">
        <f>ROUND(SUM(AV69:AW69),2)</f>
        <v>0</v>
      </c>
      <c r="AU69" s="134">
        <f>'SO-04.03.04 - Byt 1+KK - ZTI'!P96</f>
        <v>0</v>
      </c>
      <c r="AV69" s="133">
        <f>'SO-04.03.04 - Byt 1+KK - ZTI'!J37</f>
        <v>0</v>
      </c>
      <c r="AW69" s="133">
        <f>'SO-04.03.04 - Byt 1+KK - ZTI'!J38</f>
        <v>0</v>
      </c>
      <c r="AX69" s="133">
        <f>'SO-04.03.04 - Byt 1+KK - ZTI'!J39</f>
        <v>0</v>
      </c>
      <c r="AY69" s="133">
        <f>'SO-04.03.04 - Byt 1+KK - ZTI'!J40</f>
        <v>0</v>
      </c>
      <c r="AZ69" s="133">
        <f>'SO-04.03.04 - Byt 1+KK - ZTI'!F37</f>
        <v>0</v>
      </c>
      <c r="BA69" s="133">
        <f>'SO-04.03.04 - Byt 1+KK - ZTI'!F38</f>
        <v>0</v>
      </c>
      <c r="BB69" s="133">
        <f>'SO-04.03.04 - Byt 1+KK - ZTI'!F39</f>
        <v>0</v>
      </c>
      <c r="BC69" s="133">
        <f>'SO-04.03.04 - Byt 1+KK - ZTI'!F40</f>
        <v>0</v>
      </c>
      <c r="BD69" s="135">
        <f>'SO-04.03.04 - Byt 1+KK - ZTI'!F41</f>
        <v>0</v>
      </c>
      <c r="BE69" s="4"/>
      <c r="BT69" s="136" t="s">
        <v>117</v>
      </c>
      <c r="BV69" s="136" t="s">
        <v>75</v>
      </c>
      <c r="BW69" s="136" t="s">
        <v>127</v>
      </c>
      <c r="BX69" s="136" t="s">
        <v>114</v>
      </c>
      <c r="CL69" s="136" t="s">
        <v>21</v>
      </c>
    </row>
    <row r="70" s="4" customFormat="1" ht="23.25" customHeight="1">
      <c r="A70" s="127" t="s">
        <v>82</v>
      </c>
      <c r="B70" s="66"/>
      <c r="C70" s="128"/>
      <c r="D70" s="128"/>
      <c r="E70" s="128"/>
      <c r="F70" s="129" t="s">
        <v>128</v>
      </c>
      <c r="G70" s="129"/>
      <c r="H70" s="129"/>
      <c r="I70" s="129"/>
      <c r="J70" s="129"/>
      <c r="K70" s="128"/>
      <c r="L70" s="129" t="s">
        <v>129</v>
      </c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30">
        <f>'SO-04.03.05 - Byt 2+KK - ZTI'!J34</f>
        <v>0</v>
      </c>
      <c r="AH70" s="128"/>
      <c r="AI70" s="128"/>
      <c r="AJ70" s="128"/>
      <c r="AK70" s="128"/>
      <c r="AL70" s="128"/>
      <c r="AM70" s="128"/>
      <c r="AN70" s="130">
        <f>SUM(AG70,AT70)</f>
        <v>0</v>
      </c>
      <c r="AO70" s="128"/>
      <c r="AP70" s="128"/>
      <c r="AQ70" s="131" t="s">
        <v>85</v>
      </c>
      <c r="AR70" s="68"/>
      <c r="AS70" s="132">
        <v>0</v>
      </c>
      <c r="AT70" s="133">
        <f>ROUND(SUM(AV70:AW70),2)</f>
        <v>0</v>
      </c>
      <c r="AU70" s="134">
        <f>'SO-04.03.05 - Byt 2+KK - ZTI'!P96</f>
        <v>0</v>
      </c>
      <c r="AV70" s="133">
        <f>'SO-04.03.05 - Byt 2+KK - ZTI'!J37</f>
        <v>0</v>
      </c>
      <c r="AW70" s="133">
        <f>'SO-04.03.05 - Byt 2+KK - ZTI'!J38</f>
        <v>0</v>
      </c>
      <c r="AX70" s="133">
        <f>'SO-04.03.05 - Byt 2+KK - ZTI'!J39</f>
        <v>0</v>
      </c>
      <c r="AY70" s="133">
        <f>'SO-04.03.05 - Byt 2+KK - ZTI'!J40</f>
        <v>0</v>
      </c>
      <c r="AZ70" s="133">
        <f>'SO-04.03.05 - Byt 2+KK - ZTI'!F37</f>
        <v>0</v>
      </c>
      <c r="BA70" s="133">
        <f>'SO-04.03.05 - Byt 2+KK - ZTI'!F38</f>
        <v>0</v>
      </c>
      <c r="BB70" s="133">
        <f>'SO-04.03.05 - Byt 2+KK - ZTI'!F39</f>
        <v>0</v>
      </c>
      <c r="BC70" s="133">
        <f>'SO-04.03.05 - Byt 2+KK - ZTI'!F40</f>
        <v>0</v>
      </c>
      <c r="BD70" s="135">
        <f>'SO-04.03.05 - Byt 2+KK - ZTI'!F41</f>
        <v>0</v>
      </c>
      <c r="BE70" s="4"/>
      <c r="BT70" s="136" t="s">
        <v>117</v>
      </c>
      <c r="BV70" s="136" t="s">
        <v>75</v>
      </c>
      <c r="BW70" s="136" t="s">
        <v>130</v>
      </c>
      <c r="BX70" s="136" t="s">
        <v>114</v>
      </c>
      <c r="CL70" s="136" t="s">
        <v>21</v>
      </c>
    </row>
    <row r="71" s="4" customFormat="1" ht="23.25" customHeight="1">
      <c r="A71" s="127" t="s">
        <v>82</v>
      </c>
      <c r="B71" s="66"/>
      <c r="C71" s="128"/>
      <c r="D71" s="128"/>
      <c r="E71" s="128"/>
      <c r="F71" s="129" t="s">
        <v>131</v>
      </c>
      <c r="G71" s="129"/>
      <c r="H71" s="129"/>
      <c r="I71" s="129"/>
      <c r="J71" s="129"/>
      <c r="K71" s="128"/>
      <c r="L71" s="129" t="s">
        <v>132</v>
      </c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30">
        <f>'SO-04.03.06 - Byt 3+KK - ZTI'!J34</f>
        <v>0</v>
      </c>
      <c r="AH71" s="128"/>
      <c r="AI71" s="128"/>
      <c r="AJ71" s="128"/>
      <c r="AK71" s="128"/>
      <c r="AL71" s="128"/>
      <c r="AM71" s="128"/>
      <c r="AN71" s="130">
        <f>SUM(AG71,AT71)</f>
        <v>0</v>
      </c>
      <c r="AO71" s="128"/>
      <c r="AP71" s="128"/>
      <c r="AQ71" s="131" t="s">
        <v>85</v>
      </c>
      <c r="AR71" s="68"/>
      <c r="AS71" s="132">
        <v>0</v>
      </c>
      <c r="AT71" s="133">
        <f>ROUND(SUM(AV71:AW71),2)</f>
        <v>0</v>
      </c>
      <c r="AU71" s="134">
        <f>'SO-04.03.06 - Byt 3+KK - ZTI'!P96</f>
        <v>0</v>
      </c>
      <c r="AV71" s="133">
        <f>'SO-04.03.06 - Byt 3+KK - ZTI'!J37</f>
        <v>0</v>
      </c>
      <c r="AW71" s="133">
        <f>'SO-04.03.06 - Byt 3+KK - ZTI'!J38</f>
        <v>0</v>
      </c>
      <c r="AX71" s="133">
        <f>'SO-04.03.06 - Byt 3+KK - ZTI'!J39</f>
        <v>0</v>
      </c>
      <c r="AY71" s="133">
        <f>'SO-04.03.06 - Byt 3+KK - ZTI'!J40</f>
        <v>0</v>
      </c>
      <c r="AZ71" s="133">
        <f>'SO-04.03.06 - Byt 3+KK - ZTI'!F37</f>
        <v>0</v>
      </c>
      <c r="BA71" s="133">
        <f>'SO-04.03.06 - Byt 3+KK - ZTI'!F38</f>
        <v>0</v>
      </c>
      <c r="BB71" s="133">
        <f>'SO-04.03.06 - Byt 3+KK - ZTI'!F39</f>
        <v>0</v>
      </c>
      <c r="BC71" s="133">
        <f>'SO-04.03.06 - Byt 3+KK - ZTI'!F40</f>
        <v>0</v>
      </c>
      <c r="BD71" s="135">
        <f>'SO-04.03.06 - Byt 3+KK - ZTI'!F41</f>
        <v>0</v>
      </c>
      <c r="BE71" s="4"/>
      <c r="BT71" s="136" t="s">
        <v>117</v>
      </c>
      <c r="BV71" s="136" t="s">
        <v>75</v>
      </c>
      <c r="BW71" s="136" t="s">
        <v>133</v>
      </c>
      <c r="BX71" s="136" t="s">
        <v>114</v>
      </c>
      <c r="CL71" s="136" t="s">
        <v>21</v>
      </c>
    </row>
    <row r="72" s="4" customFormat="1" ht="23.25" customHeight="1">
      <c r="A72" s="127" t="s">
        <v>82</v>
      </c>
      <c r="B72" s="66"/>
      <c r="C72" s="128"/>
      <c r="D72" s="128"/>
      <c r="E72" s="128"/>
      <c r="F72" s="129" t="s">
        <v>134</v>
      </c>
      <c r="G72" s="129"/>
      <c r="H72" s="129"/>
      <c r="I72" s="129"/>
      <c r="J72" s="129"/>
      <c r="K72" s="128"/>
      <c r="L72" s="129" t="s">
        <v>135</v>
      </c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30">
        <f>'SO-04.03.08 - Závlahový s...'!J34</f>
        <v>0</v>
      </c>
      <c r="AH72" s="128"/>
      <c r="AI72" s="128"/>
      <c r="AJ72" s="128"/>
      <c r="AK72" s="128"/>
      <c r="AL72" s="128"/>
      <c r="AM72" s="128"/>
      <c r="AN72" s="130">
        <f>SUM(AG72,AT72)</f>
        <v>0</v>
      </c>
      <c r="AO72" s="128"/>
      <c r="AP72" s="128"/>
      <c r="AQ72" s="131" t="s">
        <v>85</v>
      </c>
      <c r="AR72" s="68"/>
      <c r="AS72" s="132">
        <v>0</v>
      </c>
      <c r="AT72" s="133">
        <f>ROUND(SUM(AV72:AW72),2)</f>
        <v>0</v>
      </c>
      <c r="AU72" s="134">
        <f>'SO-04.03.08 - Závlahový s...'!P97</f>
        <v>0</v>
      </c>
      <c r="AV72" s="133">
        <f>'SO-04.03.08 - Závlahový s...'!J37</f>
        <v>0</v>
      </c>
      <c r="AW72" s="133">
        <f>'SO-04.03.08 - Závlahový s...'!J38</f>
        <v>0</v>
      </c>
      <c r="AX72" s="133">
        <f>'SO-04.03.08 - Závlahový s...'!J39</f>
        <v>0</v>
      </c>
      <c r="AY72" s="133">
        <f>'SO-04.03.08 - Závlahový s...'!J40</f>
        <v>0</v>
      </c>
      <c r="AZ72" s="133">
        <f>'SO-04.03.08 - Závlahový s...'!F37</f>
        <v>0</v>
      </c>
      <c r="BA72" s="133">
        <f>'SO-04.03.08 - Závlahový s...'!F38</f>
        <v>0</v>
      </c>
      <c r="BB72" s="133">
        <f>'SO-04.03.08 - Závlahový s...'!F39</f>
        <v>0</v>
      </c>
      <c r="BC72" s="133">
        <f>'SO-04.03.08 - Závlahový s...'!F40</f>
        <v>0</v>
      </c>
      <c r="BD72" s="135">
        <f>'SO-04.03.08 - Závlahový s...'!F41</f>
        <v>0</v>
      </c>
      <c r="BE72" s="4"/>
      <c r="BT72" s="136" t="s">
        <v>117</v>
      </c>
      <c r="BV72" s="136" t="s">
        <v>75</v>
      </c>
      <c r="BW72" s="136" t="s">
        <v>136</v>
      </c>
      <c r="BX72" s="136" t="s">
        <v>114</v>
      </c>
      <c r="CL72" s="136" t="s">
        <v>21</v>
      </c>
    </row>
    <row r="73" s="4" customFormat="1" ht="23.25" customHeight="1">
      <c r="A73" s="127" t="s">
        <v>82</v>
      </c>
      <c r="B73" s="66"/>
      <c r="C73" s="128"/>
      <c r="D73" s="128"/>
      <c r="E73" s="128"/>
      <c r="F73" s="129" t="s">
        <v>137</v>
      </c>
      <c r="G73" s="129"/>
      <c r="H73" s="129"/>
      <c r="I73" s="129"/>
      <c r="J73" s="129"/>
      <c r="K73" s="128"/>
      <c r="L73" s="129" t="s">
        <v>138</v>
      </c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30">
        <f>'SO-04.03.07 - Zařizovací ...'!J34</f>
        <v>0</v>
      </c>
      <c r="AH73" s="128"/>
      <c r="AI73" s="128"/>
      <c r="AJ73" s="128"/>
      <c r="AK73" s="128"/>
      <c r="AL73" s="128"/>
      <c r="AM73" s="128"/>
      <c r="AN73" s="130">
        <f>SUM(AG73,AT73)</f>
        <v>0</v>
      </c>
      <c r="AO73" s="128"/>
      <c r="AP73" s="128"/>
      <c r="AQ73" s="131" t="s">
        <v>85</v>
      </c>
      <c r="AR73" s="68"/>
      <c r="AS73" s="132">
        <v>0</v>
      </c>
      <c r="AT73" s="133">
        <f>ROUND(SUM(AV73:AW73),2)</f>
        <v>0</v>
      </c>
      <c r="AU73" s="134">
        <f>'SO-04.03.07 - Zařizovací ...'!P96</f>
        <v>0</v>
      </c>
      <c r="AV73" s="133">
        <f>'SO-04.03.07 - Zařizovací ...'!J37</f>
        <v>0</v>
      </c>
      <c r="AW73" s="133">
        <f>'SO-04.03.07 - Zařizovací ...'!J38</f>
        <v>0</v>
      </c>
      <c r="AX73" s="133">
        <f>'SO-04.03.07 - Zařizovací ...'!J39</f>
        <v>0</v>
      </c>
      <c r="AY73" s="133">
        <f>'SO-04.03.07 - Zařizovací ...'!J40</f>
        <v>0</v>
      </c>
      <c r="AZ73" s="133">
        <f>'SO-04.03.07 - Zařizovací ...'!F37</f>
        <v>0</v>
      </c>
      <c r="BA73" s="133">
        <f>'SO-04.03.07 - Zařizovací ...'!F38</f>
        <v>0</v>
      </c>
      <c r="BB73" s="133">
        <f>'SO-04.03.07 - Zařizovací ...'!F39</f>
        <v>0</v>
      </c>
      <c r="BC73" s="133">
        <f>'SO-04.03.07 - Zařizovací ...'!F40</f>
        <v>0</v>
      </c>
      <c r="BD73" s="135">
        <f>'SO-04.03.07 - Zařizovací ...'!F41</f>
        <v>0</v>
      </c>
      <c r="BE73" s="4"/>
      <c r="BT73" s="136" t="s">
        <v>117</v>
      </c>
      <c r="BV73" s="136" t="s">
        <v>75</v>
      </c>
      <c r="BW73" s="136" t="s">
        <v>139</v>
      </c>
      <c r="BX73" s="136" t="s">
        <v>114</v>
      </c>
      <c r="CL73" s="136" t="s">
        <v>21</v>
      </c>
    </row>
    <row r="74" s="4" customFormat="1" ht="16.5" customHeight="1">
      <c r="A74" s="4"/>
      <c r="B74" s="66"/>
      <c r="C74" s="128"/>
      <c r="D74" s="128"/>
      <c r="E74" s="129" t="s">
        <v>140</v>
      </c>
      <c r="F74" s="129"/>
      <c r="G74" s="129"/>
      <c r="H74" s="129"/>
      <c r="I74" s="129"/>
      <c r="J74" s="128"/>
      <c r="K74" s="129" t="s">
        <v>141</v>
      </c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37">
        <f>ROUND(SUM(AG75:AG78),2)</f>
        <v>0</v>
      </c>
      <c r="AH74" s="128"/>
      <c r="AI74" s="128"/>
      <c r="AJ74" s="128"/>
      <c r="AK74" s="128"/>
      <c r="AL74" s="128"/>
      <c r="AM74" s="128"/>
      <c r="AN74" s="130">
        <f>SUM(AG74,AT74)</f>
        <v>0</v>
      </c>
      <c r="AO74" s="128"/>
      <c r="AP74" s="128"/>
      <c r="AQ74" s="131" t="s">
        <v>85</v>
      </c>
      <c r="AR74" s="68"/>
      <c r="AS74" s="132">
        <f>ROUND(SUM(AS75:AS78),2)</f>
        <v>0</v>
      </c>
      <c r="AT74" s="133">
        <f>ROUND(SUM(AV74:AW74),2)</f>
        <v>0</v>
      </c>
      <c r="AU74" s="134">
        <f>ROUND(SUM(AU75:AU78),5)</f>
        <v>0</v>
      </c>
      <c r="AV74" s="133">
        <f>ROUND(AZ74*L29,2)</f>
        <v>0</v>
      </c>
      <c r="AW74" s="133">
        <f>ROUND(BA74*L30,2)</f>
        <v>0</v>
      </c>
      <c r="AX74" s="133">
        <f>ROUND(BB74*L29,2)</f>
        <v>0</v>
      </c>
      <c r="AY74" s="133">
        <f>ROUND(BC74*L30,2)</f>
        <v>0</v>
      </c>
      <c r="AZ74" s="133">
        <f>ROUND(SUM(AZ75:AZ78),2)</f>
        <v>0</v>
      </c>
      <c r="BA74" s="133">
        <f>ROUND(SUM(BA75:BA78),2)</f>
        <v>0</v>
      </c>
      <c r="BB74" s="133">
        <f>ROUND(SUM(BB75:BB78),2)</f>
        <v>0</v>
      </c>
      <c r="BC74" s="133">
        <f>ROUND(SUM(BC75:BC78),2)</f>
        <v>0</v>
      </c>
      <c r="BD74" s="135">
        <f>ROUND(SUM(BD75:BD78),2)</f>
        <v>0</v>
      </c>
      <c r="BE74" s="4"/>
      <c r="BS74" s="136" t="s">
        <v>72</v>
      </c>
      <c r="BT74" s="136" t="s">
        <v>86</v>
      </c>
      <c r="BU74" s="136" t="s">
        <v>74</v>
      </c>
      <c r="BV74" s="136" t="s">
        <v>75</v>
      </c>
      <c r="BW74" s="136" t="s">
        <v>142</v>
      </c>
      <c r="BX74" s="136" t="s">
        <v>105</v>
      </c>
      <c r="CL74" s="136" t="s">
        <v>19</v>
      </c>
    </row>
    <row r="75" s="4" customFormat="1" ht="23.25" customHeight="1">
      <c r="A75" s="127" t="s">
        <v>82</v>
      </c>
      <c r="B75" s="66"/>
      <c r="C75" s="128"/>
      <c r="D75" s="128"/>
      <c r="E75" s="128"/>
      <c r="F75" s="129" t="s">
        <v>143</v>
      </c>
      <c r="G75" s="129"/>
      <c r="H75" s="129"/>
      <c r="I75" s="129"/>
      <c r="J75" s="129"/>
      <c r="K75" s="128"/>
      <c r="L75" s="129" t="s">
        <v>144</v>
      </c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30">
        <f>'SO-04.04.01 - Silnoproud'!J34</f>
        <v>0</v>
      </c>
      <c r="AH75" s="128"/>
      <c r="AI75" s="128"/>
      <c r="AJ75" s="128"/>
      <c r="AK75" s="128"/>
      <c r="AL75" s="128"/>
      <c r="AM75" s="128"/>
      <c r="AN75" s="130">
        <f>SUM(AG75,AT75)</f>
        <v>0</v>
      </c>
      <c r="AO75" s="128"/>
      <c r="AP75" s="128"/>
      <c r="AQ75" s="131" t="s">
        <v>85</v>
      </c>
      <c r="AR75" s="68"/>
      <c r="AS75" s="132">
        <v>0</v>
      </c>
      <c r="AT75" s="133">
        <f>ROUND(SUM(AV75:AW75),2)</f>
        <v>0</v>
      </c>
      <c r="AU75" s="134">
        <f>'SO-04.04.01 - Silnoproud'!P101</f>
        <v>0</v>
      </c>
      <c r="AV75" s="133">
        <f>'SO-04.04.01 - Silnoproud'!J37</f>
        <v>0</v>
      </c>
      <c r="AW75" s="133">
        <f>'SO-04.04.01 - Silnoproud'!J38</f>
        <v>0</v>
      </c>
      <c r="AX75" s="133">
        <f>'SO-04.04.01 - Silnoproud'!J39</f>
        <v>0</v>
      </c>
      <c r="AY75" s="133">
        <f>'SO-04.04.01 - Silnoproud'!J40</f>
        <v>0</v>
      </c>
      <c r="AZ75" s="133">
        <f>'SO-04.04.01 - Silnoproud'!F37</f>
        <v>0</v>
      </c>
      <c r="BA75" s="133">
        <f>'SO-04.04.01 - Silnoproud'!F38</f>
        <v>0</v>
      </c>
      <c r="BB75" s="133">
        <f>'SO-04.04.01 - Silnoproud'!F39</f>
        <v>0</v>
      </c>
      <c r="BC75" s="133">
        <f>'SO-04.04.01 - Silnoproud'!F40</f>
        <v>0</v>
      </c>
      <c r="BD75" s="135">
        <f>'SO-04.04.01 - Silnoproud'!F41</f>
        <v>0</v>
      </c>
      <c r="BE75" s="4"/>
      <c r="BT75" s="136" t="s">
        <v>117</v>
      </c>
      <c r="BV75" s="136" t="s">
        <v>75</v>
      </c>
      <c r="BW75" s="136" t="s">
        <v>145</v>
      </c>
      <c r="BX75" s="136" t="s">
        <v>142</v>
      </c>
      <c r="CL75" s="136" t="s">
        <v>21</v>
      </c>
    </row>
    <row r="76" s="4" customFormat="1" ht="23.25" customHeight="1">
      <c r="A76" s="127" t="s">
        <v>82</v>
      </c>
      <c r="B76" s="66"/>
      <c r="C76" s="128"/>
      <c r="D76" s="128"/>
      <c r="E76" s="128"/>
      <c r="F76" s="129" t="s">
        <v>146</v>
      </c>
      <c r="G76" s="129"/>
      <c r="H76" s="129"/>
      <c r="I76" s="129"/>
      <c r="J76" s="129"/>
      <c r="K76" s="128"/>
      <c r="L76" s="129" t="s">
        <v>147</v>
      </c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30">
        <f>'SO-04.04.02 - Slaboproud'!J34</f>
        <v>0</v>
      </c>
      <c r="AH76" s="128"/>
      <c r="AI76" s="128"/>
      <c r="AJ76" s="128"/>
      <c r="AK76" s="128"/>
      <c r="AL76" s="128"/>
      <c r="AM76" s="128"/>
      <c r="AN76" s="130">
        <f>SUM(AG76,AT76)</f>
        <v>0</v>
      </c>
      <c r="AO76" s="128"/>
      <c r="AP76" s="128"/>
      <c r="AQ76" s="131" t="s">
        <v>85</v>
      </c>
      <c r="AR76" s="68"/>
      <c r="AS76" s="132">
        <v>0</v>
      </c>
      <c r="AT76" s="133">
        <f>ROUND(SUM(AV76:AW76),2)</f>
        <v>0</v>
      </c>
      <c r="AU76" s="134">
        <f>'SO-04.04.02 - Slaboproud'!P99</f>
        <v>0</v>
      </c>
      <c r="AV76" s="133">
        <f>'SO-04.04.02 - Slaboproud'!J37</f>
        <v>0</v>
      </c>
      <c r="AW76" s="133">
        <f>'SO-04.04.02 - Slaboproud'!J38</f>
        <v>0</v>
      </c>
      <c r="AX76" s="133">
        <f>'SO-04.04.02 - Slaboproud'!J39</f>
        <v>0</v>
      </c>
      <c r="AY76" s="133">
        <f>'SO-04.04.02 - Slaboproud'!J40</f>
        <v>0</v>
      </c>
      <c r="AZ76" s="133">
        <f>'SO-04.04.02 - Slaboproud'!F37</f>
        <v>0</v>
      </c>
      <c r="BA76" s="133">
        <f>'SO-04.04.02 - Slaboproud'!F38</f>
        <v>0</v>
      </c>
      <c r="BB76" s="133">
        <f>'SO-04.04.02 - Slaboproud'!F39</f>
        <v>0</v>
      </c>
      <c r="BC76" s="133">
        <f>'SO-04.04.02 - Slaboproud'!F40</f>
        <v>0</v>
      </c>
      <c r="BD76" s="135">
        <f>'SO-04.04.02 - Slaboproud'!F41</f>
        <v>0</v>
      </c>
      <c r="BE76" s="4"/>
      <c r="BT76" s="136" t="s">
        <v>117</v>
      </c>
      <c r="BV76" s="136" t="s">
        <v>75</v>
      </c>
      <c r="BW76" s="136" t="s">
        <v>148</v>
      </c>
      <c r="BX76" s="136" t="s">
        <v>142</v>
      </c>
      <c r="CL76" s="136" t="s">
        <v>21</v>
      </c>
    </row>
    <row r="77" s="4" customFormat="1" ht="23.25" customHeight="1">
      <c r="A77" s="127" t="s">
        <v>82</v>
      </c>
      <c r="B77" s="66"/>
      <c r="C77" s="128"/>
      <c r="D77" s="128"/>
      <c r="E77" s="128"/>
      <c r="F77" s="129" t="s">
        <v>149</v>
      </c>
      <c r="G77" s="129"/>
      <c r="H77" s="129"/>
      <c r="I77" s="129"/>
      <c r="J77" s="129"/>
      <c r="K77" s="128"/>
      <c r="L77" s="129" t="s">
        <v>150</v>
      </c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30">
        <f>'SO-04.04.03 - EPS'!J34</f>
        <v>0</v>
      </c>
      <c r="AH77" s="128"/>
      <c r="AI77" s="128"/>
      <c r="AJ77" s="128"/>
      <c r="AK77" s="128"/>
      <c r="AL77" s="128"/>
      <c r="AM77" s="128"/>
      <c r="AN77" s="130">
        <f>SUM(AG77,AT77)</f>
        <v>0</v>
      </c>
      <c r="AO77" s="128"/>
      <c r="AP77" s="128"/>
      <c r="AQ77" s="131" t="s">
        <v>85</v>
      </c>
      <c r="AR77" s="68"/>
      <c r="AS77" s="132">
        <v>0</v>
      </c>
      <c r="AT77" s="133">
        <f>ROUND(SUM(AV77:AW77),2)</f>
        <v>0</v>
      </c>
      <c r="AU77" s="134">
        <f>'SO-04.04.03 - EPS'!P97</f>
        <v>0</v>
      </c>
      <c r="AV77" s="133">
        <f>'SO-04.04.03 - EPS'!J37</f>
        <v>0</v>
      </c>
      <c r="AW77" s="133">
        <f>'SO-04.04.03 - EPS'!J38</f>
        <v>0</v>
      </c>
      <c r="AX77" s="133">
        <f>'SO-04.04.03 - EPS'!J39</f>
        <v>0</v>
      </c>
      <c r="AY77" s="133">
        <f>'SO-04.04.03 - EPS'!J40</f>
        <v>0</v>
      </c>
      <c r="AZ77" s="133">
        <f>'SO-04.04.03 - EPS'!F37</f>
        <v>0</v>
      </c>
      <c r="BA77" s="133">
        <f>'SO-04.04.03 - EPS'!F38</f>
        <v>0</v>
      </c>
      <c r="BB77" s="133">
        <f>'SO-04.04.03 - EPS'!F39</f>
        <v>0</v>
      </c>
      <c r="BC77" s="133">
        <f>'SO-04.04.03 - EPS'!F40</f>
        <v>0</v>
      </c>
      <c r="BD77" s="135">
        <f>'SO-04.04.03 - EPS'!F41</f>
        <v>0</v>
      </c>
      <c r="BE77" s="4"/>
      <c r="BT77" s="136" t="s">
        <v>117</v>
      </c>
      <c r="BV77" s="136" t="s">
        <v>75</v>
      </c>
      <c r="BW77" s="136" t="s">
        <v>151</v>
      </c>
      <c r="BX77" s="136" t="s">
        <v>142</v>
      </c>
      <c r="CL77" s="136" t="s">
        <v>21</v>
      </c>
    </row>
    <row r="78" s="4" customFormat="1" ht="23.25" customHeight="1">
      <c r="A78" s="127" t="s">
        <v>82</v>
      </c>
      <c r="B78" s="66"/>
      <c r="C78" s="128"/>
      <c r="D78" s="128"/>
      <c r="E78" s="128"/>
      <c r="F78" s="129" t="s">
        <v>152</v>
      </c>
      <c r="G78" s="129"/>
      <c r="H78" s="129"/>
      <c r="I78" s="129"/>
      <c r="J78" s="129"/>
      <c r="K78" s="128"/>
      <c r="L78" s="129" t="s">
        <v>153</v>
      </c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30">
        <f>'SO-04.04.04 - Umělé osvět...'!J34</f>
        <v>0</v>
      </c>
      <c r="AH78" s="128"/>
      <c r="AI78" s="128"/>
      <c r="AJ78" s="128"/>
      <c r="AK78" s="128"/>
      <c r="AL78" s="128"/>
      <c r="AM78" s="128"/>
      <c r="AN78" s="130">
        <f>SUM(AG78,AT78)</f>
        <v>0</v>
      </c>
      <c r="AO78" s="128"/>
      <c r="AP78" s="128"/>
      <c r="AQ78" s="131" t="s">
        <v>85</v>
      </c>
      <c r="AR78" s="68"/>
      <c r="AS78" s="132">
        <v>0</v>
      </c>
      <c r="AT78" s="133">
        <f>ROUND(SUM(AV78:AW78),2)</f>
        <v>0</v>
      </c>
      <c r="AU78" s="134">
        <f>'SO-04.04.04 - Umělé osvět...'!P96</f>
        <v>0</v>
      </c>
      <c r="AV78" s="133">
        <f>'SO-04.04.04 - Umělé osvět...'!J37</f>
        <v>0</v>
      </c>
      <c r="AW78" s="133">
        <f>'SO-04.04.04 - Umělé osvět...'!J38</f>
        <v>0</v>
      </c>
      <c r="AX78" s="133">
        <f>'SO-04.04.04 - Umělé osvět...'!J39</f>
        <v>0</v>
      </c>
      <c r="AY78" s="133">
        <f>'SO-04.04.04 - Umělé osvět...'!J40</f>
        <v>0</v>
      </c>
      <c r="AZ78" s="133">
        <f>'SO-04.04.04 - Umělé osvět...'!F37</f>
        <v>0</v>
      </c>
      <c r="BA78" s="133">
        <f>'SO-04.04.04 - Umělé osvět...'!F38</f>
        <v>0</v>
      </c>
      <c r="BB78" s="133">
        <f>'SO-04.04.04 - Umělé osvět...'!F39</f>
        <v>0</v>
      </c>
      <c r="BC78" s="133">
        <f>'SO-04.04.04 - Umělé osvět...'!F40</f>
        <v>0</v>
      </c>
      <c r="BD78" s="135">
        <f>'SO-04.04.04 - Umělé osvět...'!F41</f>
        <v>0</v>
      </c>
      <c r="BE78" s="4"/>
      <c r="BT78" s="136" t="s">
        <v>117</v>
      </c>
      <c r="BV78" s="136" t="s">
        <v>75</v>
      </c>
      <c r="BW78" s="136" t="s">
        <v>154</v>
      </c>
      <c r="BX78" s="136" t="s">
        <v>142</v>
      </c>
      <c r="CL78" s="136" t="s">
        <v>21</v>
      </c>
    </row>
    <row r="79" s="4" customFormat="1" ht="16.5" customHeight="1">
      <c r="A79" s="4"/>
      <c r="B79" s="66"/>
      <c r="C79" s="128"/>
      <c r="D79" s="128"/>
      <c r="E79" s="129" t="s">
        <v>155</v>
      </c>
      <c r="F79" s="129"/>
      <c r="G79" s="129"/>
      <c r="H79" s="129"/>
      <c r="I79" s="129"/>
      <c r="J79" s="128"/>
      <c r="K79" s="129" t="s">
        <v>156</v>
      </c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37">
        <f>ROUND(SUM(AG80:AG81),2)</f>
        <v>0</v>
      </c>
      <c r="AH79" s="128"/>
      <c r="AI79" s="128"/>
      <c r="AJ79" s="128"/>
      <c r="AK79" s="128"/>
      <c r="AL79" s="128"/>
      <c r="AM79" s="128"/>
      <c r="AN79" s="130">
        <f>SUM(AG79,AT79)</f>
        <v>0</v>
      </c>
      <c r="AO79" s="128"/>
      <c r="AP79" s="128"/>
      <c r="AQ79" s="131" t="s">
        <v>85</v>
      </c>
      <c r="AR79" s="68"/>
      <c r="AS79" s="132">
        <f>ROUND(SUM(AS80:AS81),2)</f>
        <v>0</v>
      </c>
      <c r="AT79" s="133">
        <f>ROUND(SUM(AV79:AW79),2)</f>
        <v>0</v>
      </c>
      <c r="AU79" s="134">
        <f>ROUND(SUM(AU80:AU81),5)</f>
        <v>0</v>
      </c>
      <c r="AV79" s="133">
        <f>ROUND(AZ79*L29,2)</f>
        <v>0</v>
      </c>
      <c r="AW79" s="133">
        <f>ROUND(BA79*L30,2)</f>
        <v>0</v>
      </c>
      <c r="AX79" s="133">
        <f>ROUND(BB79*L29,2)</f>
        <v>0</v>
      </c>
      <c r="AY79" s="133">
        <f>ROUND(BC79*L30,2)</f>
        <v>0</v>
      </c>
      <c r="AZ79" s="133">
        <f>ROUND(SUM(AZ80:AZ81),2)</f>
        <v>0</v>
      </c>
      <c r="BA79" s="133">
        <f>ROUND(SUM(BA80:BA81),2)</f>
        <v>0</v>
      </c>
      <c r="BB79" s="133">
        <f>ROUND(SUM(BB80:BB81),2)</f>
        <v>0</v>
      </c>
      <c r="BC79" s="133">
        <f>ROUND(SUM(BC80:BC81),2)</f>
        <v>0</v>
      </c>
      <c r="BD79" s="135">
        <f>ROUND(SUM(BD80:BD81),2)</f>
        <v>0</v>
      </c>
      <c r="BE79" s="4"/>
      <c r="BS79" s="136" t="s">
        <v>72</v>
      </c>
      <c r="BT79" s="136" t="s">
        <v>86</v>
      </c>
      <c r="BU79" s="136" t="s">
        <v>74</v>
      </c>
      <c r="BV79" s="136" t="s">
        <v>75</v>
      </c>
      <c r="BW79" s="136" t="s">
        <v>157</v>
      </c>
      <c r="BX79" s="136" t="s">
        <v>105</v>
      </c>
      <c r="CL79" s="136" t="s">
        <v>19</v>
      </c>
    </row>
    <row r="80" s="4" customFormat="1" ht="23.25" customHeight="1">
      <c r="A80" s="127" t="s">
        <v>82</v>
      </c>
      <c r="B80" s="66"/>
      <c r="C80" s="128"/>
      <c r="D80" s="128"/>
      <c r="E80" s="128"/>
      <c r="F80" s="129" t="s">
        <v>158</v>
      </c>
      <c r="G80" s="129"/>
      <c r="H80" s="129"/>
      <c r="I80" s="129"/>
      <c r="J80" s="129"/>
      <c r="K80" s="128"/>
      <c r="L80" s="129" t="s">
        <v>159</v>
      </c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30">
        <f>'SO-04.05.01 - ÚT'!J34</f>
        <v>0</v>
      </c>
      <c r="AH80" s="128"/>
      <c r="AI80" s="128"/>
      <c r="AJ80" s="128"/>
      <c r="AK80" s="128"/>
      <c r="AL80" s="128"/>
      <c r="AM80" s="128"/>
      <c r="AN80" s="130">
        <f>SUM(AG80,AT80)</f>
        <v>0</v>
      </c>
      <c r="AO80" s="128"/>
      <c r="AP80" s="128"/>
      <c r="AQ80" s="131" t="s">
        <v>85</v>
      </c>
      <c r="AR80" s="68"/>
      <c r="AS80" s="132">
        <v>0</v>
      </c>
      <c r="AT80" s="133">
        <f>ROUND(SUM(AV80:AW80),2)</f>
        <v>0</v>
      </c>
      <c r="AU80" s="134">
        <f>'SO-04.05.01 - ÚT'!P99</f>
        <v>0</v>
      </c>
      <c r="AV80" s="133">
        <f>'SO-04.05.01 - ÚT'!J37</f>
        <v>0</v>
      </c>
      <c r="AW80" s="133">
        <f>'SO-04.05.01 - ÚT'!J38</f>
        <v>0</v>
      </c>
      <c r="AX80" s="133">
        <f>'SO-04.05.01 - ÚT'!J39</f>
        <v>0</v>
      </c>
      <c r="AY80" s="133">
        <f>'SO-04.05.01 - ÚT'!J40</f>
        <v>0</v>
      </c>
      <c r="AZ80" s="133">
        <f>'SO-04.05.01 - ÚT'!F37</f>
        <v>0</v>
      </c>
      <c r="BA80" s="133">
        <f>'SO-04.05.01 - ÚT'!F38</f>
        <v>0</v>
      </c>
      <c r="BB80" s="133">
        <f>'SO-04.05.01 - ÚT'!F39</f>
        <v>0</v>
      </c>
      <c r="BC80" s="133">
        <f>'SO-04.05.01 - ÚT'!F40</f>
        <v>0</v>
      </c>
      <c r="BD80" s="135">
        <f>'SO-04.05.01 - ÚT'!F41</f>
        <v>0</v>
      </c>
      <c r="BE80" s="4"/>
      <c r="BT80" s="136" t="s">
        <v>117</v>
      </c>
      <c r="BV80" s="136" t="s">
        <v>75</v>
      </c>
      <c r="BW80" s="136" t="s">
        <v>160</v>
      </c>
      <c r="BX80" s="136" t="s">
        <v>157</v>
      </c>
      <c r="CL80" s="136" t="s">
        <v>19</v>
      </c>
    </row>
    <row r="81" s="4" customFormat="1" ht="23.25" customHeight="1">
      <c r="A81" s="127" t="s">
        <v>82</v>
      </c>
      <c r="B81" s="66"/>
      <c r="C81" s="128"/>
      <c r="D81" s="128"/>
      <c r="E81" s="128"/>
      <c r="F81" s="129" t="s">
        <v>161</v>
      </c>
      <c r="G81" s="129"/>
      <c r="H81" s="129"/>
      <c r="I81" s="129"/>
      <c r="J81" s="129"/>
      <c r="K81" s="128"/>
      <c r="L81" s="129" t="s">
        <v>162</v>
      </c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30">
        <f>'SO-04.05.02 - Tepelné čer...'!J34</f>
        <v>0</v>
      </c>
      <c r="AH81" s="128"/>
      <c r="AI81" s="128"/>
      <c r="AJ81" s="128"/>
      <c r="AK81" s="128"/>
      <c r="AL81" s="128"/>
      <c r="AM81" s="128"/>
      <c r="AN81" s="130">
        <f>SUM(AG81,AT81)</f>
        <v>0</v>
      </c>
      <c r="AO81" s="128"/>
      <c r="AP81" s="128"/>
      <c r="AQ81" s="131" t="s">
        <v>85</v>
      </c>
      <c r="AR81" s="68"/>
      <c r="AS81" s="132">
        <v>0</v>
      </c>
      <c r="AT81" s="133">
        <f>ROUND(SUM(AV81:AW81),2)</f>
        <v>0</v>
      </c>
      <c r="AU81" s="134">
        <f>'SO-04.05.02 - Tepelné čer...'!P97</f>
        <v>0</v>
      </c>
      <c r="AV81" s="133">
        <f>'SO-04.05.02 - Tepelné čer...'!J37</f>
        <v>0</v>
      </c>
      <c r="AW81" s="133">
        <f>'SO-04.05.02 - Tepelné čer...'!J38</f>
        <v>0</v>
      </c>
      <c r="AX81" s="133">
        <f>'SO-04.05.02 - Tepelné čer...'!J39</f>
        <v>0</v>
      </c>
      <c r="AY81" s="133">
        <f>'SO-04.05.02 - Tepelné čer...'!J40</f>
        <v>0</v>
      </c>
      <c r="AZ81" s="133">
        <f>'SO-04.05.02 - Tepelné čer...'!F37</f>
        <v>0</v>
      </c>
      <c r="BA81" s="133">
        <f>'SO-04.05.02 - Tepelné čer...'!F38</f>
        <v>0</v>
      </c>
      <c r="BB81" s="133">
        <f>'SO-04.05.02 - Tepelné čer...'!F39</f>
        <v>0</v>
      </c>
      <c r="BC81" s="133">
        <f>'SO-04.05.02 - Tepelné čer...'!F40</f>
        <v>0</v>
      </c>
      <c r="BD81" s="135">
        <f>'SO-04.05.02 - Tepelné čer...'!F41</f>
        <v>0</v>
      </c>
      <c r="BE81" s="4"/>
      <c r="BT81" s="136" t="s">
        <v>117</v>
      </c>
      <c r="BV81" s="136" t="s">
        <v>75</v>
      </c>
      <c r="BW81" s="136" t="s">
        <v>163</v>
      </c>
      <c r="BX81" s="136" t="s">
        <v>157</v>
      </c>
      <c r="CL81" s="136" t="s">
        <v>21</v>
      </c>
    </row>
    <row r="82" s="4" customFormat="1" ht="16.5" customHeight="1">
      <c r="A82" s="127" t="s">
        <v>82</v>
      </c>
      <c r="B82" s="66"/>
      <c r="C82" s="128"/>
      <c r="D82" s="128"/>
      <c r="E82" s="129" t="s">
        <v>164</v>
      </c>
      <c r="F82" s="129"/>
      <c r="G82" s="129"/>
      <c r="H82" s="129"/>
      <c r="I82" s="129"/>
      <c r="J82" s="128"/>
      <c r="K82" s="129" t="s">
        <v>165</v>
      </c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30">
        <f>'SO-04.06 - Fotovoltaika'!J32</f>
        <v>0</v>
      </c>
      <c r="AH82" s="128"/>
      <c r="AI82" s="128"/>
      <c r="AJ82" s="128"/>
      <c r="AK82" s="128"/>
      <c r="AL82" s="128"/>
      <c r="AM82" s="128"/>
      <c r="AN82" s="130">
        <f>SUM(AG82,AT82)</f>
        <v>0</v>
      </c>
      <c r="AO82" s="128"/>
      <c r="AP82" s="128"/>
      <c r="AQ82" s="131" t="s">
        <v>85</v>
      </c>
      <c r="AR82" s="68"/>
      <c r="AS82" s="132">
        <v>0</v>
      </c>
      <c r="AT82" s="133">
        <f>ROUND(SUM(AV82:AW82),2)</f>
        <v>0</v>
      </c>
      <c r="AU82" s="134">
        <f>'SO-04.06 - Fotovoltaika'!P85</f>
        <v>0</v>
      </c>
      <c r="AV82" s="133">
        <f>'SO-04.06 - Fotovoltaika'!J35</f>
        <v>0</v>
      </c>
      <c r="AW82" s="133">
        <f>'SO-04.06 - Fotovoltaika'!J36</f>
        <v>0</v>
      </c>
      <c r="AX82" s="133">
        <f>'SO-04.06 - Fotovoltaika'!J37</f>
        <v>0</v>
      </c>
      <c r="AY82" s="133">
        <f>'SO-04.06 - Fotovoltaika'!J38</f>
        <v>0</v>
      </c>
      <c r="AZ82" s="133">
        <f>'SO-04.06 - Fotovoltaika'!F35</f>
        <v>0</v>
      </c>
      <c r="BA82" s="133">
        <f>'SO-04.06 - Fotovoltaika'!F36</f>
        <v>0</v>
      </c>
      <c r="BB82" s="133">
        <f>'SO-04.06 - Fotovoltaika'!F37</f>
        <v>0</v>
      </c>
      <c r="BC82" s="133">
        <f>'SO-04.06 - Fotovoltaika'!F38</f>
        <v>0</v>
      </c>
      <c r="BD82" s="135">
        <f>'SO-04.06 - Fotovoltaika'!F39</f>
        <v>0</v>
      </c>
      <c r="BE82" s="4"/>
      <c r="BT82" s="136" t="s">
        <v>86</v>
      </c>
      <c r="BV82" s="136" t="s">
        <v>75</v>
      </c>
      <c r="BW82" s="136" t="s">
        <v>166</v>
      </c>
      <c r="BX82" s="136" t="s">
        <v>105</v>
      </c>
      <c r="CL82" s="136" t="s">
        <v>21</v>
      </c>
    </row>
    <row r="83" s="4" customFormat="1" ht="16.5" customHeight="1">
      <c r="A83" s="127" t="s">
        <v>82</v>
      </c>
      <c r="B83" s="66"/>
      <c r="C83" s="128"/>
      <c r="D83" s="128"/>
      <c r="E83" s="129" t="s">
        <v>167</v>
      </c>
      <c r="F83" s="129"/>
      <c r="G83" s="129"/>
      <c r="H83" s="129"/>
      <c r="I83" s="129"/>
      <c r="J83" s="128"/>
      <c r="K83" s="129" t="s">
        <v>168</v>
      </c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30">
        <f>'SO-04.09 - Interierové za...'!J32</f>
        <v>0</v>
      </c>
      <c r="AH83" s="128"/>
      <c r="AI83" s="128"/>
      <c r="AJ83" s="128"/>
      <c r="AK83" s="128"/>
      <c r="AL83" s="128"/>
      <c r="AM83" s="128"/>
      <c r="AN83" s="130">
        <f>SUM(AG83,AT83)</f>
        <v>0</v>
      </c>
      <c r="AO83" s="128"/>
      <c r="AP83" s="128"/>
      <c r="AQ83" s="131" t="s">
        <v>85</v>
      </c>
      <c r="AR83" s="68"/>
      <c r="AS83" s="132">
        <v>0</v>
      </c>
      <c r="AT83" s="133">
        <f>ROUND(SUM(AV83:AW83),2)</f>
        <v>0</v>
      </c>
      <c r="AU83" s="134">
        <f>'SO-04.09 - Interierové za...'!P85</f>
        <v>0</v>
      </c>
      <c r="AV83" s="133">
        <f>'SO-04.09 - Interierové za...'!J35</f>
        <v>0</v>
      </c>
      <c r="AW83" s="133">
        <f>'SO-04.09 - Interierové za...'!J36</f>
        <v>0</v>
      </c>
      <c r="AX83" s="133">
        <f>'SO-04.09 - Interierové za...'!J37</f>
        <v>0</v>
      </c>
      <c r="AY83" s="133">
        <f>'SO-04.09 - Interierové za...'!J38</f>
        <v>0</v>
      </c>
      <c r="AZ83" s="133">
        <f>'SO-04.09 - Interierové za...'!F35</f>
        <v>0</v>
      </c>
      <c r="BA83" s="133">
        <f>'SO-04.09 - Interierové za...'!F36</f>
        <v>0</v>
      </c>
      <c r="BB83" s="133">
        <f>'SO-04.09 - Interierové za...'!F37</f>
        <v>0</v>
      </c>
      <c r="BC83" s="133">
        <f>'SO-04.09 - Interierové za...'!F38</f>
        <v>0</v>
      </c>
      <c r="BD83" s="135">
        <f>'SO-04.09 - Interierové za...'!F39</f>
        <v>0</v>
      </c>
      <c r="BE83" s="4"/>
      <c r="BT83" s="136" t="s">
        <v>86</v>
      </c>
      <c r="BV83" s="136" t="s">
        <v>75</v>
      </c>
      <c r="BW83" s="136" t="s">
        <v>169</v>
      </c>
      <c r="BX83" s="136" t="s">
        <v>105</v>
      </c>
      <c r="CL83" s="136" t="s">
        <v>21</v>
      </c>
    </row>
    <row r="84" s="4" customFormat="1" ht="16.5" customHeight="1">
      <c r="A84" s="4"/>
      <c r="B84" s="66"/>
      <c r="C84" s="128"/>
      <c r="D84" s="128"/>
      <c r="E84" s="129" t="s">
        <v>170</v>
      </c>
      <c r="F84" s="129"/>
      <c r="G84" s="129"/>
      <c r="H84" s="129"/>
      <c r="I84" s="129"/>
      <c r="J84" s="128"/>
      <c r="K84" s="129" t="s">
        <v>171</v>
      </c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37">
        <f>ROUND(SUM(AG85:AG86),2)</f>
        <v>0</v>
      </c>
      <c r="AH84" s="128"/>
      <c r="AI84" s="128"/>
      <c r="AJ84" s="128"/>
      <c r="AK84" s="128"/>
      <c r="AL84" s="128"/>
      <c r="AM84" s="128"/>
      <c r="AN84" s="130">
        <f>SUM(AG84,AT84)</f>
        <v>0</v>
      </c>
      <c r="AO84" s="128"/>
      <c r="AP84" s="128"/>
      <c r="AQ84" s="131" t="s">
        <v>85</v>
      </c>
      <c r="AR84" s="68"/>
      <c r="AS84" s="132">
        <f>ROUND(SUM(AS85:AS86),2)</f>
        <v>0</v>
      </c>
      <c r="AT84" s="133">
        <f>ROUND(SUM(AV84:AW84),2)</f>
        <v>0</v>
      </c>
      <c r="AU84" s="134">
        <f>ROUND(SUM(AU85:AU86),5)</f>
        <v>0</v>
      </c>
      <c r="AV84" s="133">
        <f>ROUND(AZ84*L29,2)</f>
        <v>0</v>
      </c>
      <c r="AW84" s="133">
        <f>ROUND(BA84*L30,2)</f>
        <v>0</v>
      </c>
      <c r="AX84" s="133">
        <f>ROUND(BB84*L29,2)</f>
        <v>0</v>
      </c>
      <c r="AY84" s="133">
        <f>ROUND(BC84*L30,2)</f>
        <v>0</v>
      </c>
      <c r="AZ84" s="133">
        <f>ROUND(SUM(AZ85:AZ86),2)</f>
        <v>0</v>
      </c>
      <c r="BA84" s="133">
        <f>ROUND(SUM(BA85:BA86),2)</f>
        <v>0</v>
      </c>
      <c r="BB84" s="133">
        <f>ROUND(SUM(BB85:BB86),2)</f>
        <v>0</v>
      </c>
      <c r="BC84" s="133">
        <f>ROUND(SUM(BC85:BC86),2)</f>
        <v>0</v>
      </c>
      <c r="BD84" s="135">
        <f>ROUND(SUM(BD85:BD86),2)</f>
        <v>0</v>
      </c>
      <c r="BE84" s="4"/>
      <c r="BS84" s="136" t="s">
        <v>72</v>
      </c>
      <c r="BT84" s="136" t="s">
        <v>86</v>
      </c>
      <c r="BU84" s="136" t="s">
        <v>74</v>
      </c>
      <c r="BV84" s="136" t="s">
        <v>75</v>
      </c>
      <c r="BW84" s="136" t="s">
        <v>172</v>
      </c>
      <c r="BX84" s="136" t="s">
        <v>105</v>
      </c>
      <c r="CL84" s="136" t="s">
        <v>19</v>
      </c>
    </row>
    <row r="85" s="4" customFormat="1" ht="23.25" customHeight="1">
      <c r="A85" s="127" t="s">
        <v>82</v>
      </c>
      <c r="B85" s="66"/>
      <c r="C85" s="128"/>
      <c r="D85" s="128"/>
      <c r="E85" s="128"/>
      <c r="F85" s="129" t="s">
        <v>173</v>
      </c>
      <c r="G85" s="129"/>
      <c r="H85" s="129"/>
      <c r="I85" s="129"/>
      <c r="J85" s="129"/>
      <c r="K85" s="128"/>
      <c r="L85" s="129" t="s">
        <v>174</v>
      </c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30">
        <f>'SO-04.10.01 - VZT byty'!J34</f>
        <v>0</v>
      </c>
      <c r="AH85" s="128"/>
      <c r="AI85" s="128"/>
      <c r="AJ85" s="128"/>
      <c r="AK85" s="128"/>
      <c r="AL85" s="128"/>
      <c r="AM85" s="128"/>
      <c r="AN85" s="130">
        <f>SUM(AG85,AT85)</f>
        <v>0</v>
      </c>
      <c r="AO85" s="128"/>
      <c r="AP85" s="128"/>
      <c r="AQ85" s="131" t="s">
        <v>85</v>
      </c>
      <c r="AR85" s="68"/>
      <c r="AS85" s="132">
        <v>0</v>
      </c>
      <c r="AT85" s="133">
        <f>ROUND(SUM(AV85:AW85),2)</f>
        <v>0</v>
      </c>
      <c r="AU85" s="134">
        <f>'SO-04.10.01 - VZT byty'!P96</f>
        <v>0</v>
      </c>
      <c r="AV85" s="133">
        <f>'SO-04.10.01 - VZT byty'!J37</f>
        <v>0</v>
      </c>
      <c r="AW85" s="133">
        <f>'SO-04.10.01 - VZT byty'!J38</f>
        <v>0</v>
      </c>
      <c r="AX85" s="133">
        <f>'SO-04.10.01 - VZT byty'!J39</f>
        <v>0</v>
      </c>
      <c r="AY85" s="133">
        <f>'SO-04.10.01 - VZT byty'!J40</f>
        <v>0</v>
      </c>
      <c r="AZ85" s="133">
        <f>'SO-04.10.01 - VZT byty'!F37</f>
        <v>0</v>
      </c>
      <c r="BA85" s="133">
        <f>'SO-04.10.01 - VZT byty'!F38</f>
        <v>0</v>
      </c>
      <c r="BB85" s="133">
        <f>'SO-04.10.01 - VZT byty'!F39</f>
        <v>0</v>
      </c>
      <c r="BC85" s="133">
        <f>'SO-04.10.01 - VZT byty'!F40</f>
        <v>0</v>
      </c>
      <c r="BD85" s="135">
        <f>'SO-04.10.01 - VZT byty'!F41</f>
        <v>0</v>
      </c>
      <c r="BE85" s="4"/>
      <c r="BT85" s="136" t="s">
        <v>117</v>
      </c>
      <c r="BV85" s="136" t="s">
        <v>75</v>
      </c>
      <c r="BW85" s="136" t="s">
        <v>175</v>
      </c>
      <c r="BX85" s="136" t="s">
        <v>172</v>
      </c>
      <c r="CL85" s="136" t="s">
        <v>21</v>
      </c>
    </row>
    <row r="86" s="4" customFormat="1" ht="23.25" customHeight="1">
      <c r="A86" s="127" t="s">
        <v>82</v>
      </c>
      <c r="B86" s="66"/>
      <c r="C86" s="128"/>
      <c r="D86" s="128"/>
      <c r="E86" s="128"/>
      <c r="F86" s="129" t="s">
        <v>176</v>
      </c>
      <c r="G86" s="129"/>
      <c r="H86" s="129"/>
      <c r="I86" s="129"/>
      <c r="J86" s="129"/>
      <c r="K86" s="128"/>
      <c r="L86" s="129" t="s">
        <v>177</v>
      </c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30">
        <f>'SO-04.10.02 - CHÚC'!J34</f>
        <v>0</v>
      </c>
      <c r="AH86" s="128"/>
      <c r="AI86" s="128"/>
      <c r="AJ86" s="128"/>
      <c r="AK86" s="128"/>
      <c r="AL86" s="128"/>
      <c r="AM86" s="128"/>
      <c r="AN86" s="130">
        <f>SUM(AG86,AT86)</f>
        <v>0</v>
      </c>
      <c r="AO86" s="128"/>
      <c r="AP86" s="128"/>
      <c r="AQ86" s="131" t="s">
        <v>85</v>
      </c>
      <c r="AR86" s="68"/>
      <c r="AS86" s="132">
        <v>0</v>
      </c>
      <c r="AT86" s="133">
        <f>ROUND(SUM(AV86:AW86),2)</f>
        <v>0</v>
      </c>
      <c r="AU86" s="134">
        <f>'SO-04.10.02 - CHÚC'!P93</f>
        <v>0</v>
      </c>
      <c r="AV86" s="133">
        <f>'SO-04.10.02 - CHÚC'!J37</f>
        <v>0</v>
      </c>
      <c r="AW86" s="133">
        <f>'SO-04.10.02 - CHÚC'!J38</f>
        <v>0</v>
      </c>
      <c r="AX86" s="133">
        <f>'SO-04.10.02 - CHÚC'!J39</f>
        <v>0</v>
      </c>
      <c r="AY86" s="133">
        <f>'SO-04.10.02 - CHÚC'!J40</f>
        <v>0</v>
      </c>
      <c r="AZ86" s="133">
        <f>'SO-04.10.02 - CHÚC'!F37</f>
        <v>0</v>
      </c>
      <c r="BA86" s="133">
        <f>'SO-04.10.02 - CHÚC'!F38</f>
        <v>0</v>
      </c>
      <c r="BB86" s="133">
        <f>'SO-04.10.02 - CHÚC'!F39</f>
        <v>0</v>
      </c>
      <c r="BC86" s="133">
        <f>'SO-04.10.02 - CHÚC'!F40</f>
        <v>0</v>
      </c>
      <c r="BD86" s="135">
        <f>'SO-04.10.02 - CHÚC'!F41</f>
        <v>0</v>
      </c>
      <c r="BE86" s="4"/>
      <c r="BT86" s="136" t="s">
        <v>117</v>
      </c>
      <c r="BV86" s="136" t="s">
        <v>75</v>
      </c>
      <c r="BW86" s="136" t="s">
        <v>178</v>
      </c>
      <c r="BX86" s="136" t="s">
        <v>172</v>
      </c>
      <c r="CL86" s="136" t="s">
        <v>21</v>
      </c>
    </row>
    <row r="87" s="7" customFormat="1" ht="16.5" customHeight="1">
      <c r="A87" s="7"/>
      <c r="B87" s="114"/>
      <c r="C87" s="115"/>
      <c r="D87" s="116" t="s">
        <v>179</v>
      </c>
      <c r="E87" s="116"/>
      <c r="F87" s="116"/>
      <c r="G87" s="116"/>
      <c r="H87" s="116"/>
      <c r="I87" s="117"/>
      <c r="J87" s="116" t="s">
        <v>180</v>
      </c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16"/>
      <c r="AD87" s="116"/>
      <c r="AE87" s="116"/>
      <c r="AF87" s="116"/>
      <c r="AG87" s="118">
        <f>ROUND(SUM(AG88:AG91),2)</f>
        <v>0</v>
      </c>
      <c r="AH87" s="117"/>
      <c r="AI87" s="117"/>
      <c r="AJ87" s="117"/>
      <c r="AK87" s="117"/>
      <c r="AL87" s="117"/>
      <c r="AM87" s="117"/>
      <c r="AN87" s="119">
        <f>SUM(AG87,AT87)</f>
        <v>0</v>
      </c>
      <c r="AO87" s="117"/>
      <c r="AP87" s="117"/>
      <c r="AQ87" s="120" t="s">
        <v>79</v>
      </c>
      <c r="AR87" s="121"/>
      <c r="AS87" s="122">
        <f>ROUND(SUM(AS88:AS91),2)</f>
        <v>0</v>
      </c>
      <c r="AT87" s="123">
        <f>ROUND(SUM(AV87:AW87),2)</f>
        <v>0</v>
      </c>
      <c r="AU87" s="124">
        <f>ROUND(SUM(AU88:AU91),5)</f>
        <v>0</v>
      </c>
      <c r="AV87" s="123">
        <f>ROUND(AZ87*L29,2)</f>
        <v>0</v>
      </c>
      <c r="AW87" s="123">
        <f>ROUND(BA87*L30,2)</f>
        <v>0</v>
      </c>
      <c r="AX87" s="123">
        <f>ROUND(BB87*L29,2)</f>
        <v>0</v>
      </c>
      <c r="AY87" s="123">
        <f>ROUND(BC87*L30,2)</f>
        <v>0</v>
      </c>
      <c r="AZ87" s="123">
        <f>ROUND(SUM(AZ88:AZ91),2)</f>
        <v>0</v>
      </c>
      <c r="BA87" s="123">
        <f>ROUND(SUM(BA88:BA91),2)</f>
        <v>0</v>
      </c>
      <c r="BB87" s="123">
        <f>ROUND(SUM(BB88:BB91),2)</f>
        <v>0</v>
      </c>
      <c r="BC87" s="123">
        <f>ROUND(SUM(BC88:BC91),2)</f>
        <v>0</v>
      </c>
      <c r="BD87" s="125">
        <f>ROUND(SUM(BD88:BD91),2)</f>
        <v>0</v>
      </c>
      <c r="BE87" s="7"/>
      <c r="BS87" s="126" t="s">
        <v>72</v>
      </c>
      <c r="BT87" s="126" t="s">
        <v>80</v>
      </c>
      <c r="BU87" s="126" t="s">
        <v>74</v>
      </c>
      <c r="BV87" s="126" t="s">
        <v>75</v>
      </c>
      <c r="BW87" s="126" t="s">
        <v>181</v>
      </c>
      <c r="BX87" s="126" t="s">
        <v>5</v>
      </c>
      <c r="CL87" s="126" t="s">
        <v>19</v>
      </c>
      <c r="CM87" s="126" t="s">
        <v>80</v>
      </c>
    </row>
    <row r="88" s="4" customFormat="1" ht="16.5" customHeight="1">
      <c r="A88" s="127" t="s">
        <v>82</v>
      </c>
      <c r="B88" s="66"/>
      <c r="C88" s="128"/>
      <c r="D88" s="128"/>
      <c r="E88" s="129" t="s">
        <v>182</v>
      </c>
      <c r="F88" s="129"/>
      <c r="G88" s="129"/>
      <c r="H88" s="129"/>
      <c r="I88" s="129"/>
      <c r="J88" s="128"/>
      <c r="K88" s="129" t="s">
        <v>183</v>
      </c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30">
        <f>'SO-05.02 - Sjezd na komun...'!J32</f>
        <v>0</v>
      </c>
      <c r="AH88" s="128"/>
      <c r="AI88" s="128"/>
      <c r="AJ88" s="128"/>
      <c r="AK88" s="128"/>
      <c r="AL88" s="128"/>
      <c r="AM88" s="128"/>
      <c r="AN88" s="130">
        <f>SUM(AG88,AT88)</f>
        <v>0</v>
      </c>
      <c r="AO88" s="128"/>
      <c r="AP88" s="128"/>
      <c r="AQ88" s="131" t="s">
        <v>85</v>
      </c>
      <c r="AR88" s="68"/>
      <c r="AS88" s="132">
        <v>0</v>
      </c>
      <c r="AT88" s="133">
        <f>ROUND(SUM(AV88:AW88),2)</f>
        <v>0</v>
      </c>
      <c r="AU88" s="134">
        <f>'SO-05.02 - Sjezd na komun...'!P97</f>
        <v>0</v>
      </c>
      <c r="AV88" s="133">
        <f>'SO-05.02 - Sjezd na komun...'!J35</f>
        <v>0</v>
      </c>
      <c r="AW88" s="133">
        <f>'SO-05.02 - Sjezd na komun...'!J36</f>
        <v>0</v>
      </c>
      <c r="AX88" s="133">
        <f>'SO-05.02 - Sjezd na komun...'!J37</f>
        <v>0</v>
      </c>
      <c r="AY88" s="133">
        <f>'SO-05.02 - Sjezd na komun...'!J38</f>
        <v>0</v>
      </c>
      <c r="AZ88" s="133">
        <f>'SO-05.02 - Sjezd na komun...'!F35</f>
        <v>0</v>
      </c>
      <c r="BA88" s="133">
        <f>'SO-05.02 - Sjezd na komun...'!F36</f>
        <v>0</v>
      </c>
      <c r="BB88" s="133">
        <f>'SO-05.02 - Sjezd na komun...'!F37</f>
        <v>0</v>
      </c>
      <c r="BC88" s="133">
        <f>'SO-05.02 - Sjezd na komun...'!F38</f>
        <v>0</v>
      </c>
      <c r="BD88" s="135">
        <f>'SO-05.02 - Sjezd na komun...'!F39</f>
        <v>0</v>
      </c>
      <c r="BE88" s="4"/>
      <c r="BT88" s="136" t="s">
        <v>86</v>
      </c>
      <c r="BV88" s="136" t="s">
        <v>75</v>
      </c>
      <c r="BW88" s="136" t="s">
        <v>184</v>
      </c>
      <c r="BX88" s="136" t="s">
        <v>181</v>
      </c>
      <c r="CL88" s="136" t="s">
        <v>21</v>
      </c>
    </row>
    <row r="89" s="4" customFormat="1" ht="16.5" customHeight="1">
      <c r="A89" s="127" t="s">
        <v>82</v>
      </c>
      <c r="B89" s="66"/>
      <c r="C89" s="128"/>
      <c r="D89" s="128"/>
      <c r="E89" s="129" t="s">
        <v>185</v>
      </c>
      <c r="F89" s="129"/>
      <c r="G89" s="129"/>
      <c r="H89" s="129"/>
      <c r="I89" s="129"/>
      <c r="J89" s="128"/>
      <c r="K89" s="129" t="s">
        <v>186</v>
      </c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30">
        <f>'SO-05.05 - Exterierový mo...'!J32</f>
        <v>0</v>
      </c>
      <c r="AH89" s="128"/>
      <c r="AI89" s="128"/>
      <c r="AJ89" s="128"/>
      <c r="AK89" s="128"/>
      <c r="AL89" s="128"/>
      <c r="AM89" s="128"/>
      <c r="AN89" s="130">
        <f>SUM(AG89,AT89)</f>
        <v>0</v>
      </c>
      <c r="AO89" s="128"/>
      <c r="AP89" s="128"/>
      <c r="AQ89" s="131" t="s">
        <v>85</v>
      </c>
      <c r="AR89" s="68"/>
      <c r="AS89" s="132">
        <v>0</v>
      </c>
      <c r="AT89" s="133">
        <f>ROUND(SUM(AV89:AW89),2)</f>
        <v>0</v>
      </c>
      <c r="AU89" s="134">
        <f>'SO-05.05 - Exterierový mo...'!P85</f>
        <v>0</v>
      </c>
      <c r="AV89" s="133">
        <f>'SO-05.05 - Exterierový mo...'!J35</f>
        <v>0</v>
      </c>
      <c r="AW89" s="133">
        <f>'SO-05.05 - Exterierový mo...'!J36</f>
        <v>0</v>
      </c>
      <c r="AX89" s="133">
        <f>'SO-05.05 - Exterierový mo...'!J37</f>
        <v>0</v>
      </c>
      <c r="AY89" s="133">
        <f>'SO-05.05 - Exterierový mo...'!J38</f>
        <v>0</v>
      </c>
      <c r="AZ89" s="133">
        <f>'SO-05.05 - Exterierový mo...'!F35</f>
        <v>0</v>
      </c>
      <c r="BA89" s="133">
        <f>'SO-05.05 - Exterierový mo...'!F36</f>
        <v>0</v>
      </c>
      <c r="BB89" s="133">
        <f>'SO-05.05 - Exterierový mo...'!F37</f>
        <v>0</v>
      </c>
      <c r="BC89" s="133">
        <f>'SO-05.05 - Exterierový mo...'!F38</f>
        <v>0</v>
      </c>
      <c r="BD89" s="135">
        <f>'SO-05.05 - Exterierový mo...'!F39</f>
        <v>0</v>
      </c>
      <c r="BE89" s="4"/>
      <c r="BT89" s="136" t="s">
        <v>86</v>
      </c>
      <c r="BV89" s="136" t="s">
        <v>75</v>
      </c>
      <c r="BW89" s="136" t="s">
        <v>187</v>
      </c>
      <c r="BX89" s="136" t="s">
        <v>181</v>
      </c>
      <c r="CL89" s="136" t="s">
        <v>19</v>
      </c>
    </row>
    <row r="90" s="4" customFormat="1" ht="16.5" customHeight="1">
      <c r="A90" s="127" t="s">
        <v>82</v>
      </c>
      <c r="B90" s="66"/>
      <c r="C90" s="128"/>
      <c r="D90" s="128"/>
      <c r="E90" s="129" t="s">
        <v>188</v>
      </c>
      <c r="F90" s="129"/>
      <c r="G90" s="129"/>
      <c r="H90" s="129"/>
      <c r="I90" s="129"/>
      <c r="J90" s="128"/>
      <c r="K90" s="129" t="s">
        <v>189</v>
      </c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30">
        <f>'SO-05.03 - Oplocení předz...'!J32</f>
        <v>0</v>
      </c>
      <c r="AH90" s="128"/>
      <c r="AI90" s="128"/>
      <c r="AJ90" s="128"/>
      <c r="AK90" s="128"/>
      <c r="AL90" s="128"/>
      <c r="AM90" s="128"/>
      <c r="AN90" s="130">
        <f>SUM(AG90,AT90)</f>
        <v>0</v>
      </c>
      <c r="AO90" s="128"/>
      <c r="AP90" s="128"/>
      <c r="AQ90" s="131" t="s">
        <v>85</v>
      </c>
      <c r="AR90" s="68"/>
      <c r="AS90" s="132">
        <v>0</v>
      </c>
      <c r="AT90" s="133">
        <f>ROUND(SUM(AV90:AW90),2)</f>
        <v>0</v>
      </c>
      <c r="AU90" s="134">
        <f>'SO-05.03 - Oplocení předz...'!P89</f>
        <v>0</v>
      </c>
      <c r="AV90" s="133">
        <f>'SO-05.03 - Oplocení předz...'!J35</f>
        <v>0</v>
      </c>
      <c r="AW90" s="133">
        <f>'SO-05.03 - Oplocení předz...'!J36</f>
        <v>0</v>
      </c>
      <c r="AX90" s="133">
        <f>'SO-05.03 - Oplocení předz...'!J37</f>
        <v>0</v>
      </c>
      <c r="AY90" s="133">
        <f>'SO-05.03 - Oplocení předz...'!J38</f>
        <v>0</v>
      </c>
      <c r="AZ90" s="133">
        <f>'SO-05.03 - Oplocení předz...'!F35</f>
        <v>0</v>
      </c>
      <c r="BA90" s="133">
        <f>'SO-05.03 - Oplocení předz...'!F36</f>
        <v>0</v>
      </c>
      <c r="BB90" s="133">
        <f>'SO-05.03 - Oplocení předz...'!F37</f>
        <v>0</v>
      </c>
      <c r="BC90" s="133">
        <f>'SO-05.03 - Oplocení předz...'!F38</f>
        <v>0</v>
      </c>
      <c r="BD90" s="135">
        <f>'SO-05.03 - Oplocení předz...'!F39</f>
        <v>0</v>
      </c>
      <c r="BE90" s="4"/>
      <c r="BT90" s="136" t="s">
        <v>86</v>
      </c>
      <c r="BV90" s="136" t="s">
        <v>75</v>
      </c>
      <c r="BW90" s="136" t="s">
        <v>190</v>
      </c>
      <c r="BX90" s="136" t="s">
        <v>181</v>
      </c>
      <c r="CL90" s="136" t="s">
        <v>19</v>
      </c>
    </row>
    <row r="91" s="4" customFormat="1" ht="16.5" customHeight="1">
      <c r="A91" s="127" t="s">
        <v>82</v>
      </c>
      <c r="B91" s="66"/>
      <c r="C91" s="128"/>
      <c r="D91" s="128"/>
      <c r="E91" s="129" t="s">
        <v>191</v>
      </c>
      <c r="F91" s="129"/>
      <c r="G91" s="129"/>
      <c r="H91" s="129"/>
      <c r="I91" s="129"/>
      <c r="J91" s="128"/>
      <c r="K91" s="129" t="s">
        <v>192</v>
      </c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30">
        <f>'SO-05.04 - Oplocení pozemku'!J32</f>
        <v>0</v>
      </c>
      <c r="AH91" s="128"/>
      <c r="AI91" s="128"/>
      <c r="AJ91" s="128"/>
      <c r="AK91" s="128"/>
      <c r="AL91" s="128"/>
      <c r="AM91" s="128"/>
      <c r="AN91" s="130">
        <f>SUM(AG91,AT91)</f>
        <v>0</v>
      </c>
      <c r="AO91" s="128"/>
      <c r="AP91" s="128"/>
      <c r="AQ91" s="131" t="s">
        <v>85</v>
      </c>
      <c r="AR91" s="68"/>
      <c r="AS91" s="132">
        <v>0</v>
      </c>
      <c r="AT91" s="133">
        <f>ROUND(SUM(AV91:AW91),2)</f>
        <v>0</v>
      </c>
      <c r="AU91" s="134">
        <f>'SO-05.04 - Oplocení pozemku'!P89</f>
        <v>0</v>
      </c>
      <c r="AV91" s="133">
        <f>'SO-05.04 - Oplocení pozemku'!J35</f>
        <v>0</v>
      </c>
      <c r="AW91" s="133">
        <f>'SO-05.04 - Oplocení pozemku'!J36</f>
        <v>0</v>
      </c>
      <c r="AX91" s="133">
        <f>'SO-05.04 - Oplocení pozemku'!J37</f>
        <v>0</v>
      </c>
      <c r="AY91" s="133">
        <f>'SO-05.04 - Oplocení pozemku'!J38</f>
        <v>0</v>
      </c>
      <c r="AZ91" s="133">
        <f>'SO-05.04 - Oplocení pozemku'!F35</f>
        <v>0</v>
      </c>
      <c r="BA91" s="133">
        <f>'SO-05.04 - Oplocení pozemku'!F36</f>
        <v>0</v>
      </c>
      <c r="BB91" s="133">
        <f>'SO-05.04 - Oplocení pozemku'!F37</f>
        <v>0</v>
      </c>
      <c r="BC91" s="133">
        <f>'SO-05.04 - Oplocení pozemku'!F38</f>
        <v>0</v>
      </c>
      <c r="BD91" s="135">
        <f>'SO-05.04 - Oplocení pozemku'!F39</f>
        <v>0</v>
      </c>
      <c r="BE91" s="4"/>
      <c r="BT91" s="136" t="s">
        <v>86</v>
      </c>
      <c r="BV91" s="136" t="s">
        <v>75</v>
      </c>
      <c r="BW91" s="136" t="s">
        <v>193</v>
      </c>
      <c r="BX91" s="136" t="s">
        <v>181</v>
      </c>
      <c r="CL91" s="136" t="s">
        <v>19</v>
      </c>
    </row>
    <row r="92" s="7" customFormat="1" ht="16.5" customHeight="1">
      <c r="A92" s="7"/>
      <c r="B92" s="114"/>
      <c r="C92" s="115"/>
      <c r="D92" s="116" t="s">
        <v>194</v>
      </c>
      <c r="E92" s="116"/>
      <c r="F92" s="116"/>
      <c r="G92" s="116"/>
      <c r="H92" s="116"/>
      <c r="I92" s="117"/>
      <c r="J92" s="116" t="s">
        <v>195</v>
      </c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  <c r="AA92" s="116"/>
      <c r="AB92" s="116"/>
      <c r="AC92" s="116"/>
      <c r="AD92" s="116"/>
      <c r="AE92" s="116"/>
      <c r="AF92" s="116"/>
      <c r="AG92" s="118">
        <f>ROUND(SUM(AG93:AG94),2)</f>
        <v>0</v>
      </c>
      <c r="AH92" s="117"/>
      <c r="AI92" s="117"/>
      <c r="AJ92" s="117"/>
      <c r="AK92" s="117"/>
      <c r="AL92" s="117"/>
      <c r="AM92" s="117"/>
      <c r="AN92" s="119">
        <f>SUM(AG92,AT92)</f>
        <v>0</v>
      </c>
      <c r="AO92" s="117"/>
      <c r="AP92" s="117"/>
      <c r="AQ92" s="120" t="s">
        <v>79</v>
      </c>
      <c r="AR92" s="121"/>
      <c r="AS92" s="122">
        <f>ROUND(SUM(AS93:AS94),2)</f>
        <v>0</v>
      </c>
      <c r="AT92" s="123">
        <f>ROUND(SUM(AV92:AW92),2)</f>
        <v>0</v>
      </c>
      <c r="AU92" s="124">
        <f>ROUND(SUM(AU93:AU94),5)</f>
        <v>0</v>
      </c>
      <c r="AV92" s="123">
        <f>ROUND(AZ92*L29,2)</f>
        <v>0</v>
      </c>
      <c r="AW92" s="123">
        <f>ROUND(BA92*L30,2)</f>
        <v>0</v>
      </c>
      <c r="AX92" s="123">
        <f>ROUND(BB92*L29,2)</f>
        <v>0</v>
      </c>
      <c r="AY92" s="123">
        <f>ROUND(BC92*L30,2)</f>
        <v>0</v>
      </c>
      <c r="AZ92" s="123">
        <f>ROUND(SUM(AZ93:AZ94),2)</f>
        <v>0</v>
      </c>
      <c r="BA92" s="123">
        <f>ROUND(SUM(BA93:BA94),2)</f>
        <v>0</v>
      </c>
      <c r="BB92" s="123">
        <f>ROUND(SUM(BB93:BB94),2)</f>
        <v>0</v>
      </c>
      <c r="BC92" s="123">
        <f>ROUND(SUM(BC93:BC94),2)</f>
        <v>0</v>
      </c>
      <c r="BD92" s="125">
        <f>ROUND(SUM(BD93:BD94),2)</f>
        <v>0</v>
      </c>
      <c r="BE92" s="7"/>
      <c r="BS92" s="126" t="s">
        <v>72</v>
      </c>
      <c r="BT92" s="126" t="s">
        <v>80</v>
      </c>
      <c r="BU92" s="126" t="s">
        <v>74</v>
      </c>
      <c r="BV92" s="126" t="s">
        <v>75</v>
      </c>
      <c r="BW92" s="126" t="s">
        <v>196</v>
      </c>
      <c r="BX92" s="126" t="s">
        <v>5</v>
      </c>
      <c r="CL92" s="126" t="s">
        <v>19</v>
      </c>
      <c r="CM92" s="126" t="s">
        <v>80</v>
      </c>
    </row>
    <row r="93" s="4" customFormat="1" ht="16.5" customHeight="1">
      <c r="A93" s="127" t="s">
        <v>82</v>
      </c>
      <c r="B93" s="66"/>
      <c r="C93" s="128"/>
      <c r="D93" s="128"/>
      <c r="E93" s="129" t="s">
        <v>197</v>
      </c>
      <c r="F93" s="129"/>
      <c r="G93" s="129"/>
      <c r="H93" s="129"/>
      <c r="I93" s="129"/>
      <c r="J93" s="128"/>
      <c r="K93" s="129" t="s">
        <v>198</v>
      </c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30">
        <f>'SO-06.01 - Čisté terénní ...'!J32</f>
        <v>0</v>
      </c>
      <c r="AH93" s="128"/>
      <c r="AI93" s="128"/>
      <c r="AJ93" s="128"/>
      <c r="AK93" s="128"/>
      <c r="AL93" s="128"/>
      <c r="AM93" s="128"/>
      <c r="AN93" s="130">
        <f>SUM(AG93,AT93)</f>
        <v>0</v>
      </c>
      <c r="AO93" s="128"/>
      <c r="AP93" s="128"/>
      <c r="AQ93" s="131" t="s">
        <v>85</v>
      </c>
      <c r="AR93" s="68"/>
      <c r="AS93" s="132">
        <v>0</v>
      </c>
      <c r="AT93" s="133">
        <f>ROUND(SUM(AV93:AW93),2)</f>
        <v>0</v>
      </c>
      <c r="AU93" s="134">
        <f>'SO-06.01 - Čisté terénní ...'!P87</f>
        <v>0</v>
      </c>
      <c r="AV93" s="133">
        <f>'SO-06.01 - Čisté terénní ...'!J35</f>
        <v>0</v>
      </c>
      <c r="AW93" s="133">
        <f>'SO-06.01 - Čisté terénní ...'!J36</f>
        <v>0</v>
      </c>
      <c r="AX93" s="133">
        <f>'SO-06.01 - Čisté terénní ...'!J37</f>
        <v>0</v>
      </c>
      <c r="AY93" s="133">
        <f>'SO-06.01 - Čisté terénní ...'!J38</f>
        <v>0</v>
      </c>
      <c r="AZ93" s="133">
        <f>'SO-06.01 - Čisté terénní ...'!F35</f>
        <v>0</v>
      </c>
      <c r="BA93" s="133">
        <f>'SO-06.01 - Čisté terénní ...'!F36</f>
        <v>0</v>
      </c>
      <c r="BB93" s="133">
        <f>'SO-06.01 - Čisté terénní ...'!F37</f>
        <v>0</v>
      </c>
      <c r="BC93" s="133">
        <f>'SO-06.01 - Čisté terénní ...'!F38</f>
        <v>0</v>
      </c>
      <c r="BD93" s="135">
        <f>'SO-06.01 - Čisté terénní ...'!F39</f>
        <v>0</v>
      </c>
      <c r="BE93" s="4"/>
      <c r="BT93" s="136" t="s">
        <v>86</v>
      </c>
      <c r="BV93" s="136" t="s">
        <v>75</v>
      </c>
      <c r="BW93" s="136" t="s">
        <v>199</v>
      </c>
      <c r="BX93" s="136" t="s">
        <v>196</v>
      </c>
      <c r="CL93" s="136" t="s">
        <v>19</v>
      </c>
    </row>
    <row r="94" s="4" customFormat="1" ht="16.5" customHeight="1">
      <c r="A94" s="127" t="s">
        <v>82</v>
      </c>
      <c r="B94" s="66"/>
      <c r="C94" s="128"/>
      <c r="D94" s="128"/>
      <c r="E94" s="129" t="s">
        <v>200</v>
      </c>
      <c r="F94" s="129"/>
      <c r="G94" s="129"/>
      <c r="H94" s="129"/>
      <c r="I94" s="129"/>
      <c r="J94" s="128"/>
      <c r="K94" s="129" t="s">
        <v>201</v>
      </c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30">
        <f>'SO-06.02 - Závlaha'!J32</f>
        <v>0</v>
      </c>
      <c r="AH94" s="128"/>
      <c r="AI94" s="128"/>
      <c r="AJ94" s="128"/>
      <c r="AK94" s="128"/>
      <c r="AL94" s="128"/>
      <c r="AM94" s="128"/>
      <c r="AN94" s="130">
        <f>SUM(AG94,AT94)</f>
        <v>0</v>
      </c>
      <c r="AO94" s="128"/>
      <c r="AP94" s="128"/>
      <c r="AQ94" s="131" t="s">
        <v>85</v>
      </c>
      <c r="AR94" s="68"/>
      <c r="AS94" s="132">
        <v>0</v>
      </c>
      <c r="AT94" s="133">
        <f>ROUND(SUM(AV94:AW94),2)</f>
        <v>0</v>
      </c>
      <c r="AU94" s="134">
        <f>'SO-06.02 - Závlaha'!P93</f>
        <v>0</v>
      </c>
      <c r="AV94" s="133">
        <f>'SO-06.02 - Závlaha'!J35</f>
        <v>0</v>
      </c>
      <c r="AW94" s="133">
        <f>'SO-06.02 - Závlaha'!J36</f>
        <v>0</v>
      </c>
      <c r="AX94" s="133">
        <f>'SO-06.02 - Závlaha'!J37</f>
        <v>0</v>
      </c>
      <c r="AY94" s="133">
        <f>'SO-06.02 - Závlaha'!J38</f>
        <v>0</v>
      </c>
      <c r="AZ94" s="133">
        <f>'SO-06.02 - Závlaha'!F35</f>
        <v>0</v>
      </c>
      <c r="BA94" s="133">
        <f>'SO-06.02 - Závlaha'!F36</f>
        <v>0</v>
      </c>
      <c r="BB94" s="133">
        <f>'SO-06.02 - Závlaha'!F37</f>
        <v>0</v>
      </c>
      <c r="BC94" s="133">
        <f>'SO-06.02 - Závlaha'!F38</f>
        <v>0</v>
      </c>
      <c r="BD94" s="135">
        <f>'SO-06.02 - Závlaha'!F39</f>
        <v>0</v>
      </c>
      <c r="BE94" s="4"/>
      <c r="BT94" s="136" t="s">
        <v>86</v>
      </c>
      <c r="BV94" s="136" t="s">
        <v>75</v>
      </c>
      <c r="BW94" s="136" t="s">
        <v>202</v>
      </c>
      <c r="BX94" s="136" t="s">
        <v>196</v>
      </c>
      <c r="CL94" s="136" t="s">
        <v>21</v>
      </c>
    </row>
    <row r="95" s="7" customFormat="1" ht="16.5" customHeight="1">
      <c r="A95" s="127" t="s">
        <v>82</v>
      </c>
      <c r="B95" s="114"/>
      <c r="C95" s="115"/>
      <c r="D95" s="116" t="s">
        <v>203</v>
      </c>
      <c r="E95" s="116"/>
      <c r="F95" s="116"/>
      <c r="G95" s="116"/>
      <c r="H95" s="116"/>
      <c r="I95" s="117"/>
      <c r="J95" s="116" t="s">
        <v>204</v>
      </c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  <c r="AA95" s="116"/>
      <c r="AB95" s="116"/>
      <c r="AC95" s="116"/>
      <c r="AD95" s="116"/>
      <c r="AE95" s="116"/>
      <c r="AF95" s="116"/>
      <c r="AG95" s="119">
        <f>'VRN - Vedlejší rozpočtové...'!J30</f>
        <v>0</v>
      </c>
      <c r="AH95" s="117"/>
      <c r="AI95" s="117"/>
      <c r="AJ95" s="117"/>
      <c r="AK95" s="117"/>
      <c r="AL95" s="117"/>
      <c r="AM95" s="117"/>
      <c r="AN95" s="119">
        <f>SUM(AG95,AT95)</f>
        <v>0</v>
      </c>
      <c r="AO95" s="117"/>
      <c r="AP95" s="117"/>
      <c r="AQ95" s="120" t="s">
        <v>79</v>
      </c>
      <c r="AR95" s="121"/>
      <c r="AS95" s="138">
        <v>0</v>
      </c>
      <c r="AT95" s="139">
        <f>ROUND(SUM(AV95:AW95),2)</f>
        <v>0</v>
      </c>
      <c r="AU95" s="140">
        <f>'VRN - Vedlejší rozpočtové...'!P83</f>
        <v>0</v>
      </c>
      <c r="AV95" s="139">
        <f>'VRN - Vedlejší rozpočtové...'!J33</f>
        <v>0</v>
      </c>
      <c r="AW95" s="139">
        <f>'VRN - Vedlejší rozpočtové...'!J34</f>
        <v>0</v>
      </c>
      <c r="AX95" s="139">
        <f>'VRN - Vedlejší rozpočtové...'!J35</f>
        <v>0</v>
      </c>
      <c r="AY95" s="139">
        <f>'VRN - Vedlejší rozpočtové...'!J36</f>
        <v>0</v>
      </c>
      <c r="AZ95" s="139">
        <f>'VRN - Vedlejší rozpočtové...'!F33</f>
        <v>0</v>
      </c>
      <c r="BA95" s="139">
        <f>'VRN - Vedlejší rozpočtové...'!F34</f>
        <v>0</v>
      </c>
      <c r="BB95" s="139">
        <f>'VRN - Vedlejší rozpočtové...'!F35</f>
        <v>0</v>
      </c>
      <c r="BC95" s="139">
        <f>'VRN - Vedlejší rozpočtové...'!F36</f>
        <v>0</v>
      </c>
      <c r="BD95" s="141">
        <f>'VRN - Vedlejší rozpočtové...'!F37</f>
        <v>0</v>
      </c>
      <c r="BE95" s="7"/>
      <c r="BT95" s="126" t="s">
        <v>80</v>
      </c>
      <c r="BV95" s="126" t="s">
        <v>75</v>
      </c>
      <c r="BW95" s="126" t="s">
        <v>205</v>
      </c>
      <c r="BX95" s="126" t="s">
        <v>5</v>
      </c>
      <c r="CL95" s="126" t="s">
        <v>19</v>
      </c>
      <c r="CM95" s="126" t="s">
        <v>80</v>
      </c>
    </row>
    <row r="96" s="2" customFormat="1" ht="30" customHeight="1">
      <c r="A96" s="41"/>
      <c r="B96" s="42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7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</row>
    <row r="97" s="2" customFormat="1" ht="6.96" customHeight="1">
      <c r="A97" s="41"/>
      <c r="B97" s="62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47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</row>
  </sheetData>
  <sheetProtection sheet="1" formatColumns="0" formatRows="0" objects="1" scenarios="1" spinCount="100000" saltValue="EXwdB9zUX35/JnyImt54yUki1FjjgUuHwS/BDqZVkOH/H/wPNyMl1hbQ/ls31bcERz6cJJwdkg4lsgceXuv+iw==" hashValue="mSSa0SVX1sgA7HWxp2KiQDIOdhdT4/6luPBOZEmSc20YKNsUMClEqlxWdqtkxwoTw547iuUZCpcD3gOmEsNcRA==" algorithmName="SHA-512" password="CC35"/>
  <mergeCells count="202"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W29:AE29"/>
    <mergeCell ref="L29:P29"/>
    <mergeCell ref="AK30:AO30"/>
    <mergeCell ref="W30:AE30"/>
    <mergeCell ref="L30:P30"/>
    <mergeCell ref="W31:AE31"/>
    <mergeCell ref="L31:P31"/>
    <mergeCell ref="AK31:AO31"/>
    <mergeCell ref="L32:P32"/>
    <mergeCell ref="W32:AE32"/>
    <mergeCell ref="AK32:AO32"/>
    <mergeCell ref="L33:P33"/>
    <mergeCell ref="W33:AE33"/>
    <mergeCell ref="AK33:AO33"/>
    <mergeCell ref="AK35:AO35"/>
    <mergeCell ref="X35:AB35"/>
    <mergeCell ref="AR2:BE2"/>
    <mergeCell ref="AG61:AM61"/>
    <mergeCell ref="AN61:AP61"/>
    <mergeCell ref="AN62:AP62"/>
    <mergeCell ref="AG62:AM62"/>
    <mergeCell ref="AN63:AP63"/>
    <mergeCell ref="AG63:AM63"/>
    <mergeCell ref="AN64:AP64"/>
    <mergeCell ref="AG64:AM64"/>
    <mergeCell ref="AN65:AP65"/>
    <mergeCell ref="AG65:AM65"/>
    <mergeCell ref="AN66:AP66"/>
    <mergeCell ref="AG66:AM66"/>
    <mergeCell ref="AN67:AP67"/>
    <mergeCell ref="AG67:AM67"/>
    <mergeCell ref="AG68:AM68"/>
    <mergeCell ref="AN68:AP68"/>
    <mergeCell ref="AG69:AM69"/>
    <mergeCell ref="AN69:AP69"/>
    <mergeCell ref="AN70:AP70"/>
    <mergeCell ref="AG70:AM70"/>
    <mergeCell ref="AN71:AP71"/>
    <mergeCell ref="AG71:AM71"/>
    <mergeCell ref="AG72:AM72"/>
    <mergeCell ref="AN72:AP72"/>
    <mergeCell ref="AG73:AM73"/>
    <mergeCell ref="AN73:AP73"/>
    <mergeCell ref="AN74:AP74"/>
    <mergeCell ref="AG74:AM74"/>
    <mergeCell ref="AG75:AM75"/>
    <mergeCell ref="AN75:AP75"/>
    <mergeCell ref="AN76:AP76"/>
    <mergeCell ref="AG76:AM76"/>
    <mergeCell ref="AN77:AP77"/>
    <mergeCell ref="AG77:AM77"/>
    <mergeCell ref="AN78:AP78"/>
    <mergeCell ref="AG78:AM78"/>
    <mergeCell ref="AN79:AP79"/>
    <mergeCell ref="AG79:AM79"/>
    <mergeCell ref="AN80:AP80"/>
    <mergeCell ref="AG80:AM80"/>
    <mergeCell ref="AG81:AM81"/>
    <mergeCell ref="AN81:AP81"/>
    <mergeCell ref="AN82:AP82"/>
    <mergeCell ref="AG82:AM82"/>
    <mergeCell ref="AN83:AP83"/>
    <mergeCell ref="AG83:AM83"/>
    <mergeCell ref="AN84:AP84"/>
    <mergeCell ref="AG84:AM84"/>
    <mergeCell ref="AN85:AP85"/>
    <mergeCell ref="AG85:AM85"/>
    <mergeCell ref="AN86:AP86"/>
    <mergeCell ref="AG86:AM86"/>
    <mergeCell ref="AN87:AP87"/>
    <mergeCell ref="AG87:AM87"/>
    <mergeCell ref="AN88:AP88"/>
    <mergeCell ref="AG88:AM88"/>
    <mergeCell ref="AN89:AP89"/>
    <mergeCell ref="AG89:AM89"/>
    <mergeCell ref="AN90:AP90"/>
    <mergeCell ref="AG90:AM90"/>
    <mergeCell ref="AN91:AP91"/>
    <mergeCell ref="AG91:AM91"/>
    <mergeCell ref="AN92:AP92"/>
    <mergeCell ref="AG92:AM92"/>
    <mergeCell ref="AN93:AP93"/>
    <mergeCell ref="AG93:AM93"/>
    <mergeCell ref="AN94:AP94"/>
    <mergeCell ref="AG94:AM94"/>
    <mergeCell ref="AN95:AP95"/>
    <mergeCell ref="AG95:AM95"/>
    <mergeCell ref="L45:AO45"/>
    <mergeCell ref="C52:G52"/>
    <mergeCell ref="I52:AF52"/>
    <mergeCell ref="D55:H55"/>
    <mergeCell ref="J55:AF55"/>
    <mergeCell ref="K56:AF56"/>
    <mergeCell ref="E56:I56"/>
    <mergeCell ref="D57:H57"/>
    <mergeCell ref="J57:AF57"/>
    <mergeCell ref="K58:AF58"/>
    <mergeCell ref="E58:I58"/>
    <mergeCell ref="E59:I59"/>
    <mergeCell ref="K59:AF59"/>
    <mergeCell ref="D60:H60"/>
    <mergeCell ref="J60:AF60"/>
    <mergeCell ref="E61:I61"/>
    <mergeCell ref="K61:AF61"/>
    <mergeCell ref="J62:AF62"/>
    <mergeCell ref="D62:H62"/>
    <mergeCell ref="K63:AF63"/>
    <mergeCell ref="E63:I63"/>
    <mergeCell ref="AM47:AN47"/>
    <mergeCell ref="AM49:AP49"/>
    <mergeCell ref="AS49:AT51"/>
    <mergeCell ref="AM50:AP50"/>
    <mergeCell ref="AG52:AM52"/>
    <mergeCell ref="AN52:AP52"/>
    <mergeCell ref="AG55:AM55"/>
    <mergeCell ref="AN55:AP55"/>
    <mergeCell ref="AN56:AP56"/>
    <mergeCell ref="AG56:AM56"/>
    <mergeCell ref="AN57:AP57"/>
    <mergeCell ref="AG57:AM57"/>
    <mergeCell ref="AN58:AP58"/>
    <mergeCell ref="AG58:AM58"/>
    <mergeCell ref="AN59:AP59"/>
    <mergeCell ref="AG59:AM59"/>
    <mergeCell ref="AN60:AP60"/>
    <mergeCell ref="AG60:AM60"/>
    <mergeCell ref="AG54:AM54"/>
    <mergeCell ref="AN54:AP54"/>
    <mergeCell ref="E64:I64"/>
    <mergeCell ref="K64:AF64"/>
    <mergeCell ref="K65:AF65"/>
    <mergeCell ref="E65:I65"/>
    <mergeCell ref="L66:AF66"/>
    <mergeCell ref="F66:J66"/>
    <mergeCell ref="F67:J67"/>
    <mergeCell ref="L67:AF67"/>
    <mergeCell ref="L68:AF68"/>
    <mergeCell ref="F68:J68"/>
    <mergeCell ref="L69:AF69"/>
    <mergeCell ref="F69:J69"/>
    <mergeCell ref="L70:AF70"/>
    <mergeCell ref="F70:J70"/>
    <mergeCell ref="F71:J71"/>
    <mergeCell ref="L71:AF71"/>
    <mergeCell ref="F72:J72"/>
    <mergeCell ref="L72:AF72"/>
    <mergeCell ref="L73:AF73"/>
    <mergeCell ref="F73:J73"/>
    <mergeCell ref="E74:I74"/>
    <mergeCell ref="K74:AF74"/>
    <mergeCell ref="F75:J75"/>
    <mergeCell ref="L75:AF75"/>
    <mergeCell ref="L76:AF76"/>
    <mergeCell ref="F76:J76"/>
    <mergeCell ref="F77:J77"/>
    <mergeCell ref="L77:AF77"/>
    <mergeCell ref="L78:AF78"/>
    <mergeCell ref="F78:J78"/>
    <mergeCell ref="E79:I79"/>
    <mergeCell ref="K79:AF79"/>
    <mergeCell ref="L80:AF80"/>
    <mergeCell ref="F80:J80"/>
    <mergeCell ref="L81:AF81"/>
    <mergeCell ref="F81:J81"/>
    <mergeCell ref="K82:AF82"/>
    <mergeCell ref="E82:I82"/>
    <mergeCell ref="E83:I83"/>
    <mergeCell ref="K83:AF83"/>
    <mergeCell ref="K84:AF84"/>
    <mergeCell ref="E84:I84"/>
    <mergeCell ref="L85:AF85"/>
    <mergeCell ref="F85:J85"/>
    <mergeCell ref="L86:AF86"/>
    <mergeCell ref="F86:J86"/>
    <mergeCell ref="J87:AF87"/>
    <mergeCell ref="D87:H87"/>
    <mergeCell ref="E88:I88"/>
    <mergeCell ref="K88:AF88"/>
    <mergeCell ref="E89:I89"/>
    <mergeCell ref="K89:AF89"/>
    <mergeCell ref="E90:I90"/>
    <mergeCell ref="K90:AF90"/>
    <mergeCell ref="E91:I91"/>
    <mergeCell ref="K91:AF91"/>
    <mergeCell ref="D92:H92"/>
    <mergeCell ref="J92:AF92"/>
    <mergeCell ref="E93:I93"/>
    <mergeCell ref="K93:AF93"/>
    <mergeCell ref="E94:I94"/>
    <mergeCell ref="K94:AF94"/>
    <mergeCell ref="D95:H95"/>
    <mergeCell ref="J95:AF95"/>
  </mergeCells>
  <hyperlinks>
    <hyperlink ref="A56" location="'SO-01.04 - Skrývka ornice...'!C2" display="/"/>
    <hyperlink ref="A58" location="'SO-02.01 - Vodovodní příp...'!C2" display="/"/>
    <hyperlink ref="A59" location="'SO-02.04 - Přípojka elekt...'!C2" display="/"/>
    <hyperlink ref="A61" location="'SO-03.01 - Retenční nádrž...'!C2" display="/"/>
    <hyperlink ref="A63" location="'SO-04.01 - Architektonick...'!C2" display="/"/>
    <hyperlink ref="A64" location="'SO-04.02 - Konstrukční čá...'!C2" display="/"/>
    <hyperlink ref="A66" location="'SO-04.03.01 - Dešťová kan...'!C2" display="/"/>
    <hyperlink ref="A67" location="'SO-04.03.02 - Splašková k...'!C2" display="/"/>
    <hyperlink ref="A68" location="'SO-04.03.03 - Společné pr...'!C2" display="/"/>
    <hyperlink ref="A69" location="'SO-04.03.04 - Byt 1+KK - ZTI'!C2" display="/"/>
    <hyperlink ref="A70" location="'SO-04.03.05 - Byt 2+KK - ZTI'!C2" display="/"/>
    <hyperlink ref="A71" location="'SO-04.03.06 - Byt 3+KK - ZTI'!C2" display="/"/>
    <hyperlink ref="A72" location="'SO-04.03.08 - Závlahový s...'!C2" display="/"/>
    <hyperlink ref="A73" location="'SO-04.03.07 - Zařizovací ...'!C2" display="/"/>
    <hyperlink ref="A75" location="'SO-04.04.01 - Silnoproud'!C2" display="/"/>
    <hyperlink ref="A76" location="'SO-04.04.02 - Slaboproud'!C2" display="/"/>
    <hyperlink ref="A77" location="'SO-04.04.03 - EPS'!C2" display="/"/>
    <hyperlink ref="A78" location="'SO-04.04.04 - Umělé osvět...'!C2" display="/"/>
    <hyperlink ref="A80" location="'SO-04.05.01 - ÚT'!C2" display="/"/>
    <hyperlink ref="A81" location="'SO-04.05.02 - Tepelné čer...'!C2" display="/"/>
    <hyperlink ref="A82" location="'SO-04.06 - Fotovoltaika'!C2" display="/"/>
    <hyperlink ref="A83" location="'SO-04.09 - Interierové za...'!C2" display="/"/>
    <hyperlink ref="A85" location="'SO-04.10.01 - VZT byty'!C2" display="/"/>
    <hyperlink ref="A86" location="'SO-04.10.02 - CHÚC'!C2" display="/"/>
    <hyperlink ref="A88" location="'SO-05.02 - Sjezd na komun...'!C2" display="/"/>
    <hyperlink ref="A89" location="'SO-05.05 - Exterierový mo...'!C2" display="/"/>
    <hyperlink ref="A90" location="'SO-05.03 - Oplocení předz...'!C2" display="/"/>
    <hyperlink ref="A91" location="'SO-05.04 - Oplocení pozemku'!C2" display="/"/>
    <hyperlink ref="A93" location="'SO-06.01 - Čisté terénní ...'!C2" display="/"/>
    <hyperlink ref="A94" location="'SO-06.02 - Závlaha'!C2" display="/"/>
    <hyperlink ref="A95" location="'VRN - Vedlejší rozpočtové...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124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86</v>
      </c>
    </row>
    <row r="4" s="1" customFormat="1" ht="24.96" customHeight="1">
      <c r="B4" s="23"/>
      <c r="D4" s="144" t="s">
        <v>206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Kolovraty - dostupné bydlení</v>
      </c>
      <c r="F7" s="146"/>
      <c r="G7" s="146"/>
      <c r="H7" s="146"/>
      <c r="L7" s="23"/>
    </row>
    <row r="8">
      <c r="B8" s="23"/>
      <c r="D8" s="146" t="s">
        <v>207</v>
      </c>
      <c r="L8" s="23"/>
    </row>
    <row r="9" s="1" customFormat="1" ht="16.5" customHeight="1">
      <c r="B9" s="23"/>
      <c r="E9" s="147" t="s">
        <v>599</v>
      </c>
      <c r="F9" s="1"/>
      <c r="G9" s="1"/>
      <c r="H9" s="1"/>
      <c r="L9" s="23"/>
    </row>
    <row r="10" s="1" customFormat="1" ht="12" customHeight="1">
      <c r="B10" s="23"/>
      <c r="D10" s="146" t="s">
        <v>209</v>
      </c>
      <c r="L10" s="23"/>
    </row>
    <row r="11" s="2" customFormat="1" ht="16.5" customHeight="1">
      <c r="A11" s="41"/>
      <c r="B11" s="47"/>
      <c r="C11" s="41"/>
      <c r="D11" s="41"/>
      <c r="E11" s="159" t="s">
        <v>3291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3292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3522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21</v>
      </c>
      <c r="G15" s="41"/>
      <c r="H15" s="41"/>
      <c r="I15" s="146" t="s">
        <v>20</v>
      </c>
      <c r="J15" s="136" t="s">
        <v>21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22</v>
      </c>
      <c r="E16" s="41"/>
      <c r="F16" s="136" t="s">
        <v>23</v>
      </c>
      <c r="G16" s="41"/>
      <c r="H16" s="41"/>
      <c r="I16" s="146" t="s">
        <v>24</v>
      </c>
      <c r="J16" s="150" t="str">
        <f>'Rekapitulace stavby'!AN8</f>
        <v>28. 6. 2021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26</v>
      </c>
      <c r="E18" s="41"/>
      <c r="F18" s="41"/>
      <c r="G18" s="41"/>
      <c r="H18" s="41"/>
      <c r="I18" s="146" t="s">
        <v>27</v>
      </c>
      <c r="J18" s="136" t="s">
        <v>21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6" t="s">
        <v>29</v>
      </c>
      <c r="J19" s="136" t="s">
        <v>21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30</v>
      </c>
      <c r="E21" s="41"/>
      <c r="F21" s="41"/>
      <c r="G21" s="41"/>
      <c r="H21" s="41"/>
      <c r="I21" s="146" t="s">
        <v>27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29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32</v>
      </c>
      <c r="E24" s="41"/>
      <c r="F24" s="41"/>
      <c r="G24" s="41"/>
      <c r="H24" s="41"/>
      <c r="I24" s="146" t="s">
        <v>27</v>
      </c>
      <c r="J24" s="136" t="s">
        <v>21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28</v>
      </c>
      <c r="F25" s="41"/>
      <c r="G25" s="41"/>
      <c r="H25" s="41"/>
      <c r="I25" s="146" t="s">
        <v>29</v>
      </c>
      <c r="J25" s="136" t="s">
        <v>21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34</v>
      </c>
      <c r="E27" s="41"/>
      <c r="F27" s="41"/>
      <c r="G27" s="41"/>
      <c r="H27" s="41"/>
      <c r="I27" s="146" t="s">
        <v>27</v>
      </c>
      <c r="J27" s="136" t="s">
        <v>35</v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36</v>
      </c>
      <c r="F28" s="41"/>
      <c r="G28" s="41"/>
      <c r="H28" s="41"/>
      <c r="I28" s="146" t="s">
        <v>29</v>
      </c>
      <c r="J28" s="136" t="s">
        <v>21</v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37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71.25" customHeight="1">
      <c r="A31" s="151"/>
      <c r="B31" s="152"/>
      <c r="C31" s="151"/>
      <c r="D31" s="151"/>
      <c r="E31" s="153" t="s">
        <v>38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39</v>
      </c>
      <c r="E34" s="41"/>
      <c r="F34" s="41"/>
      <c r="G34" s="41"/>
      <c r="H34" s="41"/>
      <c r="I34" s="41"/>
      <c r="J34" s="157">
        <f>ROUND(J96,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41</v>
      </c>
      <c r="G36" s="41"/>
      <c r="H36" s="41"/>
      <c r="I36" s="158" t="s">
        <v>40</v>
      </c>
      <c r="J36" s="158" t="s">
        <v>42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43</v>
      </c>
      <c r="E37" s="146" t="s">
        <v>44</v>
      </c>
      <c r="F37" s="160">
        <f>ROUND((SUM(BE96:BE173)),  2)</f>
        <v>0</v>
      </c>
      <c r="G37" s="41"/>
      <c r="H37" s="41"/>
      <c r="I37" s="161">
        <v>0.20999999999999999</v>
      </c>
      <c r="J37" s="160">
        <f>ROUND(((SUM(BE96:BE173))*I37),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45</v>
      </c>
      <c r="F38" s="160">
        <f>ROUND((SUM(BF96:BF173)),  2)</f>
        <v>0</v>
      </c>
      <c r="G38" s="41"/>
      <c r="H38" s="41"/>
      <c r="I38" s="161">
        <v>0.14999999999999999</v>
      </c>
      <c r="J38" s="160">
        <f>ROUND(((SUM(BF96:BF173))*I38),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ROUND((SUM(BG96:BG173)),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47</v>
      </c>
      <c r="F40" s="160">
        <f>ROUND((SUM(BH96:BH173)),  2)</f>
        <v>0</v>
      </c>
      <c r="G40" s="41"/>
      <c r="H40" s="41"/>
      <c r="I40" s="161">
        <v>0.14999999999999999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48</v>
      </c>
      <c r="F41" s="160">
        <f>ROUND((SUM(BI96:BI173)),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49</v>
      </c>
      <c r="E43" s="164"/>
      <c r="F43" s="164"/>
      <c r="G43" s="165" t="s">
        <v>50</v>
      </c>
      <c r="H43" s="166" t="s">
        <v>51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211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Kolovraty - dostupné bydlení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207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599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209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98" t="s">
        <v>3291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3292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SO-04.03.03 - Společné prostory - ZTI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Kolovraty</v>
      </c>
      <c r="G60" s="43"/>
      <c r="H60" s="43"/>
      <c r="I60" s="35" t="s">
        <v>24</v>
      </c>
      <c r="J60" s="75" t="str">
        <f>IF(J16="","",J16)</f>
        <v>28. 6. 2021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26</v>
      </c>
      <c r="D62" s="43"/>
      <c r="E62" s="43"/>
      <c r="F62" s="30" t="str">
        <f>E19</f>
        <v>atelier HETA s.r.o.</v>
      </c>
      <c r="G62" s="43"/>
      <c r="H62" s="43"/>
      <c r="I62" s="35" t="s">
        <v>32</v>
      </c>
      <c r="J62" s="39" t="str">
        <f>E25</f>
        <v>atelier HETA s.r.o.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30</v>
      </c>
      <c r="D63" s="43"/>
      <c r="E63" s="43"/>
      <c r="F63" s="30" t="str">
        <f>IF(E22="","",E22)</f>
        <v>Vyplň údaj</v>
      </c>
      <c r="G63" s="43"/>
      <c r="H63" s="43"/>
      <c r="I63" s="35" t="s">
        <v>34</v>
      </c>
      <c r="J63" s="39" t="str">
        <f>E28</f>
        <v>Toman Martin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71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214</v>
      </c>
    </row>
    <row r="68" s="9" customFormat="1" ht="24.96" customHeight="1">
      <c r="A68" s="9"/>
      <c r="B68" s="178"/>
      <c r="C68" s="179"/>
      <c r="D68" s="180" t="s">
        <v>323</v>
      </c>
      <c r="E68" s="181"/>
      <c r="F68" s="181"/>
      <c r="G68" s="181"/>
      <c r="H68" s="181"/>
      <c r="I68" s="181"/>
      <c r="J68" s="182">
        <f>J97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543</v>
      </c>
      <c r="E69" s="186"/>
      <c r="F69" s="186"/>
      <c r="G69" s="186"/>
      <c r="H69" s="186"/>
      <c r="I69" s="186"/>
      <c r="J69" s="187">
        <f>J98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3523</v>
      </c>
      <c r="E70" s="186"/>
      <c r="F70" s="186"/>
      <c r="G70" s="186"/>
      <c r="H70" s="186"/>
      <c r="I70" s="186"/>
      <c r="J70" s="187">
        <f>J106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324</v>
      </c>
      <c r="E71" s="186"/>
      <c r="F71" s="186"/>
      <c r="G71" s="186"/>
      <c r="H71" s="186"/>
      <c r="I71" s="186"/>
      <c r="J71" s="187">
        <f>J126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3524</v>
      </c>
      <c r="E72" s="186"/>
      <c r="F72" s="186"/>
      <c r="G72" s="186"/>
      <c r="H72" s="186"/>
      <c r="I72" s="186"/>
      <c r="J72" s="187">
        <f>J167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218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3" t="str">
        <f>E7</f>
        <v>Kolovraty - dostupné bydlení</v>
      </c>
      <c r="F82" s="35"/>
      <c r="G82" s="35"/>
      <c r="H82" s="35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207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3" t="s">
        <v>599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209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98" t="s">
        <v>3291</v>
      </c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3292</v>
      </c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SO-04.03.03 - Společné prostory - ZTI</v>
      </c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22</v>
      </c>
      <c r="D90" s="43"/>
      <c r="E90" s="43"/>
      <c r="F90" s="30" t="str">
        <f>F16</f>
        <v>Kolovraty</v>
      </c>
      <c r="G90" s="43"/>
      <c r="H90" s="43"/>
      <c r="I90" s="35" t="s">
        <v>24</v>
      </c>
      <c r="J90" s="75" t="str">
        <f>IF(J16="","",J16)</f>
        <v>28. 6. 2021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26</v>
      </c>
      <c r="D92" s="43"/>
      <c r="E92" s="43"/>
      <c r="F92" s="30" t="str">
        <f>E19</f>
        <v>atelier HETA s.r.o.</v>
      </c>
      <c r="G92" s="43"/>
      <c r="H92" s="43"/>
      <c r="I92" s="35" t="s">
        <v>32</v>
      </c>
      <c r="J92" s="39" t="str">
        <f>E25</f>
        <v>atelier HETA s.r.o.</v>
      </c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30</v>
      </c>
      <c r="D93" s="43"/>
      <c r="E93" s="43"/>
      <c r="F93" s="30" t="str">
        <f>IF(E22="","",E22)</f>
        <v>Vyplň údaj</v>
      </c>
      <c r="G93" s="43"/>
      <c r="H93" s="43"/>
      <c r="I93" s="35" t="s">
        <v>34</v>
      </c>
      <c r="J93" s="39" t="str">
        <f>E28</f>
        <v>Toman Martin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1" customFormat="1" ht="29.28" customHeight="1">
      <c r="A95" s="189"/>
      <c r="B95" s="190"/>
      <c r="C95" s="191" t="s">
        <v>219</v>
      </c>
      <c r="D95" s="192" t="s">
        <v>58</v>
      </c>
      <c r="E95" s="192" t="s">
        <v>54</v>
      </c>
      <c r="F95" s="192" t="s">
        <v>55</v>
      </c>
      <c r="G95" s="192" t="s">
        <v>220</v>
      </c>
      <c r="H95" s="192" t="s">
        <v>221</v>
      </c>
      <c r="I95" s="192" t="s">
        <v>222</v>
      </c>
      <c r="J95" s="192" t="s">
        <v>213</v>
      </c>
      <c r="K95" s="193" t="s">
        <v>223</v>
      </c>
      <c r="L95" s="194"/>
      <c r="M95" s="95" t="s">
        <v>21</v>
      </c>
      <c r="N95" s="96" t="s">
        <v>43</v>
      </c>
      <c r="O95" s="96" t="s">
        <v>224</v>
      </c>
      <c r="P95" s="96" t="s">
        <v>225</v>
      </c>
      <c r="Q95" s="96" t="s">
        <v>226</v>
      </c>
      <c r="R95" s="96" t="s">
        <v>227</v>
      </c>
      <c r="S95" s="96" t="s">
        <v>228</v>
      </c>
      <c r="T95" s="97" t="s">
        <v>229</v>
      </c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</row>
    <row r="96" s="2" customFormat="1" ht="22.8" customHeight="1">
      <c r="A96" s="41"/>
      <c r="B96" s="42"/>
      <c r="C96" s="102" t="s">
        <v>230</v>
      </c>
      <c r="D96" s="43"/>
      <c r="E96" s="43"/>
      <c r="F96" s="43"/>
      <c r="G96" s="43"/>
      <c r="H96" s="43"/>
      <c r="I96" s="43"/>
      <c r="J96" s="195">
        <f>BK96</f>
        <v>0</v>
      </c>
      <c r="K96" s="43"/>
      <c r="L96" s="47"/>
      <c r="M96" s="98"/>
      <c r="N96" s="196"/>
      <c r="O96" s="99"/>
      <c r="P96" s="197">
        <f>P97</f>
        <v>0</v>
      </c>
      <c r="Q96" s="99"/>
      <c r="R96" s="197">
        <f>R97</f>
        <v>6.7128788400000001</v>
      </c>
      <c r="S96" s="99"/>
      <c r="T96" s="198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72</v>
      </c>
      <c r="AU96" s="20" t="s">
        <v>214</v>
      </c>
      <c r="BK96" s="199">
        <f>BK97</f>
        <v>0</v>
      </c>
    </row>
    <row r="97" s="12" customFormat="1" ht="25.92" customHeight="1">
      <c r="A97" s="12"/>
      <c r="B97" s="200"/>
      <c r="C97" s="201"/>
      <c r="D97" s="202" t="s">
        <v>72</v>
      </c>
      <c r="E97" s="203" t="s">
        <v>461</v>
      </c>
      <c r="F97" s="203" t="s">
        <v>462</v>
      </c>
      <c r="G97" s="201"/>
      <c r="H97" s="201"/>
      <c r="I97" s="204"/>
      <c r="J97" s="205">
        <f>BK97</f>
        <v>0</v>
      </c>
      <c r="K97" s="201"/>
      <c r="L97" s="206"/>
      <c r="M97" s="207"/>
      <c r="N97" s="208"/>
      <c r="O97" s="208"/>
      <c r="P97" s="209">
        <f>P98+P106+P126+P167</f>
        <v>0</v>
      </c>
      <c r="Q97" s="208"/>
      <c r="R97" s="209">
        <f>R98+R106+R126+R167</f>
        <v>6.7128788400000001</v>
      </c>
      <c r="S97" s="208"/>
      <c r="T97" s="210">
        <f>T98+T106+T126+T167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86</v>
      </c>
      <c r="AT97" s="212" t="s">
        <v>72</v>
      </c>
      <c r="AU97" s="212" t="s">
        <v>73</v>
      </c>
      <c r="AY97" s="211" t="s">
        <v>233</v>
      </c>
      <c r="BK97" s="213">
        <f>BK98+BK106+BK126+BK167</f>
        <v>0</v>
      </c>
    </row>
    <row r="98" s="12" customFormat="1" ht="22.8" customHeight="1">
      <c r="A98" s="12"/>
      <c r="B98" s="200"/>
      <c r="C98" s="201"/>
      <c r="D98" s="202" t="s">
        <v>72</v>
      </c>
      <c r="E98" s="214" t="s">
        <v>561</v>
      </c>
      <c r="F98" s="214" t="s">
        <v>562</v>
      </c>
      <c r="G98" s="201"/>
      <c r="H98" s="201"/>
      <c r="I98" s="204"/>
      <c r="J98" s="215">
        <f>BK98</f>
        <v>0</v>
      </c>
      <c r="K98" s="201"/>
      <c r="L98" s="206"/>
      <c r="M98" s="207"/>
      <c r="N98" s="208"/>
      <c r="O98" s="208"/>
      <c r="P98" s="209">
        <f>SUM(P99:P105)</f>
        <v>0</v>
      </c>
      <c r="Q98" s="208"/>
      <c r="R98" s="209">
        <f>SUM(R99:R105)</f>
        <v>0.71948283999999996</v>
      </c>
      <c r="S98" s="208"/>
      <c r="T98" s="210">
        <f>SUM(T99:T105)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86</v>
      </c>
      <c r="AT98" s="212" t="s">
        <v>72</v>
      </c>
      <c r="AU98" s="212" t="s">
        <v>80</v>
      </c>
      <c r="AY98" s="211" t="s">
        <v>233</v>
      </c>
      <c r="BK98" s="213">
        <f>SUM(BK99:BK105)</f>
        <v>0</v>
      </c>
    </row>
    <row r="99" s="2" customFormat="1" ht="44.25" customHeight="1">
      <c r="A99" s="41"/>
      <c r="B99" s="42"/>
      <c r="C99" s="216" t="s">
        <v>80</v>
      </c>
      <c r="D99" s="216" t="s">
        <v>235</v>
      </c>
      <c r="E99" s="217" t="s">
        <v>3525</v>
      </c>
      <c r="F99" s="218" t="s">
        <v>3526</v>
      </c>
      <c r="G99" s="219" t="s">
        <v>238</v>
      </c>
      <c r="H99" s="220">
        <v>310.12200000000001</v>
      </c>
      <c r="I99" s="221"/>
      <c r="J99" s="222">
        <f>ROUND(I99*H99,2)</f>
        <v>0</v>
      </c>
      <c r="K99" s="218" t="s">
        <v>239</v>
      </c>
      <c r="L99" s="47"/>
      <c r="M99" s="223" t="s">
        <v>21</v>
      </c>
      <c r="N99" s="224" t="s">
        <v>45</v>
      </c>
      <c r="O99" s="87"/>
      <c r="P99" s="225">
        <f>O99*H99</f>
        <v>0</v>
      </c>
      <c r="Q99" s="225">
        <v>0.00022000000000000001</v>
      </c>
      <c r="R99" s="225">
        <f>Q99*H99</f>
        <v>0.068226840000000011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394</v>
      </c>
      <c r="AT99" s="227" t="s">
        <v>235</v>
      </c>
      <c r="AU99" s="227" t="s">
        <v>86</v>
      </c>
      <c r="AY99" s="20" t="s">
        <v>233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86</v>
      </c>
      <c r="BK99" s="228">
        <f>ROUND(I99*H99,2)</f>
        <v>0</v>
      </c>
      <c r="BL99" s="20" t="s">
        <v>394</v>
      </c>
      <c r="BM99" s="227" t="s">
        <v>3527</v>
      </c>
    </row>
    <row r="100" s="2" customFormat="1">
      <c r="A100" s="41"/>
      <c r="B100" s="42"/>
      <c r="C100" s="43"/>
      <c r="D100" s="229" t="s">
        <v>242</v>
      </c>
      <c r="E100" s="43"/>
      <c r="F100" s="230" t="s">
        <v>3528</v>
      </c>
      <c r="G100" s="43"/>
      <c r="H100" s="43"/>
      <c r="I100" s="231"/>
      <c r="J100" s="43"/>
      <c r="K100" s="43"/>
      <c r="L100" s="47"/>
      <c r="M100" s="232"/>
      <c r="N100" s="233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242</v>
      </c>
      <c r="AU100" s="20" t="s">
        <v>86</v>
      </c>
    </row>
    <row r="101" s="14" customFormat="1">
      <c r="A101" s="14"/>
      <c r="B101" s="245"/>
      <c r="C101" s="246"/>
      <c r="D101" s="236" t="s">
        <v>244</v>
      </c>
      <c r="E101" s="247" t="s">
        <v>21</v>
      </c>
      <c r="F101" s="248" t="s">
        <v>3529</v>
      </c>
      <c r="G101" s="246"/>
      <c r="H101" s="249">
        <v>288.524</v>
      </c>
      <c r="I101" s="250"/>
      <c r="J101" s="246"/>
      <c r="K101" s="246"/>
      <c r="L101" s="251"/>
      <c r="M101" s="252"/>
      <c r="N101" s="253"/>
      <c r="O101" s="253"/>
      <c r="P101" s="253"/>
      <c r="Q101" s="253"/>
      <c r="R101" s="253"/>
      <c r="S101" s="253"/>
      <c r="T101" s="25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5" t="s">
        <v>244</v>
      </c>
      <c r="AU101" s="255" t="s">
        <v>86</v>
      </c>
      <c r="AV101" s="14" t="s">
        <v>86</v>
      </c>
      <c r="AW101" s="14" t="s">
        <v>33</v>
      </c>
      <c r="AX101" s="14" t="s">
        <v>73</v>
      </c>
      <c r="AY101" s="255" t="s">
        <v>233</v>
      </c>
    </row>
    <row r="102" s="14" customFormat="1">
      <c r="A102" s="14"/>
      <c r="B102" s="245"/>
      <c r="C102" s="246"/>
      <c r="D102" s="236" t="s">
        <v>244</v>
      </c>
      <c r="E102" s="247" t="s">
        <v>21</v>
      </c>
      <c r="F102" s="248" t="s">
        <v>3530</v>
      </c>
      <c r="G102" s="246"/>
      <c r="H102" s="249">
        <v>21.597999999999999</v>
      </c>
      <c r="I102" s="250"/>
      <c r="J102" s="246"/>
      <c r="K102" s="246"/>
      <c r="L102" s="251"/>
      <c r="M102" s="252"/>
      <c r="N102" s="253"/>
      <c r="O102" s="253"/>
      <c r="P102" s="253"/>
      <c r="Q102" s="253"/>
      <c r="R102" s="253"/>
      <c r="S102" s="253"/>
      <c r="T102" s="25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5" t="s">
        <v>244</v>
      </c>
      <c r="AU102" s="255" t="s">
        <v>86</v>
      </c>
      <c r="AV102" s="14" t="s">
        <v>86</v>
      </c>
      <c r="AW102" s="14" t="s">
        <v>33</v>
      </c>
      <c r="AX102" s="14" t="s">
        <v>73</v>
      </c>
      <c r="AY102" s="255" t="s">
        <v>233</v>
      </c>
    </row>
    <row r="103" s="15" customFormat="1">
      <c r="A103" s="15"/>
      <c r="B103" s="256"/>
      <c r="C103" s="257"/>
      <c r="D103" s="236" t="s">
        <v>244</v>
      </c>
      <c r="E103" s="258" t="s">
        <v>21</v>
      </c>
      <c r="F103" s="259" t="s">
        <v>247</v>
      </c>
      <c r="G103" s="257"/>
      <c r="H103" s="260">
        <v>310.12200000000001</v>
      </c>
      <c r="I103" s="261"/>
      <c r="J103" s="257"/>
      <c r="K103" s="257"/>
      <c r="L103" s="262"/>
      <c r="M103" s="263"/>
      <c r="N103" s="264"/>
      <c r="O103" s="264"/>
      <c r="P103" s="264"/>
      <c r="Q103" s="264"/>
      <c r="R103" s="264"/>
      <c r="S103" s="264"/>
      <c r="T103" s="26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T103" s="266" t="s">
        <v>244</v>
      </c>
      <c r="AU103" s="266" t="s">
        <v>86</v>
      </c>
      <c r="AV103" s="15" t="s">
        <v>240</v>
      </c>
      <c r="AW103" s="15" t="s">
        <v>33</v>
      </c>
      <c r="AX103" s="15" t="s">
        <v>80</v>
      </c>
      <c r="AY103" s="266" t="s">
        <v>233</v>
      </c>
    </row>
    <row r="104" s="2" customFormat="1" ht="24.15" customHeight="1">
      <c r="A104" s="41"/>
      <c r="B104" s="42"/>
      <c r="C104" s="267" t="s">
        <v>86</v>
      </c>
      <c r="D104" s="267" t="s">
        <v>297</v>
      </c>
      <c r="E104" s="268" t="s">
        <v>3531</v>
      </c>
      <c r="F104" s="269" t="s">
        <v>3532</v>
      </c>
      <c r="G104" s="270" t="s">
        <v>238</v>
      </c>
      <c r="H104" s="271">
        <v>325.62799999999999</v>
      </c>
      <c r="I104" s="272"/>
      <c r="J104" s="273">
        <f>ROUND(I104*H104,2)</f>
        <v>0</v>
      </c>
      <c r="K104" s="269" t="s">
        <v>239</v>
      </c>
      <c r="L104" s="274"/>
      <c r="M104" s="275" t="s">
        <v>21</v>
      </c>
      <c r="N104" s="276" t="s">
        <v>45</v>
      </c>
      <c r="O104" s="87"/>
      <c r="P104" s="225">
        <f>O104*H104</f>
        <v>0</v>
      </c>
      <c r="Q104" s="225">
        <v>0.002</v>
      </c>
      <c r="R104" s="225">
        <f>Q104*H104</f>
        <v>0.65125599999999995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569</v>
      </c>
      <c r="AT104" s="227" t="s">
        <v>297</v>
      </c>
      <c r="AU104" s="227" t="s">
        <v>86</v>
      </c>
      <c r="AY104" s="20" t="s">
        <v>233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86</v>
      </c>
      <c r="BK104" s="228">
        <f>ROUND(I104*H104,2)</f>
        <v>0</v>
      </c>
      <c r="BL104" s="20" t="s">
        <v>394</v>
      </c>
      <c r="BM104" s="227" t="s">
        <v>3533</v>
      </c>
    </row>
    <row r="105" s="14" customFormat="1">
      <c r="A105" s="14"/>
      <c r="B105" s="245"/>
      <c r="C105" s="246"/>
      <c r="D105" s="236" t="s">
        <v>244</v>
      </c>
      <c r="E105" s="247" t="s">
        <v>21</v>
      </c>
      <c r="F105" s="248" t="s">
        <v>3534</v>
      </c>
      <c r="G105" s="246"/>
      <c r="H105" s="249">
        <v>325.62799999999999</v>
      </c>
      <c r="I105" s="250"/>
      <c r="J105" s="246"/>
      <c r="K105" s="246"/>
      <c r="L105" s="251"/>
      <c r="M105" s="252"/>
      <c r="N105" s="253"/>
      <c r="O105" s="253"/>
      <c r="P105" s="253"/>
      <c r="Q105" s="253"/>
      <c r="R105" s="253"/>
      <c r="S105" s="253"/>
      <c r="T105" s="25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5" t="s">
        <v>244</v>
      </c>
      <c r="AU105" s="255" t="s">
        <v>86</v>
      </c>
      <c r="AV105" s="14" t="s">
        <v>86</v>
      </c>
      <c r="AW105" s="14" t="s">
        <v>33</v>
      </c>
      <c r="AX105" s="14" t="s">
        <v>80</v>
      </c>
      <c r="AY105" s="255" t="s">
        <v>233</v>
      </c>
    </row>
    <row r="106" s="12" customFormat="1" ht="22.8" customHeight="1">
      <c r="A106" s="12"/>
      <c r="B106" s="200"/>
      <c r="C106" s="201"/>
      <c r="D106" s="202" t="s">
        <v>72</v>
      </c>
      <c r="E106" s="214" t="s">
        <v>3535</v>
      </c>
      <c r="F106" s="214" t="s">
        <v>3536</v>
      </c>
      <c r="G106" s="201"/>
      <c r="H106" s="201"/>
      <c r="I106" s="204"/>
      <c r="J106" s="215">
        <f>BK106</f>
        <v>0</v>
      </c>
      <c r="K106" s="201"/>
      <c r="L106" s="206"/>
      <c r="M106" s="207"/>
      <c r="N106" s="208"/>
      <c r="O106" s="208"/>
      <c r="P106" s="209">
        <f>SUM(P107:P125)</f>
        <v>0</v>
      </c>
      <c r="Q106" s="208"/>
      <c r="R106" s="209">
        <f>SUM(R107:R125)</f>
        <v>1.2893500000000002</v>
      </c>
      <c r="S106" s="208"/>
      <c r="T106" s="210">
        <f>SUM(T107:T125)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11" t="s">
        <v>86</v>
      </c>
      <c r="AT106" s="212" t="s">
        <v>72</v>
      </c>
      <c r="AU106" s="212" t="s">
        <v>80</v>
      </c>
      <c r="AY106" s="211" t="s">
        <v>233</v>
      </c>
      <c r="BK106" s="213">
        <f>SUM(BK107:BK125)</f>
        <v>0</v>
      </c>
    </row>
    <row r="107" s="2" customFormat="1" ht="21.75" customHeight="1">
      <c r="A107" s="41"/>
      <c r="B107" s="42"/>
      <c r="C107" s="216" t="s">
        <v>117</v>
      </c>
      <c r="D107" s="216" t="s">
        <v>235</v>
      </c>
      <c r="E107" s="217" t="s">
        <v>3537</v>
      </c>
      <c r="F107" s="218" t="s">
        <v>3538</v>
      </c>
      <c r="G107" s="219" t="s">
        <v>332</v>
      </c>
      <c r="H107" s="220">
        <v>55</v>
      </c>
      <c r="I107" s="221"/>
      <c r="J107" s="222">
        <f>ROUND(I107*H107,2)</f>
        <v>0</v>
      </c>
      <c r="K107" s="218" t="s">
        <v>239</v>
      </c>
      <c r="L107" s="47"/>
      <c r="M107" s="223" t="s">
        <v>21</v>
      </c>
      <c r="N107" s="224" t="s">
        <v>45</v>
      </c>
      <c r="O107" s="87"/>
      <c r="P107" s="225">
        <f>O107*H107</f>
        <v>0</v>
      </c>
      <c r="Q107" s="225">
        <v>0.00071000000000000002</v>
      </c>
      <c r="R107" s="225">
        <f>Q107*H107</f>
        <v>0.039050000000000001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394</v>
      </c>
      <c r="AT107" s="227" t="s">
        <v>235</v>
      </c>
      <c r="AU107" s="227" t="s">
        <v>86</v>
      </c>
      <c r="AY107" s="20" t="s">
        <v>233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86</v>
      </c>
      <c r="BK107" s="228">
        <f>ROUND(I107*H107,2)</f>
        <v>0</v>
      </c>
      <c r="BL107" s="20" t="s">
        <v>394</v>
      </c>
      <c r="BM107" s="227" t="s">
        <v>3539</v>
      </c>
    </row>
    <row r="108" s="2" customFormat="1">
      <c r="A108" s="41"/>
      <c r="B108" s="42"/>
      <c r="C108" s="43"/>
      <c r="D108" s="229" t="s">
        <v>242</v>
      </c>
      <c r="E108" s="43"/>
      <c r="F108" s="230" t="s">
        <v>3540</v>
      </c>
      <c r="G108" s="43"/>
      <c r="H108" s="43"/>
      <c r="I108" s="231"/>
      <c r="J108" s="43"/>
      <c r="K108" s="43"/>
      <c r="L108" s="47"/>
      <c r="M108" s="232"/>
      <c r="N108" s="233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242</v>
      </c>
      <c r="AU108" s="20" t="s">
        <v>86</v>
      </c>
    </row>
    <row r="109" s="2" customFormat="1" ht="24.15" customHeight="1">
      <c r="A109" s="41"/>
      <c r="B109" s="42"/>
      <c r="C109" s="216" t="s">
        <v>240</v>
      </c>
      <c r="D109" s="216" t="s">
        <v>235</v>
      </c>
      <c r="E109" s="217" t="s">
        <v>3541</v>
      </c>
      <c r="F109" s="218" t="s">
        <v>3542</v>
      </c>
      <c r="G109" s="219" t="s">
        <v>332</v>
      </c>
      <c r="H109" s="220">
        <v>260</v>
      </c>
      <c r="I109" s="221"/>
      <c r="J109" s="222">
        <f>ROUND(I109*H109,2)</f>
        <v>0</v>
      </c>
      <c r="K109" s="218" t="s">
        <v>239</v>
      </c>
      <c r="L109" s="47"/>
      <c r="M109" s="223" t="s">
        <v>21</v>
      </c>
      <c r="N109" s="224" t="s">
        <v>45</v>
      </c>
      <c r="O109" s="87"/>
      <c r="P109" s="225">
        <f>O109*H109</f>
        <v>0</v>
      </c>
      <c r="Q109" s="225">
        <v>0.0020600000000000002</v>
      </c>
      <c r="R109" s="225">
        <f>Q109*H109</f>
        <v>0.53560000000000008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394</v>
      </c>
      <c r="AT109" s="227" t="s">
        <v>235</v>
      </c>
      <c r="AU109" s="227" t="s">
        <v>86</v>
      </c>
      <c r="AY109" s="20" t="s">
        <v>233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86</v>
      </c>
      <c r="BK109" s="228">
        <f>ROUND(I109*H109,2)</f>
        <v>0</v>
      </c>
      <c r="BL109" s="20" t="s">
        <v>394</v>
      </c>
      <c r="BM109" s="227" t="s">
        <v>3543</v>
      </c>
    </row>
    <row r="110" s="2" customFormat="1">
      <c r="A110" s="41"/>
      <c r="B110" s="42"/>
      <c r="C110" s="43"/>
      <c r="D110" s="229" t="s">
        <v>242</v>
      </c>
      <c r="E110" s="43"/>
      <c r="F110" s="230" t="s">
        <v>3544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242</v>
      </c>
      <c r="AU110" s="20" t="s">
        <v>86</v>
      </c>
    </row>
    <row r="111" s="14" customFormat="1">
      <c r="A111" s="14"/>
      <c r="B111" s="245"/>
      <c r="C111" s="246"/>
      <c r="D111" s="236" t="s">
        <v>244</v>
      </c>
      <c r="E111" s="247" t="s">
        <v>21</v>
      </c>
      <c r="F111" s="248" t="s">
        <v>3545</v>
      </c>
      <c r="G111" s="246"/>
      <c r="H111" s="249">
        <v>260</v>
      </c>
      <c r="I111" s="250"/>
      <c r="J111" s="246"/>
      <c r="K111" s="246"/>
      <c r="L111" s="251"/>
      <c r="M111" s="252"/>
      <c r="N111" s="253"/>
      <c r="O111" s="253"/>
      <c r="P111" s="253"/>
      <c r="Q111" s="253"/>
      <c r="R111" s="253"/>
      <c r="S111" s="253"/>
      <c r="T111" s="25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5" t="s">
        <v>244</v>
      </c>
      <c r="AU111" s="255" t="s">
        <v>86</v>
      </c>
      <c r="AV111" s="14" t="s">
        <v>86</v>
      </c>
      <c r="AW111" s="14" t="s">
        <v>33</v>
      </c>
      <c r="AX111" s="14" t="s">
        <v>80</v>
      </c>
      <c r="AY111" s="255" t="s">
        <v>233</v>
      </c>
    </row>
    <row r="112" s="2" customFormat="1" ht="24.15" customHeight="1">
      <c r="A112" s="41"/>
      <c r="B112" s="42"/>
      <c r="C112" s="216" t="s">
        <v>270</v>
      </c>
      <c r="D112" s="216" t="s">
        <v>235</v>
      </c>
      <c r="E112" s="217" t="s">
        <v>3546</v>
      </c>
      <c r="F112" s="218" t="s">
        <v>3547</v>
      </c>
      <c r="G112" s="219" t="s">
        <v>332</v>
      </c>
      <c r="H112" s="220">
        <v>314</v>
      </c>
      <c r="I112" s="221"/>
      <c r="J112" s="222">
        <f>ROUND(I112*H112,2)</f>
        <v>0</v>
      </c>
      <c r="K112" s="218" t="s">
        <v>239</v>
      </c>
      <c r="L112" s="47"/>
      <c r="M112" s="223" t="s">
        <v>21</v>
      </c>
      <c r="N112" s="224" t="s">
        <v>45</v>
      </c>
      <c r="O112" s="87"/>
      <c r="P112" s="225">
        <f>O112*H112</f>
        <v>0</v>
      </c>
      <c r="Q112" s="225">
        <v>0.0020100000000000001</v>
      </c>
      <c r="R112" s="225">
        <f>Q112*H112</f>
        <v>0.63114000000000003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394</v>
      </c>
      <c r="AT112" s="227" t="s">
        <v>235</v>
      </c>
      <c r="AU112" s="227" t="s">
        <v>86</v>
      </c>
      <c r="AY112" s="20" t="s">
        <v>233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86</v>
      </c>
      <c r="BK112" s="228">
        <f>ROUND(I112*H112,2)</f>
        <v>0</v>
      </c>
      <c r="BL112" s="20" t="s">
        <v>394</v>
      </c>
      <c r="BM112" s="227" t="s">
        <v>3548</v>
      </c>
    </row>
    <row r="113" s="2" customFormat="1">
      <c r="A113" s="41"/>
      <c r="B113" s="42"/>
      <c r="C113" s="43"/>
      <c r="D113" s="229" t="s">
        <v>242</v>
      </c>
      <c r="E113" s="43"/>
      <c r="F113" s="230" t="s">
        <v>3549</v>
      </c>
      <c r="G113" s="43"/>
      <c r="H113" s="43"/>
      <c r="I113" s="231"/>
      <c r="J113" s="43"/>
      <c r="K113" s="43"/>
      <c r="L113" s="47"/>
      <c r="M113" s="232"/>
      <c r="N113" s="233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242</v>
      </c>
      <c r="AU113" s="20" t="s">
        <v>86</v>
      </c>
    </row>
    <row r="114" s="14" customFormat="1">
      <c r="A114" s="14"/>
      <c r="B114" s="245"/>
      <c r="C114" s="246"/>
      <c r="D114" s="236" t="s">
        <v>244</v>
      </c>
      <c r="E114" s="247" t="s">
        <v>21</v>
      </c>
      <c r="F114" s="248" t="s">
        <v>3550</v>
      </c>
      <c r="G114" s="246"/>
      <c r="H114" s="249">
        <v>314</v>
      </c>
      <c r="I114" s="250"/>
      <c r="J114" s="246"/>
      <c r="K114" s="246"/>
      <c r="L114" s="251"/>
      <c r="M114" s="252"/>
      <c r="N114" s="253"/>
      <c r="O114" s="253"/>
      <c r="P114" s="253"/>
      <c r="Q114" s="253"/>
      <c r="R114" s="253"/>
      <c r="S114" s="253"/>
      <c r="T114" s="25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5" t="s">
        <v>244</v>
      </c>
      <c r="AU114" s="255" t="s">
        <v>86</v>
      </c>
      <c r="AV114" s="14" t="s">
        <v>86</v>
      </c>
      <c r="AW114" s="14" t="s">
        <v>33</v>
      </c>
      <c r="AX114" s="14" t="s">
        <v>80</v>
      </c>
      <c r="AY114" s="255" t="s">
        <v>233</v>
      </c>
    </row>
    <row r="115" s="2" customFormat="1" ht="16.5" customHeight="1">
      <c r="A115" s="41"/>
      <c r="B115" s="42"/>
      <c r="C115" s="267" t="s">
        <v>276</v>
      </c>
      <c r="D115" s="267" t="s">
        <v>297</v>
      </c>
      <c r="E115" s="268" t="s">
        <v>3551</v>
      </c>
      <c r="F115" s="269" t="s">
        <v>3552</v>
      </c>
      <c r="G115" s="270" t="s">
        <v>402</v>
      </c>
      <c r="H115" s="271">
        <v>14</v>
      </c>
      <c r="I115" s="272"/>
      <c r="J115" s="273">
        <f>ROUND(I115*H115,2)</f>
        <v>0</v>
      </c>
      <c r="K115" s="269" t="s">
        <v>239</v>
      </c>
      <c r="L115" s="274"/>
      <c r="M115" s="275" t="s">
        <v>21</v>
      </c>
      <c r="N115" s="276" t="s">
        <v>45</v>
      </c>
      <c r="O115" s="87"/>
      <c r="P115" s="225">
        <f>O115*H115</f>
        <v>0</v>
      </c>
      <c r="Q115" s="225">
        <v>0.0012099999999999999</v>
      </c>
      <c r="R115" s="225">
        <f>Q115*H115</f>
        <v>0.01694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569</v>
      </c>
      <c r="AT115" s="227" t="s">
        <v>297</v>
      </c>
      <c r="AU115" s="227" t="s">
        <v>86</v>
      </c>
      <c r="AY115" s="20" t="s">
        <v>233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86</v>
      </c>
      <c r="BK115" s="228">
        <f>ROUND(I115*H115,2)</f>
        <v>0</v>
      </c>
      <c r="BL115" s="20" t="s">
        <v>394</v>
      </c>
      <c r="BM115" s="227" t="s">
        <v>3553</v>
      </c>
    </row>
    <row r="116" s="2" customFormat="1" ht="24.15" customHeight="1">
      <c r="A116" s="41"/>
      <c r="B116" s="42"/>
      <c r="C116" s="216" t="s">
        <v>284</v>
      </c>
      <c r="D116" s="216" t="s">
        <v>235</v>
      </c>
      <c r="E116" s="217" t="s">
        <v>3554</v>
      </c>
      <c r="F116" s="218" t="s">
        <v>3555</v>
      </c>
      <c r="G116" s="219" t="s">
        <v>402</v>
      </c>
      <c r="H116" s="220">
        <v>14</v>
      </c>
      <c r="I116" s="221"/>
      <c r="J116" s="222">
        <f>ROUND(I116*H116,2)</f>
        <v>0</v>
      </c>
      <c r="K116" s="218" t="s">
        <v>239</v>
      </c>
      <c r="L116" s="47"/>
      <c r="M116" s="223" t="s">
        <v>21</v>
      </c>
      <c r="N116" s="224" t="s">
        <v>45</v>
      </c>
      <c r="O116" s="87"/>
      <c r="P116" s="225">
        <f>O116*H116</f>
        <v>0</v>
      </c>
      <c r="Q116" s="225">
        <v>0.00189</v>
      </c>
      <c r="R116" s="225">
        <f>Q116*H116</f>
        <v>0.026460000000000001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394</v>
      </c>
      <c r="AT116" s="227" t="s">
        <v>235</v>
      </c>
      <c r="AU116" s="227" t="s">
        <v>86</v>
      </c>
      <c r="AY116" s="20" t="s">
        <v>233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86</v>
      </c>
      <c r="BK116" s="228">
        <f>ROUND(I116*H116,2)</f>
        <v>0</v>
      </c>
      <c r="BL116" s="20" t="s">
        <v>394</v>
      </c>
      <c r="BM116" s="227" t="s">
        <v>3556</v>
      </c>
    </row>
    <row r="117" s="2" customFormat="1">
      <c r="A117" s="41"/>
      <c r="B117" s="42"/>
      <c r="C117" s="43"/>
      <c r="D117" s="229" t="s">
        <v>242</v>
      </c>
      <c r="E117" s="43"/>
      <c r="F117" s="230" t="s">
        <v>3557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242</v>
      </c>
      <c r="AU117" s="20" t="s">
        <v>86</v>
      </c>
    </row>
    <row r="118" s="2" customFormat="1" ht="24.15" customHeight="1">
      <c r="A118" s="41"/>
      <c r="B118" s="42"/>
      <c r="C118" s="216" t="s">
        <v>289</v>
      </c>
      <c r="D118" s="216" t="s">
        <v>235</v>
      </c>
      <c r="E118" s="217" t="s">
        <v>3558</v>
      </c>
      <c r="F118" s="218" t="s">
        <v>3559</v>
      </c>
      <c r="G118" s="219" t="s">
        <v>402</v>
      </c>
      <c r="H118" s="220">
        <v>6</v>
      </c>
      <c r="I118" s="221"/>
      <c r="J118" s="222">
        <f>ROUND(I118*H118,2)</f>
        <v>0</v>
      </c>
      <c r="K118" s="218" t="s">
        <v>239</v>
      </c>
      <c r="L118" s="47"/>
      <c r="M118" s="223" t="s">
        <v>21</v>
      </c>
      <c r="N118" s="224" t="s">
        <v>45</v>
      </c>
      <c r="O118" s="87"/>
      <c r="P118" s="225">
        <f>O118*H118</f>
        <v>0</v>
      </c>
      <c r="Q118" s="225">
        <v>0.0021199999999999999</v>
      </c>
      <c r="R118" s="225">
        <f>Q118*H118</f>
        <v>0.012719999999999999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394</v>
      </c>
      <c r="AT118" s="227" t="s">
        <v>235</v>
      </c>
      <c r="AU118" s="227" t="s">
        <v>86</v>
      </c>
      <c r="AY118" s="20" t="s">
        <v>233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86</v>
      </c>
      <c r="BK118" s="228">
        <f>ROUND(I118*H118,2)</f>
        <v>0</v>
      </c>
      <c r="BL118" s="20" t="s">
        <v>394</v>
      </c>
      <c r="BM118" s="227" t="s">
        <v>3560</v>
      </c>
    </row>
    <row r="119" s="2" customFormat="1">
      <c r="A119" s="41"/>
      <c r="B119" s="42"/>
      <c r="C119" s="43"/>
      <c r="D119" s="229" t="s">
        <v>242</v>
      </c>
      <c r="E119" s="43"/>
      <c r="F119" s="230" t="s">
        <v>3561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242</v>
      </c>
      <c r="AU119" s="20" t="s">
        <v>86</v>
      </c>
    </row>
    <row r="120" s="2" customFormat="1" ht="33" customHeight="1">
      <c r="A120" s="41"/>
      <c r="B120" s="42"/>
      <c r="C120" s="216" t="s">
        <v>296</v>
      </c>
      <c r="D120" s="216" t="s">
        <v>235</v>
      </c>
      <c r="E120" s="217" t="s">
        <v>3562</v>
      </c>
      <c r="F120" s="218" t="s">
        <v>3563</v>
      </c>
      <c r="G120" s="219" t="s">
        <v>402</v>
      </c>
      <c r="H120" s="220">
        <v>14</v>
      </c>
      <c r="I120" s="221"/>
      <c r="J120" s="222">
        <f>ROUND(I120*H120,2)</f>
        <v>0</v>
      </c>
      <c r="K120" s="218" t="s">
        <v>239</v>
      </c>
      <c r="L120" s="47"/>
      <c r="M120" s="223" t="s">
        <v>21</v>
      </c>
      <c r="N120" s="224" t="s">
        <v>45</v>
      </c>
      <c r="O120" s="87"/>
      <c r="P120" s="225">
        <f>O120*H120</f>
        <v>0</v>
      </c>
      <c r="Q120" s="225">
        <v>0.00167</v>
      </c>
      <c r="R120" s="225">
        <f>Q120*H120</f>
        <v>0.023380000000000001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394</v>
      </c>
      <c r="AT120" s="227" t="s">
        <v>235</v>
      </c>
      <c r="AU120" s="227" t="s">
        <v>86</v>
      </c>
      <c r="AY120" s="20" t="s">
        <v>233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86</v>
      </c>
      <c r="BK120" s="228">
        <f>ROUND(I120*H120,2)</f>
        <v>0</v>
      </c>
      <c r="BL120" s="20" t="s">
        <v>394</v>
      </c>
      <c r="BM120" s="227" t="s">
        <v>3564</v>
      </c>
    </row>
    <row r="121" s="2" customFormat="1">
      <c r="A121" s="41"/>
      <c r="B121" s="42"/>
      <c r="C121" s="43"/>
      <c r="D121" s="229" t="s">
        <v>242</v>
      </c>
      <c r="E121" s="43"/>
      <c r="F121" s="230" t="s">
        <v>3565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242</v>
      </c>
      <c r="AU121" s="20" t="s">
        <v>86</v>
      </c>
    </row>
    <row r="122" s="2" customFormat="1" ht="16.5" customHeight="1">
      <c r="A122" s="41"/>
      <c r="B122" s="42"/>
      <c r="C122" s="216" t="s">
        <v>302</v>
      </c>
      <c r="D122" s="216" t="s">
        <v>235</v>
      </c>
      <c r="E122" s="217" t="s">
        <v>3566</v>
      </c>
      <c r="F122" s="218" t="s">
        <v>3567</v>
      </c>
      <c r="G122" s="219" t="s">
        <v>402</v>
      </c>
      <c r="H122" s="220">
        <v>14</v>
      </c>
      <c r="I122" s="221"/>
      <c r="J122" s="222">
        <f>ROUND(I122*H122,2)</f>
        <v>0</v>
      </c>
      <c r="K122" s="218" t="s">
        <v>239</v>
      </c>
      <c r="L122" s="47"/>
      <c r="M122" s="223" t="s">
        <v>21</v>
      </c>
      <c r="N122" s="224" t="s">
        <v>45</v>
      </c>
      <c r="O122" s="87"/>
      <c r="P122" s="225">
        <f>O122*H122</f>
        <v>0</v>
      </c>
      <c r="Q122" s="225">
        <v>0.00029</v>
      </c>
      <c r="R122" s="225">
        <f>Q122*H122</f>
        <v>0.0040600000000000002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394</v>
      </c>
      <c r="AT122" s="227" t="s">
        <v>235</v>
      </c>
      <c r="AU122" s="227" t="s">
        <v>86</v>
      </c>
      <c r="AY122" s="20" t="s">
        <v>233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86</v>
      </c>
      <c r="BK122" s="228">
        <f>ROUND(I122*H122,2)</f>
        <v>0</v>
      </c>
      <c r="BL122" s="20" t="s">
        <v>394</v>
      </c>
      <c r="BM122" s="227" t="s">
        <v>3568</v>
      </c>
    </row>
    <row r="123" s="2" customFormat="1">
      <c r="A123" s="41"/>
      <c r="B123" s="42"/>
      <c r="C123" s="43"/>
      <c r="D123" s="229" t="s">
        <v>242</v>
      </c>
      <c r="E123" s="43"/>
      <c r="F123" s="230" t="s">
        <v>3569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242</v>
      </c>
      <c r="AU123" s="20" t="s">
        <v>86</v>
      </c>
    </row>
    <row r="124" s="2" customFormat="1" ht="24.15" customHeight="1">
      <c r="A124" s="41"/>
      <c r="B124" s="42"/>
      <c r="C124" s="216" t="s">
        <v>314</v>
      </c>
      <c r="D124" s="216" t="s">
        <v>235</v>
      </c>
      <c r="E124" s="217" t="s">
        <v>3570</v>
      </c>
      <c r="F124" s="218" t="s">
        <v>3571</v>
      </c>
      <c r="G124" s="219" t="s">
        <v>332</v>
      </c>
      <c r="H124" s="220">
        <v>14</v>
      </c>
      <c r="I124" s="221"/>
      <c r="J124" s="222">
        <f>ROUND(I124*H124,2)</f>
        <v>0</v>
      </c>
      <c r="K124" s="218" t="s">
        <v>239</v>
      </c>
      <c r="L124" s="47"/>
      <c r="M124" s="223" t="s">
        <v>21</v>
      </c>
      <c r="N124" s="224" t="s">
        <v>45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394</v>
      </c>
      <c r="AT124" s="227" t="s">
        <v>235</v>
      </c>
      <c r="AU124" s="227" t="s">
        <v>86</v>
      </c>
      <c r="AY124" s="20" t="s">
        <v>233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86</v>
      </c>
      <c r="BK124" s="228">
        <f>ROUND(I124*H124,2)</f>
        <v>0</v>
      </c>
      <c r="BL124" s="20" t="s">
        <v>394</v>
      </c>
      <c r="BM124" s="227" t="s">
        <v>3572</v>
      </c>
    </row>
    <row r="125" s="2" customFormat="1">
      <c r="A125" s="41"/>
      <c r="B125" s="42"/>
      <c r="C125" s="43"/>
      <c r="D125" s="229" t="s">
        <v>242</v>
      </c>
      <c r="E125" s="43"/>
      <c r="F125" s="230" t="s">
        <v>3573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242</v>
      </c>
      <c r="AU125" s="20" t="s">
        <v>86</v>
      </c>
    </row>
    <row r="126" s="12" customFormat="1" ht="22.8" customHeight="1">
      <c r="A126" s="12"/>
      <c r="B126" s="200"/>
      <c r="C126" s="201"/>
      <c r="D126" s="202" t="s">
        <v>72</v>
      </c>
      <c r="E126" s="214" t="s">
        <v>463</v>
      </c>
      <c r="F126" s="214" t="s">
        <v>464</v>
      </c>
      <c r="G126" s="201"/>
      <c r="H126" s="201"/>
      <c r="I126" s="204"/>
      <c r="J126" s="215">
        <f>BK126</f>
        <v>0</v>
      </c>
      <c r="K126" s="201"/>
      <c r="L126" s="206"/>
      <c r="M126" s="207"/>
      <c r="N126" s="208"/>
      <c r="O126" s="208"/>
      <c r="P126" s="209">
        <f>SUM(P127:P166)</f>
        <v>0</v>
      </c>
      <c r="Q126" s="208"/>
      <c r="R126" s="209">
        <f>SUM(R127:R166)</f>
        <v>4.6605059999999998</v>
      </c>
      <c r="S126" s="208"/>
      <c r="T126" s="210">
        <f>SUM(T127:T166)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11" t="s">
        <v>86</v>
      </c>
      <c r="AT126" s="212" t="s">
        <v>72</v>
      </c>
      <c r="AU126" s="212" t="s">
        <v>80</v>
      </c>
      <c r="AY126" s="211" t="s">
        <v>233</v>
      </c>
      <c r="BK126" s="213">
        <f>SUM(BK127:BK166)</f>
        <v>0</v>
      </c>
    </row>
    <row r="127" s="2" customFormat="1" ht="33" customHeight="1">
      <c r="A127" s="41"/>
      <c r="B127" s="42"/>
      <c r="C127" s="216" t="s">
        <v>371</v>
      </c>
      <c r="D127" s="216" t="s">
        <v>235</v>
      </c>
      <c r="E127" s="217" t="s">
        <v>3574</v>
      </c>
      <c r="F127" s="218" t="s">
        <v>3575</v>
      </c>
      <c r="G127" s="219" t="s">
        <v>332</v>
      </c>
      <c r="H127" s="220">
        <v>1042.8</v>
      </c>
      <c r="I127" s="221"/>
      <c r="J127" s="222">
        <f>ROUND(I127*H127,2)</f>
        <v>0</v>
      </c>
      <c r="K127" s="218" t="s">
        <v>239</v>
      </c>
      <c r="L127" s="47"/>
      <c r="M127" s="223" t="s">
        <v>21</v>
      </c>
      <c r="N127" s="224" t="s">
        <v>45</v>
      </c>
      <c r="O127" s="87"/>
      <c r="P127" s="225">
        <f>O127*H127</f>
        <v>0</v>
      </c>
      <c r="Q127" s="225">
        <v>0.00362</v>
      </c>
      <c r="R127" s="225">
        <f>Q127*H127</f>
        <v>3.7749359999999998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394</v>
      </c>
      <c r="AT127" s="227" t="s">
        <v>235</v>
      </c>
      <c r="AU127" s="227" t="s">
        <v>86</v>
      </c>
      <c r="AY127" s="20" t="s">
        <v>233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86</v>
      </c>
      <c r="BK127" s="228">
        <f>ROUND(I127*H127,2)</f>
        <v>0</v>
      </c>
      <c r="BL127" s="20" t="s">
        <v>394</v>
      </c>
      <c r="BM127" s="227" t="s">
        <v>3576</v>
      </c>
    </row>
    <row r="128" s="2" customFormat="1">
      <c r="A128" s="41"/>
      <c r="B128" s="42"/>
      <c r="C128" s="43"/>
      <c r="D128" s="229" t="s">
        <v>242</v>
      </c>
      <c r="E128" s="43"/>
      <c r="F128" s="230" t="s">
        <v>3577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242</v>
      </c>
      <c r="AU128" s="20" t="s">
        <v>86</v>
      </c>
    </row>
    <row r="129" s="2" customFormat="1">
      <c r="A129" s="41"/>
      <c r="B129" s="42"/>
      <c r="C129" s="43"/>
      <c r="D129" s="236" t="s">
        <v>409</v>
      </c>
      <c r="E129" s="43"/>
      <c r="F129" s="281" t="s">
        <v>3578</v>
      </c>
      <c r="G129" s="43"/>
      <c r="H129" s="43"/>
      <c r="I129" s="231"/>
      <c r="J129" s="43"/>
      <c r="K129" s="43"/>
      <c r="L129" s="47"/>
      <c r="M129" s="232"/>
      <c r="N129" s="233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409</v>
      </c>
      <c r="AU129" s="20" t="s">
        <v>86</v>
      </c>
    </row>
    <row r="130" s="14" customFormat="1">
      <c r="A130" s="14"/>
      <c r="B130" s="245"/>
      <c r="C130" s="246"/>
      <c r="D130" s="236" t="s">
        <v>244</v>
      </c>
      <c r="E130" s="247" t="s">
        <v>21</v>
      </c>
      <c r="F130" s="248" t="s">
        <v>3579</v>
      </c>
      <c r="G130" s="246"/>
      <c r="H130" s="249">
        <v>300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244</v>
      </c>
      <c r="AU130" s="255" t="s">
        <v>86</v>
      </c>
      <c r="AV130" s="14" t="s">
        <v>86</v>
      </c>
      <c r="AW130" s="14" t="s">
        <v>33</v>
      </c>
      <c r="AX130" s="14" t="s">
        <v>73</v>
      </c>
      <c r="AY130" s="255" t="s">
        <v>233</v>
      </c>
    </row>
    <row r="131" s="14" customFormat="1">
      <c r="A131" s="14"/>
      <c r="B131" s="245"/>
      <c r="C131" s="246"/>
      <c r="D131" s="236" t="s">
        <v>244</v>
      </c>
      <c r="E131" s="247" t="s">
        <v>21</v>
      </c>
      <c r="F131" s="248" t="s">
        <v>3580</v>
      </c>
      <c r="G131" s="246"/>
      <c r="H131" s="249">
        <v>324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244</v>
      </c>
      <c r="AU131" s="255" t="s">
        <v>86</v>
      </c>
      <c r="AV131" s="14" t="s">
        <v>86</v>
      </c>
      <c r="AW131" s="14" t="s">
        <v>33</v>
      </c>
      <c r="AX131" s="14" t="s">
        <v>73</v>
      </c>
      <c r="AY131" s="255" t="s">
        <v>233</v>
      </c>
    </row>
    <row r="132" s="14" customFormat="1">
      <c r="A132" s="14"/>
      <c r="B132" s="245"/>
      <c r="C132" s="246"/>
      <c r="D132" s="236" t="s">
        <v>244</v>
      </c>
      <c r="E132" s="247" t="s">
        <v>21</v>
      </c>
      <c r="F132" s="248" t="s">
        <v>3580</v>
      </c>
      <c r="G132" s="246"/>
      <c r="H132" s="249">
        <v>324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244</v>
      </c>
      <c r="AU132" s="255" t="s">
        <v>86</v>
      </c>
      <c r="AV132" s="14" t="s">
        <v>86</v>
      </c>
      <c r="AW132" s="14" t="s">
        <v>33</v>
      </c>
      <c r="AX132" s="14" t="s">
        <v>73</v>
      </c>
      <c r="AY132" s="255" t="s">
        <v>233</v>
      </c>
    </row>
    <row r="133" s="15" customFormat="1">
      <c r="A133" s="15"/>
      <c r="B133" s="256"/>
      <c r="C133" s="257"/>
      <c r="D133" s="236" t="s">
        <v>244</v>
      </c>
      <c r="E133" s="258" t="s">
        <v>21</v>
      </c>
      <c r="F133" s="259" t="s">
        <v>247</v>
      </c>
      <c r="G133" s="257"/>
      <c r="H133" s="260">
        <v>948</v>
      </c>
      <c r="I133" s="261"/>
      <c r="J133" s="257"/>
      <c r="K133" s="257"/>
      <c r="L133" s="262"/>
      <c r="M133" s="263"/>
      <c r="N133" s="264"/>
      <c r="O133" s="264"/>
      <c r="P133" s="264"/>
      <c r="Q133" s="264"/>
      <c r="R133" s="264"/>
      <c r="S133" s="264"/>
      <c r="T133" s="26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66" t="s">
        <v>244</v>
      </c>
      <c r="AU133" s="266" t="s">
        <v>86</v>
      </c>
      <c r="AV133" s="15" t="s">
        <v>240</v>
      </c>
      <c r="AW133" s="15" t="s">
        <v>33</v>
      </c>
      <c r="AX133" s="15" t="s">
        <v>73</v>
      </c>
      <c r="AY133" s="266" t="s">
        <v>233</v>
      </c>
    </row>
    <row r="134" s="14" customFormat="1">
      <c r="A134" s="14"/>
      <c r="B134" s="245"/>
      <c r="C134" s="246"/>
      <c r="D134" s="236" t="s">
        <v>244</v>
      </c>
      <c r="E134" s="247" t="s">
        <v>21</v>
      </c>
      <c r="F134" s="248" t="s">
        <v>3581</v>
      </c>
      <c r="G134" s="246"/>
      <c r="H134" s="249">
        <v>1042.8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244</v>
      </c>
      <c r="AU134" s="255" t="s">
        <v>86</v>
      </c>
      <c r="AV134" s="14" t="s">
        <v>86</v>
      </c>
      <c r="AW134" s="14" t="s">
        <v>33</v>
      </c>
      <c r="AX134" s="14" t="s">
        <v>80</v>
      </c>
      <c r="AY134" s="255" t="s">
        <v>233</v>
      </c>
    </row>
    <row r="135" s="2" customFormat="1" ht="33" customHeight="1">
      <c r="A135" s="41"/>
      <c r="B135" s="42"/>
      <c r="C135" s="216" t="s">
        <v>377</v>
      </c>
      <c r="D135" s="216" t="s">
        <v>235</v>
      </c>
      <c r="E135" s="217" t="s">
        <v>3582</v>
      </c>
      <c r="F135" s="218" t="s">
        <v>3583</v>
      </c>
      <c r="G135" s="219" t="s">
        <v>332</v>
      </c>
      <c r="H135" s="220">
        <v>40</v>
      </c>
      <c r="I135" s="221"/>
      <c r="J135" s="222">
        <f>ROUND(I135*H135,2)</f>
        <v>0</v>
      </c>
      <c r="K135" s="218" t="s">
        <v>239</v>
      </c>
      <c r="L135" s="47"/>
      <c r="M135" s="223" t="s">
        <v>21</v>
      </c>
      <c r="N135" s="224" t="s">
        <v>45</v>
      </c>
      <c r="O135" s="87"/>
      <c r="P135" s="225">
        <f>O135*H135</f>
        <v>0</v>
      </c>
      <c r="Q135" s="225">
        <v>0.0061000000000000004</v>
      </c>
      <c r="R135" s="225">
        <f>Q135*H135</f>
        <v>0.24400000000000002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394</v>
      </c>
      <c r="AT135" s="227" t="s">
        <v>235</v>
      </c>
      <c r="AU135" s="227" t="s">
        <v>86</v>
      </c>
      <c r="AY135" s="20" t="s">
        <v>233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86</v>
      </c>
      <c r="BK135" s="228">
        <f>ROUND(I135*H135,2)</f>
        <v>0</v>
      </c>
      <c r="BL135" s="20" t="s">
        <v>394</v>
      </c>
      <c r="BM135" s="227" t="s">
        <v>3584</v>
      </c>
    </row>
    <row r="136" s="2" customFormat="1">
      <c r="A136" s="41"/>
      <c r="B136" s="42"/>
      <c r="C136" s="43"/>
      <c r="D136" s="229" t="s">
        <v>242</v>
      </c>
      <c r="E136" s="43"/>
      <c r="F136" s="230" t="s">
        <v>3585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242</v>
      </c>
      <c r="AU136" s="20" t="s">
        <v>86</v>
      </c>
    </row>
    <row r="137" s="2" customFormat="1" ht="55.5" customHeight="1">
      <c r="A137" s="41"/>
      <c r="B137" s="42"/>
      <c r="C137" s="216" t="s">
        <v>383</v>
      </c>
      <c r="D137" s="216" t="s">
        <v>235</v>
      </c>
      <c r="E137" s="217" t="s">
        <v>3586</v>
      </c>
      <c r="F137" s="218" t="s">
        <v>3587</v>
      </c>
      <c r="G137" s="219" t="s">
        <v>332</v>
      </c>
      <c r="H137" s="220">
        <v>648</v>
      </c>
      <c r="I137" s="221"/>
      <c r="J137" s="222">
        <f>ROUND(I137*H137,2)</f>
        <v>0</v>
      </c>
      <c r="K137" s="218" t="s">
        <v>239</v>
      </c>
      <c r="L137" s="47"/>
      <c r="M137" s="223" t="s">
        <v>21</v>
      </c>
      <c r="N137" s="224" t="s">
        <v>45</v>
      </c>
      <c r="O137" s="87"/>
      <c r="P137" s="225">
        <f>O137*H137</f>
        <v>0</v>
      </c>
      <c r="Q137" s="225">
        <v>0.00027</v>
      </c>
      <c r="R137" s="225">
        <f>Q137*H137</f>
        <v>0.17496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394</v>
      </c>
      <c r="AT137" s="227" t="s">
        <v>235</v>
      </c>
      <c r="AU137" s="227" t="s">
        <v>86</v>
      </c>
      <c r="AY137" s="20" t="s">
        <v>233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86</v>
      </c>
      <c r="BK137" s="228">
        <f>ROUND(I137*H137,2)</f>
        <v>0</v>
      </c>
      <c r="BL137" s="20" t="s">
        <v>394</v>
      </c>
      <c r="BM137" s="227" t="s">
        <v>3588</v>
      </c>
    </row>
    <row r="138" s="2" customFormat="1">
      <c r="A138" s="41"/>
      <c r="B138" s="42"/>
      <c r="C138" s="43"/>
      <c r="D138" s="229" t="s">
        <v>242</v>
      </c>
      <c r="E138" s="43"/>
      <c r="F138" s="230" t="s">
        <v>3589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242</v>
      </c>
      <c r="AU138" s="20" t="s">
        <v>86</v>
      </c>
    </row>
    <row r="139" s="14" customFormat="1">
      <c r="A139" s="14"/>
      <c r="B139" s="245"/>
      <c r="C139" s="246"/>
      <c r="D139" s="236" t="s">
        <v>244</v>
      </c>
      <c r="E139" s="247" t="s">
        <v>21</v>
      </c>
      <c r="F139" s="248" t="s">
        <v>3580</v>
      </c>
      <c r="G139" s="246"/>
      <c r="H139" s="249">
        <v>324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244</v>
      </c>
      <c r="AU139" s="255" t="s">
        <v>86</v>
      </c>
      <c r="AV139" s="14" t="s">
        <v>86</v>
      </c>
      <c r="AW139" s="14" t="s">
        <v>33</v>
      </c>
      <c r="AX139" s="14" t="s">
        <v>73</v>
      </c>
      <c r="AY139" s="255" t="s">
        <v>233</v>
      </c>
    </row>
    <row r="140" s="14" customFormat="1">
      <c r="A140" s="14"/>
      <c r="B140" s="245"/>
      <c r="C140" s="246"/>
      <c r="D140" s="236" t="s">
        <v>244</v>
      </c>
      <c r="E140" s="247" t="s">
        <v>21</v>
      </c>
      <c r="F140" s="248" t="s">
        <v>3580</v>
      </c>
      <c r="G140" s="246"/>
      <c r="H140" s="249">
        <v>324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244</v>
      </c>
      <c r="AU140" s="255" t="s">
        <v>86</v>
      </c>
      <c r="AV140" s="14" t="s">
        <v>86</v>
      </c>
      <c r="AW140" s="14" t="s">
        <v>33</v>
      </c>
      <c r="AX140" s="14" t="s">
        <v>73</v>
      </c>
      <c r="AY140" s="255" t="s">
        <v>233</v>
      </c>
    </row>
    <row r="141" s="15" customFormat="1">
      <c r="A141" s="15"/>
      <c r="B141" s="256"/>
      <c r="C141" s="257"/>
      <c r="D141" s="236" t="s">
        <v>244</v>
      </c>
      <c r="E141" s="258" t="s">
        <v>21</v>
      </c>
      <c r="F141" s="259" t="s">
        <v>247</v>
      </c>
      <c r="G141" s="257"/>
      <c r="H141" s="260">
        <v>648</v>
      </c>
      <c r="I141" s="261"/>
      <c r="J141" s="257"/>
      <c r="K141" s="257"/>
      <c r="L141" s="262"/>
      <c r="M141" s="263"/>
      <c r="N141" s="264"/>
      <c r="O141" s="264"/>
      <c r="P141" s="264"/>
      <c r="Q141" s="264"/>
      <c r="R141" s="264"/>
      <c r="S141" s="264"/>
      <c r="T141" s="26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6" t="s">
        <v>244</v>
      </c>
      <c r="AU141" s="266" t="s">
        <v>86</v>
      </c>
      <c r="AV141" s="15" t="s">
        <v>240</v>
      </c>
      <c r="AW141" s="15" t="s">
        <v>33</v>
      </c>
      <c r="AX141" s="15" t="s">
        <v>80</v>
      </c>
      <c r="AY141" s="266" t="s">
        <v>233</v>
      </c>
    </row>
    <row r="142" s="2" customFormat="1" ht="16.5" customHeight="1">
      <c r="A142" s="41"/>
      <c r="B142" s="42"/>
      <c r="C142" s="216" t="s">
        <v>8</v>
      </c>
      <c r="D142" s="216" t="s">
        <v>235</v>
      </c>
      <c r="E142" s="217" t="s">
        <v>3590</v>
      </c>
      <c r="F142" s="218" t="s">
        <v>3591</v>
      </c>
      <c r="G142" s="219" t="s">
        <v>332</v>
      </c>
      <c r="H142" s="220">
        <v>318</v>
      </c>
      <c r="I142" s="221"/>
      <c r="J142" s="222">
        <f>ROUND(I142*H142,2)</f>
        <v>0</v>
      </c>
      <c r="K142" s="218" t="s">
        <v>239</v>
      </c>
      <c r="L142" s="47"/>
      <c r="M142" s="223" t="s">
        <v>21</v>
      </c>
      <c r="N142" s="224" t="s">
        <v>45</v>
      </c>
      <c r="O142" s="87"/>
      <c r="P142" s="225">
        <f>O142*H142</f>
        <v>0</v>
      </c>
      <c r="Q142" s="225">
        <v>0.00029999999999999997</v>
      </c>
      <c r="R142" s="225">
        <f>Q142*H142</f>
        <v>0.095399999999999985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394</v>
      </c>
      <c r="AT142" s="227" t="s">
        <v>235</v>
      </c>
      <c r="AU142" s="227" t="s">
        <v>86</v>
      </c>
      <c r="AY142" s="20" t="s">
        <v>233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86</v>
      </c>
      <c r="BK142" s="228">
        <f>ROUND(I142*H142,2)</f>
        <v>0</v>
      </c>
      <c r="BL142" s="20" t="s">
        <v>394</v>
      </c>
      <c r="BM142" s="227" t="s">
        <v>3592</v>
      </c>
    </row>
    <row r="143" s="2" customFormat="1">
      <c r="A143" s="41"/>
      <c r="B143" s="42"/>
      <c r="C143" s="43"/>
      <c r="D143" s="229" t="s">
        <v>242</v>
      </c>
      <c r="E143" s="43"/>
      <c r="F143" s="230" t="s">
        <v>3593</v>
      </c>
      <c r="G143" s="43"/>
      <c r="H143" s="43"/>
      <c r="I143" s="231"/>
      <c r="J143" s="43"/>
      <c r="K143" s="43"/>
      <c r="L143" s="47"/>
      <c r="M143" s="232"/>
      <c r="N143" s="233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242</v>
      </c>
      <c r="AU143" s="20" t="s">
        <v>86</v>
      </c>
    </row>
    <row r="144" s="2" customFormat="1">
      <c r="A144" s="41"/>
      <c r="B144" s="42"/>
      <c r="C144" s="43"/>
      <c r="D144" s="236" t="s">
        <v>409</v>
      </c>
      <c r="E144" s="43"/>
      <c r="F144" s="281" t="s">
        <v>3594</v>
      </c>
      <c r="G144" s="43"/>
      <c r="H144" s="43"/>
      <c r="I144" s="231"/>
      <c r="J144" s="43"/>
      <c r="K144" s="43"/>
      <c r="L144" s="47"/>
      <c r="M144" s="232"/>
      <c r="N144" s="233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409</v>
      </c>
      <c r="AU144" s="20" t="s">
        <v>86</v>
      </c>
    </row>
    <row r="145" s="14" customFormat="1">
      <c r="A145" s="14"/>
      <c r="B145" s="245"/>
      <c r="C145" s="246"/>
      <c r="D145" s="236" t="s">
        <v>244</v>
      </c>
      <c r="E145" s="247" t="s">
        <v>21</v>
      </c>
      <c r="F145" s="248" t="s">
        <v>1482</v>
      </c>
      <c r="G145" s="246"/>
      <c r="H145" s="249">
        <v>90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244</v>
      </c>
      <c r="AU145" s="255" t="s">
        <v>86</v>
      </c>
      <c r="AV145" s="14" t="s">
        <v>86</v>
      </c>
      <c r="AW145" s="14" t="s">
        <v>33</v>
      </c>
      <c r="AX145" s="14" t="s">
        <v>73</v>
      </c>
      <c r="AY145" s="255" t="s">
        <v>233</v>
      </c>
    </row>
    <row r="146" s="14" customFormat="1">
      <c r="A146" s="14"/>
      <c r="B146" s="245"/>
      <c r="C146" s="246"/>
      <c r="D146" s="236" t="s">
        <v>244</v>
      </c>
      <c r="E146" s="247" t="s">
        <v>21</v>
      </c>
      <c r="F146" s="248" t="s">
        <v>1637</v>
      </c>
      <c r="G146" s="246"/>
      <c r="H146" s="249">
        <v>114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244</v>
      </c>
      <c r="AU146" s="255" t="s">
        <v>86</v>
      </c>
      <c r="AV146" s="14" t="s">
        <v>86</v>
      </c>
      <c r="AW146" s="14" t="s">
        <v>33</v>
      </c>
      <c r="AX146" s="14" t="s">
        <v>73</v>
      </c>
      <c r="AY146" s="255" t="s">
        <v>233</v>
      </c>
    </row>
    <row r="147" s="14" customFormat="1">
      <c r="A147" s="14"/>
      <c r="B147" s="245"/>
      <c r="C147" s="246"/>
      <c r="D147" s="236" t="s">
        <v>244</v>
      </c>
      <c r="E147" s="247" t="s">
        <v>21</v>
      </c>
      <c r="F147" s="248" t="s">
        <v>1637</v>
      </c>
      <c r="G147" s="246"/>
      <c r="H147" s="249">
        <v>114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244</v>
      </c>
      <c r="AU147" s="255" t="s">
        <v>86</v>
      </c>
      <c r="AV147" s="14" t="s">
        <v>86</v>
      </c>
      <c r="AW147" s="14" t="s">
        <v>33</v>
      </c>
      <c r="AX147" s="14" t="s">
        <v>73</v>
      </c>
      <c r="AY147" s="255" t="s">
        <v>233</v>
      </c>
    </row>
    <row r="148" s="15" customFormat="1">
      <c r="A148" s="15"/>
      <c r="B148" s="256"/>
      <c r="C148" s="257"/>
      <c r="D148" s="236" t="s">
        <v>244</v>
      </c>
      <c r="E148" s="258" t="s">
        <v>21</v>
      </c>
      <c r="F148" s="259" t="s">
        <v>247</v>
      </c>
      <c r="G148" s="257"/>
      <c r="H148" s="260">
        <v>318</v>
      </c>
      <c r="I148" s="261"/>
      <c r="J148" s="257"/>
      <c r="K148" s="257"/>
      <c r="L148" s="262"/>
      <c r="M148" s="263"/>
      <c r="N148" s="264"/>
      <c r="O148" s="264"/>
      <c r="P148" s="264"/>
      <c r="Q148" s="264"/>
      <c r="R148" s="264"/>
      <c r="S148" s="264"/>
      <c r="T148" s="26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66" t="s">
        <v>244</v>
      </c>
      <c r="AU148" s="266" t="s">
        <v>86</v>
      </c>
      <c r="AV148" s="15" t="s">
        <v>240</v>
      </c>
      <c r="AW148" s="15" t="s">
        <v>33</v>
      </c>
      <c r="AX148" s="15" t="s">
        <v>80</v>
      </c>
      <c r="AY148" s="266" t="s">
        <v>233</v>
      </c>
    </row>
    <row r="149" s="2" customFormat="1" ht="24.15" customHeight="1">
      <c r="A149" s="41"/>
      <c r="B149" s="42"/>
      <c r="C149" s="216" t="s">
        <v>394</v>
      </c>
      <c r="D149" s="216" t="s">
        <v>235</v>
      </c>
      <c r="E149" s="217" t="s">
        <v>3595</v>
      </c>
      <c r="F149" s="218" t="s">
        <v>3596</v>
      </c>
      <c r="G149" s="219" t="s">
        <v>402</v>
      </c>
      <c r="H149" s="220">
        <v>100</v>
      </c>
      <c r="I149" s="221"/>
      <c r="J149" s="222">
        <f>ROUND(I149*H149,2)</f>
        <v>0</v>
      </c>
      <c r="K149" s="218" t="s">
        <v>239</v>
      </c>
      <c r="L149" s="47"/>
      <c r="M149" s="223" t="s">
        <v>21</v>
      </c>
      <c r="N149" s="224" t="s">
        <v>45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394</v>
      </c>
      <c r="AT149" s="227" t="s">
        <v>235</v>
      </c>
      <c r="AU149" s="227" t="s">
        <v>86</v>
      </c>
      <c r="AY149" s="20" t="s">
        <v>233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86</v>
      </c>
      <c r="BK149" s="228">
        <f>ROUND(I149*H149,2)</f>
        <v>0</v>
      </c>
      <c r="BL149" s="20" t="s">
        <v>394</v>
      </c>
      <c r="BM149" s="227" t="s">
        <v>3597</v>
      </c>
    </row>
    <row r="150" s="2" customFormat="1">
      <c r="A150" s="41"/>
      <c r="B150" s="42"/>
      <c r="C150" s="43"/>
      <c r="D150" s="229" t="s">
        <v>242</v>
      </c>
      <c r="E150" s="43"/>
      <c r="F150" s="230" t="s">
        <v>3598</v>
      </c>
      <c r="G150" s="43"/>
      <c r="H150" s="43"/>
      <c r="I150" s="231"/>
      <c r="J150" s="43"/>
      <c r="K150" s="43"/>
      <c r="L150" s="47"/>
      <c r="M150" s="232"/>
      <c r="N150" s="233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242</v>
      </c>
      <c r="AU150" s="20" t="s">
        <v>86</v>
      </c>
    </row>
    <row r="151" s="2" customFormat="1" ht="33" customHeight="1">
      <c r="A151" s="41"/>
      <c r="B151" s="42"/>
      <c r="C151" s="216" t="s">
        <v>399</v>
      </c>
      <c r="D151" s="216" t="s">
        <v>235</v>
      </c>
      <c r="E151" s="217" t="s">
        <v>3599</v>
      </c>
      <c r="F151" s="218" t="s">
        <v>3600</v>
      </c>
      <c r="G151" s="219" t="s">
        <v>473</v>
      </c>
      <c r="H151" s="220">
        <v>12</v>
      </c>
      <c r="I151" s="221"/>
      <c r="J151" s="222">
        <f>ROUND(I151*H151,2)</f>
        <v>0</v>
      </c>
      <c r="K151" s="218" t="s">
        <v>239</v>
      </c>
      <c r="L151" s="47"/>
      <c r="M151" s="223" t="s">
        <v>21</v>
      </c>
      <c r="N151" s="224" t="s">
        <v>45</v>
      </c>
      <c r="O151" s="87"/>
      <c r="P151" s="225">
        <f>O151*H151</f>
        <v>0</v>
      </c>
      <c r="Q151" s="225">
        <v>0.0292</v>
      </c>
      <c r="R151" s="225">
        <f>Q151*H151</f>
        <v>0.35039999999999999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394</v>
      </c>
      <c r="AT151" s="227" t="s">
        <v>235</v>
      </c>
      <c r="AU151" s="227" t="s">
        <v>86</v>
      </c>
      <c r="AY151" s="20" t="s">
        <v>233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86</v>
      </c>
      <c r="BK151" s="228">
        <f>ROUND(I151*H151,2)</f>
        <v>0</v>
      </c>
      <c r="BL151" s="20" t="s">
        <v>394</v>
      </c>
      <c r="BM151" s="227" t="s">
        <v>3601</v>
      </c>
    </row>
    <row r="152" s="2" customFormat="1">
      <c r="A152" s="41"/>
      <c r="B152" s="42"/>
      <c r="C152" s="43"/>
      <c r="D152" s="229" t="s">
        <v>242</v>
      </c>
      <c r="E152" s="43"/>
      <c r="F152" s="230" t="s">
        <v>3602</v>
      </c>
      <c r="G152" s="43"/>
      <c r="H152" s="43"/>
      <c r="I152" s="231"/>
      <c r="J152" s="43"/>
      <c r="K152" s="43"/>
      <c r="L152" s="47"/>
      <c r="M152" s="232"/>
      <c r="N152" s="233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242</v>
      </c>
      <c r="AU152" s="20" t="s">
        <v>86</v>
      </c>
    </row>
    <row r="153" s="2" customFormat="1">
      <c r="A153" s="41"/>
      <c r="B153" s="42"/>
      <c r="C153" s="43"/>
      <c r="D153" s="236" t="s">
        <v>409</v>
      </c>
      <c r="E153" s="43"/>
      <c r="F153" s="281" t="s">
        <v>3603</v>
      </c>
      <c r="G153" s="43"/>
      <c r="H153" s="43"/>
      <c r="I153" s="231"/>
      <c r="J153" s="43"/>
      <c r="K153" s="43"/>
      <c r="L153" s="47"/>
      <c r="M153" s="232"/>
      <c r="N153" s="233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409</v>
      </c>
      <c r="AU153" s="20" t="s">
        <v>86</v>
      </c>
    </row>
    <row r="154" s="14" customFormat="1">
      <c r="A154" s="14"/>
      <c r="B154" s="245"/>
      <c r="C154" s="246"/>
      <c r="D154" s="236" t="s">
        <v>244</v>
      </c>
      <c r="E154" s="247" t="s">
        <v>21</v>
      </c>
      <c r="F154" s="248" t="s">
        <v>371</v>
      </c>
      <c r="G154" s="246"/>
      <c r="H154" s="249">
        <v>12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244</v>
      </c>
      <c r="AU154" s="255" t="s">
        <v>86</v>
      </c>
      <c r="AV154" s="14" t="s">
        <v>86</v>
      </c>
      <c r="AW154" s="14" t="s">
        <v>33</v>
      </c>
      <c r="AX154" s="14" t="s">
        <v>80</v>
      </c>
      <c r="AY154" s="255" t="s">
        <v>233</v>
      </c>
    </row>
    <row r="155" s="2" customFormat="1" ht="16.5" customHeight="1">
      <c r="A155" s="41"/>
      <c r="B155" s="42"/>
      <c r="C155" s="216" t="s">
        <v>405</v>
      </c>
      <c r="D155" s="216" t="s">
        <v>235</v>
      </c>
      <c r="E155" s="217" t="s">
        <v>3604</v>
      </c>
      <c r="F155" s="218" t="s">
        <v>3605</v>
      </c>
      <c r="G155" s="219" t="s">
        <v>473</v>
      </c>
      <c r="H155" s="220">
        <v>1</v>
      </c>
      <c r="I155" s="221"/>
      <c r="J155" s="222">
        <f>ROUND(I155*H155,2)</f>
        <v>0</v>
      </c>
      <c r="K155" s="218" t="s">
        <v>239</v>
      </c>
      <c r="L155" s="47"/>
      <c r="M155" s="223" t="s">
        <v>21</v>
      </c>
      <c r="N155" s="224" t="s">
        <v>45</v>
      </c>
      <c r="O155" s="87"/>
      <c r="P155" s="225">
        <f>O155*H155</f>
        <v>0</v>
      </c>
      <c r="Q155" s="225">
        <v>0.010930000000000001</v>
      </c>
      <c r="R155" s="225">
        <f>Q155*H155</f>
        <v>0.010930000000000001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394</v>
      </c>
      <c r="AT155" s="227" t="s">
        <v>235</v>
      </c>
      <c r="AU155" s="227" t="s">
        <v>86</v>
      </c>
      <c r="AY155" s="20" t="s">
        <v>233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86</v>
      </c>
      <c r="BK155" s="228">
        <f>ROUND(I155*H155,2)</f>
        <v>0</v>
      </c>
      <c r="BL155" s="20" t="s">
        <v>394</v>
      </c>
      <c r="BM155" s="227" t="s">
        <v>3606</v>
      </c>
    </row>
    <row r="156" s="2" customFormat="1">
      <c r="A156" s="41"/>
      <c r="B156" s="42"/>
      <c r="C156" s="43"/>
      <c r="D156" s="229" t="s">
        <v>242</v>
      </c>
      <c r="E156" s="43"/>
      <c r="F156" s="230" t="s">
        <v>3607</v>
      </c>
      <c r="G156" s="43"/>
      <c r="H156" s="43"/>
      <c r="I156" s="231"/>
      <c r="J156" s="43"/>
      <c r="K156" s="43"/>
      <c r="L156" s="47"/>
      <c r="M156" s="232"/>
      <c r="N156" s="233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242</v>
      </c>
      <c r="AU156" s="20" t="s">
        <v>86</v>
      </c>
    </row>
    <row r="157" s="2" customFormat="1">
      <c r="A157" s="41"/>
      <c r="B157" s="42"/>
      <c r="C157" s="43"/>
      <c r="D157" s="236" t="s">
        <v>409</v>
      </c>
      <c r="E157" s="43"/>
      <c r="F157" s="281" t="s">
        <v>3608</v>
      </c>
      <c r="G157" s="43"/>
      <c r="H157" s="43"/>
      <c r="I157" s="231"/>
      <c r="J157" s="43"/>
      <c r="K157" s="43"/>
      <c r="L157" s="47"/>
      <c r="M157" s="232"/>
      <c r="N157" s="233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409</v>
      </c>
      <c r="AU157" s="20" t="s">
        <v>86</v>
      </c>
    </row>
    <row r="158" s="2" customFormat="1" ht="33" customHeight="1">
      <c r="A158" s="41"/>
      <c r="B158" s="42"/>
      <c r="C158" s="216" t="s">
        <v>411</v>
      </c>
      <c r="D158" s="216" t="s">
        <v>235</v>
      </c>
      <c r="E158" s="217" t="s">
        <v>3609</v>
      </c>
      <c r="F158" s="218" t="s">
        <v>3610</v>
      </c>
      <c r="G158" s="219" t="s">
        <v>332</v>
      </c>
      <c r="H158" s="220">
        <v>988</v>
      </c>
      <c r="I158" s="221"/>
      <c r="J158" s="222">
        <f>ROUND(I158*H158,2)</f>
        <v>0</v>
      </c>
      <c r="K158" s="218" t="s">
        <v>239</v>
      </c>
      <c r="L158" s="47"/>
      <c r="M158" s="223" t="s">
        <v>21</v>
      </c>
      <c r="N158" s="224" t="s">
        <v>45</v>
      </c>
      <c r="O158" s="87"/>
      <c r="P158" s="225">
        <f>O158*H158</f>
        <v>0</v>
      </c>
      <c r="Q158" s="225">
        <v>1.0000000000000001E-05</v>
      </c>
      <c r="R158" s="225">
        <f>Q158*H158</f>
        <v>0.0098800000000000016</v>
      </c>
      <c r="S158" s="225">
        <v>0</v>
      </c>
      <c r="T158" s="226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394</v>
      </c>
      <c r="AT158" s="227" t="s">
        <v>235</v>
      </c>
      <c r="AU158" s="227" t="s">
        <v>86</v>
      </c>
      <c r="AY158" s="20" t="s">
        <v>233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86</v>
      </c>
      <c r="BK158" s="228">
        <f>ROUND(I158*H158,2)</f>
        <v>0</v>
      </c>
      <c r="BL158" s="20" t="s">
        <v>394</v>
      </c>
      <c r="BM158" s="227" t="s">
        <v>3611</v>
      </c>
    </row>
    <row r="159" s="2" customFormat="1">
      <c r="A159" s="41"/>
      <c r="B159" s="42"/>
      <c r="C159" s="43"/>
      <c r="D159" s="229" t="s">
        <v>242</v>
      </c>
      <c r="E159" s="43"/>
      <c r="F159" s="230" t="s">
        <v>3612</v>
      </c>
      <c r="G159" s="43"/>
      <c r="H159" s="43"/>
      <c r="I159" s="231"/>
      <c r="J159" s="43"/>
      <c r="K159" s="43"/>
      <c r="L159" s="47"/>
      <c r="M159" s="232"/>
      <c r="N159" s="233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242</v>
      </c>
      <c r="AU159" s="20" t="s">
        <v>86</v>
      </c>
    </row>
    <row r="160" s="14" customFormat="1">
      <c r="A160" s="14"/>
      <c r="B160" s="245"/>
      <c r="C160" s="246"/>
      <c r="D160" s="236" t="s">
        <v>244</v>
      </c>
      <c r="E160" s="247" t="s">
        <v>21</v>
      </c>
      <c r="F160" s="248" t="s">
        <v>3579</v>
      </c>
      <c r="G160" s="246"/>
      <c r="H160" s="249">
        <v>300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244</v>
      </c>
      <c r="AU160" s="255" t="s">
        <v>86</v>
      </c>
      <c r="AV160" s="14" t="s">
        <v>86</v>
      </c>
      <c r="AW160" s="14" t="s">
        <v>33</v>
      </c>
      <c r="AX160" s="14" t="s">
        <v>73</v>
      </c>
      <c r="AY160" s="255" t="s">
        <v>233</v>
      </c>
    </row>
    <row r="161" s="14" customFormat="1">
      <c r="A161" s="14"/>
      <c r="B161" s="245"/>
      <c r="C161" s="246"/>
      <c r="D161" s="236" t="s">
        <v>244</v>
      </c>
      <c r="E161" s="247" t="s">
        <v>21</v>
      </c>
      <c r="F161" s="248" t="s">
        <v>3580</v>
      </c>
      <c r="G161" s="246"/>
      <c r="H161" s="249">
        <v>324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5" t="s">
        <v>244</v>
      </c>
      <c r="AU161" s="255" t="s">
        <v>86</v>
      </c>
      <c r="AV161" s="14" t="s">
        <v>86</v>
      </c>
      <c r="AW161" s="14" t="s">
        <v>33</v>
      </c>
      <c r="AX161" s="14" t="s">
        <v>73</v>
      </c>
      <c r="AY161" s="255" t="s">
        <v>233</v>
      </c>
    </row>
    <row r="162" s="14" customFormat="1">
      <c r="A162" s="14"/>
      <c r="B162" s="245"/>
      <c r="C162" s="246"/>
      <c r="D162" s="236" t="s">
        <v>244</v>
      </c>
      <c r="E162" s="247" t="s">
        <v>21</v>
      </c>
      <c r="F162" s="248" t="s">
        <v>3580</v>
      </c>
      <c r="G162" s="246"/>
      <c r="H162" s="249">
        <v>324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244</v>
      </c>
      <c r="AU162" s="255" t="s">
        <v>86</v>
      </c>
      <c r="AV162" s="14" t="s">
        <v>86</v>
      </c>
      <c r="AW162" s="14" t="s">
        <v>33</v>
      </c>
      <c r="AX162" s="14" t="s">
        <v>73</v>
      </c>
      <c r="AY162" s="255" t="s">
        <v>233</v>
      </c>
    </row>
    <row r="163" s="14" customFormat="1">
      <c r="A163" s="14"/>
      <c r="B163" s="245"/>
      <c r="C163" s="246"/>
      <c r="D163" s="236" t="s">
        <v>244</v>
      </c>
      <c r="E163" s="247" t="s">
        <v>21</v>
      </c>
      <c r="F163" s="248" t="s">
        <v>1118</v>
      </c>
      <c r="G163" s="246"/>
      <c r="H163" s="249">
        <v>40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244</v>
      </c>
      <c r="AU163" s="255" t="s">
        <v>86</v>
      </c>
      <c r="AV163" s="14" t="s">
        <v>86</v>
      </c>
      <c r="AW163" s="14" t="s">
        <v>33</v>
      </c>
      <c r="AX163" s="14" t="s">
        <v>73</v>
      </c>
      <c r="AY163" s="255" t="s">
        <v>233</v>
      </c>
    </row>
    <row r="164" s="15" customFormat="1">
      <c r="A164" s="15"/>
      <c r="B164" s="256"/>
      <c r="C164" s="257"/>
      <c r="D164" s="236" t="s">
        <v>244</v>
      </c>
      <c r="E164" s="258" t="s">
        <v>21</v>
      </c>
      <c r="F164" s="259" t="s">
        <v>247</v>
      </c>
      <c r="G164" s="257"/>
      <c r="H164" s="260">
        <v>988</v>
      </c>
      <c r="I164" s="261"/>
      <c r="J164" s="257"/>
      <c r="K164" s="257"/>
      <c r="L164" s="262"/>
      <c r="M164" s="263"/>
      <c r="N164" s="264"/>
      <c r="O164" s="264"/>
      <c r="P164" s="264"/>
      <c r="Q164" s="264"/>
      <c r="R164" s="264"/>
      <c r="S164" s="264"/>
      <c r="T164" s="26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6" t="s">
        <v>244</v>
      </c>
      <c r="AU164" s="266" t="s">
        <v>86</v>
      </c>
      <c r="AV164" s="15" t="s">
        <v>240</v>
      </c>
      <c r="AW164" s="15" t="s">
        <v>33</v>
      </c>
      <c r="AX164" s="15" t="s">
        <v>80</v>
      </c>
      <c r="AY164" s="266" t="s">
        <v>233</v>
      </c>
    </row>
    <row r="165" s="2" customFormat="1" ht="16.5" customHeight="1">
      <c r="A165" s="41"/>
      <c r="B165" s="42"/>
      <c r="C165" s="216" t="s">
        <v>415</v>
      </c>
      <c r="D165" s="216" t="s">
        <v>235</v>
      </c>
      <c r="E165" s="217" t="s">
        <v>3613</v>
      </c>
      <c r="F165" s="218" t="s">
        <v>3614</v>
      </c>
      <c r="G165" s="219" t="s">
        <v>3393</v>
      </c>
      <c r="H165" s="220">
        <v>1</v>
      </c>
      <c r="I165" s="221"/>
      <c r="J165" s="222">
        <f>ROUND(I165*H165,2)</f>
        <v>0</v>
      </c>
      <c r="K165" s="218" t="s">
        <v>342</v>
      </c>
      <c r="L165" s="47"/>
      <c r="M165" s="223" t="s">
        <v>21</v>
      </c>
      <c r="N165" s="224" t="s">
        <v>45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394</v>
      </c>
      <c r="AT165" s="227" t="s">
        <v>235</v>
      </c>
      <c r="AU165" s="227" t="s">
        <v>86</v>
      </c>
      <c r="AY165" s="20" t="s">
        <v>233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86</v>
      </c>
      <c r="BK165" s="228">
        <f>ROUND(I165*H165,2)</f>
        <v>0</v>
      </c>
      <c r="BL165" s="20" t="s">
        <v>394</v>
      </c>
      <c r="BM165" s="227" t="s">
        <v>3615</v>
      </c>
    </row>
    <row r="166" s="2" customFormat="1">
      <c r="A166" s="41"/>
      <c r="B166" s="42"/>
      <c r="C166" s="43"/>
      <c r="D166" s="236" t="s">
        <v>409</v>
      </c>
      <c r="E166" s="43"/>
      <c r="F166" s="281" t="s">
        <v>3616</v>
      </c>
      <c r="G166" s="43"/>
      <c r="H166" s="43"/>
      <c r="I166" s="231"/>
      <c r="J166" s="43"/>
      <c r="K166" s="43"/>
      <c r="L166" s="47"/>
      <c r="M166" s="232"/>
      <c r="N166" s="233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409</v>
      </c>
      <c r="AU166" s="20" t="s">
        <v>86</v>
      </c>
    </row>
    <row r="167" s="12" customFormat="1" ht="22.8" customHeight="1">
      <c r="A167" s="12"/>
      <c r="B167" s="200"/>
      <c r="C167" s="201"/>
      <c r="D167" s="202" t="s">
        <v>72</v>
      </c>
      <c r="E167" s="214" t="s">
        <v>3617</v>
      </c>
      <c r="F167" s="214" t="s">
        <v>3618</v>
      </c>
      <c r="G167" s="201"/>
      <c r="H167" s="201"/>
      <c r="I167" s="204"/>
      <c r="J167" s="215">
        <f>BK167</f>
        <v>0</v>
      </c>
      <c r="K167" s="201"/>
      <c r="L167" s="206"/>
      <c r="M167" s="207"/>
      <c r="N167" s="208"/>
      <c r="O167" s="208"/>
      <c r="P167" s="209">
        <f>SUM(P168:P173)</f>
        <v>0</v>
      </c>
      <c r="Q167" s="208"/>
      <c r="R167" s="209">
        <f>SUM(R168:R173)</f>
        <v>0.043539999999999995</v>
      </c>
      <c r="S167" s="208"/>
      <c r="T167" s="210">
        <f>SUM(T168:T173)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11" t="s">
        <v>86</v>
      </c>
      <c r="AT167" s="212" t="s">
        <v>72</v>
      </c>
      <c r="AU167" s="212" t="s">
        <v>80</v>
      </c>
      <c r="AY167" s="211" t="s">
        <v>233</v>
      </c>
      <c r="BK167" s="213">
        <f>SUM(BK168:BK173)</f>
        <v>0</v>
      </c>
    </row>
    <row r="168" s="2" customFormat="1" ht="24.15" customHeight="1">
      <c r="A168" s="41"/>
      <c r="B168" s="42"/>
      <c r="C168" s="216" t="s">
        <v>7</v>
      </c>
      <c r="D168" s="216" t="s">
        <v>235</v>
      </c>
      <c r="E168" s="217" t="s">
        <v>3619</v>
      </c>
      <c r="F168" s="218" t="s">
        <v>3620</v>
      </c>
      <c r="G168" s="219" t="s">
        <v>402</v>
      </c>
      <c r="H168" s="220">
        <v>14</v>
      </c>
      <c r="I168" s="221"/>
      <c r="J168" s="222">
        <f>ROUND(I168*H168,2)</f>
        <v>0</v>
      </c>
      <c r="K168" s="218" t="s">
        <v>239</v>
      </c>
      <c r="L168" s="47"/>
      <c r="M168" s="223" t="s">
        <v>21</v>
      </c>
      <c r="N168" s="224" t="s">
        <v>45</v>
      </c>
      <c r="O168" s="87"/>
      <c r="P168" s="225">
        <f>O168*H168</f>
        <v>0</v>
      </c>
      <c r="Q168" s="225">
        <v>0.0011199999999999999</v>
      </c>
      <c r="R168" s="225">
        <f>Q168*H168</f>
        <v>0.015679999999999999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394</v>
      </c>
      <c r="AT168" s="227" t="s">
        <v>235</v>
      </c>
      <c r="AU168" s="227" t="s">
        <v>86</v>
      </c>
      <c r="AY168" s="20" t="s">
        <v>233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86</v>
      </c>
      <c r="BK168" s="228">
        <f>ROUND(I168*H168,2)</f>
        <v>0</v>
      </c>
      <c r="BL168" s="20" t="s">
        <v>394</v>
      </c>
      <c r="BM168" s="227" t="s">
        <v>3621</v>
      </c>
    </row>
    <row r="169" s="2" customFormat="1">
      <c r="A169" s="41"/>
      <c r="B169" s="42"/>
      <c r="C169" s="43"/>
      <c r="D169" s="229" t="s">
        <v>242</v>
      </c>
      <c r="E169" s="43"/>
      <c r="F169" s="230" t="s">
        <v>3622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242</v>
      </c>
      <c r="AU169" s="20" t="s">
        <v>86</v>
      </c>
    </row>
    <row r="170" s="2" customFormat="1" ht="37.8" customHeight="1">
      <c r="A170" s="41"/>
      <c r="B170" s="42"/>
      <c r="C170" s="216" t="s">
        <v>422</v>
      </c>
      <c r="D170" s="216" t="s">
        <v>235</v>
      </c>
      <c r="E170" s="217" t="s">
        <v>3623</v>
      </c>
      <c r="F170" s="218" t="s">
        <v>3624</v>
      </c>
      <c r="G170" s="219" t="s">
        <v>402</v>
      </c>
      <c r="H170" s="220">
        <v>14</v>
      </c>
      <c r="I170" s="221"/>
      <c r="J170" s="222">
        <f>ROUND(I170*H170,2)</f>
        <v>0</v>
      </c>
      <c r="K170" s="218" t="s">
        <v>239</v>
      </c>
      <c r="L170" s="47"/>
      <c r="M170" s="223" t="s">
        <v>21</v>
      </c>
      <c r="N170" s="224" t="s">
        <v>45</v>
      </c>
      <c r="O170" s="87"/>
      <c r="P170" s="225">
        <f>O170*H170</f>
        <v>0</v>
      </c>
      <c r="Q170" s="225">
        <v>0.00051999999999999995</v>
      </c>
      <c r="R170" s="225">
        <f>Q170*H170</f>
        <v>0.0072799999999999991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394</v>
      </c>
      <c r="AT170" s="227" t="s">
        <v>235</v>
      </c>
      <c r="AU170" s="227" t="s">
        <v>86</v>
      </c>
      <c r="AY170" s="20" t="s">
        <v>233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86</v>
      </c>
      <c r="BK170" s="228">
        <f>ROUND(I170*H170,2)</f>
        <v>0</v>
      </c>
      <c r="BL170" s="20" t="s">
        <v>394</v>
      </c>
      <c r="BM170" s="227" t="s">
        <v>3625</v>
      </c>
    </row>
    <row r="171" s="2" customFormat="1">
      <c r="A171" s="41"/>
      <c r="B171" s="42"/>
      <c r="C171" s="43"/>
      <c r="D171" s="229" t="s">
        <v>242</v>
      </c>
      <c r="E171" s="43"/>
      <c r="F171" s="230" t="s">
        <v>3626</v>
      </c>
      <c r="G171" s="43"/>
      <c r="H171" s="43"/>
      <c r="I171" s="231"/>
      <c r="J171" s="43"/>
      <c r="K171" s="43"/>
      <c r="L171" s="47"/>
      <c r="M171" s="232"/>
      <c r="N171" s="233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242</v>
      </c>
      <c r="AU171" s="20" t="s">
        <v>86</v>
      </c>
    </row>
    <row r="172" s="2" customFormat="1" ht="37.8" customHeight="1">
      <c r="A172" s="41"/>
      <c r="B172" s="42"/>
      <c r="C172" s="216" t="s">
        <v>427</v>
      </c>
      <c r="D172" s="216" t="s">
        <v>235</v>
      </c>
      <c r="E172" s="217" t="s">
        <v>3627</v>
      </c>
      <c r="F172" s="218" t="s">
        <v>3628</v>
      </c>
      <c r="G172" s="219" t="s">
        <v>402</v>
      </c>
      <c r="H172" s="220">
        <v>14</v>
      </c>
      <c r="I172" s="221"/>
      <c r="J172" s="222">
        <f>ROUND(I172*H172,2)</f>
        <v>0</v>
      </c>
      <c r="K172" s="218" t="s">
        <v>239</v>
      </c>
      <c r="L172" s="47"/>
      <c r="M172" s="223" t="s">
        <v>21</v>
      </c>
      <c r="N172" s="224" t="s">
        <v>45</v>
      </c>
      <c r="O172" s="87"/>
      <c r="P172" s="225">
        <f>O172*H172</f>
        <v>0</v>
      </c>
      <c r="Q172" s="225">
        <v>0.00147</v>
      </c>
      <c r="R172" s="225">
        <f>Q172*H172</f>
        <v>0.020580000000000001</v>
      </c>
      <c r="S172" s="225">
        <v>0</v>
      </c>
      <c r="T172" s="226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394</v>
      </c>
      <c r="AT172" s="227" t="s">
        <v>235</v>
      </c>
      <c r="AU172" s="227" t="s">
        <v>86</v>
      </c>
      <c r="AY172" s="20" t="s">
        <v>233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86</v>
      </c>
      <c r="BK172" s="228">
        <f>ROUND(I172*H172,2)</f>
        <v>0</v>
      </c>
      <c r="BL172" s="20" t="s">
        <v>394</v>
      </c>
      <c r="BM172" s="227" t="s">
        <v>3629</v>
      </c>
    </row>
    <row r="173" s="2" customFormat="1">
      <c r="A173" s="41"/>
      <c r="B173" s="42"/>
      <c r="C173" s="43"/>
      <c r="D173" s="229" t="s">
        <v>242</v>
      </c>
      <c r="E173" s="43"/>
      <c r="F173" s="230" t="s">
        <v>3630</v>
      </c>
      <c r="G173" s="43"/>
      <c r="H173" s="43"/>
      <c r="I173" s="231"/>
      <c r="J173" s="43"/>
      <c r="K173" s="43"/>
      <c r="L173" s="47"/>
      <c r="M173" s="277"/>
      <c r="N173" s="278"/>
      <c r="O173" s="279"/>
      <c r="P173" s="279"/>
      <c r="Q173" s="279"/>
      <c r="R173" s="279"/>
      <c r="S173" s="279"/>
      <c r="T173" s="280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242</v>
      </c>
      <c r="AU173" s="20" t="s">
        <v>86</v>
      </c>
    </row>
    <row r="174" s="2" customFormat="1" ht="6.96" customHeight="1">
      <c r="A174" s="41"/>
      <c r="B174" s="62"/>
      <c r="C174" s="63"/>
      <c r="D174" s="63"/>
      <c r="E174" s="63"/>
      <c r="F174" s="63"/>
      <c r="G174" s="63"/>
      <c r="H174" s="63"/>
      <c r="I174" s="63"/>
      <c r="J174" s="63"/>
      <c r="K174" s="63"/>
      <c r="L174" s="47"/>
      <c r="M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</row>
  </sheetData>
  <sheetProtection sheet="1" autoFilter="0" formatColumns="0" formatRows="0" objects="1" scenarios="1" spinCount="100000" saltValue="9lGvDF4wRg3q9RNC82+A0+/e+dXYMlncSfBFiR+XDVdhB2O83fjevqkeRoiEBPPE7i2KAmIwbjJ2Z0QkpCZz4g==" hashValue="w7ax+zTXuziWPH7A54Igeda5MqhSuF0/35L31Hw9xKMJiVBqXmvyUwwL4fcCwTaRhsyKOS8EMlcLVfhyjaw10w==" algorithmName="SHA-512" password="CC35"/>
  <autoFilter ref="C95:K17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hyperlinks>
    <hyperlink ref="F100" r:id="rId1" display="https://podminky.urs.cz/item/CS_URS_2023_02/713411121"/>
    <hyperlink ref="F108" r:id="rId2" display="https://podminky.urs.cz/item/CS_URS_2023_02/721174004"/>
    <hyperlink ref="F110" r:id="rId3" display="https://podminky.urs.cz/item/CS_URS_2023_02/721174005"/>
    <hyperlink ref="F113" r:id="rId4" display="https://podminky.urs.cz/item/CS_URS_2023_02/721174025"/>
    <hyperlink ref="F117" r:id="rId5" display="https://podminky.urs.cz/item/CS_URS_2023_02/721233111"/>
    <hyperlink ref="F119" r:id="rId6" display="https://podminky.urs.cz/item/CS_URS_2023_02/721233112"/>
    <hyperlink ref="F121" r:id="rId7" display="https://podminky.urs.cz/item/CS_URS_2023_02/721233121"/>
    <hyperlink ref="F123" r:id="rId8" display="https://podminky.urs.cz/item/CS_URS_2023_02/721273153"/>
    <hyperlink ref="F125" r:id="rId9" display="https://podminky.urs.cz/item/CS_URS_2023_02/721290112"/>
    <hyperlink ref="F128" r:id="rId10" display="https://podminky.urs.cz/item/CS_URS_2023_02/722174006"/>
    <hyperlink ref="F136" r:id="rId11" display="https://podminky.urs.cz/item/CS_URS_2023_02/722174007"/>
    <hyperlink ref="F138" r:id="rId12" display="https://podminky.urs.cz/item/CS_URS_2023_02/722181253"/>
    <hyperlink ref="F143" r:id="rId13" display="https://podminky.urs.cz/item/CS_URS_2023_02/722182015"/>
    <hyperlink ref="F150" r:id="rId14" display="https://podminky.urs.cz/item/CS_URS_2023_02/722190402"/>
    <hyperlink ref="F152" r:id="rId15" display="https://podminky.urs.cz/item/CS_URS_2023_02/722250133"/>
    <hyperlink ref="F156" r:id="rId16" display="https://podminky.urs.cz/item/CS_URS_2023_02/722270105"/>
    <hyperlink ref="F159" r:id="rId17" display="https://podminky.urs.cz/item/CS_URS_2023_02/722290234"/>
    <hyperlink ref="F169" r:id="rId18" display="https://podminky.urs.cz/item/CS_URS_2023_02/734220105"/>
    <hyperlink ref="F171" r:id="rId19" display="https://podminky.urs.cz/item/CS_URS_2023_02/734411102"/>
    <hyperlink ref="F173" r:id="rId20" display="https://podminky.urs.cz/item/CS_URS_2023_02/734421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2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127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86</v>
      </c>
    </row>
    <row r="4" s="1" customFormat="1" ht="24.96" customHeight="1">
      <c r="B4" s="23"/>
      <c r="D4" s="144" t="s">
        <v>206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Kolovraty - dostupné bydlení</v>
      </c>
      <c r="F7" s="146"/>
      <c r="G7" s="146"/>
      <c r="H7" s="146"/>
      <c r="L7" s="23"/>
    </row>
    <row r="8">
      <c r="B8" s="23"/>
      <c r="D8" s="146" t="s">
        <v>207</v>
      </c>
      <c r="L8" s="23"/>
    </row>
    <row r="9" s="1" customFormat="1" ht="16.5" customHeight="1">
      <c r="B9" s="23"/>
      <c r="E9" s="147" t="s">
        <v>599</v>
      </c>
      <c r="F9" s="1"/>
      <c r="G9" s="1"/>
      <c r="H9" s="1"/>
      <c r="L9" s="23"/>
    </row>
    <row r="10" s="1" customFormat="1" ht="12" customHeight="1">
      <c r="B10" s="23"/>
      <c r="D10" s="146" t="s">
        <v>209</v>
      </c>
      <c r="L10" s="23"/>
    </row>
    <row r="11" s="2" customFormat="1" ht="16.5" customHeight="1">
      <c r="A11" s="41"/>
      <c r="B11" s="47"/>
      <c r="C11" s="41"/>
      <c r="D11" s="41"/>
      <c r="E11" s="159" t="s">
        <v>3291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3292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3631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21</v>
      </c>
      <c r="G15" s="41"/>
      <c r="H15" s="41"/>
      <c r="I15" s="146" t="s">
        <v>20</v>
      </c>
      <c r="J15" s="136" t="s">
        <v>21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22</v>
      </c>
      <c r="E16" s="41"/>
      <c r="F16" s="136" t="s">
        <v>23</v>
      </c>
      <c r="G16" s="41"/>
      <c r="H16" s="41"/>
      <c r="I16" s="146" t="s">
        <v>24</v>
      </c>
      <c r="J16" s="150" t="str">
        <f>'Rekapitulace stavby'!AN8</f>
        <v>28. 6. 2021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26</v>
      </c>
      <c r="E18" s="41"/>
      <c r="F18" s="41"/>
      <c r="G18" s="41"/>
      <c r="H18" s="41"/>
      <c r="I18" s="146" t="s">
        <v>27</v>
      </c>
      <c r="J18" s="136" t="s">
        <v>21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6" t="s">
        <v>29</v>
      </c>
      <c r="J19" s="136" t="s">
        <v>21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30</v>
      </c>
      <c r="E21" s="41"/>
      <c r="F21" s="41"/>
      <c r="G21" s="41"/>
      <c r="H21" s="41"/>
      <c r="I21" s="146" t="s">
        <v>27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29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32</v>
      </c>
      <c r="E24" s="41"/>
      <c r="F24" s="41"/>
      <c r="G24" s="41"/>
      <c r="H24" s="41"/>
      <c r="I24" s="146" t="s">
        <v>27</v>
      </c>
      <c r="J24" s="136" t="s">
        <v>21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28</v>
      </c>
      <c r="F25" s="41"/>
      <c r="G25" s="41"/>
      <c r="H25" s="41"/>
      <c r="I25" s="146" t="s">
        <v>29</v>
      </c>
      <c r="J25" s="136" t="s">
        <v>21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34</v>
      </c>
      <c r="E27" s="41"/>
      <c r="F27" s="41"/>
      <c r="G27" s="41"/>
      <c r="H27" s="41"/>
      <c r="I27" s="146" t="s">
        <v>27</v>
      </c>
      <c r="J27" s="136" t="s">
        <v>35</v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36</v>
      </c>
      <c r="F28" s="41"/>
      <c r="G28" s="41"/>
      <c r="H28" s="41"/>
      <c r="I28" s="146" t="s">
        <v>29</v>
      </c>
      <c r="J28" s="136" t="s">
        <v>21</v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37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71.25" customHeight="1">
      <c r="A31" s="151"/>
      <c r="B31" s="152"/>
      <c r="C31" s="151"/>
      <c r="D31" s="151"/>
      <c r="E31" s="153" t="s">
        <v>38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39</v>
      </c>
      <c r="E34" s="41"/>
      <c r="F34" s="41"/>
      <c r="G34" s="41"/>
      <c r="H34" s="41"/>
      <c r="I34" s="41"/>
      <c r="J34" s="157">
        <f>ROUND(J96,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41</v>
      </c>
      <c r="G36" s="41"/>
      <c r="H36" s="41"/>
      <c r="I36" s="158" t="s">
        <v>40</v>
      </c>
      <c r="J36" s="158" t="s">
        <v>42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43</v>
      </c>
      <c r="E37" s="146" t="s">
        <v>44</v>
      </c>
      <c r="F37" s="160">
        <f>ROUND((SUM(BE96:BE166)),  2)</f>
        <v>0</v>
      </c>
      <c r="G37" s="41"/>
      <c r="H37" s="41"/>
      <c r="I37" s="161">
        <v>0.20999999999999999</v>
      </c>
      <c r="J37" s="160">
        <f>ROUND(((SUM(BE96:BE166))*I37),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45</v>
      </c>
      <c r="F38" s="160">
        <f>ROUND((SUM(BF96:BF166)),  2)</f>
        <v>0</v>
      </c>
      <c r="G38" s="41"/>
      <c r="H38" s="41"/>
      <c r="I38" s="161">
        <v>0.14999999999999999</v>
      </c>
      <c r="J38" s="160">
        <f>ROUND(((SUM(BF96:BF166))*I38),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ROUND((SUM(BG96:BG166)),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47</v>
      </c>
      <c r="F40" s="160">
        <f>ROUND((SUM(BH96:BH166)),  2)</f>
        <v>0</v>
      </c>
      <c r="G40" s="41"/>
      <c r="H40" s="41"/>
      <c r="I40" s="161">
        <v>0.14999999999999999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48</v>
      </c>
      <c r="F41" s="160">
        <f>ROUND((SUM(BI96:BI166)),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49</v>
      </c>
      <c r="E43" s="164"/>
      <c r="F43" s="164"/>
      <c r="G43" s="165" t="s">
        <v>50</v>
      </c>
      <c r="H43" s="166" t="s">
        <v>51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211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Kolovraty - dostupné bydlení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207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599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209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98" t="s">
        <v>3291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3292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SO-04.03.04 - Byt 1+KK - ZTI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Kolovraty</v>
      </c>
      <c r="G60" s="43"/>
      <c r="H60" s="43"/>
      <c r="I60" s="35" t="s">
        <v>24</v>
      </c>
      <c r="J60" s="75" t="str">
        <f>IF(J16="","",J16)</f>
        <v>28. 6. 2021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26</v>
      </c>
      <c r="D62" s="43"/>
      <c r="E62" s="43"/>
      <c r="F62" s="30" t="str">
        <f>E19</f>
        <v>atelier HETA s.r.o.</v>
      </c>
      <c r="G62" s="43"/>
      <c r="H62" s="43"/>
      <c r="I62" s="35" t="s">
        <v>32</v>
      </c>
      <c r="J62" s="39" t="str">
        <f>E25</f>
        <v>atelier HETA s.r.o.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30</v>
      </c>
      <c r="D63" s="43"/>
      <c r="E63" s="43"/>
      <c r="F63" s="30" t="str">
        <f>IF(E22="","",E22)</f>
        <v>Vyplň údaj</v>
      </c>
      <c r="G63" s="43"/>
      <c r="H63" s="43"/>
      <c r="I63" s="35" t="s">
        <v>34</v>
      </c>
      <c r="J63" s="39" t="str">
        <f>E28</f>
        <v>Toman Martin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71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214</v>
      </c>
    </row>
    <row r="68" s="9" customFormat="1" ht="24.96" customHeight="1">
      <c r="A68" s="9"/>
      <c r="B68" s="178"/>
      <c r="C68" s="179"/>
      <c r="D68" s="180" t="s">
        <v>323</v>
      </c>
      <c r="E68" s="181"/>
      <c r="F68" s="181"/>
      <c r="G68" s="181"/>
      <c r="H68" s="181"/>
      <c r="I68" s="181"/>
      <c r="J68" s="182">
        <f>J97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3523</v>
      </c>
      <c r="E69" s="186"/>
      <c r="F69" s="186"/>
      <c r="G69" s="186"/>
      <c r="H69" s="186"/>
      <c r="I69" s="186"/>
      <c r="J69" s="187">
        <f>J98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324</v>
      </c>
      <c r="E70" s="186"/>
      <c r="F70" s="186"/>
      <c r="G70" s="186"/>
      <c r="H70" s="186"/>
      <c r="I70" s="186"/>
      <c r="J70" s="187">
        <f>J116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3632</v>
      </c>
      <c r="E71" s="186"/>
      <c r="F71" s="186"/>
      <c r="G71" s="186"/>
      <c r="H71" s="186"/>
      <c r="I71" s="186"/>
      <c r="J71" s="187">
        <f>J145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3633</v>
      </c>
      <c r="E72" s="186"/>
      <c r="F72" s="186"/>
      <c r="G72" s="186"/>
      <c r="H72" s="186"/>
      <c r="I72" s="186"/>
      <c r="J72" s="187">
        <f>J162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218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3" t="str">
        <f>E7</f>
        <v>Kolovraty - dostupné bydlení</v>
      </c>
      <c r="F82" s="35"/>
      <c r="G82" s="35"/>
      <c r="H82" s="35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207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3" t="s">
        <v>599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209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98" t="s">
        <v>3291</v>
      </c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3292</v>
      </c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SO-04.03.04 - Byt 1+KK - ZTI</v>
      </c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22</v>
      </c>
      <c r="D90" s="43"/>
      <c r="E90" s="43"/>
      <c r="F90" s="30" t="str">
        <f>F16</f>
        <v>Kolovraty</v>
      </c>
      <c r="G90" s="43"/>
      <c r="H90" s="43"/>
      <c r="I90" s="35" t="s">
        <v>24</v>
      </c>
      <c r="J90" s="75" t="str">
        <f>IF(J16="","",J16)</f>
        <v>28. 6. 2021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26</v>
      </c>
      <c r="D92" s="43"/>
      <c r="E92" s="43"/>
      <c r="F92" s="30" t="str">
        <f>E19</f>
        <v>atelier HETA s.r.o.</v>
      </c>
      <c r="G92" s="43"/>
      <c r="H92" s="43"/>
      <c r="I92" s="35" t="s">
        <v>32</v>
      </c>
      <c r="J92" s="39" t="str">
        <f>E25</f>
        <v>atelier HETA s.r.o.</v>
      </c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30</v>
      </c>
      <c r="D93" s="43"/>
      <c r="E93" s="43"/>
      <c r="F93" s="30" t="str">
        <f>IF(E22="","",E22)</f>
        <v>Vyplň údaj</v>
      </c>
      <c r="G93" s="43"/>
      <c r="H93" s="43"/>
      <c r="I93" s="35" t="s">
        <v>34</v>
      </c>
      <c r="J93" s="39" t="str">
        <f>E28</f>
        <v>Toman Martin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1" customFormat="1" ht="29.28" customHeight="1">
      <c r="A95" s="189"/>
      <c r="B95" s="190"/>
      <c r="C95" s="191" t="s">
        <v>219</v>
      </c>
      <c r="D95" s="192" t="s">
        <v>58</v>
      </c>
      <c r="E95" s="192" t="s">
        <v>54</v>
      </c>
      <c r="F95" s="192" t="s">
        <v>55</v>
      </c>
      <c r="G95" s="192" t="s">
        <v>220</v>
      </c>
      <c r="H95" s="192" t="s">
        <v>221</v>
      </c>
      <c r="I95" s="192" t="s">
        <v>222</v>
      </c>
      <c r="J95" s="192" t="s">
        <v>213</v>
      </c>
      <c r="K95" s="193" t="s">
        <v>223</v>
      </c>
      <c r="L95" s="194"/>
      <c r="M95" s="95" t="s">
        <v>21</v>
      </c>
      <c r="N95" s="96" t="s">
        <v>43</v>
      </c>
      <c r="O95" s="96" t="s">
        <v>224</v>
      </c>
      <c r="P95" s="96" t="s">
        <v>225</v>
      </c>
      <c r="Q95" s="96" t="s">
        <v>226</v>
      </c>
      <c r="R95" s="96" t="s">
        <v>227</v>
      </c>
      <c r="S95" s="96" t="s">
        <v>228</v>
      </c>
      <c r="T95" s="97" t="s">
        <v>229</v>
      </c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</row>
    <row r="96" s="2" customFormat="1" ht="22.8" customHeight="1">
      <c r="A96" s="41"/>
      <c r="B96" s="42"/>
      <c r="C96" s="102" t="s">
        <v>230</v>
      </c>
      <c r="D96" s="43"/>
      <c r="E96" s="43"/>
      <c r="F96" s="43"/>
      <c r="G96" s="43"/>
      <c r="H96" s="43"/>
      <c r="I96" s="43"/>
      <c r="J96" s="195">
        <f>BK96</f>
        <v>0</v>
      </c>
      <c r="K96" s="43"/>
      <c r="L96" s="47"/>
      <c r="M96" s="98"/>
      <c r="N96" s="196"/>
      <c r="O96" s="99"/>
      <c r="P96" s="197">
        <f>P97</f>
        <v>0</v>
      </c>
      <c r="Q96" s="99"/>
      <c r="R96" s="197">
        <f>R97</f>
        <v>0.043860000000000003</v>
      </c>
      <c r="S96" s="99"/>
      <c r="T96" s="198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72</v>
      </c>
      <c r="AU96" s="20" t="s">
        <v>214</v>
      </c>
      <c r="BK96" s="199">
        <f>BK97</f>
        <v>0</v>
      </c>
    </row>
    <row r="97" s="12" customFormat="1" ht="25.92" customHeight="1">
      <c r="A97" s="12"/>
      <c r="B97" s="200"/>
      <c r="C97" s="201"/>
      <c r="D97" s="202" t="s">
        <v>72</v>
      </c>
      <c r="E97" s="203" t="s">
        <v>461</v>
      </c>
      <c r="F97" s="203" t="s">
        <v>462</v>
      </c>
      <c r="G97" s="201"/>
      <c r="H97" s="201"/>
      <c r="I97" s="204"/>
      <c r="J97" s="205">
        <f>BK97</f>
        <v>0</v>
      </c>
      <c r="K97" s="201"/>
      <c r="L97" s="206"/>
      <c r="M97" s="207"/>
      <c r="N97" s="208"/>
      <c r="O97" s="208"/>
      <c r="P97" s="209">
        <f>P98+P116+P145+P162</f>
        <v>0</v>
      </c>
      <c r="Q97" s="208"/>
      <c r="R97" s="209">
        <f>R98+R116+R145+R162</f>
        <v>0.043860000000000003</v>
      </c>
      <c r="S97" s="208"/>
      <c r="T97" s="210">
        <f>T98+T116+T145+T162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86</v>
      </c>
      <c r="AT97" s="212" t="s">
        <v>72</v>
      </c>
      <c r="AU97" s="212" t="s">
        <v>73</v>
      </c>
      <c r="AY97" s="211" t="s">
        <v>233</v>
      </c>
      <c r="BK97" s="213">
        <f>BK98+BK116+BK145+BK162</f>
        <v>0</v>
      </c>
    </row>
    <row r="98" s="12" customFormat="1" ht="22.8" customHeight="1">
      <c r="A98" s="12"/>
      <c r="B98" s="200"/>
      <c r="C98" s="201"/>
      <c r="D98" s="202" t="s">
        <v>72</v>
      </c>
      <c r="E98" s="214" t="s">
        <v>3535</v>
      </c>
      <c r="F98" s="214" t="s">
        <v>3536</v>
      </c>
      <c r="G98" s="201"/>
      <c r="H98" s="201"/>
      <c r="I98" s="204"/>
      <c r="J98" s="215">
        <f>BK98</f>
        <v>0</v>
      </c>
      <c r="K98" s="201"/>
      <c r="L98" s="206"/>
      <c r="M98" s="207"/>
      <c r="N98" s="208"/>
      <c r="O98" s="208"/>
      <c r="P98" s="209">
        <f>SUM(P99:P115)</f>
        <v>0</v>
      </c>
      <c r="Q98" s="208"/>
      <c r="R98" s="209">
        <f>SUM(R99:R115)</f>
        <v>0.0086599999999999993</v>
      </c>
      <c r="S98" s="208"/>
      <c r="T98" s="210">
        <f>SUM(T99:T115)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86</v>
      </c>
      <c r="AT98" s="212" t="s">
        <v>72</v>
      </c>
      <c r="AU98" s="212" t="s">
        <v>80</v>
      </c>
      <c r="AY98" s="211" t="s">
        <v>233</v>
      </c>
      <c r="BK98" s="213">
        <f>SUM(BK99:BK115)</f>
        <v>0</v>
      </c>
    </row>
    <row r="99" s="2" customFormat="1" ht="21.75" customHeight="1">
      <c r="A99" s="41"/>
      <c r="B99" s="42"/>
      <c r="C99" s="216" t="s">
        <v>80</v>
      </c>
      <c r="D99" s="216" t="s">
        <v>235</v>
      </c>
      <c r="E99" s="217" t="s">
        <v>3634</v>
      </c>
      <c r="F99" s="218" t="s">
        <v>3635</v>
      </c>
      <c r="G99" s="219" t="s">
        <v>332</v>
      </c>
      <c r="H99" s="220">
        <v>6</v>
      </c>
      <c r="I99" s="221"/>
      <c r="J99" s="222">
        <f>ROUND(I99*H99,2)</f>
        <v>0</v>
      </c>
      <c r="K99" s="218" t="s">
        <v>239</v>
      </c>
      <c r="L99" s="47"/>
      <c r="M99" s="223" t="s">
        <v>21</v>
      </c>
      <c r="N99" s="224" t="s">
        <v>45</v>
      </c>
      <c r="O99" s="87"/>
      <c r="P99" s="225">
        <f>O99*H99</f>
        <v>0</v>
      </c>
      <c r="Q99" s="225">
        <v>0.00040999999999999999</v>
      </c>
      <c r="R99" s="225">
        <f>Q99*H99</f>
        <v>0.0024599999999999999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394</v>
      </c>
      <c r="AT99" s="227" t="s">
        <v>235</v>
      </c>
      <c r="AU99" s="227" t="s">
        <v>86</v>
      </c>
      <c r="AY99" s="20" t="s">
        <v>233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86</v>
      </c>
      <c r="BK99" s="228">
        <f>ROUND(I99*H99,2)</f>
        <v>0</v>
      </c>
      <c r="BL99" s="20" t="s">
        <v>394</v>
      </c>
      <c r="BM99" s="227" t="s">
        <v>3636</v>
      </c>
    </row>
    <row r="100" s="2" customFormat="1">
      <c r="A100" s="41"/>
      <c r="B100" s="42"/>
      <c r="C100" s="43"/>
      <c r="D100" s="229" t="s">
        <v>242</v>
      </c>
      <c r="E100" s="43"/>
      <c r="F100" s="230" t="s">
        <v>3637</v>
      </c>
      <c r="G100" s="43"/>
      <c r="H100" s="43"/>
      <c r="I100" s="231"/>
      <c r="J100" s="43"/>
      <c r="K100" s="43"/>
      <c r="L100" s="47"/>
      <c r="M100" s="232"/>
      <c r="N100" s="233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242</v>
      </c>
      <c r="AU100" s="20" t="s">
        <v>86</v>
      </c>
    </row>
    <row r="101" s="2" customFormat="1">
      <c r="A101" s="41"/>
      <c r="B101" s="42"/>
      <c r="C101" s="43"/>
      <c r="D101" s="236" t="s">
        <v>409</v>
      </c>
      <c r="E101" s="43"/>
      <c r="F101" s="281" t="s">
        <v>3638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409</v>
      </c>
      <c r="AU101" s="20" t="s">
        <v>86</v>
      </c>
    </row>
    <row r="102" s="2" customFormat="1" ht="21.75" customHeight="1">
      <c r="A102" s="41"/>
      <c r="B102" s="42"/>
      <c r="C102" s="216" t="s">
        <v>86</v>
      </c>
      <c r="D102" s="216" t="s">
        <v>235</v>
      </c>
      <c r="E102" s="217" t="s">
        <v>3639</v>
      </c>
      <c r="F102" s="218" t="s">
        <v>3640</v>
      </c>
      <c r="G102" s="219" t="s">
        <v>332</v>
      </c>
      <c r="H102" s="220">
        <v>4</v>
      </c>
      <c r="I102" s="221"/>
      <c r="J102" s="222">
        <f>ROUND(I102*H102,2)</f>
        <v>0</v>
      </c>
      <c r="K102" s="218" t="s">
        <v>239</v>
      </c>
      <c r="L102" s="47"/>
      <c r="M102" s="223" t="s">
        <v>21</v>
      </c>
      <c r="N102" s="224" t="s">
        <v>45</v>
      </c>
      <c r="O102" s="87"/>
      <c r="P102" s="225">
        <f>O102*H102</f>
        <v>0</v>
      </c>
      <c r="Q102" s="225">
        <v>0.00071000000000000002</v>
      </c>
      <c r="R102" s="225">
        <f>Q102*H102</f>
        <v>0.0028400000000000001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394</v>
      </c>
      <c r="AT102" s="227" t="s">
        <v>235</v>
      </c>
      <c r="AU102" s="227" t="s">
        <v>86</v>
      </c>
      <c r="AY102" s="20" t="s">
        <v>233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86</v>
      </c>
      <c r="BK102" s="228">
        <f>ROUND(I102*H102,2)</f>
        <v>0</v>
      </c>
      <c r="BL102" s="20" t="s">
        <v>394</v>
      </c>
      <c r="BM102" s="227" t="s">
        <v>3641</v>
      </c>
    </row>
    <row r="103" s="2" customFormat="1">
      <c r="A103" s="41"/>
      <c r="B103" s="42"/>
      <c r="C103" s="43"/>
      <c r="D103" s="229" t="s">
        <v>242</v>
      </c>
      <c r="E103" s="43"/>
      <c r="F103" s="230" t="s">
        <v>3642</v>
      </c>
      <c r="G103" s="43"/>
      <c r="H103" s="43"/>
      <c r="I103" s="231"/>
      <c r="J103" s="43"/>
      <c r="K103" s="43"/>
      <c r="L103" s="47"/>
      <c r="M103" s="232"/>
      <c r="N103" s="233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242</v>
      </c>
      <c r="AU103" s="20" t="s">
        <v>86</v>
      </c>
    </row>
    <row r="104" s="2" customFormat="1">
      <c r="A104" s="41"/>
      <c r="B104" s="42"/>
      <c r="C104" s="43"/>
      <c r="D104" s="236" t="s">
        <v>409</v>
      </c>
      <c r="E104" s="43"/>
      <c r="F104" s="281" t="s">
        <v>3638</v>
      </c>
      <c r="G104" s="43"/>
      <c r="H104" s="43"/>
      <c r="I104" s="231"/>
      <c r="J104" s="43"/>
      <c r="K104" s="43"/>
      <c r="L104" s="47"/>
      <c r="M104" s="232"/>
      <c r="N104" s="233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409</v>
      </c>
      <c r="AU104" s="20" t="s">
        <v>86</v>
      </c>
    </row>
    <row r="105" s="2" customFormat="1" ht="21.75" customHeight="1">
      <c r="A105" s="41"/>
      <c r="B105" s="42"/>
      <c r="C105" s="216" t="s">
        <v>117</v>
      </c>
      <c r="D105" s="216" t="s">
        <v>235</v>
      </c>
      <c r="E105" s="217" t="s">
        <v>3643</v>
      </c>
      <c r="F105" s="218" t="s">
        <v>3644</v>
      </c>
      <c r="G105" s="219" t="s">
        <v>332</v>
      </c>
      <c r="H105" s="220">
        <v>1.5</v>
      </c>
      <c r="I105" s="221"/>
      <c r="J105" s="222">
        <f>ROUND(I105*H105,2)</f>
        <v>0</v>
      </c>
      <c r="K105" s="218" t="s">
        <v>239</v>
      </c>
      <c r="L105" s="47"/>
      <c r="M105" s="223" t="s">
        <v>21</v>
      </c>
      <c r="N105" s="224" t="s">
        <v>45</v>
      </c>
      <c r="O105" s="87"/>
      <c r="P105" s="225">
        <f>O105*H105</f>
        <v>0</v>
      </c>
      <c r="Q105" s="225">
        <v>0.0022399999999999998</v>
      </c>
      <c r="R105" s="225">
        <f>Q105*H105</f>
        <v>0.0033599999999999997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394</v>
      </c>
      <c r="AT105" s="227" t="s">
        <v>235</v>
      </c>
      <c r="AU105" s="227" t="s">
        <v>86</v>
      </c>
      <c r="AY105" s="20" t="s">
        <v>233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86</v>
      </c>
      <c r="BK105" s="228">
        <f>ROUND(I105*H105,2)</f>
        <v>0</v>
      </c>
      <c r="BL105" s="20" t="s">
        <v>394</v>
      </c>
      <c r="BM105" s="227" t="s">
        <v>3645</v>
      </c>
    </row>
    <row r="106" s="2" customFormat="1">
      <c r="A106" s="41"/>
      <c r="B106" s="42"/>
      <c r="C106" s="43"/>
      <c r="D106" s="229" t="s">
        <v>242</v>
      </c>
      <c r="E106" s="43"/>
      <c r="F106" s="230" t="s">
        <v>3646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242</v>
      </c>
      <c r="AU106" s="20" t="s">
        <v>86</v>
      </c>
    </row>
    <row r="107" s="2" customFormat="1">
      <c r="A107" s="41"/>
      <c r="B107" s="42"/>
      <c r="C107" s="43"/>
      <c r="D107" s="236" t="s">
        <v>409</v>
      </c>
      <c r="E107" s="43"/>
      <c r="F107" s="281" t="s">
        <v>3638</v>
      </c>
      <c r="G107" s="43"/>
      <c r="H107" s="43"/>
      <c r="I107" s="231"/>
      <c r="J107" s="43"/>
      <c r="K107" s="43"/>
      <c r="L107" s="47"/>
      <c r="M107" s="232"/>
      <c r="N107" s="233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409</v>
      </c>
      <c r="AU107" s="20" t="s">
        <v>86</v>
      </c>
    </row>
    <row r="108" s="2" customFormat="1" ht="24.15" customHeight="1">
      <c r="A108" s="41"/>
      <c r="B108" s="42"/>
      <c r="C108" s="216" t="s">
        <v>240</v>
      </c>
      <c r="D108" s="216" t="s">
        <v>235</v>
      </c>
      <c r="E108" s="217" t="s">
        <v>3647</v>
      </c>
      <c r="F108" s="218" t="s">
        <v>3648</v>
      </c>
      <c r="G108" s="219" t="s">
        <v>402</v>
      </c>
      <c r="H108" s="220">
        <v>4</v>
      </c>
      <c r="I108" s="221"/>
      <c r="J108" s="222">
        <f>ROUND(I108*H108,2)</f>
        <v>0</v>
      </c>
      <c r="K108" s="218" t="s">
        <v>239</v>
      </c>
      <c r="L108" s="47"/>
      <c r="M108" s="223" t="s">
        <v>21</v>
      </c>
      <c r="N108" s="224" t="s">
        <v>45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394</v>
      </c>
      <c r="AT108" s="227" t="s">
        <v>235</v>
      </c>
      <c r="AU108" s="227" t="s">
        <v>86</v>
      </c>
      <c r="AY108" s="20" t="s">
        <v>233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86</v>
      </c>
      <c r="BK108" s="228">
        <f>ROUND(I108*H108,2)</f>
        <v>0</v>
      </c>
      <c r="BL108" s="20" t="s">
        <v>394</v>
      </c>
      <c r="BM108" s="227" t="s">
        <v>3649</v>
      </c>
    </row>
    <row r="109" s="2" customFormat="1">
      <c r="A109" s="41"/>
      <c r="B109" s="42"/>
      <c r="C109" s="43"/>
      <c r="D109" s="229" t="s">
        <v>242</v>
      </c>
      <c r="E109" s="43"/>
      <c r="F109" s="230" t="s">
        <v>3650</v>
      </c>
      <c r="G109" s="43"/>
      <c r="H109" s="43"/>
      <c r="I109" s="231"/>
      <c r="J109" s="43"/>
      <c r="K109" s="43"/>
      <c r="L109" s="47"/>
      <c r="M109" s="232"/>
      <c r="N109" s="233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242</v>
      </c>
      <c r="AU109" s="20" t="s">
        <v>86</v>
      </c>
    </row>
    <row r="110" s="2" customFormat="1" ht="24.15" customHeight="1">
      <c r="A110" s="41"/>
      <c r="B110" s="42"/>
      <c r="C110" s="216" t="s">
        <v>270</v>
      </c>
      <c r="D110" s="216" t="s">
        <v>235</v>
      </c>
      <c r="E110" s="217" t="s">
        <v>3651</v>
      </c>
      <c r="F110" s="218" t="s">
        <v>3652</v>
      </c>
      <c r="G110" s="219" t="s">
        <v>402</v>
      </c>
      <c r="H110" s="220">
        <v>1</v>
      </c>
      <c r="I110" s="221"/>
      <c r="J110" s="222">
        <f>ROUND(I110*H110,2)</f>
        <v>0</v>
      </c>
      <c r="K110" s="218" t="s">
        <v>239</v>
      </c>
      <c r="L110" s="47"/>
      <c r="M110" s="223" t="s">
        <v>21</v>
      </c>
      <c r="N110" s="224" t="s">
        <v>45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394</v>
      </c>
      <c r="AT110" s="227" t="s">
        <v>235</v>
      </c>
      <c r="AU110" s="227" t="s">
        <v>86</v>
      </c>
      <c r="AY110" s="20" t="s">
        <v>233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86</v>
      </c>
      <c r="BK110" s="228">
        <f>ROUND(I110*H110,2)</f>
        <v>0</v>
      </c>
      <c r="BL110" s="20" t="s">
        <v>394</v>
      </c>
      <c r="BM110" s="227" t="s">
        <v>3653</v>
      </c>
    </row>
    <row r="111" s="2" customFormat="1">
      <c r="A111" s="41"/>
      <c r="B111" s="42"/>
      <c r="C111" s="43"/>
      <c r="D111" s="229" t="s">
        <v>242</v>
      </c>
      <c r="E111" s="43"/>
      <c r="F111" s="230" t="s">
        <v>3654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242</v>
      </c>
      <c r="AU111" s="20" t="s">
        <v>86</v>
      </c>
    </row>
    <row r="112" s="2" customFormat="1" ht="24.15" customHeight="1">
      <c r="A112" s="41"/>
      <c r="B112" s="42"/>
      <c r="C112" s="216" t="s">
        <v>276</v>
      </c>
      <c r="D112" s="216" t="s">
        <v>235</v>
      </c>
      <c r="E112" s="217" t="s">
        <v>3655</v>
      </c>
      <c r="F112" s="218" t="s">
        <v>3656</v>
      </c>
      <c r="G112" s="219" t="s">
        <v>402</v>
      </c>
      <c r="H112" s="220">
        <v>1</v>
      </c>
      <c r="I112" s="221"/>
      <c r="J112" s="222">
        <f>ROUND(I112*H112,2)</f>
        <v>0</v>
      </c>
      <c r="K112" s="218" t="s">
        <v>239</v>
      </c>
      <c r="L112" s="47"/>
      <c r="M112" s="223" t="s">
        <v>21</v>
      </c>
      <c r="N112" s="224" t="s">
        <v>45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394</v>
      </c>
      <c r="AT112" s="227" t="s">
        <v>235</v>
      </c>
      <c r="AU112" s="227" t="s">
        <v>86</v>
      </c>
      <c r="AY112" s="20" t="s">
        <v>233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86</v>
      </c>
      <c r="BK112" s="228">
        <f>ROUND(I112*H112,2)</f>
        <v>0</v>
      </c>
      <c r="BL112" s="20" t="s">
        <v>394</v>
      </c>
      <c r="BM112" s="227" t="s">
        <v>3657</v>
      </c>
    </row>
    <row r="113" s="2" customFormat="1">
      <c r="A113" s="41"/>
      <c r="B113" s="42"/>
      <c r="C113" s="43"/>
      <c r="D113" s="229" t="s">
        <v>242</v>
      </c>
      <c r="E113" s="43"/>
      <c r="F113" s="230" t="s">
        <v>3658</v>
      </c>
      <c r="G113" s="43"/>
      <c r="H113" s="43"/>
      <c r="I113" s="231"/>
      <c r="J113" s="43"/>
      <c r="K113" s="43"/>
      <c r="L113" s="47"/>
      <c r="M113" s="232"/>
      <c r="N113" s="233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242</v>
      </c>
      <c r="AU113" s="20" t="s">
        <v>86</v>
      </c>
    </row>
    <row r="114" s="2" customFormat="1" ht="24.15" customHeight="1">
      <c r="A114" s="41"/>
      <c r="B114" s="42"/>
      <c r="C114" s="216" t="s">
        <v>284</v>
      </c>
      <c r="D114" s="216" t="s">
        <v>235</v>
      </c>
      <c r="E114" s="217" t="s">
        <v>3659</v>
      </c>
      <c r="F114" s="218" t="s">
        <v>3660</v>
      </c>
      <c r="G114" s="219" t="s">
        <v>332</v>
      </c>
      <c r="H114" s="220">
        <v>11.5</v>
      </c>
      <c r="I114" s="221"/>
      <c r="J114" s="222">
        <f>ROUND(I114*H114,2)</f>
        <v>0</v>
      </c>
      <c r="K114" s="218" t="s">
        <v>239</v>
      </c>
      <c r="L114" s="47"/>
      <c r="M114" s="223" t="s">
        <v>21</v>
      </c>
      <c r="N114" s="224" t="s">
        <v>45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394</v>
      </c>
      <c r="AT114" s="227" t="s">
        <v>235</v>
      </c>
      <c r="AU114" s="227" t="s">
        <v>86</v>
      </c>
      <c r="AY114" s="20" t="s">
        <v>233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86</v>
      </c>
      <c r="BK114" s="228">
        <f>ROUND(I114*H114,2)</f>
        <v>0</v>
      </c>
      <c r="BL114" s="20" t="s">
        <v>394</v>
      </c>
      <c r="BM114" s="227" t="s">
        <v>3661</v>
      </c>
    </row>
    <row r="115" s="2" customFormat="1">
      <c r="A115" s="41"/>
      <c r="B115" s="42"/>
      <c r="C115" s="43"/>
      <c r="D115" s="229" t="s">
        <v>242</v>
      </c>
      <c r="E115" s="43"/>
      <c r="F115" s="230" t="s">
        <v>3662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242</v>
      </c>
      <c r="AU115" s="20" t="s">
        <v>86</v>
      </c>
    </row>
    <row r="116" s="12" customFormat="1" ht="22.8" customHeight="1">
      <c r="A116" s="12"/>
      <c r="B116" s="200"/>
      <c r="C116" s="201"/>
      <c r="D116" s="202" t="s">
        <v>72</v>
      </c>
      <c r="E116" s="214" t="s">
        <v>463</v>
      </c>
      <c r="F116" s="214" t="s">
        <v>464</v>
      </c>
      <c r="G116" s="201"/>
      <c r="H116" s="201"/>
      <c r="I116" s="204"/>
      <c r="J116" s="215">
        <f>BK116</f>
        <v>0</v>
      </c>
      <c r="K116" s="201"/>
      <c r="L116" s="206"/>
      <c r="M116" s="207"/>
      <c r="N116" s="208"/>
      <c r="O116" s="208"/>
      <c r="P116" s="209">
        <f>SUM(P117:P144)</f>
        <v>0</v>
      </c>
      <c r="Q116" s="208"/>
      <c r="R116" s="209">
        <f>SUM(R117:R144)</f>
        <v>0.030490000000000003</v>
      </c>
      <c r="S116" s="208"/>
      <c r="T116" s="210">
        <f>SUM(T117:T144)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11" t="s">
        <v>86</v>
      </c>
      <c r="AT116" s="212" t="s">
        <v>72</v>
      </c>
      <c r="AU116" s="212" t="s">
        <v>80</v>
      </c>
      <c r="AY116" s="211" t="s">
        <v>233</v>
      </c>
      <c r="BK116" s="213">
        <f>SUM(BK117:BK144)</f>
        <v>0</v>
      </c>
    </row>
    <row r="117" s="2" customFormat="1" ht="33" customHeight="1">
      <c r="A117" s="41"/>
      <c r="B117" s="42"/>
      <c r="C117" s="216" t="s">
        <v>289</v>
      </c>
      <c r="D117" s="216" t="s">
        <v>235</v>
      </c>
      <c r="E117" s="217" t="s">
        <v>3663</v>
      </c>
      <c r="F117" s="218" t="s">
        <v>3664</v>
      </c>
      <c r="G117" s="219" t="s">
        <v>332</v>
      </c>
      <c r="H117" s="220">
        <v>9</v>
      </c>
      <c r="I117" s="221"/>
      <c r="J117" s="222">
        <f>ROUND(I117*H117,2)</f>
        <v>0</v>
      </c>
      <c r="K117" s="218" t="s">
        <v>239</v>
      </c>
      <c r="L117" s="47"/>
      <c r="M117" s="223" t="s">
        <v>21</v>
      </c>
      <c r="N117" s="224" t="s">
        <v>45</v>
      </c>
      <c r="O117" s="87"/>
      <c r="P117" s="225">
        <f>O117*H117</f>
        <v>0</v>
      </c>
      <c r="Q117" s="225">
        <v>0.00097999999999999997</v>
      </c>
      <c r="R117" s="225">
        <f>Q117*H117</f>
        <v>0.0088199999999999997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394</v>
      </c>
      <c r="AT117" s="227" t="s">
        <v>235</v>
      </c>
      <c r="AU117" s="227" t="s">
        <v>86</v>
      </c>
      <c r="AY117" s="20" t="s">
        <v>233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86</v>
      </c>
      <c r="BK117" s="228">
        <f>ROUND(I117*H117,2)</f>
        <v>0</v>
      </c>
      <c r="BL117" s="20" t="s">
        <v>394</v>
      </c>
      <c r="BM117" s="227" t="s">
        <v>3665</v>
      </c>
    </row>
    <row r="118" s="2" customFormat="1">
      <c r="A118" s="41"/>
      <c r="B118" s="42"/>
      <c r="C118" s="43"/>
      <c r="D118" s="229" t="s">
        <v>242</v>
      </c>
      <c r="E118" s="43"/>
      <c r="F118" s="230" t="s">
        <v>3666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242</v>
      </c>
      <c r="AU118" s="20" t="s">
        <v>86</v>
      </c>
    </row>
    <row r="119" s="2" customFormat="1" ht="33" customHeight="1">
      <c r="A119" s="41"/>
      <c r="B119" s="42"/>
      <c r="C119" s="216" t="s">
        <v>296</v>
      </c>
      <c r="D119" s="216" t="s">
        <v>235</v>
      </c>
      <c r="E119" s="217" t="s">
        <v>3667</v>
      </c>
      <c r="F119" s="218" t="s">
        <v>3668</v>
      </c>
      <c r="G119" s="219" t="s">
        <v>332</v>
      </c>
      <c r="H119" s="220">
        <v>5</v>
      </c>
      <c r="I119" s="221"/>
      <c r="J119" s="222">
        <f>ROUND(I119*H119,2)</f>
        <v>0</v>
      </c>
      <c r="K119" s="218" t="s">
        <v>239</v>
      </c>
      <c r="L119" s="47"/>
      <c r="M119" s="223" t="s">
        <v>21</v>
      </c>
      <c r="N119" s="224" t="s">
        <v>45</v>
      </c>
      <c r="O119" s="87"/>
      <c r="P119" s="225">
        <f>O119*H119</f>
        <v>0</v>
      </c>
      <c r="Q119" s="225">
        <v>0.0012600000000000001</v>
      </c>
      <c r="R119" s="225">
        <f>Q119*H119</f>
        <v>0.0063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394</v>
      </c>
      <c r="AT119" s="227" t="s">
        <v>235</v>
      </c>
      <c r="AU119" s="227" t="s">
        <v>86</v>
      </c>
      <c r="AY119" s="20" t="s">
        <v>233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86</v>
      </c>
      <c r="BK119" s="228">
        <f>ROUND(I119*H119,2)</f>
        <v>0</v>
      </c>
      <c r="BL119" s="20" t="s">
        <v>394</v>
      </c>
      <c r="BM119" s="227" t="s">
        <v>3669</v>
      </c>
    </row>
    <row r="120" s="2" customFormat="1">
      <c r="A120" s="41"/>
      <c r="B120" s="42"/>
      <c r="C120" s="43"/>
      <c r="D120" s="229" t="s">
        <v>242</v>
      </c>
      <c r="E120" s="43"/>
      <c r="F120" s="230" t="s">
        <v>3670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242</v>
      </c>
      <c r="AU120" s="20" t="s">
        <v>86</v>
      </c>
    </row>
    <row r="121" s="14" customFormat="1">
      <c r="A121" s="14"/>
      <c r="B121" s="245"/>
      <c r="C121" s="246"/>
      <c r="D121" s="236" t="s">
        <v>244</v>
      </c>
      <c r="E121" s="247" t="s">
        <v>21</v>
      </c>
      <c r="F121" s="248" t="s">
        <v>270</v>
      </c>
      <c r="G121" s="246"/>
      <c r="H121" s="249">
        <v>5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244</v>
      </c>
      <c r="AU121" s="255" t="s">
        <v>86</v>
      </c>
      <c r="AV121" s="14" t="s">
        <v>86</v>
      </c>
      <c r="AW121" s="14" t="s">
        <v>33</v>
      </c>
      <c r="AX121" s="14" t="s">
        <v>80</v>
      </c>
      <c r="AY121" s="255" t="s">
        <v>233</v>
      </c>
    </row>
    <row r="122" s="2" customFormat="1" ht="24.15" customHeight="1">
      <c r="A122" s="41"/>
      <c r="B122" s="42"/>
      <c r="C122" s="216" t="s">
        <v>302</v>
      </c>
      <c r="D122" s="216" t="s">
        <v>235</v>
      </c>
      <c r="E122" s="217" t="s">
        <v>3671</v>
      </c>
      <c r="F122" s="218" t="s">
        <v>3672</v>
      </c>
      <c r="G122" s="219" t="s">
        <v>473</v>
      </c>
      <c r="H122" s="220">
        <v>14</v>
      </c>
      <c r="I122" s="221"/>
      <c r="J122" s="222">
        <f>ROUND(I122*H122,2)</f>
        <v>0</v>
      </c>
      <c r="K122" s="218" t="s">
        <v>239</v>
      </c>
      <c r="L122" s="47"/>
      <c r="M122" s="223" t="s">
        <v>21</v>
      </c>
      <c r="N122" s="224" t="s">
        <v>45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394</v>
      </c>
      <c r="AT122" s="227" t="s">
        <v>235</v>
      </c>
      <c r="AU122" s="227" t="s">
        <v>86</v>
      </c>
      <c r="AY122" s="20" t="s">
        <v>233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86</v>
      </c>
      <c r="BK122" s="228">
        <f>ROUND(I122*H122,2)</f>
        <v>0</v>
      </c>
      <c r="BL122" s="20" t="s">
        <v>394</v>
      </c>
      <c r="BM122" s="227" t="s">
        <v>3673</v>
      </c>
    </row>
    <row r="123" s="2" customFormat="1">
      <c r="A123" s="41"/>
      <c r="B123" s="42"/>
      <c r="C123" s="43"/>
      <c r="D123" s="229" t="s">
        <v>242</v>
      </c>
      <c r="E123" s="43"/>
      <c r="F123" s="230" t="s">
        <v>3674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242</v>
      </c>
      <c r="AU123" s="20" t="s">
        <v>86</v>
      </c>
    </row>
    <row r="124" s="2" customFormat="1" ht="37.8" customHeight="1">
      <c r="A124" s="41"/>
      <c r="B124" s="42"/>
      <c r="C124" s="216" t="s">
        <v>314</v>
      </c>
      <c r="D124" s="216" t="s">
        <v>235</v>
      </c>
      <c r="E124" s="217" t="s">
        <v>3675</v>
      </c>
      <c r="F124" s="218" t="s">
        <v>3676</v>
      </c>
      <c r="G124" s="219" t="s">
        <v>473</v>
      </c>
      <c r="H124" s="220">
        <v>14</v>
      </c>
      <c r="I124" s="221"/>
      <c r="J124" s="222">
        <f>ROUND(I124*H124,2)</f>
        <v>0</v>
      </c>
      <c r="K124" s="218" t="s">
        <v>239</v>
      </c>
      <c r="L124" s="47"/>
      <c r="M124" s="223" t="s">
        <v>21</v>
      </c>
      <c r="N124" s="224" t="s">
        <v>45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394</v>
      </c>
      <c r="AT124" s="227" t="s">
        <v>235</v>
      </c>
      <c r="AU124" s="227" t="s">
        <v>86</v>
      </c>
      <c r="AY124" s="20" t="s">
        <v>233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86</v>
      </c>
      <c r="BK124" s="228">
        <f>ROUND(I124*H124,2)</f>
        <v>0</v>
      </c>
      <c r="BL124" s="20" t="s">
        <v>394</v>
      </c>
      <c r="BM124" s="227" t="s">
        <v>3677</v>
      </c>
    </row>
    <row r="125" s="2" customFormat="1">
      <c r="A125" s="41"/>
      <c r="B125" s="42"/>
      <c r="C125" s="43"/>
      <c r="D125" s="229" t="s">
        <v>242</v>
      </c>
      <c r="E125" s="43"/>
      <c r="F125" s="230" t="s">
        <v>3678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242</v>
      </c>
      <c r="AU125" s="20" t="s">
        <v>86</v>
      </c>
    </row>
    <row r="126" s="2" customFormat="1" ht="49.05" customHeight="1">
      <c r="A126" s="41"/>
      <c r="B126" s="42"/>
      <c r="C126" s="216" t="s">
        <v>371</v>
      </c>
      <c r="D126" s="216" t="s">
        <v>235</v>
      </c>
      <c r="E126" s="217" t="s">
        <v>3679</v>
      </c>
      <c r="F126" s="218" t="s">
        <v>3680</v>
      </c>
      <c r="G126" s="219" t="s">
        <v>332</v>
      </c>
      <c r="H126" s="220">
        <v>14</v>
      </c>
      <c r="I126" s="221"/>
      <c r="J126" s="222">
        <f>ROUND(I126*H126,2)</f>
        <v>0</v>
      </c>
      <c r="K126" s="218" t="s">
        <v>239</v>
      </c>
      <c r="L126" s="47"/>
      <c r="M126" s="223" t="s">
        <v>21</v>
      </c>
      <c r="N126" s="224" t="s">
        <v>45</v>
      </c>
      <c r="O126" s="87"/>
      <c r="P126" s="225">
        <f>O126*H126</f>
        <v>0</v>
      </c>
      <c r="Q126" s="225">
        <v>4.0000000000000003E-05</v>
      </c>
      <c r="R126" s="225">
        <f>Q126*H126</f>
        <v>0.00056000000000000006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394</v>
      </c>
      <c r="AT126" s="227" t="s">
        <v>235</v>
      </c>
      <c r="AU126" s="227" t="s">
        <v>86</v>
      </c>
      <c r="AY126" s="20" t="s">
        <v>233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86</v>
      </c>
      <c r="BK126" s="228">
        <f>ROUND(I126*H126,2)</f>
        <v>0</v>
      </c>
      <c r="BL126" s="20" t="s">
        <v>394</v>
      </c>
      <c r="BM126" s="227" t="s">
        <v>3681</v>
      </c>
    </row>
    <row r="127" s="2" customFormat="1">
      <c r="A127" s="41"/>
      <c r="B127" s="42"/>
      <c r="C127" s="43"/>
      <c r="D127" s="229" t="s">
        <v>242</v>
      </c>
      <c r="E127" s="43"/>
      <c r="F127" s="230" t="s">
        <v>3682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242</v>
      </c>
      <c r="AU127" s="20" t="s">
        <v>86</v>
      </c>
    </row>
    <row r="128" s="2" customFormat="1" ht="24.15" customHeight="1">
      <c r="A128" s="41"/>
      <c r="B128" s="42"/>
      <c r="C128" s="216" t="s">
        <v>377</v>
      </c>
      <c r="D128" s="216" t="s">
        <v>235</v>
      </c>
      <c r="E128" s="217" t="s">
        <v>3683</v>
      </c>
      <c r="F128" s="218" t="s">
        <v>3684</v>
      </c>
      <c r="G128" s="219" t="s">
        <v>402</v>
      </c>
      <c r="H128" s="220">
        <v>9</v>
      </c>
      <c r="I128" s="221"/>
      <c r="J128" s="222">
        <f>ROUND(I128*H128,2)</f>
        <v>0</v>
      </c>
      <c r="K128" s="218" t="s">
        <v>239</v>
      </c>
      <c r="L128" s="47"/>
      <c r="M128" s="223" t="s">
        <v>21</v>
      </c>
      <c r="N128" s="224" t="s">
        <v>45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394</v>
      </c>
      <c r="AT128" s="227" t="s">
        <v>235</v>
      </c>
      <c r="AU128" s="227" t="s">
        <v>86</v>
      </c>
      <c r="AY128" s="20" t="s">
        <v>233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86</v>
      </c>
      <c r="BK128" s="228">
        <f>ROUND(I128*H128,2)</f>
        <v>0</v>
      </c>
      <c r="BL128" s="20" t="s">
        <v>394</v>
      </c>
      <c r="BM128" s="227" t="s">
        <v>3685</v>
      </c>
    </row>
    <row r="129" s="2" customFormat="1">
      <c r="A129" s="41"/>
      <c r="B129" s="42"/>
      <c r="C129" s="43"/>
      <c r="D129" s="229" t="s">
        <v>242</v>
      </c>
      <c r="E129" s="43"/>
      <c r="F129" s="230" t="s">
        <v>3686</v>
      </c>
      <c r="G129" s="43"/>
      <c r="H129" s="43"/>
      <c r="I129" s="231"/>
      <c r="J129" s="43"/>
      <c r="K129" s="43"/>
      <c r="L129" s="47"/>
      <c r="M129" s="232"/>
      <c r="N129" s="233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242</v>
      </c>
      <c r="AU129" s="20" t="s">
        <v>86</v>
      </c>
    </row>
    <row r="130" s="2" customFormat="1">
      <c r="A130" s="41"/>
      <c r="B130" s="42"/>
      <c r="C130" s="43"/>
      <c r="D130" s="236" t="s">
        <v>409</v>
      </c>
      <c r="E130" s="43"/>
      <c r="F130" s="281" t="s">
        <v>3687</v>
      </c>
      <c r="G130" s="43"/>
      <c r="H130" s="43"/>
      <c r="I130" s="231"/>
      <c r="J130" s="43"/>
      <c r="K130" s="43"/>
      <c r="L130" s="47"/>
      <c r="M130" s="232"/>
      <c r="N130" s="233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409</v>
      </c>
      <c r="AU130" s="20" t="s">
        <v>86</v>
      </c>
    </row>
    <row r="131" s="2" customFormat="1" ht="24.15" customHeight="1">
      <c r="A131" s="41"/>
      <c r="B131" s="42"/>
      <c r="C131" s="216" t="s">
        <v>383</v>
      </c>
      <c r="D131" s="216" t="s">
        <v>235</v>
      </c>
      <c r="E131" s="217" t="s">
        <v>3688</v>
      </c>
      <c r="F131" s="218" t="s">
        <v>3689</v>
      </c>
      <c r="G131" s="219" t="s">
        <v>402</v>
      </c>
      <c r="H131" s="220">
        <v>5</v>
      </c>
      <c r="I131" s="221"/>
      <c r="J131" s="222">
        <f>ROUND(I131*H131,2)</f>
        <v>0</v>
      </c>
      <c r="K131" s="218" t="s">
        <v>239</v>
      </c>
      <c r="L131" s="47"/>
      <c r="M131" s="223" t="s">
        <v>21</v>
      </c>
      <c r="N131" s="224" t="s">
        <v>45</v>
      </c>
      <c r="O131" s="87"/>
      <c r="P131" s="225">
        <f>O131*H131</f>
        <v>0</v>
      </c>
      <c r="Q131" s="225">
        <v>0.00075000000000000002</v>
      </c>
      <c r="R131" s="225">
        <f>Q131*H131</f>
        <v>0.0037499999999999999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394</v>
      </c>
      <c r="AT131" s="227" t="s">
        <v>235</v>
      </c>
      <c r="AU131" s="227" t="s">
        <v>86</v>
      </c>
      <c r="AY131" s="20" t="s">
        <v>233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86</v>
      </c>
      <c r="BK131" s="228">
        <f>ROUND(I131*H131,2)</f>
        <v>0</v>
      </c>
      <c r="BL131" s="20" t="s">
        <v>394</v>
      </c>
      <c r="BM131" s="227" t="s">
        <v>3690</v>
      </c>
    </row>
    <row r="132" s="2" customFormat="1">
      <c r="A132" s="41"/>
      <c r="B132" s="42"/>
      <c r="C132" s="43"/>
      <c r="D132" s="229" t="s">
        <v>242</v>
      </c>
      <c r="E132" s="43"/>
      <c r="F132" s="230" t="s">
        <v>3691</v>
      </c>
      <c r="G132" s="43"/>
      <c r="H132" s="43"/>
      <c r="I132" s="231"/>
      <c r="J132" s="43"/>
      <c r="K132" s="43"/>
      <c r="L132" s="47"/>
      <c r="M132" s="232"/>
      <c r="N132" s="233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242</v>
      </c>
      <c r="AU132" s="20" t="s">
        <v>86</v>
      </c>
    </row>
    <row r="133" s="2" customFormat="1" ht="24.15" customHeight="1">
      <c r="A133" s="41"/>
      <c r="B133" s="42"/>
      <c r="C133" s="216" t="s">
        <v>8</v>
      </c>
      <c r="D133" s="216" t="s">
        <v>235</v>
      </c>
      <c r="E133" s="217" t="s">
        <v>3692</v>
      </c>
      <c r="F133" s="218" t="s">
        <v>3693</v>
      </c>
      <c r="G133" s="219" t="s">
        <v>402</v>
      </c>
      <c r="H133" s="220">
        <v>4</v>
      </c>
      <c r="I133" s="221"/>
      <c r="J133" s="222">
        <f>ROUND(I133*H133,2)</f>
        <v>0</v>
      </c>
      <c r="K133" s="218" t="s">
        <v>239</v>
      </c>
      <c r="L133" s="47"/>
      <c r="M133" s="223" t="s">
        <v>21</v>
      </c>
      <c r="N133" s="224" t="s">
        <v>45</v>
      </c>
      <c r="O133" s="87"/>
      <c r="P133" s="225">
        <f>O133*H133</f>
        <v>0</v>
      </c>
      <c r="Q133" s="225">
        <v>0.00097000000000000005</v>
      </c>
      <c r="R133" s="225">
        <f>Q133*H133</f>
        <v>0.0038800000000000002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394</v>
      </c>
      <c r="AT133" s="227" t="s">
        <v>235</v>
      </c>
      <c r="AU133" s="227" t="s">
        <v>86</v>
      </c>
      <c r="AY133" s="20" t="s">
        <v>233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86</v>
      </c>
      <c r="BK133" s="228">
        <f>ROUND(I133*H133,2)</f>
        <v>0</v>
      </c>
      <c r="BL133" s="20" t="s">
        <v>394</v>
      </c>
      <c r="BM133" s="227" t="s">
        <v>3694</v>
      </c>
    </row>
    <row r="134" s="2" customFormat="1">
      <c r="A134" s="41"/>
      <c r="B134" s="42"/>
      <c r="C134" s="43"/>
      <c r="D134" s="229" t="s">
        <v>242</v>
      </c>
      <c r="E134" s="43"/>
      <c r="F134" s="230" t="s">
        <v>3695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242</v>
      </c>
      <c r="AU134" s="20" t="s">
        <v>86</v>
      </c>
    </row>
    <row r="135" s="2" customFormat="1" ht="37.8" customHeight="1">
      <c r="A135" s="41"/>
      <c r="B135" s="42"/>
      <c r="C135" s="216" t="s">
        <v>394</v>
      </c>
      <c r="D135" s="216" t="s">
        <v>235</v>
      </c>
      <c r="E135" s="217" t="s">
        <v>3696</v>
      </c>
      <c r="F135" s="218" t="s">
        <v>3697</v>
      </c>
      <c r="G135" s="219" t="s">
        <v>402</v>
      </c>
      <c r="H135" s="220">
        <v>1</v>
      </c>
      <c r="I135" s="221"/>
      <c r="J135" s="222">
        <f>ROUND(I135*H135,2)</f>
        <v>0</v>
      </c>
      <c r="K135" s="218" t="s">
        <v>239</v>
      </c>
      <c r="L135" s="47"/>
      <c r="M135" s="223" t="s">
        <v>21</v>
      </c>
      <c r="N135" s="224" t="s">
        <v>45</v>
      </c>
      <c r="O135" s="87"/>
      <c r="P135" s="225">
        <f>O135*H135</f>
        <v>0</v>
      </c>
      <c r="Q135" s="225">
        <v>0.0011800000000000001</v>
      </c>
      <c r="R135" s="225">
        <f>Q135*H135</f>
        <v>0.0011800000000000001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394</v>
      </c>
      <c r="AT135" s="227" t="s">
        <v>235</v>
      </c>
      <c r="AU135" s="227" t="s">
        <v>86</v>
      </c>
      <c r="AY135" s="20" t="s">
        <v>233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86</v>
      </c>
      <c r="BK135" s="228">
        <f>ROUND(I135*H135,2)</f>
        <v>0</v>
      </c>
      <c r="BL135" s="20" t="s">
        <v>394</v>
      </c>
      <c r="BM135" s="227" t="s">
        <v>3698</v>
      </c>
    </row>
    <row r="136" s="2" customFormat="1">
      <c r="A136" s="41"/>
      <c r="B136" s="42"/>
      <c r="C136" s="43"/>
      <c r="D136" s="229" t="s">
        <v>242</v>
      </c>
      <c r="E136" s="43"/>
      <c r="F136" s="230" t="s">
        <v>3699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242</v>
      </c>
      <c r="AU136" s="20" t="s">
        <v>86</v>
      </c>
    </row>
    <row r="137" s="2" customFormat="1" ht="37.8" customHeight="1">
      <c r="A137" s="41"/>
      <c r="B137" s="42"/>
      <c r="C137" s="216" t="s">
        <v>399</v>
      </c>
      <c r="D137" s="216" t="s">
        <v>235</v>
      </c>
      <c r="E137" s="217" t="s">
        <v>3700</v>
      </c>
      <c r="F137" s="218" t="s">
        <v>3701</v>
      </c>
      <c r="G137" s="219" t="s">
        <v>402</v>
      </c>
      <c r="H137" s="220">
        <v>1</v>
      </c>
      <c r="I137" s="221"/>
      <c r="J137" s="222">
        <f>ROUND(I137*H137,2)</f>
        <v>0</v>
      </c>
      <c r="K137" s="218" t="s">
        <v>239</v>
      </c>
      <c r="L137" s="47"/>
      <c r="M137" s="223" t="s">
        <v>21</v>
      </c>
      <c r="N137" s="224" t="s">
        <v>45</v>
      </c>
      <c r="O137" s="87"/>
      <c r="P137" s="225">
        <f>O137*H137</f>
        <v>0</v>
      </c>
      <c r="Q137" s="225">
        <v>0.0011800000000000001</v>
      </c>
      <c r="R137" s="225">
        <f>Q137*H137</f>
        <v>0.0011800000000000001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394</v>
      </c>
      <c r="AT137" s="227" t="s">
        <v>235</v>
      </c>
      <c r="AU137" s="227" t="s">
        <v>86</v>
      </c>
      <c r="AY137" s="20" t="s">
        <v>233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86</v>
      </c>
      <c r="BK137" s="228">
        <f>ROUND(I137*H137,2)</f>
        <v>0</v>
      </c>
      <c r="BL137" s="20" t="s">
        <v>394</v>
      </c>
      <c r="BM137" s="227" t="s">
        <v>3702</v>
      </c>
    </row>
    <row r="138" s="2" customFormat="1">
      <c r="A138" s="41"/>
      <c r="B138" s="42"/>
      <c r="C138" s="43"/>
      <c r="D138" s="229" t="s">
        <v>242</v>
      </c>
      <c r="E138" s="43"/>
      <c r="F138" s="230" t="s">
        <v>3703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242</v>
      </c>
      <c r="AU138" s="20" t="s">
        <v>86</v>
      </c>
    </row>
    <row r="139" s="2" customFormat="1" ht="16.5" customHeight="1">
      <c r="A139" s="41"/>
      <c r="B139" s="42"/>
      <c r="C139" s="216" t="s">
        <v>405</v>
      </c>
      <c r="D139" s="216" t="s">
        <v>235</v>
      </c>
      <c r="E139" s="217" t="s">
        <v>3704</v>
      </c>
      <c r="F139" s="218" t="s">
        <v>3705</v>
      </c>
      <c r="G139" s="219" t="s">
        <v>473</v>
      </c>
      <c r="H139" s="220">
        <v>2</v>
      </c>
      <c r="I139" s="221"/>
      <c r="J139" s="222">
        <f>ROUND(I139*H139,2)</f>
        <v>0</v>
      </c>
      <c r="K139" s="218" t="s">
        <v>239</v>
      </c>
      <c r="L139" s="47"/>
      <c r="M139" s="223" t="s">
        <v>21</v>
      </c>
      <c r="N139" s="224" t="s">
        <v>45</v>
      </c>
      <c r="O139" s="87"/>
      <c r="P139" s="225">
        <f>O139*H139</f>
        <v>0</v>
      </c>
      <c r="Q139" s="225">
        <v>0.002</v>
      </c>
      <c r="R139" s="225">
        <f>Q139*H139</f>
        <v>0.0040000000000000001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394</v>
      </c>
      <c r="AT139" s="227" t="s">
        <v>235</v>
      </c>
      <c r="AU139" s="227" t="s">
        <v>86</v>
      </c>
      <c r="AY139" s="20" t="s">
        <v>233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86</v>
      </c>
      <c r="BK139" s="228">
        <f>ROUND(I139*H139,2)</f>
        <v>0</v>
      </c>
      <c r="BL139" s="20" t="s">
        <v>394</v>
      </c>
      <c r="BM139" s="227" t="s">
        <v>3706</v>
      </c>
    </row>
    <row r="140" s="2" customFormat="1">
      <c r="A140" s="41"/>
      <c r="B140" s="42"/>
      <c r="C140" s="43"/>
      <c r="D140" s="229" t="s">
        <v>242</v>
      </c>
      <c r="E140" s="43"/>
      <c r="F140" s="230" t="s">
        <v>3707</v>
      </c>
      <c r="G140" s="43"/>
      <c r="H140" s="43"/>
      <c r="I140" s="231"/>
      <c r="J140" s="43"/>
      <c r="K140" s="43"/>
      <c r="L140" s="47"/>
      <c r="M140" s="232"/>
      <c r="N140" s="233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242</v>
      </c>
      <c r="AU140" s="20" t="s">
        <v>86</v>
      </c>
    </row>
    <row r="141" s="2" customFormat="1" ht="37.8" customHeight="1">
      <c r="A141" s="41"/>
      <c r="B141" s="42"/>
      <c r="C141" s="216" t="s">
        <v>411</v>
      </c>
      <c r="D141" s="216" t="s">
        <v>235</v>
      </c>
      <c r="E141" s="217" t="s">
        <v>3708</v>
      </c>
      <c r="F141" s="218" t="s">
        <v>3709</v>
      </c>
      <c r="G141" s="219" t="s">
        <v>332</v>
      </c>
      <c r="H141" s="220">
        <v>2</v>
      </c>
      <c r="I141" s="221"/>
      <c r="J141" s="222">
        <f>ROUND(I141*H141,2)</f>
        <v>0</v>
      </c>
      <c r="K141" s="218" t="s">
        <v>239</v>
      </c>
      <c r="L141" s="47"/>
      <c r="M141" s="223" t="s">
        <v>21</v>
      </c>
      <c r="N141" s="224" t="s">
        <v>45</v>
      </c>
      <c r="O141" s="87"/>
      <c r="P141" s="225">
        <f>O141*H141</f>
        <v>0</v>
      </c>
      <c r="Q141" s="225">
        <v>0.00040000000000000002</v>
      </c>
      <c r="R141" s="225">
        <f>Q141*H141</f>
        <v>0.00080000000000000004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394</v>
      </c>
      <c r="AT141" s="227" t="s">
        <v>235</v>
      </c>
      <c r="AU141" s="227" t="s">
        <v>86</v>
      </c>
      <c r="AY141" s="20" t="s">
        <v>233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86</v>
      </c>
      <c r="BK141" s="228">
        <f>ROUND(I141*H141,2)</f>
        <v>0</v>
      </c>
      <c r="BL141" s="20" t="s">
        <v>394</v>
      </c>
      <c r="BM141" s="227" t="s">
        <v>3710</v>
      </c>
    </row>
    <row r="142" s="2" customFormat="1">
      <c r="A142" s="41"/>
      <c r="B142" s="42"/>
      <c r="C142" s="43"/>
      <c r="D142" s="229" t="s">
        <v>242</v>
      </c>
      <c r="E142" s="43"/>
      <c r="F142" s="230" t="s">
        <v>3711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242</v>
      </c>
      <c r="AU142" s="20" t="s">
        <v>86</v>
      </c>
    </row>
    <row r="143" s="2" customFormat="1" ht="33" customHeight="1">
      <c r="A143" s="41"/>
      <c r="B143" s="42"/>
      <c r="C143" s="216" t="s">
        <v>415</v>
      </c>
      <c r="D143" s="216" t="s">
        <v>235</v>
      </c>
      <c r="E143" s="217" t="s">
        <v>3609</v>
      </c>
      <c r="F143" s="218" t="s">
        <v>3610</v>
      </c>
      <c r="G143" s="219" t="s">
        <v>332</v>
      </c>
      <c r="H143" s="220">
        <v>2</v>
      </c>
      <c r="I143" s="221"/>
      <c r="J143" s="222">
        <f>ROUND(I143*H143,2)</f>
        <v>0</v>
      </c>
      <c r="K143" s="218" t="s">
        <v>239</v>
      </c>
      <c r="L143" s="47"/>
      <c r="M143" s="223" t="s">
        <v>21</v>
      </c>
      <c r="N143" s="224" t="s">
        <v>45</v>
      </c>
      <c r="O143" s="87"/>
      <c r="P143" s="225">
        <f>O143*H143</f>
        <v>0</v>
      </c>
      <c r="Q143" s="225">
        <v>1.0000000000000001E-05</v>
      </c>
      <c r="R143" s="225">
        <f>Q143*H143</f>
        <v>2.0000000000000002E-05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394</v>
      </c>
      <c r="AT143" s="227" t="s">
        <v>235</v>
      </c>
      <c r="AU143" s="227" t="s">
        <v>86</v>
      </c>
      <c r="AY143" s="20" t="s">
        <v>233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86</v>
      </c>
      <c r="BK143" s="228">
        <f>ROUND(I143*H143,2)</f>
        <v>0</v>
      </c>
      <c r="BL143" s="20" t="s">
        <v>394</v>
      </c>
      <c r="BM143" s="227" t="s">
        <v>3712</v>
      </c>
    </row>
    <row r="144" s="2" customFormat="1">
      <c r="A144" s="41"/>
      <c r="B144" s="42"/>
      <c r="C144" s="43"/>
      <c r="D144" s="229" t="s">
        <v>242</v>
      </c>
      <c r="E144" s="43"/>
      <c r="F144" s="230" t="s">
        <v>3612</v>
      </c>
      <c r="G144" s="43"/>
      <c r="H144" s="43"/>
      <c r="I144" s="231"/>
      <c r="J144" s="43"/>
      <c r="K144" s="43"/>
      <c r="L144" s="47"/>
      <c r="M144" s="232"/>
      <c r="N144" s="233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242</v>
      </c>
      <c r="AU144" s="20" t="s">
        <v>86</v>
      </c>
    </row>
    <row r="145" s="12" customFormat="1" ht="22.8" customHeight="1">
      <c r="A145" s="12"/>
      <c r="B145" s="200"/>
      <c r="C145" s="201"/>
      <c r="D145" s="202" t="s">
        <v>72</v>
      </c>
      <c r="E145" s="214" t="s">
        <v>3713</v>
      </c>
      <c r="F145" s="214" t="s">
        <v>3714</v>
      </c>
      <c r="G145" s="201"/>
      <c r="H145" s="201"/>
      <c r="I145" s="204"/>
      <c r="J145" s="215">
        <f>BK145</f>
        <v>0</v>
      </c>
      <c r="K145" s="201"/>
      <c r="L145" s="206"/>
      <c r="M145" s="207"/>
      <c r="N145" s="208"/>
      <c r="O145" s="208"/>
      <c r="P145" s="209">
        <f>SUM(P146:P161)</f>
        <v>0</v>
      </c>
      <c r="Q145" s="208"/>
      <c r="R145" s="209">
        <f>SUM(R146:R161)</f>
        <v>0.0047100000000000006</v>
      </c>
      <c r="S145" s="208"/>
      <c r="T145" s="210">
        <f>SUM(T146:T161)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11" t="s">
        <v>86</v>
      </c>
      <c r="AT145" s="212" t="s">
        <v>72</v>
      </c>
      <c r="AU145" s="212" t="s">
        <v>80</v>
      </c>
      <c r="AY145" s="211" t="s">
        <v>233</v>
      </c>
      <c r="BK145" s="213">
        <f>SUM(BK146:BK161)</f>
        <v>0</v>
      </c>
    </row>
    <row r="146" s="2" customFormat="1" ht="24.15" customHeight="1">
      <c r="A146" s="41"/>
      <c r="B146" s="42"/>
      <c r="C146" s="216" t="s">
        <v>7</v>
      </c>
      <c r="D146" s="216" t="s">
        <v>235</v>
      </c>
      <c r="E146" s="217" t="s">
        <v>3715</v>
      </c>
      <c r="F146" s="218" t="s">
        <v>3716</v>
      </c>
      <c r="G146" s="219" t="s">
        <v>402</v>
      </c>
      <c r="H146" s="220">
        <v>1</v>
      </c>
      <c r="I146" s="221"/>
      <c r="J146" s="222">
        <f>ROUND(I146*H146,2)</f>
        <v>0</v>
      </c>
      <c r="K146" s="218" t="s">
        <v>239</v>
      </c>
      <c r="L146" s="47"/>
      <c r="M146" s="223" t="s">
        <v>21</v>
      </c>
      <c r="N146" s="224" t="s">
        <v>45</v>
      </c>
      <c r="O146" s="87"/>
      <c r="P146" s="225">
        <f>O146*H146</f>
        <v>0</v>
      </c>
      <c r="Q146" s="225">
        <v>0.0011900000000000001</v>
      </c>
      <c r="R146" s="225">
        <f>Q146*H146</f>
        <v>0.0011900000000000001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394</v>
      </c>
      <c r="AT146" s="227" t="s">
        <v>235</v>
      </c>
      <c r="AU146" s="227" t="s">
        <v>86</v>
      </c>
      <c r="AY146" s="20" t="s">
        <v>233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86</v>
      </c>
      <c r="BK146" s="228">
        <f>ROUND(I146*H146,2)</f>
        <v>0</v>
      </c>
      <c r="BL146" s="20" t="s">
        <v>394</v>
      </c>
      <c r="BM146" s="227" t="s">
        <v>3717</v>
      </c>
    </row>
    <row r="147" s="2" customFormat="1">
      <c r="A147" s="41"/>
      <c r="B147" s="42"/>
      <c r="C147" s="43"/>
      <c r="D147" s="229" t="s">
        <v>242</v>
      </c>
      <c r="E147" s="43"/>
      <c r="F147" s="230" t="s">
        <v>3718</v>
      </c>
      <c r="G147" s="43"/>
      <c r="H147" s="43"/>
      <c r="I147" s="231"/>
      <c r="J147" s="43"/>
      <c r="K147" s="43"/>
      <c r="L147" s="47"/>
      <c r="M147" s="232"/>
      <c r="N147" s="233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242</v>
      </c>
      <c r="AU147" s="20" t="s">
        <v>86</v>
      </c>
    </row>
    <row r="148" s="2" customFormat="1" ht="24.15" customHeight="1">
      <c r="A148" s="41"/>
      <c r="B148" s="42"/>
      <c r="C148" s="216" t="s">
        <v>422</v>
      </c>
      <c r="D148" s="216" t="s">
        <v>235</v>
      </c>
      <c r="E148" s="217" t="s">
        <v>3719</v>
      </c>
      <c r="F148" s="218" t="s">
        <v>3720</v>
      </c>
      <c r="G148" s="219" t="s">
        <v>402</v>
      </c>
      <c r="H148" s="220">
        <v>1</v>
      </c>
      <c r="I148" s="221"/>
      <c r="J148" s="222">
        <f>ROUND(I148*H148,2)</f>
        <v>0</v>
      </c>
      <c r="K148" s="218" t="s">
        <v>239</v>
      </c>
      <c r="L148" s="47"/>
      <c r="M148" s="223" t="s">
        <v>21</v>
      </c>
      <c r="N148" s="224" t="s">
        <v>45</v>
      </c>
      <c r="O148" s="87"/>
      <c r="P148" s="225">
        <f>O148*H148</f>
        <v>0</v>
      </c>
      <c r="Q148" s="225">
        <v>0.00016000000000000001</v>
      </c>
      <c r="R148" s="225">
        <f>Q148*H148</f>
        <v>0.00016000000000000001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394</v>
      </c>
      <c r="AT148" s="227" t="s">
        <v>235</v>
      </c>
      <c r="AU148" s="227" t="s">
        <v>86</v>
      </c>
      <c r="AY148" s="20" t="s">
        <v>233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86</v>
      </c>
      <c r="BK148" s="228">
        <f>ROUND(I148*H148,2)</f>
        <v>0</v>
      </c>
      <c r="BL148" s="20" t="s">
        <v>394</v>
      </c>
      <c r="BM148" s="227" t="s">
        <v>3721</v>
      </c>
    </row>
    <row r="149" s="2" customFormat="1">
      <c r="A149" s="41"/>
      <c r="B149" s="42"/>
      <c r="C149" s="43"/>
      <c r="D149" s="229" t="s">
        <v>242</v>
      </c>
      <c r="E149" s="43"/>
      <c r="F149" s="230" t="s">
        <v>3722</v>
      </c>
      <c r="G149" s="43"/>
      <c r="H149" s="43"/>
      <c r="I149" s="231"/>
      <c r="J149" s="43"/>
      <c r="K149" s="43"/>
      <c r="L149" s="47"/>
      <c r="M149" s="232"/>
      <c r="N149" s="233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242</v>
      </c>
      <c r="AU149" s="20" t="s">
        <v>86</v>
      </c>
    </row>
    <row r="150" s="2" customFormat="1" ht="24.15" customHeight="1">
      <c r="A150" s="41"/>
      <c r="B150" s="42"/>
      <c r="C150" s="216" t="s">
        <v>427</v>
      </c>
      <c r="D150" s="216" t="s">
        <v>235</v>
      </c>
      <c r="E150" s="217" t="s">
        <v>3723</v>
      </c>
      <c r="F150" s="218" t="s">
        <v>3724</v>
      </c>
      <c r="G150" s="219" t="s">
        <v>402</v>
      </c>
      <c r="H150" s="220">
        <v>1</v>
      </c>
      <c r="I150" s="221"/>
      <c r="J150" s="222">
        <f>ROUND(I150*H150,2)</f>
        <v>0</v>
      </c>
      <c r="K150" s="218" t="s">
        <v>239</v>
      </c>
      <c r="L150" s="47"/>
      <c r="M150" s="223" t="s">
        <v>21</v>
      </c>
      <c r="N150" s="224" t="s">
        <v>45</v>
      </c>
      <c r="O150" s="87"/>
      <c r="P150" s="225">
        <f>O150*H150</f>
        <v>0</v>
      </c>
      <c r="Q150" s="225">
        <v>0.00016000000000000001</v>
      </c>
      <c r="R150" s="225">
        <f>Q150*H150</f>
        <v>0.00016000000000000001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394</v>
      </c>
      <c r="AT150" s="227" t="s">
        <v>235</v>
      </c>
      <c r="AU150" s="227" t="s">
        <v>86</v>
      </c>
      <c r="AY150" s="20" t="s">
        <v>233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86</v>
      </c>
      <c r="BK150" s="228">
        <f>ROUND(I150*H150,2)</f>
        <v>0</v>
      </c>
      <c r="BL150" s="20" t="s">
        <v>394</v>
      </c>
      <c r="BM150" s="227" t="s">
        <v>3725</v>
      </c>
    </row>
    <row r="151" s="2" customFormat="1">
      <c r="A151" s="41"/>
      <c r="B151" s="42"/>
      <c r="C151" s="43"/>
      <c r="D151" s="229" t="s">
        <v>242</v>
      </c>
      <c r="E151" s="43"/>
      <c r="F151" s="230" t="s">
        <v>3726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242</v>
      </c>
      <c r="AU151" s="20" t="s">
        <v>86</v>
      </c>
    </row>
    <row r="152" s="2" customFormat="1" ht="24.15" customHeight="1">
      <c r="A152" s="41"/>
      <c r="B152" s="42"/>
      <c r="C152" s="216" t="s">
        <v>431</v>
      </c>
      <c r="D152" s="216" t="s">
        <v>235</v>
      </c>
      <c r="E152" s="217" t="s">
        <v>3727</v>
      </c>
      <c r="F152" s="218" t="s">
        <v>3728</v>
      </c>
      <c r="G152" s="219" t="s">
        <v>473</v>
      </c>
      <c r="H152" s="220">
        <v>1</v>
      </c>
      <c r="I152" s="221"/>
      <c r="J152" s="222">
        <f>ROUND(I152*H152,2)</f>
        <v>0</v>
      </c>
      <c r="K152" s="218" t="s">
        <v>239</v>
      </c>
      <c r="L152" s="47"/>
      <c r="M152" s="223" t="s">
        <v>21</v>
      </c>
      <c r="N152" s="224" t="s">
        <v>45</v>
      </c>
      <c r="O152" s="87"/>
      <c r="P152" s="225">
        <f>O152*H152</f>
        <v>0</v>
      </c>
      <c r="Q152" s="225">
        <v>0.00020000000000000001</v>
      </c>
      <c r="R152" s="225">
        <f>Q152*H152</f>
        <v>0.00020000000000000001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394</v>
      </c>
      <c r="AT152" s="227" t="s">
        <v>235</v>
      </c>
      <c r="AU152" s="227" t="s">
        <v>86</v>
      </c>
      <c r="AY152" s="20" t="s">
        <v>233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86</v>
      </c>
      <c r="BK152" s="228">
        <f>ROUND(I152*H152,2)</f>
        <v>0</v>
      </c>
      <c r="BL152" s="20" t="s">
        <v>394</v>
      </c>
      <c r="BM152" s="227" t="s">
        <v>3729</v>
      </c>
    </row>
    <row r="153" s="2" customFormat="1">
      <c r="A153" s="41"/>
      <c r="B153" s="42"/>
      <c r="C153" s="43"/>
      <c r="D153" s="229" t="s">
        <v>242</v>
      </c>
      <c r="E153" s="43"/>
      <c r="F153" s="230" t="s">
        <v>3730</v>
      </c>
      <c r="G153" s="43"/>
      <c r="H153" s="43"/>
      <c r="I153" s="231"/>
      <c r="J153" s="43"/>
      <c r="K153" s="43"/>
      <c r="L153" s="47"/>
      <c r="M153" s="232"/>
      <c r="N153" s="233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242</v>
      </c>
      <c r="AU153" s="20" t="s">
        <v>86</v>
      </c>
    </row>
    <row r="154" s="2" customFormat="1" ht="24.15" customHeight="1">
      <c r="A154" s="41"/>
      <c r="B154" s="42"/>
      <c r="C154" s="216" t="s">
        <v>436</v>
      </c>
      <c r="D154" s="216" t="s">
        <v>235</v>
      </c>
      <c r="E154" s="217" t="s">
        <v>3731</v>
      </c>
      <c r="F154" s="218" t="s">
        <v>3732</v>
      </c>
      <c r="G154" s="219" t="s">
        <v>402</v>
      </c>
      <c r="H154" s="220">
        <v>1</v>
      </c>
      <c r="I154" s="221"/>
      <c r="J154" s="222">
        <f>ROUND(I154*H154,2)</f>
        <v>0</v>
      </c>
      <c r="K154" s="218" t="s">
        <v>239</v>
      </c>
      <c r="L154" s="47"/>
      <c r="M154" s="223" t="s">
        <v>21</v>
      </c>
      <c r="N154" s="224" t="s">
        <v>45</v>
      </c>
      <c r="O154" s="87"/>
      <c r="P154" s="225">
        <f>O154*H154</f>
        <v>0</v>
      </c>
      <c r="Q154" s="225">
        <v>0.00024000000000000001</v>
      </c>
      <c r="R154" s="225">
        <f>Q154*H154</f>
        <v>0.00024000000000000001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394</v>
      </c>
      <c r="AT154" s="227" t="s">
        <v>235</v>
      </c>
      <c r="AU154" s="227" t="s">
        <v>86</v>
      </c>
      <c r="AY154" s="20" t="s">
        <v>233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86</v>
      </c>
      <c r="BK154" s="228">
        <f>ROUND(I154*H154,2)</f>
        <v>0</v>
      </c>
      <c r="BL154" s="20" t="s">
        <v>394</v>
      </c>
      <c r="BM154" s="227" t="s">
        <v>3733</v>
      </c>
    </row>
    <row r="155" s="2" customFormat="1">
      <c r="A155" s="41"/>
      <c r="B155" s="42"/>
      <c r="C155" s="43"/>
      <c r="D155" s="229" t="s">
        <v>242</v>
      </c>
      <c r="E155" s="43"/>
      <c r="F155" s="230" t="s">
        <v>3734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242</v>
      </c>
      <c r="AU155" s="20" t="s">
        <v>86</v>
      </c>
    </row>
    <row r="156" s="2" customFormat="1" ht="33" customHeight="1">
      <c r="A156" s="41"/>
      <c r="B156" s="42"/>
      <c r="C156" s="216" t="s">
        <v>441</v>
      </c>
      <c r="D156" s="216" t="s">
        <v>235</v>
      </c>
      <c r="E156" s="217" t="s">
        <v>3735</v>
      </c>
      <c r="F156" s="218" t="s">
        <v>3736</v>
      </c>
      <c r="G156" s="219" t="s">
        <v>402</v>
      </c>
      <c r="H156" s="220">
        <v>1</v>
      </c>
      <c r="I156" s="221"/>
      <c r="J156" s="222">
        <f>ROUND(I156*H156,2)</f>
        <v>0</v>
      </c>
      <c r="K156" s="218" t="s">
        <v>239</v>
      </c>
      <c r="L156" s="47"/>
      <c r="M156" s="223" t="s">
        <v>21</v>
      </c>
      <c r="N156" s="224" t="s">
        <v>45</v>
      </c>
      <c r="O156" s="87"/>
      <c r="P156" s="225">
        <f>O156*H156</f>
        <v>0</v>
      </c>
      <c r="Q156" s="225">
        <v>0.00046999999999999999</v>
      </c>
      <c r="R156" s="225">
        <f>Q156*H156</f>
        <v>0.00046999999999999999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394</v>
      </c>
      <c r="AT156" s="227" t="s">
        <v>235</v>
      </c>
      <c r="AU156" s="227" t="s">
        <v>86</v>
      </c>
      <c r="AY156" s="20" t="s">
        <v>233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86</v>
      </c>
      <c r="BK156" s="228">
        <f>ROUND(I156*H156,2)</f>
        <v>0</v>
      </c>
      <c r="BL156" s="20" t="s">
        <v>394</v>
      </c>
      <c r="BM156" s="227" t="s">
        <v>3737</v>
      </c>
    </row>
    <row r="157" s="2" customFormat="1">
      <c r="A157" s="41"/>
      <c r="B157" s="42"/>
      <c r="C157" s="43"/>
      <c r="D157" s="229" t="s">
        <v>242</v>
      </c>
      <c r="E157" s="43"/>
      <c r="F157" s="230" t="s">
        <v>3738</v>
      </c>
      <c r="G157" s="43"/>
      <c r="H157" s="43"/>
      <c r="I157" s="231"/>
      <c r="J157" s="43"/>
      <c r="K157" s="43"/>
      <c r="L157" s="47"/>
      <c r="M157" s="232"/>
      <c r="N157" s="233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242</v>
      </c>
      <c r="AU157" s="20" t="s">
        <v>86</v>
      </c>
    </row>
    <row r="158" s="2" customFormat="1" ht="33" customHeight="1">
      <c r="A158" s="41"/>
      <c r="B158" s="42"/>
      <c r="C158" s="216" t="s">
        <v>447</v>
      </c>
      <c r="D158" s="216" t="s">
        <v>235</v>
      </c>
      <c r="E158" s="217" t="s">
        <v>3739</v>
      </c>
      <c r="F158" s="218" t="s">
        <v>3740</v>
      </c>
      <c r="G158" s="219" t="s">
        <v>402</v>
      </c>
      <c r="H158" s="220">
        <v>1</v>
      </c>
      <c r="I158" s="221"/>
      <c r="J158" s="222">
        <f>ROUND(I158*H158,2)</f>
        <v>0</v>
      </c>
      <c r="K158" s="218" t="s">
        <v>239</v>
      </c>
      <c r="L158" s="47"/>
      <c r="M158" s="223" t="s">
        <v>21</v>
      </c>
      <c r="N158" s="224" t="s">
        <v>45</v>
      </c>
      <c r="O158" s="87"/>
      <c r="P158" s="225">
        <f>O158*H158</f>
        <v>0</v>
      </c>
      <c r="Q158" s="225">
        <v>0.0010100000000000001</v>
      </c>
      <c r="R158" s="225">
        <f>Q158*H158</f>
        <v>0.0010100000000000001</v>
      </c>
      <c r="S158" s="225">
        <v>0</v>
      </c>
      <c r="T158" s="226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394</v>
      </c>
      <c r="AT158" s="227" t="s">
        <v>235</v>
      </c>
      <c r="AU158" s="227" t="s">
        <v>86</v>
      </c>
      <c r="AY158" s="20" t="s">
        <v>233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86</v>
      </c>
      <c r="BK158" s="228">
        <f>ROUND(I158*H158,2)</f>
        <v>0</v>
      </c>
      <c r="BL158" s="20" t="s">
        <v>394</v>
      </c>
      <c r="BM158" s="227" t="s">
        <v>3741</v>
      </c>
    </row>
    <row r="159" s="2" customFormat="1">
      <c r="A159" s="41"/>
      <c r="B159" s="42"/>
      <c r="C159" s="43"/>
      <c r="D159" s="229" t="s">
        <v>242</v>
      </c>
      <c r="E159" s="43"/>
      <c r="F159" s="230" t="s">
        <v>3742</v>
      </c>
      <c r="G159" s="43"/>
      <c r="H159" s="43"/>
      <c r="I159" s="231"/>
      <c r="J159" s="43"/>
      <c r="K159" s="43"/>
      <c r="L159" s="47"/>
      <c r="M159" s="232"/>
      <c r="N159" s="233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242</v>
      </c>
      <c r="AU159" s="20" t="s">
        <v>86</v>
      </c>
    </row>
    <row r="160" s="2" customFormat="1" ht="33" customHeight="1">
      <c r="A160" s="41"/>
      <c r="B160" s="42"/>
      <c r="C160" s="216" t="s">
        <v>451</v>
      </c>
      <c r="D160" s="216" t="s">
        <v>235</v>
      </c>
      <c r="E160" s="217" t="s">
        <v>3743</v>
      </c>
      <c r="F160" s="218" t="s">
        <v>3744</v>
      </c>
      <c r="G160" s="219" t="s">
        <v>402</v>
      </c>
      <c r="H160" s="220">
        <v>1</v>
      </c>
      <c r="I160" s="221"/>
      <c r="J160" s="222">
        <f>ROUND(I160*H160,2)</f>
        <v>0</v>
      </c>
      <c r="K160" s="218" t="s">
        <v>239</v>
      </c>
      <c r="L160" s="47"/>
      <c r="M160" s="223" t="s">
        <v>21</v>
      </c>
      <c r="N160" s="224" t="s">
        <v>45</v>
      </c>
      <c r="O160" s="87"/>
      <c r="P160" s="225">
        <f>O160*H160</f>
        <v>0</v>
      </c>
      <c r="Q160" s="225">
        <v>0.0012800000000000001</v>
      </c>
      <c r="R160" s="225">
        <f>Q160*H160</f>
        <v>0.0012800000000000001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394</v>
      </c>
      <c r="AT160" s="227" t="s">
        <v>235</v>
      </c>
      <c r="AU160" s="227" t="s">
        <v>86</v>
      </c>
      <c r="AY160" s="20" t="s">
        <v>233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86</v>
      </c>
      <c r="BK160" s="228">
        <f>ROUND(I160*H160,2)</f>
        <v>0</v>
      </c>
      <c r="BL160" s="20" t="s">
        <v>394</v>
      </c>
      <c r="BM160" s="227" t="s">
        <v>3745</v>
      </c>
    </row>
    <row r="161" s="2" customFormat="1">
      <c r="A161" s="41"/>
      <c r="B161" s="42"/>
      <c r="C161" s="43"/>
      <c r="D161" s="229" t="s">
        <v>242</v>
      </c>
      <c r="E161" s="43"/>
      <c r="F161" s="230" t="s">
        <v>3746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242</v>
      </c>
      <c r="AU161" s="20" t="s">
        <v>86</v>
      </c>
    </row>
    <row r="162" s="12" customFormat="1" ht="22.8" customHeight="1">
      <c r="A162" s="12"/>
      <c r="B162" s="200"/>
      <c r="C162" s="201"/>
      <c r="D162" s="202" t="s">
        <v>72</v>
      </c>
      <c r="E162" s="214" t="s">
        <v>3747</v>
      </c>
      <c r="F162" s="214" t="s">
        <v>3748</v>
      </c>
      <c r="G162" s="201"/>
      <c r="H162" s="201"/>
      <c r="I162" s="204"/>
      <c r="J162" s="215">
        <f>BK162</f>
        <v>0</v>
      </c>
      <c r="K162" s="201"/>
      <c r="L162" s="206"/>
      <c r="M162" s="207"/>
      <c r="N162" s="208"/>
      <c r="O162" s="208"/>
      <c r="P162" s="209">
        <f>SUM(P163:P166)</f>
        <v>0</v>
      </c>
      <c r="Q162" s="208"/>
      <c r="R162" s="209">
        <f>SUM(R163:R166)</f>
        <v>0</v>
      </c>
      <c r="S162" s="208"/>
      <c r="T162" s="210">
        <f>SUM(T163:T166)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11" t="s">
        <v>80</v>
      </c>
      <c r="AT162" s="212" t="s">
        <v>72</v>
      </c>
      <c r="AU162" s="212" t="s">
        <v>80</v>
      </c>
      <c r="AY162" s="211" t="s">
        <v>233</v>
      </c>
      <c r="BK162" s="213">
        <f>SUM(BK163:BK166)</f>
        <v>0</v>
      </c>
    </row>
    <row r="163" s="2" customFormat="1" ht="24.15" customHeight="1">
      <c r="A163" s="41"/>
      <c r="B163" s="42"/>
      <c r="C163" s="216" t="s">
        <v>456</v>
      </c>
      <c r="D163" s="216" t="s">
        <v>235</v>
      </c>
      <c r="E163" s="217" t="s">
        <v>3749</v>
      </c>
      <c r="F163" s="218" t="s">
        <v>3750</v>
      </c>
      <c r="G163" s="219" t="s">
        <v>402</v>
      </c>
      <c r="H163" s="220">
        <v>29</v>
      </c>
      <c r="I163" s="221"/>
      <c r="J163" s="222">
        <f>ROUND(I163*H163,2)</f>
        <v>0</v>
      </c>
      <c r="K163" s="218" t="s">
        <v>342</v>
      </c>
      <c r="L163" s="47"/>
      <c r="M163" s="223" t="s">
        <v>21</v>
      </c>
      <c r="N163" s="224" t="s">
        <v>45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394</v>
      </c>
      <c r="AT163" s="227" t="s">
        <v>235</v>
      </c>
      <c r="AU163" s="227" t="s">
        <v>86</v>
      </c>
      <c r="AY163" s="20" t="s">
        <v>233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86</v>
      </c>
      <c r="BK163" s="228">
        <f>ROUND(I163*H163,2)</f>
        <v>0</v>
      </c>
      <c r="BL163" s="20" t="s">
        <v>394</v>
      </c>
      <c r="BM163" s="227" t="s">
        <v>3751</v>
      </c>
    </row>
    <row r="164" s="13" customFormat="1">
      <c r="A164" s="13"/>
      <c r="B164" s="234"/>
      <c r="C164" s="235"/>
      <c r="D164" s="236" t="s">
        <v>244</v>
      </c>
      <c r="E164" s="237" t="s">
        <v>21</v>
      </c>
      <c r="F164" s="238" t="s">
        <v>3752</v>
      </c>
      <c r="G164" s="235"/>
      <c r="H164" s="237" t="s">
        <v>21</v>
      </c>
      <c r="I164" s="239"/>
      <c r="J164" s="235"/>
      <c r="K164" s="235"/>
      <c r="L164" s="240"/>
      <c r="M164" s="241"/>
      <c r="N164" s="242"/>
      <c r="O164" s="242"/>
      <c r="P164" s="242"/>
      <c r="Q164" s="242"/>
      <c r="R164" s="242"/>
      <c r="S164" s="242"/>
      <c r="T164" s="24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4" t="s">
        <v>244</v>
      </c>
      <c r="AU164" s="244" t="s">
        <v>86</v>
      </c>
      <c r="AV164" s="13" t="s">
        <v>80</v>
      </c>
      <c r="AW164" s="13" t="s">
        <v>33</v>
      </c>
      <c r="AX164" s="13" t="s">
        <v>73</v>
      </c>
      <c r="AY164" s="244" t="s">
        <v>233</v>
      </c>
    </row>
    <row r="165" s="14" customFormat="1">
      <c r="A165" s="14"/>
      <c r="B165" s="245"/>
      <c r="C165" s="246"/>
      <c r="D165" s="236" t="s">
        <v>244</v>
      </c>
      <c r="E165" s="247" t="s">
        <v>21</v>
      </c>
      <c r="F165" s="248" t="s">
        <v>3753</v>
      </c>
      <c r="G165" s="246"/>
      <c r="H165" s="249">
        <v>29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244</v>
      </c>
      <c r="AU165" s="255" t="s">
        <v>86</v>
      </c>
      <c r="AV165" s="14" t="s">
        <v>86</v>
      </c>
      <c r="AW165" s="14" t="s">
        <v>33</v>
      </c>
      <c r="AX165" s="14" t="s">
        <v>73</v>
      </c>
      <c r="AY165" s="255" t="s">
        <v>233</v>
      </c>
    </row>
    <row r="166" s="15" customFormat="1">
      <c r="A166" s="15"/>
      <c r="B166" s="256"/>
      <c r="C166" s="257"/>
      <c r="D166" s="236" t="s">
        <v>244</v>
      </c>
      <c r="E166" s="258" t="s">
        <v>21</v>
      </c>
      <c r="F166" s="259" t="s">
        <v>247</v>
      </c>
      <c r="G166" s="257"/>
      <c r="H166" s="260">
        <v>29</v>
      </c>
      <c r="I166" s="261"/>
      <c r="J166" s="257"/>
      <c r="K166" s="257"/>
      <c r="L166" s="262"/>
      <c r="M166" s="282"/>
      <c r="N166" s="283"/>
      <c r="O166" s="283"/>
      <c r="P166" s="283"/>
      <c r="Q166" s="283"/>
      <c r="R166" s="283"/>
      <c r="S166" s="283"/>
      <c r="T166" s="284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66" t="s">
        <v>244</v>
      </c>
      <c r="AU166" s="266" t="s">
        <v>86</v>
      </c>
      <c r="AV166" s="15" t="s">
        <v>240</v>
      </c>
      <c r="AW166" s="15" t="s">
        <v>33</v>
      </c>
      <c r="AX166" s="15" t="s">
        <v>80</v>
      </c>
      <c r="AY166" s="266" t="s">
        <v>233</v>
      </c>
    </row>
    <row r="167" s="2" customFormat="1" ht="6.96" customHeight="1">
      <c r="A167" s="41"/>
      <c r="B167" s="62"/>
      <c r="C167" s="63"/>
      <c r="D167" s="63"/>
      <c r="E167" s="63"/>
      <c r="F167" s="63"/>
      <c r="G167" s="63"/>
      <c r="H167" s="63"/>
      <c r="I167" s="63"/>
      <c r="J167" s="63"/>
      <c r="K167" s="63"/>
      <c r="L167" s="47"/>
      <c r="M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</row>
  </sheetData>
  <sheetProtection sheet="1" autoFilter="0" formatColumns="0" formatRows="0" objects="1" scenarios="1" spinCount="100000" saltValue="HLjMza/yoW6w+MeSkOAcXSWifwpa4R1M7RzcDmfDVcpfkdfof7+U4LNkW9JWyVanCNPvF4yjCfFXnF4bafErsw==" hashValue="SY7hn9cuNVQluysInJH1NpGQzwTz3MS4JGibThAS+j1en3fEritmefsyPHzzbwc0Zpkw+JLcSuQzU1SJh9z97w==" algorithmName="SHA-512" password="CC35"/>
  <autoFilter ref="C95:K166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hyperlinks>
    <hyperlink ref="F100" r:id="rId1" display="https://podminky.urs.cz/item/CS_URS_2023_02/721174042"/>
    <hyperlink ref="F103" r:id="rId2" display="https://podminky.urs.cz/item/CS_URS_2023_02/721174044"/>
    <hyperlink ref="F106" r:id="rId3" display="https://podminky.urs.cz/item/CS_URS_2023_02/721174045"/>
    <hyperlink ref="F109" r:id="rId4" display="https://podminky.urs.cz/item/CS_URS_2023_02/721194104"/>
    <hyperlink ref="F111" r:id="rId5" display="https://podminky.urs.cz/item/CS_URS_2023_02/721194107"/>
    <hyperlink ref="F113" r:id="rId6" display="https://podminky.urs.cz/item/CS_URS_2023_02/721194109"/>
    <hyperlink ref="F115" r:id="rId7" display="https://podminky.urs.cz/item/CS_URS_2023_02/721290111"/>
    <hyperlink ref="F118" r:id="rId8" display="https://podminky.urs.cz/item/CS_URS_2023_02/722174022"/>
    <hyperlink ref="F120" r:id="rId9" display="https://podminky.urs.cz/item/CS_URS_2023_02/722174023"/>
    <hyperlink ref="F123" r:id="rId10" display="https://podminky.urs.cz/item/CS_URS_2023_02/722179191"/>
    <hyperlink ref="F125" r:id="rId11" display="https://podminky.urs.cz/item/CS_URS_2023_02/722179192"/>
    <hyperlink ref="F127" r:id="rId12" display="https://podminky.urs.cz/item/CS_URS_2023_02/722181211"/>
    <hyperlink ref="F129" r:id="rId13" display="https://podminky.urs.cz/item/CS_URS_2023_02/722190401"/>
    <hyperlink ref="F132" r:id="rId14" display="https://podminky.urs.cz/item/CS_URS_2023_02/722240122"/>
    <hyperlink ref="F134" r:id="rId15" display="https://podminky.urs.cz/item/CS_URS_2023_02/722240123"/>
    <hyperlink ref="F136" r:id="rId16" display="https://podminky.urs.cz/item/CS_URS_2023_02/722262225"/>
    <hyperlink ref="F138" r:id="rId17" display="https://podminky.urs.cz/item/CS_URS_2023_02/722263208"/>
    <hyperlink ref="F140" r:id="rId18" display="https://podminky.urs.cz/item/CS_URS_2023_02/722270101"/>
    <hyperlink ref="F142" r:id="rId19" display="https://podminky.urs.cz/item/CS_URS_2023_02/722290215"/>
    <hyperlink ref="F144" r:id="rId20" display="https://podminky.urs.cz/item/CS_URS_2023_02/722290234"/>
    <hyperlink ref="F147" r:id="rId21" display="https://podminky.urs.cz/item/CS_URS_2023_02/725119125"/>
    <hyperlink ref="F149" r:id="rId22" display="https://podminky.urs.cz/item/CS_URS_2023_02/725829102"/>
    <hyperlink ref="F151" r:id="rId23" display="https://podminky.urs.cz/item/CS_URS_2023_02/725829122"/>
    <hyperlink ref="F153" r:id="rId24" display="https://podminky.urs.cz/item/CS_URS_2023_02/725839102"/>
    <hyperlink ref="F155" r:id="rId25" display="https://podminky.urs.cz/item/CS_URS_2023_02/725861102"/>
    <hyperlink ref="F157" r:id="rId26" display="https://podminky.urs.cz/item/CS_URS_2023_02/725862113"/>
    <hyperlink ref="F159" r:id="rId27" display="https://podminky.urs.cz/item/CS_URS_2023_02/725864311"/>
    <hyperlink ref="F161" r:id="rId28" display="https://podminky.urs.cz/item/CS_URS_2023_02/7258655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29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130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86</v>
      </c>
    </row>
    <row r="4" s="1" customFormat="1" ht="24.96" customHeight="1">
      <c r="B4" s="23"/>
      <c r="D4" s="144" t="s">
        <v>206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Kolovraty - dostupné bydlení</v>
      </c>
      <c r="F7" s="146"/>
      <c r="G7" s="146"/>
      <c r="H7" s="146"/>
      <c r="L7" s="23"/>
    </row>
    <row r="8">
      <c r="B8" s="23"/>
      <c r="D8" s="146" t="s">
        <v>207</v>
      </c>
      <c r="L8" s="23"/>
    </row>
    <row r="9" s="1" customFormat="1" ht="16.5" customHeight="1">
      <c r="B9" s="23"/>
      <c r="E9" s="147" t="s">
        <v>599</v>
      </c>
      <c r="F9" s="1"/>
      <c r="G9" s="1"/>
      <c r="H9" s="1"/>
      <c r="L9" s="23"/>
    </row>
    <row r="10" s="1" customFormat="1" ht="12" customHeight="1">
      <c r="B10" s="23"/>
      <c r="D10" s="146" t="s">
        <v>209</v>
      </c>
      <c r="L10" s="23"/>
    </row>
    <row r="11" s="2" customFormat="1" ht="16.5" customHeight="1">
      <c r="A11" s="41"/>
      <c r="B11" s="47"/>
      <c r="C11" s="41"/>
      <c r="D11" s="41"/>
      <c r="E11" s="159" t="s">
        <v>3291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3292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3754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21</v>
      </c>
      <c r="G15" s="41"/>
      <c r="H15" s="41"/>
      <c r="I15" s="146" t="s">
        <v>20</v>
      </c>
      <c r="J15" s="136" t="s">
        <v>21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22</v>
      </c>
      <c r="E16" s="41"/>
      <c r="F16" s="136" t="s">
        <v>23</v>
      </c>
      <c r="G16" s="41"/>
      <c r="H16" s="41"/>
      <c r="I16" s="146" t="s">
        <v>24</v>
      </c>
      <c r="J16" s="150" t="str">
        <f>'Rekapitulace stavby'!AN8</f>
        <v>28. 6. 2021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26</v>
      </c>
      <c r="E18" s="41"/>
      <c r="F18" s="41"/>
      <c r="G18" s="41"/>
      <c r="H18" s="41"/>
      <c r="I18" s="146" t="s">
        <v>27</v>
      </c>
      <c r="J18" s="136" t="s">
        <v>21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6" t="s">
        <v>29</v>
      </c>
      <c r="J19" s="136" t="s">
        <v>21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30</v>
      </c>
      <c r="E21" s="41"/>
      <c r="F21" s="41"/>
      <c r="G21" s="41"/>
      <c r="H21" s="41"/>
      <c r="I21" s="146" t="s">
        <v>27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29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32</v>
      </c>
      <c r="E24" s="41"/>
      <c r="F24" s="41"/>
      <c r="G24" s="41"/>
      <c r="H24" s="41"/>
      <c r="I24" s="146" t="s">
        <v>27</v>
      </c>
      <c r="J24" s="136" t="s">
        <v>21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28</v>
      </c>
      <c r="F25" s="41"/>
      <c r="G25" s="41"/>
      <c r="H25" s="41"/>
      <c r="I25" s="146" t="s">
        <v>29</v>
      </c>
      <c r="J25" s="136" t="s">
        <v>21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34</v>
      </c>
      <c r="E27" s="41"/>
      <c r="F27" s="41"/>
      <c r="G27" s="41"/>
      <c r="H27" s="41"/>
      <c r="I27" s="146" t="s">
        <v>27</v>
      </c>
      <c r="J27" s="136" t="s">
        <v>35</v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36</v>
      </c>
      <c r="F28" s="41"/>
      <c r="G28" s="41"/>
      <c r="H28" s="41"/>
      <c r="I28" s="146" t="s">
        <v>29</v>
      </c>
      <c r="J28" s="136" t="s">
        <v>21</v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37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71.25" customHeight="1">
      <c r="A31" s="151"/>
      <c r="B31" s="152"/>
      <c r="C31" s="151"/>
      <c r="D31" s="151"/>
      <c r="E31" s="153" t="s">
        <v>38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39</v>
      </c>
      <c r="E34" s="41"/>
      <c r="F34" s="41"/>
      <c r="G34" s="41"/>
      <c r="H34" s="41"/>
      <c r="I34" s="41"/>
      <c r="J34" s="157">
        <f>ROUND(J96,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41</v>
      </c>
      <c r="G36" s="41"/>
      <c r="H36" s="41"/>
      <c r="I36" s="158" t="s">
        <v>40</v>
      </c>
      <c r="J36" s="158" t="s">
        <v>42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43</v>
      </c>
      <c r="E37" s="146" t="s">
        <v>44</v>
      </c>
      <c r="F37" s="160">
        <f>ROUND((SUM(BE96:BE173)),  2)</f>
        <v>0</v>
      </c>
      <c r="G37" s="41"/>
      <c r="H37" s="41"/>
      <c r="I37" s="161">
        <v>0.20999999999999999</v>
      </c>
      <c r="J37" s="160">
        <f>ROUND(((SUM(BE96:BE173))*I37),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45</v>
      </c>
      <c r="F38" s="160">
        <f>ROUND((SUM(BF96:BF173)),  2)</f>
        <v>0</v>
      </c>
      <c r="G38" s="41"/>
      <c r="H38" s="41"/>
      <c r="I38" s="161">
        <v>0.14999999999999999</v>
      </c>
      <c r="J38" s="160">
        <f>ROUND(((SUM(BF96:BF173))*I38),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ROUND((SUM(BG96:BG173)),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47</v>
      </c>
      <c r="F40" s="160">
        <f>ROUND((SUM(BH96:BH173)),  2)</f>
        <v>0</v>
      </c>
      <c r="G40" s="41"/>
      <c r="H40" s="41"/>
      <c r="I40" s="161">
        <v>0.14999999999999999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48</v>
      </c>
      <c r="F41" s="160">
        <f>ROUND((SUM(BI96:BI173)),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49</v>
      </c>
      <c r="E43" s="164"/>
      <c r="F43" s="164"/>
      <c r="G43" s="165" t="s">
        <v>50</v>
      </c>
      <c r="H43" s="166" t="s">
        <v>51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211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Kolovraty - dostupné bydlení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207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599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209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98" t="s">
        <v>3291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3292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SO-04.03.05 - Byt 2+KK - ZTI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Kolovraty</v>
      </c>
      <c r="G60" s="43"/>
      <c r="H60" s="43"/>
      <c r="I60" s="35" t="s">
        <v>24</v>
      </c>
      <c r="J60" s="75" t="str">
        <f>IF(J16="","",J16)</f>
        <v>28. 6. 2021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26</v>
      </c>
      <c r="D62" s="43"/>
      <c r="E62" s="43"/>
      <c r="F62" s="30" t="str">
        <f>E19</f>
        <v>atelier HETA s.r.o.</v>
      </c>
      <c r="G62" s="43"/>
      <c r="H62" s="43"/>
      <c r="I62" s="35" t="s">
        <v>32</v>
      </c>
      <c r="J62" s="39" t="str">
        <f>E25</f>
        <v>atelier HETA s.r.o.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30</v>
      </c>
      <c r="D63" s="43"/>
      <c r="E63" s="43"/>
      <c r="F63" s="30" t="str">
        <f>IF(E22="","",E22)</f>
        <v>Vyplň údaj</v>
      </c>
      <c r="G63" s="43"/>
      <c r="H63" s="43"/>
      <c r="I63" s="35" t="s">
        <v>34</v>
      </c>
      <c r="J63" s="39" t="str">
        <f>E28</f>
        <v>Toman Martin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71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214</v>
      </c>
    </row>
    <row r="68" s="9" customFormat="1" ht="24.96" customHeight="1">
      <c r="A68" s="9"/>
      <c r="B68" s="178"/>
      <c r="C68" s="179"/>
      <c r="D68" s="180" t="s">
        <v>323</v>
      </c>
      <c r="E68" s="181"/>
      <c r="F68" s="181"/>
      <c r="G68" s="181"/>
      <c r="H68" s="181"/>
      <c r="I68" s="181"/>
      <c r="J68" s="182">
        <f>J97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3523</v>
      </c>
      <c r="E69" s="186"/>
      <c r="F69" s="186"/>
      <c r="G69" s="186"/>
      <c r="H69" s="186"/>
      <c r="I69" s="186"/>
      <c r="J69" s="187">
        <f>J98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324</v>
      </c>
      <c r="E70" s="186"/>
      <c r="F70" s="186"/>
      <c r="G70" s="186"/>
      <c r="H70" s="186"/>
      <c r="I70" s="186"/>
      <c r="J70" s="187">
        <f>J116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3632</v>
      </c>
      <c r="E71" s="186"/>
      <c r="F71" s="186"/>
      <c r="G71" s="186"/>
      <c r="H71" s="186"/>
      <c r="I71" s="186"/>
      <c r="J71" s="187">
        <f>J152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3633</v>
      </c>
      <c r="E72" s="186"/>
      <c r="F72" s="186"/>
      <c r="G72" s="186"/>
      <c r="H72" s="186"/>
      <c r="I72" s="186"/>
      <c r="J72" s="187">
        <f>J169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218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3" t="str">
        <f>E7</f>
        <v>Kolovraty - dostupné bydlení</v>
      </c>
      <c r="F82" s="35"/>
      <c r="G82" s="35"/>
      <c r="H82" s="35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207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3" t="s">
        <v>599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209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98" t="s">
        <v>3291</v>
      </c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3292</v>
      </c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SO-04.03.05 - Byt 2+KK - ZTI</v>
      </c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22</v>
      </c>
      <c r="D90" s="43"/>
      <c r="E90" s="43"/>
      <c r="F90" s="30" t="str">
        <f>F16</f>
        <v>Kolovraty</v>
      </c>
      <c r="G90" s="43"/>
      <c r="H90" s="43"/>
      <c r="I90" s="35" t="s">
        <v>24</v>
      </c>
      <c r="J90" s="75" t="str">
        <f>IF(J16="","",J16)</f>
        <v>28. 6. 2021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26</v>
      </c>
      <c r="D92" s="43"/>
      <c r="E92" s="43"/>
      <c r="F92" s="30" t="str">
        <f>E19</f>
        <v>atelier HETA s.r.o.</v>
      </c>
      <c r="G92" s="43"/>
      <c r="H92" s="43"/>
      <c r="I92" s="35" t="s">
        <v>32</v>
      </c>
      <c r="J92" s="39" t="str">
        <f>E25</f>
        <v>atelier HETA s.r.o.</v>
      </c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30</v>
      </c>
      <c r="D93" s="43"/>
      <c r="E93" s="43"/>
      <c r="F93" s="30" t="str">
        <f>IF(E22="","",E22)</f>
        <v>Vyplň údaj</v>
      </c>
      <c r="G93" s="43"/>
      <c r="H93" s="43"/>
      <c r="I93" s="35" t="s">
        <v>34</v>
      </c>
      <c r="J93" s="39" t="str">
        <f>E28</f>
        <v>Toman Martin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1" customFormat="1" ht="29.28" customHeight="1">
      <c r="A95" s="189"/>
      <c r="B95" s="190"/>
      <c r="C95" s="191" t="s">
        <v>219</v>
      </c>
      <c r="D95" s="192" t="s">
        <v>58</v>
      </c>
      <c r="E95" s="192" t="s">
        <v>54</v>
      </c>
      <c r="F95" s="192" t="s">
        <v>55</v>
      </c>
      <c r="G95" s="192" t="s">
        <v>220</v>
      </c>
      <c r="H95" s="192" t="s">
        <v>221</v>
      </c>
      <c r="I95" s="192" t="s">
        <v>222</v>
      </c>
      <c r="J95" s="192" t="s">
        <v>213</v>
      </c>
      <c r="K95" s="193" t="s">
        <v>223</v>
      </c>
      <c r="L95" s="194"/>
      <c r="M95" s="95" t="s">
        <v>21</v>
      </c>
      <c r="N95" s="96" t="s">
        <v>43</v>
      </c>
      <c r="O95" s="96" t="s">
        <v>224</v>
      </c>
      <c r="P95" s="96" t="s">
        <v>225</v>
      </c>
      <c r="Q95" s="96" t="s">
        <v>226</v>
      </c>
      <c r="R95" s="96" t="s">
        <v>227</v>
      </c>
      <c r="S95" s="96" t="s">
        <v>228</v>
      </c>
      <c r="T95" s="97" t="s">
        <v>229</v>
      </c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</row>
    <row r="96" s="2" customFormat="1" ht="22.8" customHeight="1">
      <c r="A96" s="41"/>
      <c r="B96" s="42"/>
      <c r="C96" s="102" t="s">
        <v>230</v>
      </c>
      <c r="D96" s="43"/>
      <c r="E96" s="43"/>
      <c r="F96" s="43"/>
      <c r="G96" s="43"/>
      <c r="H96" s="43"/>
      <c r="I96" s="43"/>
      <c r="J96" s="195">
        <f>BK96</f>
        <v>0</v>
      </c>
      <c r="K96" s="43"/>
      <c r="L96" s="47"/>
      <c r="M96" s="98"/>
      <c r="N96" s="196"/>
      <c r="O96" s="99"/>
      <c r="P96" s="197">
        <f>P97</f>
        <v>0</v>
      </c>
      <c r="Q96" s="99"/>
      <c r="R96" s="197">
        <f>R97</f>
        <v>0.048985000000000008</v>
      </c>
      <c r="S96" s="99"/>
      <c r="T96" s="198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72</v>
      </c>
      <c r="AU96" s="20" t="s">
        <v>214</v>
      </c>
      <c r="BK96" s="199">
        <f>BK97</f>
        <v>0</v>
      </c>
    </row>
    <row r="97" s="12" customFormat="1" ht="25.92" customHeight="1">
      <c r="A97" s="12"/>
      <c r="B97" s="200"/>
      <c r="C97" s="201"/>
      <c r="D97" s="202" t="s">
        <v>72</v>
      </c>
      <c r="E97" s="203" t="s">
        <v>461</v>
      </c>
      <c r="F97" s="203" t="s">
        <v>462</v>
      </c>
      <c r="G97" s="201"/>
      <c r="H97" s="201"/>
      <c r="I97" s="204"/>
      <c r="J97" s="205">
        <f>BK97</f>
        <v>0</v>
      </c>
      <c r="K97" s="201"/>
      <c r="L97" s="206"/>
      <c r="M97" s="207"/>
      <c r="N97" s="208"/>
      <c r="O97" s="208"/>
      <c r="P97" s="209">
        <f>P98+P116+P152+P169</f>
        <v>0</v>
      </c>
      <c r="Q97" s="208"/>
      <c r="R97" s="209">
        <f>R98+R116+R152+R169</f>
        <v>0.048985000000000008</v>
      </c>
      <c r="S97" s="208"/>
      <c r="T97" s="210">
        <f>T98+T116+T152+T169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86</v>
      </c>
      <c r="AT97" s="212" t="s">
        <v>72</v>
      </c>
      <c r="AU97" s="212" t="s">
        <v>73</v>
      </c>
      <c r="AY97" s="211" t="s">
        <v>233</v>
      </c>
      <c r="BK97" s="213">
        <f>BK98+BK116+BK152+BK169</f>
        <v>0</v>
      </c>
    </row>
    <row r="98" s="12" customFormat="1" ht="22.8" customHeight="1">
      <c r="A98" s="12"/>
      <c r="B98" s="200"/>
      <c r="C98" s="201"/>
      <c r="D98" s="202" t="s">
        <v>72</v>
      </c>
      <c r="E98" s="214" t="s">
        <v>3535</v>
      </c>
      <c r="F98" s="214" t="s">
        <v>3536</v>
      </c>
      <c r="G98" s="201"/>
      <c r="H98" s="201"/>
      <c r="I98" s="204"/>
      <c r="J98" s="215">
        <f>BK98</f>
        <v>0</v>
      </c>
      <c r="K98" s="201"/>
      <c r="L98" s="206"/>
      <c r="M98" s="207"/>
      <c r="N98" s="208"/>
      <c r="O98" s="208"/>
      <c r="P98" s="209">
        <f>SUM(P99:P115)</f>
        <v>0</v>
      </c>
      <c r="Q98" s="208"/>
      <c r="R98" s="209">
        <f>SUM(R99:R115)</f>
        <v>0.0093699999999999999</v>
      </c>
      <c r="S98" s="208"/>
      <c r="T98" s="210">
        <f>SUM(T99:T115)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86</v>
      </c>
      <c r="AT98" s="212" t="s">
        <v>72</v>
      </c>
      <c r="AU98" s="212" t="s">
        <v>80</v>
      </c>
      <c r="AY98" s="211" t="s">
        <v>233</v>
      </c>
      <c r="BK98" s="213">
        <f>SUM(BK99:BK115)</f>
        <v>0</v>
      </c>
    </row>
    <row r="99" s="2" customFormat="1" ht="21.75" customHeight="1">
      <c r="A99" s="41"/>
      <c r="B99" s="42"/>
      <c r="C99" s="216" t="s">
        <v>80</v>
      </c>
      <c r="D99" s="216" t="s">
        <v>235</v>
      </c>
      <c r="E99" s="217" t="s">
        <v>3634</v>
      </c>
      <c r="F99" s="218" t="s">
        <v>3635</v>
      </c>
      <c r="G99" s="219" t="s">
        <v>332</v>
      </c>
      <c r="H99" s="220">
        <v>4</v>
      </c>
      <c r="I99" s="221"/>
      <c r="J99" s="222">
        <f>ROUND(I99*H99,2)</f>
        <v>0</v>
      </c>
      <c r="K99" s="218" t="s">
        <v>239</v>
      </c>
      <c r="L99" s="47"/>
      <c r="M99" s="223" t="s">
        <v>21</v>
      </c>
      <c r="N99" s="224" t="s">
        <v>45</v>
      </c>
      <c r="O99" s="87"/>
      <c r="P99" s="225">
        <f>O99*H99</f>
        <v>0</v>
      </c>
      <c r="Q99" s="225">
        <v>0.00040999999999999999</v>
      </c>
      <c r="R99" s="225">
        <f>Q99*H99</f>
        <v>0.00164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394</v>
      </c>
      <c r="AT99" s="227" t="s">
        <v>235</v>
      </c>
      <c r="AU99" s="227" t="s">
        <v>86</v>
      </c>
      <c r="AY99" s="20" t="s">
        <v>233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86</v>
      </c>
      <c r="BK99" s="228">
        <f>ROUND(I99*H99,2)</f>
        <v>0</v>
      </c>
      <c r="BL99" s="20" t="s">
        <v>394</v>
      </c>
      <c r="BM99" s="227" t="s">
        <v>3755</v>
      </c>
    </row>
    <row r="100" s="2" customFormat="1">
      <c r="A100" s="41"/>
      <c r="B100" s="42"/>
      <c r="C100" s="43"/>
      <c r="D100" s="229" t="s">
        <v>242</v>
      </c>
      <c r="E100" s="43"/>
      <c r="F100" s="230" t="s">
        <v>3637</v>
      </c>
      <c r="G100" s="43"/>
      <c r="H100" s="43"/>
      <c r="I100" s="231"/>
      <c r="J100" s="43"/>
      <c r="K100" s="43"/>
      <c r="L100" s="47"/>
      <c r="M100" s="232"/>
      <c r="N100" s="233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242</v>
      </c>
      <c r="AU100" s="20" t="s">
        <v>86</v>
      </c>
    </row>
    <row r="101" s="2" customFormat="1">
      <c r="A101" s="41"/>
      <c r="B101" s="42"/>
      <c r="C101" s="43"/>
      <c r="D101" s="236" t="s">
        <v>409</v>
      </c>
      <c r="E101" s="43"/>
      <c r="F101" s="281" t="s">
        <v>3638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409</v>
      </c>
      <c r="AU101" s="20" t="s">
        <v>86</v>
      </c>
    </row>
    <row r="102" s="2" customFormat="1" ht="21.75" customHeight="1">
      <c r="A102" s="41"/>
      <c r="B102" s="42"/>
      <c r="C102" s="216" t="s">
        <v>86</v>
      </c>
      <c r="D102" s="216" t="s">
        <v>235</v>
      </c>
      <c r="E102" s="217" t="s">
        <v>3639</v>
      </c>
      <c r="F102" s="218" t="s">
        <v>3640</v>
      </c>
      <c r="G102" s="219" t="s">
        <v>332</v>
      </c>
      <c r="H102" s="220">
        <v>3</v>
      </c>
      <c r="I102" s="221"/>
      <c r="J102" s="222">
        <f>ROUND(I102*H102,2)</f>
        <v>0</v>
      </c>
      <c r="K102" s="218" t="s">
        <v>239</v>
      </c>
      <c r="L102" s="47"/>
      <c r="M102" s="223" t="s">
        <v>21</v>
      </c>
      <c r="N102" s="224" t="s">
        <v>45</v>
      </c>
      <c r="O102" s="87"/>
      <c r="P102" s="225">
        <f>O102*H102</f>
        <v>0</v>
      </c>
      <c r="Q102" s="225">
        <v>0.00071000000000000002</v>
      </c>
      <c r="R102" s="225">
        <f>Q102*H102</f>
        <v>0.0021299999999999999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394</v>
      </c>
      <c r="AT102" s="227" t="s">
        <v>235</v>
      </c>
      <c r="AU102" s="227" t="s">
        <v>86</v>
      </c>
      <c r="AY102" s="20" t="s">
        <v>233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86</v>
      </c>
      <c r="BK102" s="228">
        <f>ROUND(I102*H102,2)</f>
        <v>0</v>
      </c>
      <c r="BL102" s="20" t="s">
        <v>394</v>
      </c>
      <c r="BM102" s="227" t="s">
        <v>3756</v>
      </c>
    </row>
    <row r="103" s="2" customFormat="1">
      <c r="A103" s="41"/>
      <c r="B103" s="42"/>
      <c r="C103" s="43"/>
      <c r="D103" s="229" t="s">
        <v>242</v>
      </c>
      <c r="E103" s="43"/>
      <c r="F103" s="230" t="s">
        <v>3642</v>
      </c>
      <c r="G103" s="43"/>
      <c r="H103" s="43"/>
      <c r="I103" s="231"/>
      <c r="J103" s="43"/>
      <c r="K103" s="43"/>
      <c r="L103" s="47"/>
      <c r="M103" s="232"/>
      <c r="N103" s="233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242</v>
      </c>
      <c r="AU103" s="20" t="s">
        <v>86</v>
      </c>
    </row>
    <row r="104" s="2" customFormat="1">
      <c r="A104" s="41"/>
      <c r="B104" s="42"/>
      <c r="C104" s="43"/>
      <c r="D104" s="236" t="s">
        <v>409</v>
      </c>
      <c r="E104" s="43"/>
      <c r="F104" s="281" t="s">
        <v>3638</v>
      </c>
      <c r="G104" s="43"/>
      <c r="H104" s="43"/>
      <c r="I104" s="231"/>
      <c r="J104" s="43"/>
      <c r="K104" s="43"/>
      <c r="L104" s="47"/>
      <c r="M104" s="232"/>
      <c r="N104" s="233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409</v>
      </c>
      <c r="AU104" s="20" t="s">
        <v>86</v>
      </c>
    </row>
    <row r="105" s="2" customFormat="1" ht="21.75" customHeight="1">
      <c r="A105" s="41"/>
      <c r="B105" s="42"/>
      <c r="C105" s="216" t="s">
        <v>117</v>
      </c>
      <c r="D105" s="216" t="s">
        <v>235</v>
      </c>
      <c r="E105" s="217" t="s">
        <v>3643</v>
      </c>
      <c r="F105" s="218" t="s">
        <v>3644</v>
      </c>
      <c r="G105" s="219" t="s">
        <v>332</v>
      </c>
      <c r="H105" s="220">
        <v>2.5</v>
      </c>
      <c r="I105" s="221"/>
      <c r="J105" s="222">
        <f>ROUND(I105*H105,2)</f>
        <v>0</v>
      </c>
      <c r="K105" s="218" t="s">
        <v>239</v>
      </c>
      <c r="L105" s="47"/>
      <c r="M105" s="223" t="s">
        <v>21</v>
      </c>
      <c r="N105" s="224" t="s">
        <v>45</v>
      </c>
      <c r="O105" s="87"/>
      <c r="P105" s="225">
        <f>O105*H105</f>
        <v>0</v>
      </c>
      <c r="Q105" s="225">
        <v>0.0022399999999999998</v>
      </c>
      <c r="R105" s="225">
        <f>Q105*H105</f>
        <v>0.0055999999999999991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394</v>
      </c>
      <c r="AT105" s="227" t="s">
        <v>235</v>
      </c>
      <c r="AU105" s="227" t="s">
        <v>86</v>
      </c>
      <c r="AY105" s="20" t="s">
        <v>233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86</v>
      </c>
      <c r="BK105" s="228">
        <f>ROUND(I105*H105,2)</f>
        <v>0</v>
      </c>
      <c r="BL105" s="20" t="s">
        <v>394</v>
      </c>
      <c r="BM105" s="227" t="s">
        <v>3757</v>
      </c>
    </row>
    <row r="106" s="2" customFormat="1">
      <c r="A106" s="41"/>
      <c r="B106" s="42"/>
      <c r="C106" s="43"/>
      <c r="D106" s="229" t="s">
        <v>242</v>
      </c>
      <c r="E106" s="43"/>
      <c r="F106" s="230" t="s">
        <v>3646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242</v>
      </c>
      <c r="AU106" s="20" t="s">
        <v>86</v>
      </c>
    </row>
    <row r="107" s="2" customFormat="1">
      <c r="A107" s="41"/>
      <c r="B107" s="42"/>
      <c r="C107" s="43"/>
      <c r="D107" s="236" t="s">
        <v>409</v>
      </c>
      <c r="E107" s="43"/>
      <c r="F107" s="281" t="s">
        <v>3638</v>
      </c>
      <c r="G107" s="43"/>
      <c r="H107" s="43"/>
      <c r="I107" s="231"/>
      <c r="J107" s="43"/>
      <c r="K107" s="43"/>
      <c r="L107" s="47"/>
      <c r="M107" s="232"/>
      <c r="N107" s="233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409</v>
      </c>
      <c r="AU107" s="20" t="s">
        <v>86</v>
      </c>
    </row>
    <row r="108" s="2" customFormat="1" ht="24.15" customHeight="1">
      <c r="A108" s="41"/>
      <c r="B108" s="42"/>
      <c r="C108" s="216" t="s">
        <v>240</v>
      </c>
      <c r="D108" s="216" t="s">
        <v>235</v>
      </c>
      <c r="E108" s="217" t="s">
        <v>3647</v>
      </c>
      <c r="F108" s="218" t="s">
        <v>3648</v>
      </c>
      <c r="G108" s="219" t="s">
        <v>402</v>
      </c>
      <c r="H108" s="220">
        <v>3</v>
      </c>
      <c r="I108" s="221"/>
      <c r="J108" s="222">
        <f>ROUND(I108*H108,2)</f>
        <v>0</v>
      </c>
      <c r="K108" s="218" t="s">
        <v>239</v>
      </c>
      <c r="L108" s="47"/>
      <c r="M108" s="223" t="s">
        <v>21</v>
      </c>
      <c r="N108" s="224" t="s">
        <v>45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394</v>
      </c>
      <c r="AT108" s="227" t="s">
        <v>235</v>
      </c>
      <c r="AU108" s="227" t="s">
        <v>86</v>
      </c>
      <c r="AY108" s="20" t="s">
        <v>233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86</v>
      </c>
      <c r="BK108" s="228">
        <f>ROUND(I108*H108,2)</f>
        <v>0</v>
      </c>
      <c r="BL108" s="20" t="s">
        <v>394</v>
      </c>
      <c r="BM108" s="227" t="s">
        <v>3758</v>
      </c>
    </row>
    <row r="109" s="2" customFormat="1">
      <c r="A109" s="41"/>
      <c r="B109" s="42"/>
      <c r="C109" s="43"/>
      <c r="D109" s="229" t="s">
        <v>242</v>
      </c>
      <c r="E109" s="43"/>
      <c r="F109" s="230" t="s">
        <v>3650</v>
      </c>
      <c r="G109" s="43"/>
      <c r="H109" s="43"/>
      <c r="I109" s="231"/>
      <c r="J109" s="43"/>
      <c r="K109" s="43"/>
      <c r="L109" s="47"/>
      <c r="M109" s="232"/>
      <c r="N109" s="233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242</v>
      </c>
      <c r="AU109" s="20" t="s">
        <v>86</v>
      </c>
    </row>
    <row r="110" s="2" customFormat="1" ht="24.15" customHeight="1">
      <c r="A110" s="41"/>
      <c r="B110" s="42"/>
      <c r="C110" s="216" t="s">
        <v>270</v>
      </c>
      <c r="D110" s="216" t="s">
        <v>235</v>
      </c>
      <c r="E110" s="217" t="s">
        <v>3651</v>
      </c>
      <c r="F110" s="218" t="s">
        <v>3652</v>
      </c>
      <c r="G110" s="219" t="s">
        <v>402</v>
      </c>
      <c r="H110" s="220">
        <v>1</v>
      </c>
      <c r="I110" s="221"/>
      <c r="J110" s="222">
        <f>ROUND(I110*H110,2)</f>
        <v>0</v>
      </c>
      <c r="K110" s="218" t="s">
        <v>239</v>
      </c>
      <c r="L110" s="47"/>
      <c r="M110" s="223" t="s">
        <v>21</v>
      </c>
      <c r="N110" s="224" t="s">
        <v>45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394</v>
      </c>
      <c r="AT110" s="227" t="s">
        <v>235</v>
      </c>
      <c r="AU110" s="227" t="s">
        <v>86</v>
      </c>
      <c r="AY110" s="20" t="s">
        <v>233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86</v>
      </c>
      <c r="BK110" s="228">
        <f>ROUND(I110*H110,2)</f>
        <v>0</v>
      </c>
      <c r="BL110" s="20" t="s">
        <v>394</v>
      </c>
      <c r="BM110" s="227" t="s">
        <v>3759</v>
      </c>
    </row>
    <row r="111" s="2" customFormat="1">
      <c r="A111" s="41"/>
      <c r="B111" s="42"/>
      <c r="C111" s="43"/>
      <c r="D111" s="229" t="s">
        <v>242</v>
      </c>
      <c r="E111" s="43"/>
      <c r="F111" s="230" t="s">
        <v>3654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242</v>
      </c>
      <c r="AU111" s="20" t="s">
        <v>86</v>
      </c>
    </row>
    <row r="112" s="2" customFormat="1" ht="24.15" customHeight="1">
      <c r="A112" s="41"/>
      <c r="B112" s="42"/>
      <c r="C112" s="216" t="s">
        <v>276</v>
      </c>
      <c r="D112" s="216" t="s">
        <v>235</v>
      </c>
      <c r="E112" s="217" t="s">
        <v>3655</v>
      </c>
      <c r="F112" s="218" t="s">
        <v>3656</v>
      </c>
      <c r="G112" s="219" t="s">
        <v>402</v>
      </c>
      <c r="H112" s="220">
        <v>1</v>
      </c>
      <c r="I112" s="221"/>
      <c r="J112" s="222">
        <f>ROUND(I112*H112,2)</f>
        <v>0</v>
      </c>
      <c r="K112" s="218" t="s">
        <v>239</v>
      </c>
      <c r="L112" s="47"/>
      <c r="M112" s="223" t="s">
        <v>21</v>
      </c>
      <c r="N112" s="224" t="s">
        <v>45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394</v>
      </c>
      <c r="AT112" s="227" t="s">
        <v>235</v>
      </c>
      <c r="AU112" s="227" t="s">
        <v>86</v>
      </c>
      <c r="AY112" s="20" t="s">
        <v>233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86</v>
      </c>
      <c r="BK112" s="228">
        <f>ROUND(I112*H112,2)</f>
        <v>0</v>
      </c>
      <c r="BL112" s="20" t="s">
        <v>394</v>
      </c>
      <c r="BM112" s="227" t="s">
        <v>3760</v>
      </c>
    </row>
    <row r="113" s="2" customFormat="1">
      <c r="A113" s="41"/>
      <c r="B113" s="42"/>
      <c r="C113" s="43"/>
      <c r="D113" s="229" t="s">
        <v>242</v>
      </c>
      <c r="E113" s="43"/>
      <c r="F113" s="230" t="s">
        <v>3658</v>
      </c>
      <c r="G113" s="43"/>
      <c r="H113" s="43"/>
      <c r="I113" s="231"/>
      <c r="J113" s="43"/>
      <c r="K113" s="43"/>
      <c r="L113" s="47"/>
      <c r="M113" s="232"/>
      <c r="N113" s="233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242</v>
      </c>
      <c r="AU113" s="20" t="s">
        <v>86</v>
      </c>
    </row>
    <row r="114" s="2" customFormat="1" ht="24.15" customHeight="1">
      <c r="A114" s="41"/>
      <c r="B114" s="42"/>
      <c r="C114" s="216" t="s">
        <v>284</v>
      </c>
      <c r="D114" s="216" t="s">
        <v>235</v>
      </c>
      <c r="E114" s="217" t="s">
        <v>3659</v>
      </c>
      <c r="F114" s="218" t="s">
        <v>3660</v>
      </c>
      <c r="G114" s="219" t="s">
        <v>332</v>
      </c>
      <c r="H114" s="220">
        <v>9.5</v>
      </c>
      <c r="I114" s="221"/>
      <c r="J114" s="222">
        <f>ROUND(I114*H114,2)</f>
        <v>0</v>
      </c>
      <c r="K114" s="218" t="s">
        <v>239</v>
      </c>
      <c r="L114" s="47"/>
      <c r="M114" s="223" t="s">
        <v>21</v>
      </c>
      <c r="N114" s="224" t="s">
        <v>45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394</v>
      </c>
      <c r="AT114" s="227" t="s">
        <v>235</v>
      </c>
      <c r="AU114" s="227" t="s">
        <v>86</v>
      </c>
      <c r="AY114" s="20" t="s">
        <v>233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86</v>
      </c>
      <c r="BK114" s="228">
        <f>ROUND(I114*H114,2)</f>
        <v>0</v>
      </c>
      <c r="BL114" s="20" t="s">
        <v>394</v>
      </c>
      <c r="BM114" s="227" t="s">
        <v>3761</v>
      </c>
    </row>
    <row r="115" s="2" customFormat="1">
      <c r="A115" s="41"/>
      <c r="B115" s="42"/>
      <c r="C115" s="43"/>
      <c r="D115" s="229" t="s">
        <v>242</v>
      </c>
      <c r="E115" s="43"/>
      <c r="F115" s="230" t="s">
        <v>3662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242</v>
      </c>
      <c r="AU115" s="20" t="s">
        <v>86</v>
      </c>
    </row>
    <row r="116" s="12" customFormat="1" ht="22.8" customHeight="1">
      <c r="A116" s="12"/>
      <c r="B116" s="200"/>
      <c r="C116" s="201"/>
      <c r="D116" s="202" t="s">
        <v>72</v>
      </c>
      <c r="E116" s="214" t="s">
        <v>463</v>
      </c>
      <c r="F116" s="214" t="s">
        <v>464</v>
      </c>
      <c r="G116" s="201"/>
      <c r="H116" s="201"/>
      <c r="I116" s="204"/>
      <c r="J116" s="215">
        <f>BK116</f>
        <v>0</v>
      </c>
      <c r="K116" s="201"/>
      <c r="L116" s="206"/>
      <c r="M116" s="207"/>
      <c r="N116" s="208"/>
      <c r="O116" s="208"/>
      <c r="P116" s="209">
        <f>SUM(P117:P151)</f>
        <v>0</v>
      </c>
      <c r="Q116" s="208"/>
      <c r="R116" s="209">
        <f>SUM(R117:R151)</f>
        <v>0.034905000000000005</v>
      </c>
      <c r="S116" s="208"/>
      <c r="T116" s="210">
        <f>SUM(T117:T151)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11" t="s">
        <v>86</v>
      </c>
      <c r="AT116" s="212" t="s">
        <v>72</v>
      </c>
      <c r="AU116" s="212" t="s">
        <v>80</v>
      </c>
      <c r="AY116" s="211" t="s">
        <v>233</v>
      </c>
      <c r="BK116" s="213">
        <f>SUM(BK117:BK151)</f>
        <v>0</v>
      </c>
    </row>
    <row r="117" s="2" customFormat="1" ht="33" customHeight="1">
      <c r="A117" s="41"/>
      <c r="B117" s="42"/>
      <c r="C117" s="216" t="s">
        <v>289</v>
      </c>
      <c r="D117" s="216" t="s">
        <v>235</v>
      </c>
      <c r="E117" s="217" t="s">
        <v>3663</v>
      </c>
      <c r="F117" s="218" t="s">
        <v>3664</v>
      </c>
      <c r="G117" s="219" t="s">
        <v>332</v>
      </c>
      <c r="H117" s="220">
        <v>8.5</v>
      </c>
      <c r="I117" s="221"/>
      <c r="J117" s="222">
        <f>ROUND(I117*H117,2)</f>
        <v>0</v>
      </c>
      <c r="K117" s="218" t="s">
        <v>239</v>
      </c>
      <c r="L117" s="47"/>
      <c r="M117" s="223" t="s">
        <v>21</v>
      </c>
      <c r="N117" s="224" t="s">
        <v>45</v>
      </c>
      <c r="O117" s="87"/>
      <c r="P117" s="225">
        <f>O117*H117</f>
        <v>0</v>
      </c>
      <c r="Q117" s="225">
        <v>0.00097999999999999997</v>
      </c>
      <c r="R117" s="225">
        <f>Q117*H117</f>
        <v>0.0083300000000000006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394</v>
      </c>
      <c r="AT117" s="227" t="s">
        <v>235</v>
      </c>
      <c r="AU117" s="227" t="s">
        <v>86</v>
      </c>
      <c r="AY117" s="20" t="s">
        <v>233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86</v>
      </c>
      <c r="BK117" s="228">
        <f>ROUND(I117*H117,2)</f>
        <v>0</v>
      </c>
      <c r="BL117" s="20" t="s">
        <v>394</v>
      </c>
      <c r="BM117" s="227" t="s">
        <v>3762</v>
      </c>
    </row>
    <row r="118" s="2" customFormat="1">
      <c r="A118" s="41"/>
      <c r="B118" s="42"/>
      <c r="C118" s="43"/>
      <c r="D118" s="229" t="s">
        <v>242</v>
      </c>
      <c r="E118" s="43"/>
      <c r="F118" s="230" t="s">
        <v>3666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242</v>
      </c>
      <c r="AU118" s="20" t="s">
        <v>86</v>
      </c>
    </row>
    <row r="119" s="14" customFormat="1">
      <c r="A119" s="14"/>
      <c r="B119" s="245"/>
      <c r="C119" s="246"/>
      <c r="D119" s="236" t="s">
        <v>244</v>
      </c>
      <c r="E119" s="247" t="s">
        <v>21</v>
      </c>
      <c r="F119" s="248" t="s">
        <v>240</v>
      </c>
      <c r="G119" s="246"/>
      <c r="H119" s="249">
        <v>4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244</v>
      </c>
      <c r="AU119" s="255" t="s">
        <v>86</v>
      </c>
      <c r="AV119" s="14" t="s">
        <v>86</v>
      </c>
      <c r="AW119" s="14" t="s">
        <v>33</v>
      </c>
      <c r="AX119" s="14" t="s">
        <v>73</v>
      </c>
      <c r="AY119" s="255" t="s">
        <v>233</v>
      </c>
    </row>
    <row r="120" s="14" customFormat="1">
      <c r="A120" s="14"/>
      <c r="B120" s="245"/>
      <c r="C120" s="246"/>
      <c r="D120" s="236" t="s">
        <v>244</v>
      </c>
      <c r="E120" s="247" t="s">
        <v>21</v>
      </c>
      <c r="F120" s="248" t="s">
        <v>3763</v>
      </c>
      <c r="G120" s="246"/>
      <c r="H120" s="249">
        <v>4.5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244</v>
      </c>
      <c r="AU120" s="255" t="s">
        <v>86</v>
      </c>
      <c r="AV120" s="14" t="s">
        <v>86</v>
      </c>
      <c r="AW120" s="14" t="s">
        <v>33</v>
      </c>
      <c r="AX120" s="14" t="s">
        <v>73</v>
      </c>
      <c r="AY120" s="255" t="s">
        <v>233</v>
      </c>
    </row>
    <row r="121" s="15" customFormat="1">
      <c r="A121" s="15"/>
      <c r="B121" s="256"/>
      <c r="C121" s="257"/>
      <c r="D121" s="236" t="s">
        <v>244</v>
      </c>
      <c r="E121" s="258" t="s">
        <v>21</v>
      </c>
      <c r="F121" s="259" t="s">
        <v>247</v>
      </c>
      <c r="G121" s="257"/>
      <c r="H121" s="260">
        <v>8.5</v>
      </c>
      <c r="I121" s="261"/>
      <c r="J121" s="257"/>
      <c r="K121" s="257"/>
      <c r="L121" s="262"/>
      <c r="M121" s="263"/>
      <c r="N121" s="264"/>
      <c r="O121" s="264"/>
      <c r="P121" s="264"/>
      <c r="Q121" s="264"/>
      <c r="R121" s="264"/>
      <c r="S121" s="264"/>
      <c r="T121" s="26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T121" s="266" t="s">
        <v>244</v>
      </c>
      <c r="AU121" s="266" t="s">
        <v>86</v>
      </c>
      <c r="AV121" s="15" t="s">
        <v>240</v>
      </c>
      <c r="AW121" s="15" t="s">
        <v>33</v>
      </c>
      <c r="AX121" s="15" t="s">
        <v>80</v>
      </c>
      <c r="AY121" s="266" t="s">
        <v>233</v>
      </c>
    </row>
    <row r="122" s="2" customFormat="1" ht="33" customHeight="1">
      <c r="A122" s="41"/>
      <c r="B122" s="42"/>
      <c r="C122" s="216" t="s">
        <v>296</v>
      </c>
      <c r="D122" s="216" t="s">
        <v>235</v>
      </c>
      <c r="E122" s="217" t="s">
        <v>3667</v>
      </c>
      <c r="F122" s="218" t="s">
        <v>3668</v>
      </c>
      <c r="G122" s="219" t="s">
        <v>332</v>
      </c>
      <c r="H122" s="220">
        <v>5</v>
      </c>
      <c r="I122" s="221"/>
      <c r="J122" s="222">
        <f>ROUND(I122*H122,2)</f>
        <v>0</v>
      </c>
      <c r="K122" s="218" t="s">
        <v>239</v>
      </c>
      <c r="L122" s="47"/>
      <c r="M122" s="223" t="s">
        <v>21</v>
      </c>
      <c r="N122" s="224" t="s">
        <v>45</v>
      </c>
      <c r="O122" s="87"/>
      <c r="P122" s="225">
        <f>O122*H122</f>
        <v>0</v>
      </c>
      <c r="Q122" s="225">
        <v>0.0012600000000000001</v>
      </c>
      <c r="R122" s="225">
        <f>Q122*H122</f>
        <v>0.0063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394</v>
      </c>
      <c r="AT122" s="227" t="s">
        <v>235</v>
      </c>
      <c r="AU122" s="227" t="s">
        <v>86</v>
      </c>
      <c r="AY122" s="20" t="s">
        <v>233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86</v>
      </c>
      <c r="BK122" s="228">
        <f>ROUND(I122*H122,2)</f>
        <v>0</v>
      </c>
      <c r="BL122" s="20" t="s">
        <v>394</v>
      </c>
      <c r="BM122" s="227" t="s">
        <v>3764</v>
      </c>
    </row>
    <row r="123" s="2" customFormat="1">
      <c r="A123" s="41"/>
      <c r="B123" s="42"/>
      <c r="C123" s="43"/>
      <c r="D123" s="229" t="s">
        <v>242</v>
      </c>
      <c r="E123" s="43"/>
      <c r="F123" s="230" t="s">
        <v>3670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242</v>
      </c>
      <c r="AU123" s="20" t="s">
        <v>86</v>
      </c>
    </row>
    <row r="124" s="14" customFormat="1">
      <c r="A124" s="14"/>
      <c r="B124" s="245"/>
      <c r="C124" s="246"/>
      <c r="D124" s="236" t="s">
        <v>244</v>
      </c>
      <c r="E124" s="247" t="s">
        <v>21</v>
      </c>
      <c r="F124" s="248" t="s">
        <v>270</v>
      </c>
      <c r="G124" s="246"/>
      <c r="H124" s="249">
        <v>5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244</v>
      </c>
      <c r="AU124" s="255" t="s">
        <v>86</v>
      </c>
      <c r="AV124" s="14" t="s">
        <v>86</v>
      </c>
      <c r="AW124" s="14" t="s">
        <v>33</v>
      </c>
      <c r="AX124" s="14" t="s">
        <v>80</v>
      </c>
      <c r="AY124" s="255" t="s">
        <v>233</v>
      </c>
    </row>
    <row r="125" s="2" customFormat="1" ht="24.15" customHeight="1">
      <c r="A125" s="41"/>
      <c r="B125" s="42"/>
      <c r="C125" s="216" t="s">
        <v>302</v>
      </c>
      <c r="D125" s="216" t="s">
        <v>235</v>
      </c>
      <c r="E125" s="217" t="s">
        <v>3671</v>
      </c>
      <c r="F125" s="218" t="s">
        <v>3672</v>
      </c>
      <c r="G125" s="219" t="s">
        <v>473</v>
      </c>
      <c r="H125" s="220">
        <v>13.5</v>
      </c>
      <c r="I125" s="221"/>
      <c r="J125" s="222">
        <f>ROUND(I125*H125,2)</f>
        <v>0</v>
      </c>
      <c r="K125" s="218" t="s">
        <v>239</v>
      </c>
      <c r="L125" s="47"/>
      <c r="M125" s="223" t="s">
        <v>21</v>
      </c>
      <c r="N125" s="224" t="s">
        <v>45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394</v>
      </c>
      <c r="AT125" s="227" t="s">
        <v>235</v>
      </c>
      <c r="AU125" s="227" t="s">
        <v>86</v>
      </c>
      <c r="AY125" s="20" t="s">
        <v>233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86</v>
      </c>
      <c r="BK125" s="228">
        <f>ROUND(I125*H125,2)</f>
        <v>0</v>
      </c>
      <c r="BL125" s="20" t="s">
        <v>394</v>
      </c>
      <c r="BM125" s="227" t="s">
        <v>3765</v>
      </c>
    </row>
    <row r="126" s="2" customFormat="1">
      <c r="A126" s="41"/>
      <c r="B126" s="42"/>
      <c r="C126" s="43"/>
      <c r="D126" s="229" t="s">
        <v>242</v>
      </c>
      <c r="E126" s="43"/>
      <c r="F126" s="230" t="s">
        <v>3674</v>
      </c>
      <c r="G126" s="43"/>
      <c r="H126" s="43"/>
      <c r="I126" s="231"/>
      <c r="J126" s="43"/>
      <c r="K126" s="43"/>
      <c r="L126" s="47"/>
      <c r="M126" s="232"/>
      <c r="N126" s="233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242</v>
      </c>
      <c r="AU126" s="20" t="s">
        <v>86</v>
      </c>
    </row>
    <row r="127" s="14" customFormat="1">
      <c r="A127" s="14"/>
      <c r="B127" s="245"/>
      <c r="C127" s="246"/>
      <c r="D127" s="236" t="s">
        <v>244</v>
      </c>
      <c r="E127" s="247" t="s">
        <v>21</v>
      </c>
      <c r="F127" s="248" t="s">
        <v>240</v>
      </c>
      <c r="G127" s="246"/>
      <c r="H127" s="249">
        <v>4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244</v>
      </c>
      <c r="AU127" s="255" t="s">
        <v>86</v>
      </c>
      <c r="AV127" s="14" t="s">
        <v>86</v>
      </c>
      <c r="AW127" s="14" t="s">
        <v>33</v>
      </c>
      <c r="AX127" s="14" t="s">
        <v>73</v>
      </c>
      <c r="AY127" s="255" t="s">
        <v>233</v>
      </c>
    </row>
    <row r="128" s="14" customFormat="1">
      <c r="A128" s="14"/>
      <c r="B128" s="245"/>
      <c r="C128" s="246"/>
      <c r="D128" s="236" t="s">
        <v>244</v>
      </c>
      <c r="E128" s="247" t="s">
        <v>21</v>
      </c>
      <c r="F128" s="248" t="s">
        <v>3763</v>
      </c>
      <c r="G128" s="246"/>
      <c r="H128" s="249">
        <v>4.5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244</v>
      </c>
      <c r="AU128" s="255" t="s">
        <v>86</v>
      </c>
      <c r="AV128" s="14" t="s">
        <v>86</v>
      </c>
      <c r="AW128" s="14" t="s">
        <v>33</v>
      </c>
      <c r="AX128" s="14" t="s">
        <v>73</v>
      </c>
      <c r="AY128" s="255" t="s">
        <v>233</v>
      </c>
    </row>
    <row r="129" s="14" customFormat="1">
      <c r="A129" s="14"/>
      <c r="B129" s="245"/>
      <c r="C129" s="246"/>
      <c r="D129" s="236" t="s">
        <v>244</v>
      </c>
      <c r="E129" s="247" t="s">
        <v>21</v>
      </c>
      <c r="F129" s="248" t="s">
        <v>270</v>
      </c>
      <c r="G129" s="246"/>
      <c r="H129" s="249">
        <v>5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244</v>
      </c>
      <c r="AU129" s="255" t="s">
        <v>86</v>
      </c>
      <c r="AV129" s="14" t="s">
        <v>86</v>
      </c>
      <c r="AW129" s="14" t="s">
        <v>33</v>
      </c>
      <c r="AX129" s="14" t="s">
        <v>73</v>
      </c>
      <c r="AY129" s="255" t="s">
        <v>233</v>
      </c>
    </row>
    <row r="130" s="15" customFormat="1">
      <c r="A130" s="15"/>
      <c r="B130" s="256"/>
      <c r="C130" s="257"/>
      <c r="D130" s="236" t="s">
        <v>244</v>
      </c>
      <c r="E130" s="258" t="s">
        <v>21</v>
      </c>
      <c r="F130" s="259" t="s">
        <v>247</v>
      </c>
      <c r="G130" s="257"/>
      <c r="H130" s="260">
        <v>13.5</v>
      </c>
      <c r="I130" s="261"/>
      <c r="J130" s="257"/>
      <c r="K130" s="257"/>
      <c r="L130" s="262"/>
      <c r="M130" s="263"/>
      <c r="N130" s="264"/>
      <c r="O130" s="264"/>
      <c r="P130" s="264"/>
      <c r="Q130" s="264"/>
      <c r="R130" s="264"/>
      <c r="S130" s="264"/>
      <c r="T130" s="26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66" t="s">
        <v>244</v>
      </c>
      <c r="AU130" s="266" t="s">
        <v>86</v>
      </c>
      <c r="AV130" s="15" t="s">
        <v>240</v>
      </c>
      <c r="AW130" s="15" t="s">
        <v>33</v>
      </c>
      <c r="AX130" s="15" t="s">
        <v>80</v>
      </c>
      <c r="AY130" s="266" t="s">
        <v>233</v>
      </c>
    </row>
    <row r="131" s="2" customFormat="1" ht="37.8" customHeight="1">
      <c r="A131" s="41"/>
      <c r="B131" s="42"/>
      <c r="C131" s="216" t="s">
        <v>314</v>
      </c>
      <c r="D131" s="216" t="s">
        <v>235</v>
      </c>
      <c r="E131" s="217" t="s">
        <v>3675</v>
      </c>
      <c r="F131" s="218" t="s">
        <v>3676</v>
      </c>
      <c r="G131" s="219" t="s">
        <v>473</v>
      </c>
      <c r="H131" s="220">
        <v>13.5</v>
      </c>
      <c r="I131" s="221"/>
      <c r="J131" s="222">
        <f>ROUND(I131*H131,2)</f>
        <v>0</v>
      </c>
      <c r="K131" s="218" t="s">
        <v>239</v>
      </c>
      <c r="L131" s="47"/>
      <c r="M131" s="223" t="s">
        <v>21</v>
      </c>
      <c r="N131" s="224" t="s">
        <v>45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394</v>
      </c>
      <c r="AT131" s="227" t="s">
        <v>235</v>
      </c>
      <c r="AU131" s="227" t="s">
        <v>86</v>
      </c>
      <c r="AY131" s="20" t="s">
        <v>233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86</v>
      </c>
      <c r="BK131" s="228">
        <f>ROUND(I131*H131,2)</f>
        <v>0</v>
      </c>
      <c r="BL131" s="20" t="s">
        <v>394</v>
      </c>
      <c r="BM131" s="227" t="s">
        <v>3766</v>
      </c>
    </row>
    <row r="132" s="2" customFormat="1">
      <c r="A132" s="41"/>
      <c r="B132" s="42"/>
      <c r="C132" s="43"/>
      <c r="D132" s="229" t="s">
        <v>242</v>
      </c>
      <c r="E132" s="43"/>
      <c r="F132" s="230" t="s">
        <v>3678</v>
      </c>
      <c r="G132" s="43"/>
      <c r="H132" s="43"/>
      <c r="I132" s="231"/>
      <c r="J132" s="43"/>
      <c r="K132" s="43"/>
      <c r="L132" s="47"/>
      <c r="M132" s="232"/>
      <c r="N132" s="233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242</v>
      </c>
      <c r="AU132" s="20" t="s">
        <v>86</v>
      </c>
    </row>
    <row r="133" s="14" customFormat="1">
      <c r="A133" s="14"/>
      <c r="B133" s="245"/>
      <c r="C133" s="246"/>
      <c r="D133" s="236" t="s">
        <v>244</v>
      </c>
      <c r="E133" s="247" t="s">
        <v>21</v>
      </c>
      <c r="F133" s="248" t="s">
        <v>3767</v>
      </c>
      <c r="G133" s="246"/>
      <c r="H133" s="249">
        <v>13.5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244</v>
      </c>
      <c r="AU133" s="255" t="s">
        <v>86</v>
      </c>
      <c r="AV133" s="14" t="s">
        <v>86</v>
      </c>
      <c r="AW133" s="14" t="s">
        <v>33</v>
      </c>
      <c r="AX133" s="14" t="s">
        <v>80</v>
      </c>
      <c r="AY133" s="255" t="s">
        <v>233</v>
      </c>
    </row>
    <row r="134" s="2" customFormat="1" ht="49.05" customHeight="1">
      <c r="A134" s="41"/>
      <c r="B134" s="42"/>
      <c r="C134" s="216" t="s">
        <v>371</v>
      </c>
      <c r="D134" s="216" t="s">
        <v>235</v>
      </c>
      <c r="E134" s="217" t="s">
        <v>3679</v>
      </c>
      <c r="F134" s="218" t="s">
        <v>3680</v>
      </c>
      <c r="G134" s="219" t="s">
        <v>332</v>
      </c>
      <c r="H134" s="220">
        <v>13.5</v>
      </c>
      <c r="I134" s="221"/>
      <c r="J134" s="222">
        <f>ROUND(I134*H134,2)</f>
        <v>0</v>
      </c>
      <c r="K134" s="218" t="s">
        <v>239</v>
      </c>
      <c r="L134" s="47"/>
      <c r="M134" s="223" t="s">
        <v>21</v>
      </c>
      <c r="N134" s="224" t="s">
        <v>45</v>
      </c>
      <c r="O134" s="87"/>
      <c r="P134" s="225">
        <f>O134*H134</f>
        <v>0</v>
      </c>
      <c r="Q134" s="225">
        <v>4.0000000000000003E-05</v>
      </c>
      <c r="R134" s="225">
        <f>Q134*H134</f>
        <v>0.00054000000000000001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394</v>
      </c>
      <c r="AT134" s="227" t="s">
        <v>235</v>
      </c>
      <c r="AU134" s="227" t="s">
        <v>86</v>
      </c>
      <c r="AY134" s="20" t="s">
        <v>233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86</v>
      </c>
      <c r="BK134" s="228">
        <f>ROUND(I134*H134,2)</f>
        <v>0</v>
      </c>
      <c r="BL134" s="20" t="s">
        <v>394</v>
      </c>
      <c r="BM134" s="227" t="s">
        <v>3768</v>
      </c>
    </row>
    <row r="135" s="2" customFormat="1">
      <c r="A135" s="41"/>
      <c r="B135" s="42"/>
      <c r="C135" s="43"/>
      <c r="D135" s="229" t="s">
        <v>242</v>
      </c>
      <c r="E135" s="43"/>
      <c r="F135" s="230" t="s">
        <v>3682</v>
      </c>
      <c r="G135" s="43"/>
      <c r="H135" s="43"/>
      <c r="I135" s="231"/>
      <c r="J135" s="43"/>
      <c r="K135" s="43"/>
      <c r="L135" s="47"/>
      <c r="M135" s="232"/>
      <c r="N135" s="233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242</v>
      </c>
      <c r="AU135" s="20" t="s">
        <v>86</v>
      </c>
    </row>
    <row r="136" s="14" customFormat="1">
      <c r="A136" s="14"/>
      <c r="B136" s="245"/>
      <c r="C136" s="246"/>
      <c r="D136" s="236" t="s">
        <v>244</v>
      </c>
      <c r="E136" s="247" t="s">
        <v>21</v>
      </c>
      <c r="F136" s="248" t="s">
        <v>3767</v>
      </c>
      <c r="G136" s="246"/>
      <c r="H136" s="249">
        <v>13.5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244</v>
      </c>
      <c r="AU136" s="255" t="s">
        <v>86</v>
      </c>
      <c r="AV136" s="14" t="s">
        <v>86</v>
      </c>
      <c r="AW136" s="14" t="s">
        <v>33</v>
      </c>
      <c r="AX136" s="14" t="s">
        <v>80</v>
      </c>
      <c r="AY136" s="255" t="s">
        <v>233</v>
      </c>
    </row>
    <row r="137" s="2" customFormat="1" ht="24.15" customHeight="1">
      <c r="A137" s="41"/>
      <c r="B137" s="42"/>
      <c r="C137" s="216" t="s">
        <v>377</v>
      </c>
      <c r="D137" s="216" t="s">
        <v>235</v>
      </c>
      <c r="E137" s="217" t="s">
        <v>3683</v>
      </c>
      <c r="F137" s="218" t="s">
        <v>3684</v>
      </c>
      <c r="G137" s="219" t="s">
        <v>402</v>
      </c>
      <c r="H137" s="220">
        <v>8</v>
      </c>
      <c r="I137" s="221"/>
      <c r="J137" s="222">
        <f>ROUND(I137*H137,2)</f>
        <v>0</v>
      </c>
      <c r="K137" s="218" t="s">
        <v>239</v>
      </c>
      <c r="L137" s="47"/>
      <c r="M137" s="223" t="s">
        <v>21</v>
      </c>
      <c r="N137" s="224" t="s">
        <v>45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394</v>
      </c>
      <c r="AT137" s="227" t="s">
        <v>235</v>
      </c>
      <c r="AU137" s="227" t="s">
        <v>86</v>
      </c>
      <c r="AY137" s="20" t="s">
        <v>233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86</v>
      </c>
      <c r="BK137" s="228">
        <f>ROUND(I137*H137,2)</f>
        <v>0</v>
      </c>
      <c r="BL137" s="20" t="s">
        <v>394</v>
      </c>
      <c r="BM137" s="227" t="s">
        <v>3769</v>
      </c>
    </row>
    <row r="138" s="2" customFormat="1">
      <c r="A138" s="41"/>
      <c r="B138" s="42"/>
      <c r="C138" s="43"/>
      <c r="D138" s="229" t="s">
        <v>242</v>
      </c>
      <c r="E138" s="43"/>
      <c r="F138" s="230" t="s">
        <v>3686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242</v>
      </c>
      <c r="AU138" s="20" t="s">
        <v>86</v>
      </c>
    </row>
    <row r="139" s="2" customFormat="1">
      <c r="A139" s="41"/>
      <c r="B139" s="42"/>
      <c r="C139" s="43"/>
      <c r="D139" s="236" t="s">
        <v>409</v>
      </c>
      <c r="E139" s="43"/>
      <c r="F139" s="281" t="s">
        <v>3687</v>
      </c>
      <c r="G139" s="43"/>
      <c r="H139" s="43"/>
      <c r="I139" s="231"/>
      <c r="J139" s="43"/>
      <c r="K139" s="43"/>
      <c r="L139" s="47"/>
      <c r="M139" s="232"/>
      <c r="N139" s="233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409</v>
      </c>
      <c r="AU139" s="20" t="s">
        <v>86</v>
      </c>
    </row>
    <row r="140" s="2" customFormat="1" ht="24.15" customHeight="1">
      <c r="A140" s="41"/>
      <c r="B140" s="42"/>
      <c r="C140" s="216" t="s">
        <v>383</v>
      </c>
      <c r="D140" s="216" t="s">
        <v>235</v>
      </c>
      <c r="E140" s="217" t="s">
        <v>3688</v>
      </c>
      <c r="F140" s="218" t="s">
        <v>3689</v>
      </c>
      <c r="G140" s="219" t="s">
        <v>402</v>
      </c>
      <c r="H140" s="220">
        <v>4</v>
      </c>
      <c r="I140" s="221"/>
      <c r="J140" s="222">
        <f>ROUND(I140*H140,2)</f>
        <v>0</v>
      </c>
      <c r="K140" s="218" t="s">
        <v>239</v>
      </c>
      <c r="L140" s="47"/>
      <c r="M140" s="223" t="s">
        <v>21</v>
      </c>
      <c r="N140" s="224" t="s">
        <v>45</v>
      </c>
      <c r="O140" s="87"/>
      <c r="P140" s="225">
        <f>O140*H140</f>
        <v>0</v>
      </c>
      <c r="Q140" s="225">
        <v>0.00075000000000000002</v>
      </c>
      <c r="R140" s="225">
        <f>Q140*H140</f>
        <v>0.0030000000000000001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394</v>
      </c>
      <c r="AT140" s="227" t="s">
        <v>235</v>
      </c>
      <c r="AU140" s="227" t="s">
        <v>86</v>
      </c>
      <c r="AY140" s="20" t="s">
        <v>233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86</v>
      </c>
      <c r="BK140" s="228">
        <f>ROUND(I140*H140,2)</f>
        <v>0</v>
      </c>
      <c r="BL140" s="20" t="s">
        <v>394</v>
      </c>
      <c r="BM140" s="227" t="s">
        <v>3770</v>
      </c>
    </row>
    <row r="141" s="2" customFormat="1">
      <c r="A141" s="41"/>
      <c r="B141" s="42"/>
      <c r="C141" s="43"/>
      <c r="D141" s="229" t="s">
        <v>242</v>
      </c>
      <c r="E141" s="43"/>
      <c r="F141" s="230" t="s">
        <v>3691</v>
      </c>
      <c r="G141" s="43"/>
      <c r="H141" s="43"/>
      <c r="I141" s="231"/>
      <c r="J141" s="43"/>
      <c r="K141" s="43"/>
      <c r="L141" s="47"/>
      <c r="M141" s="232"/>
      <c r="N141" s="233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242</v>
      </c>
      <c r="AU141" s="20" t="s">
        <v>86</v>
      </c>
    </row>
    <row r="142" s="2" customFormat="1" ht="24.15" customHeight="1">
      <c r="A142" s="41"/>
      <c r="B142" s="42"/>
      <c r="C142" s="216" t="s">
        <v>8</v>
      </c>
      <c r="D142" s="216" t="s">
        <v>235</v>
      </c>
      <c r="E142" s="217" t="s">
        <v>3692</v>
      </c>
      <c r="F142" s="218" t="s">
        <v>3693</v>
      </c>
      <c r="G142" s="219" t="s">
        <v>402</v>
      </c>
      <c r="H142" s="220">
        <v>4</v>
      </c>
      <c r="I142" s="221"/>
      <c r="J142" s="222">
        <f>ROUND(I142*H142,2)</f>
        <v>0</v>
      </c>
      <c r="K142" s="218" t="s">
        <v>239</v>
      </c>
      <c r="L142" s="47"/>
      <c r="M142" s="223" t="s">
        <v>21</v>
      </c>
      <c r="N142" s="224" t="s">
        <v>45</v>
      </c>
      <c r="O142" s="87"/>
      <c r="P142" s="225">
        <f>O142*H142</f>
        <v>0</v>
      </c>
      <c r="Q142" s="225">
        <v>0.00097000000000000005</v>
      </c>
      <c r="R142" s="225">
        <f>Q142*H142</f>
        <v>0.0038800000000000002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394</v>
      </c>
      <c r="AT142" s="227" t="s">
        <v>235</v>
      </c>
      <c r="AU142" s="227" t="s">
        <v>86</v>
      </c>
      <c r="AY142" s="20" t="s">
        <v>233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86</v>
      </c>
      <c r="BK142" s="228">
        <f>ROUND(I142*H142,2)</f>
        <v>0</v>
      </c>
      <c r="BL142" s="20" t="s">
        <v>394</v>
      </c>
      <c r="BM142" s="227" t="s">
        <v>3771</v>
      </c>
    </row>
    <row r="143" s="2" customFormat="1">
      <c r="A143" s="41"/>
      <c r="B143" s="42"/>
      <c r="C143" s="43"/>
      <c r="D143" s="229" t="s">
        <v>242</v>
      </c>
      <c r="E143" s="43"/>
      <c r="F143" s="230" t="s">
        <v>3695</v>
      </c>
      <c r="G143" s="43"/>
      <c r="H143" s="43"/>
      <c r="I143" s="231"/>
      <c r="J143" s="43"/>
      <c r="K143" s="43"/>
      <c r="L143" s="47"/>
      <c r="M143" s="232"/>
      <c r="N143" s="233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242</v>
      </c>
      <c r="AU143" s="20" t="s">
        <v>86</v>
      </c>
    </row>
    <row r="144" s="2" customFormat="1" ht="37.8" customHeight="1">
      <c r="A144" s="41"/>
      <c r="B144" s="42"/>
      <c r="C144" s="216" t="s">
        <v>394</v>
      </c>
      <c r="D144" s="216" t="s">
        <v>235</v>
      </c>
      <c r="E144" s="217" t="s">
        <v>3696</v>
      </c>
      <c r="F144" s="218" t="s">
        <v>3697</v>
      </c>
      <c r="G144" s="219" t="s">
        <v>402</v>
      </c>
      <c r="H144" s="220">
        <v>2</v>
      </c>
      <c r="I144" s="221"/>
      <c r="J144" s="222">
        <f>ROUND(I144*H144,2)</f>
        <v>0</v>
      </c>
      <c r="K144" s="218" t="s">
        <v>239</v>
      </c>
      <c r="L144" s="47"/>
      <c r="M144" s="223" t="s">
        <v>21</v>
      </c>
      <c r="N144" s="224" t="s">
        <v>45</v>
      </c>
      <c r="O144" s="87"/>
      <c r="P144" s="225">
        <f>O144*H144</f>
        <v>0</v>
      </c>
      <c r="Q144" s="225">
        <v>0.0011800000000000001</v>
      </c>
      <c r="R144" s="225">
        <f>Q144*H144</f>
        <v>0.0023600000000000001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394</v>
      </c>
      <c r="AT144" s="227" t="s">
        <v>235</v>
      </c>
      <c r="AU144" s="227" t="s">
        <v>86</v>
      </c>
      <c r="AY144" s="20" t="s">
        <v>233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86</v>
      </c>
      <c r="BK144" s="228">
        <f>ROUND(I144*H144,2)</f>
        <v>0</v>
      </c>
      <c r="BL144" s="20" t="s">
        <v>394</v>
      </c>
      <c r="BM144" s="227" t="s">
        <v>3772</v>
      </c>
    </row>
    <row r="145" s="2" customFormat="1">
      <c r="A145" s="41"/>
      <c r="B145" s="42"/>
      <c r="C145" s="43"/>
      <c r="D145" s="229" t="s">
        <v>242</v>
      </c>
      <c r="E145" s="43"/>
      <c r="F145" s="230" t="s">
        <v>3699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242</v>
      </c>
      <c r="AU145" s="20" t="s">
        <v>86</v>
      </c>
    </row>
    <row r="146" s="2" customFormat="1" ht="37.8" customHeight="1">
      <c r="A146" s="41"/>
      <c r="B146" s="42"/>
      <c r="C146" s="216" t="s">
        <v>399</v>
      </c>
      <c r="D146" s="216" t="s">
        <v>235</v>
      </c>
      <c r="E146" s="217" t="s">
        <v>3700</v>
      </c>
      <c r="F146" s="218" t="s">
        <v>3701</v>
      </c>
      <c r="G146" s="219" t="s">
        <v>402</v>
      </c>
      <c r="H146" s="220">
        <v>2</v>
      </c>
      <c r="I146" s="221"/>
      <c r="J146" s="222">
        <f>ROUND(I146*H146,2)</f>
        <v>0</v>
      </c>
      <c r="K146" s="218" t="s">
        <v>239</v>
      </c>
      <c r="L146" s="47"/>
      <c r="M146" s="223" t="s">
        <v>21</v>
      </c>
      <c r="N146" s="224" t="s">
        <v>45</v>
      </c>
      <c r="O146" s="87"/>
      <c r="P146" s="225">
        <f>O146*H146</f>
        <v>0</v>
      </c>
      <c r="Q146" s="225">
        <v>0.0011800000000000001</v>
      </c>
      <c r="R146" s="225">
        <f>Q146*H146</f>
        <v>0.0023600000000000001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394</v>
      </c>
      <c r="AT146" s="227" t="s">
        <v>235</v>
      </c>
      <c r="AU146" s="227" t="s">
        <v>86</v>
      </c>
      <c r="AY146" s="20" t="s">
        <v>233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86</v>
      </c>
      <c r="BK146" s="228">
        <f>ROUND(I146*H146,2)</f>
        <v>0</v>
      </c>
      <c r="BL146" s="20" t="s">
        <v>394</v>
      </c>
      <c r="BM146" s="227" t="s">
        <v>3773</v>
      </c>
    </row>
    <row r="147" s="2" customFormat="1">
      <c r="A147" s="41"/>
      <c r="B147" s="42"/>
      <c r="C147" s="43"/>
      <c r="D147" s="229" t="s">
        <v>242</v>
      </c>
      <c r="E147" s="43"/>
      <c r="F147" s="230" t="s">
        <v>3703</v>
      </c>
      <c r="G147" s="43"/>
      <c r="H147" s="43"/>
      <c r="I147" s="231"/>
      <c r="J147" s="43"/>
      <c r="K147" s="43"/>
      <c r="L147" s="47"/>
      <c r="M147" s="232"/>
      <c r="N147" s="233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242</v>
      </c>
      <c r="AU147" s="20" t="s">
        <v>86</v>
      </c>
    </row>
    <row r="148" s="2" customFormat="1" ht="16.5" customHeight="1">
      <c r="A148" s="41"/>
      <c r="B148" s="42"/>
      <c r="C148" s="216" t="s">
        <v>405</v>
      </c>
      <c r="D148" s="216" t="s">
        <v>235</v>
      </c>
      <c r="E148" s="217" t="s">
        <v>3704</v>
      </c>
      <c r="F148" s="218" t="s">
        <v>3705</v>
      </c>
      <c r="G148" s="219" t="s">
        <v>473</v>
      </c>
      <c r="H148" s="220">
        <v>4</v>
      </c>
      <c r="I148" s="221"/>
      <c r="J148" s="222">
        <f>ROUND(I148*H148,2)</f>
        <v>0</v>
      </c>
      <c r="K148" s="218" t="s">
        <v>239</v>
      </c>
      <c r="L148" s="47"/>
      <c r="M148" s="223" t="s">
        <v>21</v>
      </c>
      <c r="N148" s="224" t="s">
        <v>45</v>
      </c>
      <c r="O148" s="87"/>
      <c r="P148" s="225">
        <f>O148*H148</f>
        <v>0</v>
      </c>
      <c r="Q148" s="225">
        <v>0.002</v>
      </c>
      <c r="R148" s="225">
        <f>Q148*H148</f>
        <v>0.0080000000000000002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394</v>
      </c>
      <c r="AT148" s="227" t="s">
        <v>235</v>
      </c>
      <c r="AU148" s="227" t="s">
        <v>86</v>
      </c>
      <c r="AY148" s="20" t="s">
        <v>233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86</v>
      </c>
      <c r="BK148" s="228">
        <f>ROUND(I148*H148,2)</f>
        <v>0</v>
      </c>
      <c r="BL148" s="20" t="s">
        <v>394</v>
      </c>
      <c r="BM148" s="227" t="s">
        <v>3774</v>
      </c>
    </row>
    <row r="149" s="2" customFormat="1">
      <c r="A149" s="41"/>
      <c r="B149" s="42"/>
      <c r="C149" s="43"/>
      <c r="D149" s="229" t="s">
        <v>242</v>
      </c>
      <c r="E149" s="43"/>
      <c r="F149" s="230" t="s">
        <v>3707</v>
      </c>
      <c r="G149" s="43"/>
      <c r="H149" s="43"/>
      <c r="I149" s="231"/>
      <c r="J149" s="43"/>
      <c r="K149" s="43"/>
      <c r="L149" s="47"/>
      <c r="M149" s="232"/>
      <c r="N149" s="233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242</v>
      </c>
      <c r="AU149" s="20" t="s">
        <v>86</v>
      </c>
    </row>
    <row r="150" s="2" customFormat="1" ht="33" customHeight="1">
      <c r="A150" s="41"/>
      <c r="B150" s="42"/>
      <c r="C150" s="216" t="s">
        <v>411</v>
      </c>
      <c r="D150" s="216" t="s">
        <v>235</v>
      </c>
      <c r="E150" s="217" t="s">
        <v>3609</v>
      </c>
      <c r="F150" s="218" t="s">
        <v>3610</v>
      </c>
      <c r="G150" s="219" t="s">
        <v>332</v>
      </c>
      <c r="H150" s="220">
        <v>13.5</v>
      </c>
      <c r="I150" s="221"/>
      <c r="J150" s="222">
        <f>ROUND(I150*H150,2)</f>
        <v>0</v>
      </c>
      <c r="K150" s="218" t="s">
        <v>239</v>
      </c>
      <c r="L150" s="47"/>
      <c r="M150" s="223" t="s">
        <v>21</v>
      </c>
      <c r="N150" s="224" t="s">
        <v>45</v>
      </c>
      <c r="O150" s="87"/>
      <c r="P150" s="225">
        <f>O150*H150</f>
        <v>0</v>
      </c>
      <c r="Q150" s="225">
        <v>1.0000000000000001E-05</v>
      </c>
      <c r="R150" s="225">
        <f>Q150*H150</f>
        <v>0.000135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394</v>
      </c>
      <c r="AT150" s="227" t="s">
        <v>235</v>
      </c>
      <c r="AU150" s="227" t="s">
        <v>86</v>
      </c>
      <c r="AY150" s="20" t="s">
        <v>233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86</v>
      </c>
      <c r="BK150" s="228">
        <f>ROUND(I150*H150,2)</f>
        <v>0</v>
      </c>
      <c r="BL150" s="20" t="s">
        <v>394</v>
      </c>
      <c r="BM150" s="227" t="s">
        <v>3775</v>
      </c>
    </row>
    <row r="151" s="2" customFormat="1">
      <c r="A151" s="41"/>
      <c r="B151" s="42"/>
      <c r="C151" s="43"/>
      <c r="D151" s="229" t="s">
        <v>242</v>
      </c>
      <c r="E151" s="43"/>
      <c r="F151" s="230" t="s">
        <v>3612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242</v>
      </c>
      <c r="AU151" s="20" t="s">
        <v>86</v>
      </c>
    </row>
    <row r="152" s="12" customFormat="1" ht="22.8" customHeight="1">
      <c r="A152" s="12"/>
      <c r="B152" s="200"/>
      <c r="C152" s="201"/>
      <c r="D152" s="202" t="s">
        <v>72</v>
      </c>
      <c r="E152" s="214" t="s">
        <v>3713</v>
      </c>
      <c r="F152" s="214" t="s">
        <v>3714</v>
      </c>
      <c r="G152" s="201"/>
      <c r="H152" s="201"/>
      <c r="I152" s="204"/>
      <c r="J152" s="215">
        <f>BK152</f>
        <v>0</v>
      </c>
      <c r="K152" s="201"/>
      <c r="L152" s="206"/>
      <c r="M152" s="207"/>
      <c r="N152" s="208"/>
      <c r="O152" s="208"/>
      <c r="P152" s="209">
        <f>SUM(P153:P168)</f>
        <v>0</v>
      </c>
      <c r="Q152" s="208"/>
      <c r="R152" s="209">
        <f>SUM(R153:R168)</f>
        <v>0.0047100000000000006</v>
      </c>
      <c r="S152" s="208"/>
      <c r="T152" s="210">
        <f>SUM(T153:T168)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11" t="s">
        <v>86</v>
      </c>
      <c r="AT152" s="212" t="s">
        <v>72</v>
      </c>
      <c r="AU152" s="212" t="s">
        <v>80</v>
      </c>
      <c r="AY152" s="211" t="s">
        <v>233</v>
      </c>
      <c r="BK152" s="213">
        <f>SUM(BK153:BK168)</f>
        <v>0</v>
      </c>
    </row>
    <row r="153" s="2" customFormat="1" ht="24.15" customHeight="1">
      <c r="A153" s="41"/>
      <c r="B153" s="42"/>
      <c r="C153" s="216" t="s">
        <v>415</v>
      </c>
      <c r="D153" s="216" t="s">
        <v>235</v>
      </c>
      <c r="E153" s="217" t="s">
        <v>3715</v>
      </c>
      <c r="F153" s="218" t="s">
        <v>3716</v>
      </c>
      <c r="G153" s="219" t="s">
        <v>402</v>
      </c>
      <c r="H153" s="220">
        <v>1</v>
      </c>
      <c r="I153" s="221"/>
      <c r="J153" s="222">
        <f>ROUND(I153*H153,2)</f>
        <v>0</v>
      </c>
      <c r="K153" s="218" t="s">
        <v>239</v>
      </c>
      <c r="L153" s="47"/>
      <c r="M153" s="223" t="s">
        <v>21</v>
      </c>
      <c r="N153" s="224" t="s">
        <v>45</v>
      </c>
      <c r="O153" s="87"/>
      <c r="P153" s="225">
        <f>O153*H153</f>
        <v>0</v>
      </c>
      <c r="Q153" s="225">
        <v>0.0011900000000000001</v>
      </c>
      <c r="R153" s="225">
        <f>Q153*H153</f>
        <v>0.0011900000000000001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394</v>
      </c>
      <c r="AT153" s="227" t="s">
        <v>235</v>
      </c>
      <c r="AU153" s="227" t="s">
        <v>86</v>
      </c>
      <c r="AY153" s="20" t="s">
        <v>233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86</v>
      </c>
      <c r="BK153" s="228">
        <f>ROUND(I153*H153,2)</f>
        <v>0</v>
      </c>
      <c r="BL153" s="20" t="s">
        <v>394</v>
      </c>
      <c r="BM153" s="227" t="s">
        <v>3776</v>
      </c>
    </row>
    <row r="154" s="2" customFormat="1">
      <c r="A154" s="41"/>
      <c r="B154" s="42"/>
      <c r="C154" s="43"/>
      <c r="D154" s="229" t="s">
        <v>242</v>
      </c>
      <c r="E154" s="43"/>
      <c r="F154" s="230" t="s">
        <v>3718</v>
      </c>
      <c r="G154" s="43"/>
      <c r="H154" s="43"/>
      <c r="I154" s="231"/>
      <c r="J154" s="43"/>
      <c r="K154" s="43"/>
      <c r="L154" s="47"/>
      <c r="M154" s="232"/>
      <c r="N154" s="233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242</v>
      </c>
      <c r="AU154" s="20" t="s">
        <v>86</v>
      </c>
    </row>
    <row r="155" s="2" customFormat="1" ht="24.15" customHeight="1">
      <c r="A155" s="41"/>
      <c r="B155" s="42"/>
      <c r="C155" s="216" t="s">
        <v>7</v>
      </c>
      <c r="D155" s="216" t="s">
        <v>235</v>
      </c>
      <c r="E155" s="217" t="s">
        <v>3719</v>
      </c>
      <c r="F155" s="218" t="s">
        <v>3720</v>
      </c>
      <c r="G155" s="219" t="s">
        <v>402</v>
      </c>
      <c r="H155" s="220">
        <v>1</v>
      </c>
      <c r="I155" s="221"/>
      <c r="J155" s="222">
        <f>ROUND(I155*H155,2)</f>
        <v>0</v>
      </c>
      <c r="K155" s="218" t="s">
        <v>239</v>
      </c>
      <c r="L155" s="47"/>
      <c r="M155" s="223" t="s">
        <v>21</v>
      </c>
      <c r="N155" s="224" t="s">
        <v>45</v>
      </c>
      <c r="O155" s="87"/>
      <c r="P155" s="225">
        <f>O155*H155</f>
        <v>0</v>
      </c>
      <c r="Q155" s="225">
        <v>0.00016000000000000001</v>
      </c>
      <c r="R155" s="225">
        <f>Q155*H155</f>
        <v>0.00016000000000000001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394</v>
      </c>
      <c r="AT155" s="227" t="s">
        <v>235</v>
      </c>
      <c r="AU155" s="227" t="s">
        <v>86</v>
      </c>
      <c r="AY155" s="20" t="s">
        <v>233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86</v>
      </c>
      <c r="BK155" s="228">
        <f>ROUND(I155*H155,2)</f>
        <v>0</v>
      </c>
      <c r="BL155" s="20" t="s">
        <v>394</v>
      </c>
      <c r="BM155" s="227" t="s">
        <v>3777</v>
      </c>
    </row>
    <row r="156" s="2" customFormat="1">
      <c r="A156" s="41"/>
      <c r="B156" s="42"/>
      <c r="C156" s="43"/>
      <c r="D156" s="229" t="s">
        <v>242</v>
      </c>
      <c r="E156" s="43"/>
      <c r="F156" s="230" t="s">
        <v>3722</v>
      </c>
      <c r="G156" s="43"/>
      <c r="H156" s="43"/>
      <c r="I156" s="231"/>
      <c r="J156" s="43"/>
      <c r="K156" s="43"/>
      <c r="L156" s="47"/>
      <c r="M156" s="232"/>
      <c r="N156" s="233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242</v>
      </c>
      <c r="AU156" s="20" t="s">
        <v>86</v>
      </c>
    </row>
    <row r="157" s="2" customFormat="1" ht="24.15" customHeight="1">
      <c r="A157" s="41"/>
      <c r="B157" s="42"/>
      <c r="C157" s="216" t="s">
        <v>422</v>
      </c>
      <c r="D157" s="216" t="s">
        <v>235</v>
      </c>
      <c r="E157" s="217" t="s">
        <v>3723</v>
      </c>
      <c r="F157" s="218" t="s">
        <v>3724</v>
      </c>
      <c r="G157" s="219" t="s">
        <v>402</v>
      </c>
      <c r="H157" s="220">
        <v>1</v>
      </c>
      <c r="I157" s="221"/>
      <c r="J157" s="222">
        <f>ROUND(I157*H157,2)</f>
        <v>0</v>
      </c>
      <c r="K157" s="218" t="s">
        <v>239</v>
      </c>
      <c r="L157" s="47"/>
      <c r="M157" s="223" t="s">
        <v>21</v>
      </c>
      <c r="N157" s="224" t="s">
        <v>45</v>
      </c>
      <c r="O157" s="87"/>
      <c r="P157" s="225">
        <f>O157*H157</f>
        <v>0</v>
      </c>
      <c r="Q157" s="225">
        <v>0.00016000000000000001</v>
      </c>
      <c r="R157" s="225">
        <f>Q157*H157</f>
        <v>0.00016000000000000001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394</v>
      </c>
      <c r="AT157" s="227" t="s">
        <v>235</v>
      </c>
      <c r="AU157" s="227" t="s">
        <v>86</v>
      </c>
      <c r="AY157" s="20" t="s">
        <v>233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86</v>
      </c>
      <c r="BK157" s="228">
        <f>ROUND(I157*H157,2)</f>
        <v>0</v>
      </c>
      <c r="BL157" s="20" t="s">
        <v>394</v>
      </c>
      <c r="BM157" s="227" t="s">
        <v>3778</v>
      </c>
    </row>
    <row r="158" s="2" customFormat="1">
      <c r="A158" s="41"/>
      <c r="B158" s="42"/>
      <c r="C158" s="43"/>
      <c r="D158" s="229" t="s">
        <v>242</v>
      </c>
      <c r="E158" s="43"/>
      <c r="F158" s="230" t="s">
        <v>3726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242</v>
      </c>
      <c r="AU158" s="20" t="s">
        <v>86</v>
      </c>
    </row>
    <row r="159" s="2" customFormat="1" ht="24.15" customHeight="1">
      <c r="A159" s="41"/>
      <c r="B159" s="42"/>
      <c r="C159" s="216" t="s">
        <v>427</v>
      </c>
      <c r="D159" s="216" t="s">
        <v>235</v>
      </c>
      <c r="E159" s="217" t="s">
        <v>3727</v>
      </c>
      <c r="F159" s="218" t="s">
        <v>3728</v>
      </c>
      <c r="G159" s="219" t="s">
        <v>473</v>
      </c>
      <c r="H159" s="220">
        <v>1</v>
      </c>
      <c r="I159" s="221"/>
      <c r="J159" s="222">
        <f>ROUND(I159*H159,2)</f>
        <v>0</v>
      </c>
      <c r="K159" s="218" t="s">
        <v>239</v>
      </c>
      <c r="L159" s="47"/>
      <c r="M159" s="223" t="s">
        <v>21</v>
      </c>
      <c r="N159" s="224" t="s">
        <v>45</v>
      </c>
      <c r="O159" s="87"/>
      <c r="P159" s="225">
        <f>O159*H159</f>
        <v>0</v>
      </c>
      <c r="Q159" s="225">
        <v>0.00020000000000000001</v>
      </c>
      <c r="R159" s="225">
        <f>Q159*H159</f>
        <v>0.00020000000000000001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394</v>
      </c>
      <c r="AT159" s="227" t="s">
        <v>235</v>
      </c>
      <c r="AU159" s="227" t="s">
        <v>86</v>
      </c>
      <c r="AY159" s="20" t="s">
        <v>233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86</v>
      </c>
      <c r="BK159" s="228">
        <f>ROUND(I159*H159,2)</f>
        <v>0</v>
      </c>
      <c r="BL159" s="20" t="s">
        <v>394</v>
      </c>
      <c r="BM159" s="227" t="s">
        <v>3779</v>
      </c>
    </row>
    <row r="160" s="2" customFormat="1">
      <c r="A160" s="41"/>
      <c r="B160" s="42"/>
      <c r="C160" s="43"/>
      <c r="D160" s="229" t="s">
        <v>242</v>
      </c>
      <c r="E160" s="43"/>
      <c r="F160" s="230" t="s">
        <v>3730</v>
      </c>
      <c r="G160" s="43"/>
      <c r="H160" s="43"/>
      <c r="I160" s="231"/>
      <c r="J160" s="43"/>
      <c r="K160" s="43"/>
      <c r="L160" s="47"/>
      <c r="M160" s="232"/>
      <c r="N160" s="233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242</v>
      </c>
      <c r="AU160" s="20" t="s">
        <v>86</v>
      </c>
    </row>
    <row r="161" s="2" customFormat="1" ht="24.15" customHeight="1">
      <c r="A161" s="41"/>
      <c r="B161" s="42"/>
      <c r="C161" s="216" t="s">
        <v>431</v>
      </c>
      <c r="D161" s="216" t="s">
        <v>235</v>
      </c>
      <c r="E161" s="217" t="s">
        <v>3731</v>
      </c>
      <c r="F161" s="218" t="s">
        <v>3732</v>
      </c>
      <c r="G161" s="219" t="s">
        <v>402</v>
      </c>
      <c r="H161" s="220">
        <v>1</v>
      </c>
      <c r="I161" s="221"/>
      <c r="J161" s="222">
        <f>ROUND(I161*H161,2)</f>
        <v>0</v>
      </c>
      <c r="K161" s="218" t="s">
        <v>239</v>
      </c>
      <c r="L161" s="47"/>
      <c r="M161" s="223" t="s">
        <v>21</v>
      </c>
      <c r="N161" s="224" t="s">
        <v>45</v>
      </c>
      <c r="O161" s="87"/>
      <c r="P161" s="225">
        <f>O161*H161</f>
        <v>0</v>
      </c>
      <c r="Q161" s="225">
        <v>0.00024000000000000001</v>
      </c>
      <c r="R161" s="225">
        <f>Q161*H161</f>
        <v>0.00024000000000000001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394</v>
      </c>
      <c r="AT161" s="227" t="s">
        <v>235</v>
      </c>
      <c r="AU161" s="227" t="s">
        <v>86</v>
      </c>
      <c r="AY161" s="20" t="s">
        <v>233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86</v>
      </c>
      <c r="BK161" s="228">
        <f>ROUND(I161*H161,2)</f>
        <v>0</v>
      </c>
      <c r="BL161" s="20" t="s">
        <v>394</v>
      </c>
      <c r="BM161" s="227" t="s">
        <v>3780</v>
      </c>
    </row>
    <row r="162" s="2" customFormat="1">
      <c r="A162" s="41"/>
      <c r="B162" s="42"/>
      <c r="C162" s="43"/>
      <c r="D162" s="229" t="s">
        <v>242</v>
      </c>
      <c r="E162" s="43"/>
      <c r="F162" s="230" t="s">
        <v>3734</v>
      </c>
      <c r="G162" s="43"/>
      <c r="H162" s="43"/>
      <c r="I162" s="231"/>
      <c r="J162" s="43"/>
      <c r="K162" s="43"/>
      <c r="L162" s="47"/>
      <c r="M162" s="232"/>
      <c r="N162" s="233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242</v>
      </c>
      <c r="AU162" s="20" t="s">
        <v>86</v>
      </c>
    </row>
    <row r="163" s="2" customFormat="1" ht="33" customHeight="1">
      <c r="A163" s="41"/>
      <c r="B163" s="42"/>
      <c r="C163" s="216" t="s">
        <v>436</v>
      </c>
      <c r="D163" s="216" t="s">
        <v>235</v>
      </c>
      <c r="E163" s="217" t="s">
        <v>3735</v>
      </c>
      <c r="F163" s="218" t="s">
        <v>3736</v>
      </c>
      <c r="G163" s="219" t="s">
        <v>402</v>
      </c>
      <c r="H163" s="220">
        <v>1</v>
      </c>
      <c r="I163" s="221"/>
      <c r="J163" s="222">
        <f>ROUND(I163*H163,2)</f>
        <v>0</v>
      </c>
      <c r="K163" s="218" t="s">
        <v>239</v>
      </c>
      <c r="L163" s="47"/>
      <c r="M163" s="223" t="s">
        <v>21</v>
      </c>
      <c r="N163" s="224" t="s">
        <v>45</v>
      </c>
      <c r="O163" s="87"/>
      <c r="P163" s="225">
        <f>O163*H163</f>
        <v>0</v>
      </c>
      <c r="Q163" s="225">
        <v>0.00046999999999999999</v>
      </c>
      <c r="R163" s="225">
        <f>Q163*H163</f>
        <v>0.00046999999999999999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394</v>
      </c>
      <c r="AT163" s="227" t="s">
        <v>235</v>
      </c>
      <c r="AU163" s="227" t="s">
        <v>86</v>
      </c>
      <c r="AY163" s="20" t="s">
        <v>233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86</v>
      </c>
      <c r="BK163" s="228">
        <f>ROUND(I163*H163,2)</f>
        <v>0</v>
      </c>
      <c r="BL163" s="20" t="s">
        <v>394</v>
      </c>
      <c r="BM163" s="227" t="s">
        <v>3781</v>
      </c>
    </row>
    <row r="164" s="2" customFormat="1">
      <c r="A164" s="41"/>
      <c r="B164" s="42"/>
      <c r="C164" s="43"/>
      <c r="D164" s="229" t="s">
        <v>242</v>
      </c>
      <c r="E164" s="43"/>
      <c r="F164" s="230" t="s">
        <v>3738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242</v>
      </c>
      <c r="AU164" s="20" t="s">
        <v>86</v>
      </c>
    </row>
    <row r="165" s="2" customFormat="1" ht="33" customHeight="1">
      <c r="A165" s="41"/>
      <c r="B165" s="42"/>
      <c r="C165" s="216" t="s">
        <v>441</v>
      </c>
      <c r="D165" s="216" t="s">
        <v>235</v>
      </c>
      <c r="E165" s="217" t="s">
        <v>3739</v>
      </c>
      <c r="F165" s="218" t="s">
        <v>3740</v>
      </c>
      <c r="G165" s="219" t="s">
        <v>402</v>
      </c>
      <c r="H165" s="220">
        <v>1</v>
      </c>
      <c r="I165" s="221"/>
      <c r="J165" s="222">
        <f>ROUND(I165*H165,2)</f>
        <v>0</v>
      </c>
      <c r="K165" s="218" t="s">
        <v>239</v>
      </c>
      <c r="L165" s="47"/>
      <c r="M165" s="223" t="s">
        <v>21</v>
      </c>
      <c r="N165" s="224" t="s">
        <v>45</v>
      </c>
      <c r="O165" s="87"/>
      <c r="P165" s="225">
        <f>O165*H165</f>
        <v>0</v>
      </c>
      <c r="Q165" s="225">
        <v>0.0010100000000000001</v>
      </c>
      <c r="R165" s="225">
        <f>Q165*H165</f>
        <v>0.0010100000000000001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394</v>
      </c>
      <c r="AT165" s="227" t="s">
        <v>235</v>
      </c>
      <c r="AU165" s="227" t="s">
        <v>86</v>
      </c>
      <c r="AY165" s="20" t="s">
        <v>233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86</v>
      </c>
      <c r="BK165" s="228">
        <f>ROUND(I165*H165,2)</f>
        <v>0</v>
      </c>
      <c r="BL165" s="20" t="s">
        <v>394</v>
      </c>
      <c r="BM165" s="227" t="s">
        <v>3782</v>
      </c>
    </row>
    <row r="166" s="2" customFormat="1">
      <c r="A166" s="41"/>
      <c r="B166" s="42"/>
      <c r="C166" s="43"/>
      <c r="D166" s="229" t="s">
        <v>242</v>
      </c>
      <c r="E166" s="43"/>
      <c r="F166" s="230" t="s">
        <v>3742</v>
      </c>
      <c r="G166" s="43"/>
      <c r="H166" s="43"/>
      <c r="I166" s="231"/>
      <c r="J166" s="43"/>
      <c r="K166" s="43"/>
      <c r="L166" s="47"/>
      <c r="M166" s="232"/>
      <c r="N166" s="233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242</v>
      </c>
      <c r="AU166" s="20" t="s">
        <v>86</v>
      </c>
    </row>
    <row r="167" s="2" customFormat="1" ht="33" customHeight="1">
      <c r="A167" s="41"/>
      <c r="B167" s="42"/>
      <c r="C167" s="216" t="s">
        <v>447</v>
      </c>
      <c r="D167" s="216" t="s">
        <v>235</v>
      </c>
      <c r="E167" s="217" t="s">
        <v>3743</v>
      </c>
      <c r="F167" s="218" t="s">
        <v>3744</v>
      </c>
      <c r="G167" s="219" t="s">
        <v>402</v>
      </c>
      <c r="H167" s="220">
        <v>1</v>
      </c>
      <c r="I167" s="221"/>
      <c r="J167" s="222">
        <f>ROUND(I167*H167,2)</f>
        <v>0</v>
      </c>
      <c r="K167" s="218" t="s">
        <v>239</v>
      </c>
      <c r="L167" s="47"/>
      <c r="M167" s="223" t="s">
        <v>21</v>
      </c>
      <c r="N167" s="224" t="s">
        <v>45</v>
      </c>
      <c r="O167" s="87"/>
      <c r="P167" s="225">
        <f>O167*H167</f>
        <v>0</v>
      </c>
      <c r="Q167" s="225">
        <v>0.0012800000000000001</v>
      </c>
      <c r="R167" s="225">
        <f>Q167*H167</f>
        <v>0.0012800000000000001</v>
      </c>
      <c r="S167" s="225">
        <v>0</v>
      </c>
      <c r="T167" s="226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7" t="s">
        <v>394</v>
      </c>
      <c r="AT167" s="227" t="s">
        <v>235</v>
      </c>
      <c r="AU167" s="227" t="s">
        <v>86</v>
      </c>
      <c r="AY167" s="20" t="s">
        <v>233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20" t="s">
        <v>86</v>
      </c>
      <c r="BK167" s="228">
        <f>ROUND(I167*H167,2)</f>
        <v>0</v>
      </c>
      <c r="BL167" s="20" t="s">
        <v>394</v>
      </c>
      <c r="BM167" s="227" t="s">
        <v>3783</v>
      </c>
    </row>
    <row r="168" s="2" customFormat="1">
      <c r="A168" s="41"/>
      <c r="B168" s="42"/>
      <c r="C168" s="43"/>
      <c r="D168" s="229" t="s">
        <v>242</v>
      </c>
      <c r="E168" s="43"/>
      <c r="F168" s="230" t="s">
        <v>3746</v>
      </c>
      <c r="G168" s="43"/>
      <c r="H168" s="43"/>
      <c r="I168" s="231"/>
      <c r="J168" s="43"/>
      <c r="K168" s="43"/>
      <c r="L168" s="47"/>
      <c r="M168" s="232"/>
      <c r="N168" s="233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242</v>
      </c>
      <c r="AU168" s="20" t="s">
        <v>86</v>
      </c>
    </row>
    <row r="169" s="12" customFormat="1" ht="22.8" customHeight="1">
      <c r="A169" s="12"/>
      <c r="B169" s="200"/>
      <c r="C169" s="201"/>
      <c r="D169" s="202" t="s">
        <v>72</v>
      </c>
      <c r="E169" s="214" t="s">
        <v>3747</v>
      </c>
      <c r="F169" s="214" t="s">
        <v>3748</v>
      </c>
      <c r="G169" s="201"/>
      <c r="H169" s="201"/>
      <c r="I169" s="204"/>
      <c r="J169" s="215">
        <f>BK169</f>
        <v>0</v>
      </c>
      <c r="K169" s="201"/>
      <c r="L169" s="206"/>
      <c r="M169" s="207"/>
      <c r="N169" s="208"/>
      <c r="O169" s="208"/>
      <c r="P169" s="209">
        <f>SUM(P170:P173)</f>
        <v>0</v>
      </c>
      <c r="Q169" s="208"/>
      <c r="R169" s="209">
        <f>SUM(R170:R173)</f>
        <v>0</v>
      </c>
      <c r="S169" s="208"/>
      <c r="T169" s="210">
        <f>SUM(T170:T173)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11" t="s">
        <v>80</v>
      </c>
      <c r="AT169" s="212" t="s">
        <v>72</v>
      </c>
      <c r="AU169" s="212" t="s">
        <v>80</v>
      </c>
      <c r="AY169" s="211" t="s">
        <v>233</v>
      </c>
      <c r="BK169" s="213">
        <f>SUM(BK170:BK173)</f>
        <v>0</v>
      </c>
    </row>
    <row r="170" s="2" customFormat="1" ht="24.15" customHeight="1">
      <c r="A170" s="41"/>
      <c r="B170" s="42"/>
      <c r="C170" s="216" t="s">
        <v>451</v>
      </c>
      <c r="D170" s="216" t="s">
        <v>235</v>
      </c>
      <c r="E170" s="217" t="s">
        <v>3784</v>
      </c>
      <c r="F170" s="218" t="s">
        <v>3785</v>
      </c>
      <c r="G170" s="219" t="s">
        <v>402</v>
      </c>
      <c r="H170" s="220">
        <v>11</v>
      </c>
      <c r="I170" s="221"/>
      <c r="J170" s="222">
        <f>ROUND(I170*H170,2)</f>
        <v>0</v>
      </c>
      <c r="K170" s="218" t="s">
        <v>342</v>
      </c>
      <c r="L170" s="47"/>
      <c r="M170" s="223" t="s">
        <v>21</v>
      </c>
      <c r="N170" s="224" t="s">
        <v>45</v>
      </c>
      <c r="O170" s="87"/>
      <c r="P170" s="225">
        <f>O170*H170</f>
        <v>0</v>
      </c>
      <c r="Q170" s="225">
        <v>0</v>
      </c>
      <c r="R170" s="225">
        <f>Q170*H170</f>
        <v>0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394</v>
      </c>
      <c r="AT170" s="227" t="s">
        <v>235</v>
      </c>
      <c r="AU170" s="227" t="s">
        <v>86</v>
      </c>
      <c r="AY170" s="20" t="s">
        <v>233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86</v>
      </c>
      <c r="BK170" s="228">
        <f>ROUND(I170*H170,2)</f>
        <v>0</v>
      </c>
      <c r="BL170" s="20" t="s">
        <v>394</v>
      </c>
      <c r="BM170" s="227" t="s">
        <v>3786</v>
      </c>
    </row>
    <row r="171" s="13" customFormat="1">
      <c r="A171" s="13"/>
      <c r="B171" s="234"/>
      <c r="C171" s="235"/>
      <c r="D171" s="236" t="s">
        <v>244</v>
      </c>
      <c r="E171" s="237" t="s">
        <v>21</v>
      </c>
      <c r="F171" s="238" t="s">
        <v>3752</v>
      </c>
      <c r="G171" s="235"/>
      <c r="H171" s="237" t="s">
        <v>21</v>
      </c>
      <c r="I171" s="239"/>
      <c r="J171" s="235"/>
      <c r="K171" s="235"/>
      <c r="L171" s="240"/>
      <c r="M171" s="241"/>
      <c r="N171" s="242"/>
      <c r="O171" s="242"/>
      <c r="P171" s="242"/>
      <c r="Q171" s="242"/>
      <c r="R171" s="242"/>
      <c r="S171" s="242"/>
      <c r="T171" s="24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4" t="s">
        <v>244</v>
      </c>
      <c r="AU171" s="244" t="s">
        <v>86</v>
      </c>
      <c r="AV171" s="13" t="s">
        <v>80</v>
      </c>
      <c r="AW171" s="13" t="s">
        <v>33</v>
      </c>
      <c r="AX171" s="13" t="s">
        <v>73</v>
      </c>
      <c r="AY171" s="244" t="s">
        <v>233</v>
      </c>
    </row>
    <row r="172" s="14" customFormat="1">
      <c r="A172" s="14"/>
      <c r="B172" s="245"/>
      <c r="C172" s="246"/>
      <c r="D172" s="236" t="s">
        <v>244</v>
      </c>
      <c r="E172" s="247" t="s">
        <v>21</v>
      </c>
      <c r="F172" s="248" t="s">
        <v>3787</v>
      </c>
      <c r="G172" s="246"/>
      <c r="H172" s="249">
        <v>11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244</v>
      </c>
      <c r="AU172" s="255" t="s">
        <v>86</v>
      </c>
      <c r="AV172" s="14" t="s">
        <v>86</v>
      </c>
      <c r="AW172" s="14" t="s">
        <v>33</v>
      </c>
      <c r="AX172" s="14" t="s">
        <v>73</v>
      </c>
      <c r="AY172" s="255" t="s">
        <v>233</v>
      </c>
    </row>
    <row r="173" s="15" customFormat="1">
      <c r="A173" s="15"/>
      <c r="B173" s="256"/>
      <c r="C173" s="257"/>
      <c r="D173" s="236" t="s">
        <v>244</v>
      </c>
      <c r="E173" s="258" t="s">
        <v>21</v>
      </c>
      <c r="F173" s="259" t="s">
        <v>247</v>
      </c>
      <c r="G173" s="257"/>
      <c r="H173" s="260">
        <v>11</v>
      </c>
      <c r="I173" s="261"/>
      <c r="J173" s="257"/>
      <c r="K173" s="257"/>
      <c r="L173" s="262"/>
      <c r="M173" s="282"/>
      <c r="N173" s="283"/>
      <c r="O173" s="283"/>
      <c r="P173" s="283"/>
      <c r="Q173" s="283"/>
      <c r="R173" s="283"/>
      <c r="S173" s="283"/>
      <c r="T173" s="284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6" t="s">
        <v>244</v>
      </c>
      <c r="AU173" s="266" t="s">
        <v>86</v>
      </c>
      <c r="AV173" s="15" t="s">
        <v>240</v>
      </c>
      <c r="AW173" s="15" t="s">
        <v>33</v>
      </c>
      <c r="AX173" s="15" t="s">
        <v>80</v>
      </c>
      <c r="AY173" s="266" t="s">
        <v>233</v>
      </c>
    </row>
    <row r="174" s="2" customFormat="1" ht="6.96" customHeight="1">
      <c r="A174" s="41"/>
      <c r="B174" s="62"/>
      <c r="C174" s="63"/>
      <c r="D174" s="63"/>
      <c r="E174" s="63"/>
      <c r="F174" s="63"/>
      <c r="G174" s="63"/>
      <c r="H174" s="63"/>
      <c r="I174" s="63"/>
      <c r="J174" s="63"/>
      <c r="K174" s="63"/>
      <c r="L174" s="47"/>
      <c r="M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</row>
  </sheetData>
  <sheetProtection sheet="1" autoFilter="0" formatColumns="0" formatRows="0" objects="1" scenarios="1" spinCount="100000" saltValue="MXLckCK/kyp3EjXNa9yz1pJAY9qa0VHXGDWuJGojtfBUO1l7/eWG04V0Z8Tpgw3ouVvMCz9gQSla/NBcmWC98A==" hashValue="kM9IGPwvt8QOFWtpQ04CMt5nUvo0wKrSkZAFDPYFQMtd1FTDQ5UQKBNbzjNbCkcAqE7eXZxvz1osi0eAYpj5bg==" algorithmName="SHA-512" password="CC35"/>
  <autoFilter ref="C95:K17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hyperlinks>
    <hyperlink ref="F100" r:id="rId1" display="https://podminky.urs.cz/item/CS_URS_2023_02/721174042"/>
    <hyperlink ref="F103" r:id="rId2" display="https://podminky.urs.cz/item/CS_URS_2023_02/721174044"/>
    <hyperlink ref="F106" r:id="rId3" display="https://podminky.urs.cz/item/CS_URS_2023_02/721174045"/>
    <hyperlink ref="F109" r:id="rId4" display="https://podminky.urs.cz/item/CS_URS_2023_02/721194104"/>
    <hyperlink ref="F111" r:id="rId5" display="https://podminky.urs.cz/item/CS_URS_2023_02/721194107"/>
    <hyperlink ref="F113" r:id="rId6" display="https://podminky.urs.cz/item/CS_URS_2023_02/721194109"/>
    <hyperlink ref="F115" r:id="rId7" display="https://podminky.urs.cz/item/CS_URS_2023_02/721290111"/>
    <hyperlink ref="F118" r:id="rId8" display="https://podminky.urs.cz/item/CS_URS_2023_02/722174022"/>
    <hyperlink ref="F123" r:id="rId9" display="https://podminky.urs.cz/item/CS_URS_2023_02/722174023"/>
    <hyperlink ref="F126" r:id="rId10" display="https://podminky.urs.cz/item/CS_URS_2023_02/722179191"/>
    <hyperlink ref="F132" r:id="rId11" display="https://podminky.urs.cz/item/CS_URS_2023_02/722179192"/>
    <hyperlink ref="F135" r:id="rId12" display="https://podminky.urs.cz/item/CS_URS_2023_02/722181211"/>
    <hyperlink ref="F138" r:id="rId13" display="https://podminky.urs.cz/item/CS_URS_2023_02/722190401"/>
    <hyperlink ref="F141" r:id="rId14" display="https://podminky.urs.cz/item/CS_URS_2023_02/722240122"/>
    <hyperlink ref="F143" r:id="rId15" display="https://podminky.urs.cz/item/CS_URS_2023_02/722240123"/>
    <hyperlink ref="F145" r:id="rId16" display="https://podminky.urs.cz/item/CS_URS_2023_02/722262225"/>
    <hyperlink ref="F147" r:id="rId17" display="https://podminky.urs.cz/item/CS_URS_2023_02/722263208"/>
    <hyperlink ref="F149" r:id="rId18" display="https://podminky.urs.cz/item/CS_URS_2023_02/722270101"/>
    <hyperlink ref="F151" r:id="rId19" display="https://podminky.urs.cz/item/CS_URS_2023_02/722290234"/>
    <hyperlink ref="F154" r:id="rId20" display="https://podminky.urs.cz/item/CS_URS_2023_02/725119125"/>
    <hyperlink ref="F156" r:id="rId21" display="https://podminky.urs.cz/item/CS_URS_2023_02/725829102"/>
    <hyperlink ref="F158" r:id="rId22" display="https://podminky.urs.cz/item/CS_URS_2023_02/725829122"/>
    <hyperlink ref="F160" r:id="rId23" display="https://podminky.urs.cz/item/CS_URS_2023_02/725839102"/>
    <hyperlink ref="F162" r:id="rId24" display="https://podminky.urs.cz/item/CS_URS_2023_02/725861102"/>
    <hyperlink ref="F164" r:id="rId25" display="https://podminky.urs.cz/item/CS_URS_2023_02/725862113"/>
    <hyperlink ref="F166" r:id="rId26" display="https://podminky.urs.cz/item/CS_URS_2023_02/725864311"/>
    <hyperlink ref="F168" r:id="rId27" display="https://podminky.urs.cz/item/CS_URS_2023_02/7258655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28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133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86</v>
      </c>
    </row>
    <row r="4" s="1" customFormat="1" ht="24.96" customHeight="1">
      <c r="B4" s="23"/>
      <c r="D4" s="144" t="s">
        <v>206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Kolovraty - dostupné bydlení</v>
      </c>
      <c r="F7" s="146"/>
      <c r="G7" s="146"/>
      <c r="H7" s="146"/>
      <c r="L7" s="23"/>
    </row>
    <row r="8">
      <c r="B8" s="23"/>
      <c r="D8" s="146" t="s">
        <v>207</v>
      </c>
      <c r="L8" s="23"/>
    </row>
    <row r="9" s="1" customFormat="1" ht="16.5" customHeight="1">
      <c r="B9" s="23"/>
      <c r="E9" s="147" t="s">
        <v>599</v>
      </c>
      <c r="F9" s="1"/>
      <c r="G9" s="1"/>
      <c r="H9" s="1"/>
      <c r="L9" s="23"/>
    </row>
    <row r="10" s="1" customFormat="1" ht="12" customHeight="1">
      <c r="B10" s="23"/>
      <c r="D10" s="146" t="s">
        <v>209</v>
      </c>
      <c r="L10" s="23"/>
    </row>
    <row r="11" s="2" customFormat="1" ht="16.5" customHeight="1">
      <c r="A11" s="41"/>
      <c r="B11" s="47"/>
      <c r="C11" s="41"/>
      <c r="D11" s="41"/>
      <c r="E11" s="159" t="s">
        <v>3291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3292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3788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21</v>
      </c>
      <c r="G15" s="41"/>
      <c r="H15" s="41"/>
      <c r="I15" s="146" t="s">
        <v>20</v>
      </c>
      <c r="J15" s="136" t="s">
        <v>21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22</v>
      </c>
      <c r="E16" s="41"/>
      <c r="F16" s="136" t="s">
        <v>23</v>
      </c>
      <c r="G16" s="41"/>
      <c r="H16" s="41"/>
      <c r="I16" s="146" t="s">
        <v>24</v>
      </c>
      <c r="J16" s="150" t="str">
        <f>'Rekapitulace stavby'!AN8</f>
        <v>28. 6. 2021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26</v>
      </c>
      <c r="E18" s="41"/>
      <c r="F18" s="41"/>
      <c r="G18" s="41"/>
      <c r="H18" s="41"/>
      <c r="I18" s="146" t="s">
        <v>27</v>
      </c>
      <c r="J18" s="136" t="s">
        <v>21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6" t="s">
        <v>29</v>
      </c>
      <c r="J19" s="136" t="s">
        <v>21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30</v>
      </c>
      <c r="E21" s="41"/>
      <c r="F21" s="41"/>
      <c r="G21" s="41"/>
      <c r="H21" s="41"/>
      <c r="I21" s="146" t="s">
        <v>27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29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32</v>
      </c>
      <c r="E24" s="41"/>
      <c r="F24" s="41"/>
      <c r="G24" s="41"/>
      <c r="H24" s="41"/>
      <c r="I24" s="146" t="s">
        <v>27</v>
      </c>
      <c r="J24" s="136" t="s">
        <v>21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28</v>
      </c>
      <c r="F25" s="41"/>
      <c r="G25" s="41"/>
      <c r="H25" s="41"/>
      <c r="I25" s="146" t="s">
        <v>29</v>
      </c>
      <c r="J25" s="136" t="s">
        <v>21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34</v>
      </c>
      <c r="E27" s="41"/>
      <c r="F27" s="41"/>
      <c r="G27" s="41"/>
      <c r="H27" s="41"/>
      <c r="I27" s="146" t="s">
        <v>27</v>
      </c>
      <c r="J27" s="136" t="s">
        <v>35</v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36</v>
      </c>
      <c r="F28" s="41"/>
      <c r="G28" s="41"/>
      <c r="H28" s="41"/>
      <c r="I28" s="146" t="s">
        <v>29</v>
      </c>
      <c r="J28" s="136" t="s">
        <v>21</v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37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71.25" customHeight="1">
      <c r="A31" s="151"/>
      <c r="B31" s="152"/>
      <c r="C31" s="151"/>
      <c r="D31" s="151"/>
      <c r="E31" s="153" t="s">
        <v>38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39</v>
      </c>
      <c r="E34" s="41"/>
      <c r="F34" s="41"/>
      <c r="G34" s="41"/>
      <c r="H34" s="41"/>
      <c r="I34" s="41"/>
      <c r="J34" s="157">
        <f>ROUND(J96,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41</v>
      </c>
      <c r="G36" s="41"/>
      <c r="H36" s="41"/>
      <c r="I36" s="158" t="s">
        <v>40</v>
      </c>
      <c r="J36" s="158" t="s">
        <v>42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43</v>
      </c>
      <c r="E37" s="146" t="s">
        <v>44</v>
      </c>
      <c r="F37" s="160">
        <f>ROUND((SUM(BE96:BE164)),  2)</f>
        <v>0</v>
      </c>
      <c r="G37" s="41"/>
      <c r="H37" s="41"/>
      <c r="I37" s="161">
        <v>0.20999999999999999</v>
      </c>
      <c r="J37" s="160">
        <f>ROUND(((SUM(BE96:BE164))*I37),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45</v>
      </c>
      <c r="F38" s="160">
        <f>ROUND((SUM(BF96:BF164)),  2)</f>
        <v>0</v>
      </c>
      <c r="G38" s="41"/>
      <c r="H38" s="41"/>
      <c r="I38" s="161">
        <v>0.14999999999999999</v>
      </c>
      <c r="J38" s="160">
        <f>ROUND(((SUM(BF96:BF164))*I38),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ROUND((SUM(BG96:BG164)),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47</v>
      </c>
      <c r="F40" s="160">
        <f>ROUND((SUM(BH96:BH164)),  2)</f>
        <v>0</v>
      </c>
      <c r="G40" s="41"/>
      <c r="H40" s="41"/>
      <c r="I40" s="161">
        <v>0.14999999999999999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48</v>
      </c>
      <c r="F41" s="160">
        <f>ROUND((SUM(BI96:BI164)),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49</v>
      </c>
      <c r="E43" s="164"/>
      <c r="F43" s="164"/>
      <c r="G43" s="165" t="s">
        <v>50</v>
      </c>
      <c r="H43" s="166" t="s">
        <v>51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211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Kolovraty - dostupné bydlení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207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599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209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98" t="s">
        <v>3291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3292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SO-04.03.06 - Byt 3+KK - ZTI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Kolovraty</v>
      </c>
      <c r="G60" s="43"/>
      <c r="H60" s="43"/>
      <c r="I60" s="35" t="s">
        <v>24</v>
      </c>
      <c r="J60" s="75" t="str">
        <f>IF(J16="","",J16)</f>
        <v>28. 6. 2021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26</v>
      </c>
      <c r="D62" s="43"/>
      <c r="E62" s="43"/>
      <c r="F62" s="30" t="str">
        <f>E19</f>
        <v>atelier HETA s.r.o.</v>
      </c>
      <c r="G62" s="43"/>
      <c r="H62" s="43"/>
      <c r="I62" s="35" t="s">
        <v>32</v>
      </c>
      <c r="J62" s="39" t="str">
        <f>E25</f>
        <v>atelier HETA s.r.o.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30</v>
      </c>
      <c r="D63" s="43"/>
      <c r="E63" s="43"/>
      <c r="F63" s="30" t="str">
        <f>IF(E22="","",E22)</f>
        <v>Vyplň údaj</v>
      </c>
      <c r="G63" s="43"/>
      <c r="H63" s="43"/>
      <c r="I63" s="35" t="s">
        <v>34</v>
      </c>
      <c r="J63" s="39" t="str">
        <f>E28</f>
        <v>Toman Martin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71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214</v>
      </c>
    </row>
    <row r="68" s="9" customFormat="1" ht="24.96" customHeight="1">
      <c r="A68" s="9"/>
      <c r="B68" s="178"/>
      <c r="C68" s="179"/>
      <c r="D68" s="180" t="s">
        <v>323</v>
      </c>
      <c r="E68" s="181"/>
      <c r="F68" s="181"/>
      <c r="G68" s="181"/>
      <c r="H68" s="181"/>
      <c r="I68" s="181"/>
      <c r="J68" s="182">
        <f>J97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3523</v>
      </c>
      <c r="E69" s="186"/>
      <c r="F69" s="186"/>
      <c r="G69" s="186"/>
      <c r="H69" s="186"/>
      <c r="I69" s="186"/>
      <c r="J69" s="187">
        <f>J98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324</v>
      </c>
      <c r="E70" s="186"/>
      <c r="F70" s="186"/>
      <c r="G70" s="186"/>
      <c r="H70" s="186"/>
      <c r="I70" s="186"/>
      <c r="J70" s="187">
        <f>J116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3632</v>
      </c>
      <c r="E71" s="186"/>
      <c r="F71" s="186"/>
      <c r="G71" s="186"/>
      <c r="H71" s="186"/>
      <c r="I71" s="186"/>
      <c r="J71" s="187">
        <f>J143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3633</v>
      </c>
      <c r="E72" s="186"/>
      <c r="F72" s="186"/>
      <c r="G72" s="186"/>
      <c r="H72" s="186"/>
      <c r="I72" s="186"/>
      <c r="J72" s="187">
        <f>J160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218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3" t="str">
        <f>E7</f>
        <v>Kolovraty - dostupné bydlení</v>
      </c>
      <c r="F82" s="35"/>
      <c r="G82" s="35"/>
      <c r="H82" s="35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207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3" t="s">
        <v>599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209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98" t="s">
        <v>3291</v>
      </c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3292</v>
      </c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SO-04.03.06 - Byt 3+KK - ZTI</v>
      </c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22</v>
      </c>
      <c r="D90" s="43"/>
      <c r="E90" s="43"/>
      <c r="F90" s="30" t="str">
        <f>F16</f>
        <v>Kolovraty</v>
      </c>
      <c r="G90" s="43"/>
      <c r="H90" s="43"/>
      <c r="I90" s="35" t="s">
        <v>24</v>
      </c>
      <c r="J90" s="75" t="str">
        <f>IF(J16="","",J16)</f>
        <v>28. 6. 2021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26</v>
      </c>
      <c r="D92" s="43"/>
      <c r="E92" s="43"/>
      <c r="F92" s="30" t="str">
        <f>E19</f>
        <v>atelier HETA s.r.o.</v>
      </c>
      <c r="G92" s="43"/>
      <c r="H92" s="43"/>
      <c r="I92" s="35" t="s">
        <v>32</v>
      </c>
      <c r="J92" s="39" t="str">
        <f>E25</f>
        <v>atelier HETA s.r.o.</v>
      </c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30</v>
      </c>
      <c r="D93" s="43"/>
      <c r="E93" s="43"/>
      <c r="F93" s="30" t="str">
        <f>IF(E22="","",E22)</f>
        <v>Vyplň údaj</v>
      </c>
      <c r="G93" s="43"/>
      <c r="H93" s="43"/>
      <c r="I93" s="35" t="s">
        <v>34</v>
      </c>
      <c r="J93" s="39" t="str">
        <f>E28</f>
        <v>Toman Martin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1" customFormat="1" ht="29.28" customHeight="1">
      <c r="A95" s="189"/>
      <c r="B95" s="190"/>
      <c r="C95" s="191" t="s">
        <v>219</v>
      </c>
      <c r="D95" s="192" t="s">
        <v>58</v>
      </c>
      <c r="E95" s="192" t="s">
        <v>54</v>
      </c>
      <c r="F95" s="192" t="s">
        <v>55</v>
      </c>
      <c r="G95" s="192" t="s">
        <v>220</v>
      </c>
      <c r="H95" s="192" t="s">
        <v>221</v>
      </c>
      <c r="I95" s="192" t="s">
        <v>222</v>
      </c>
      <c r="J95" s="192" t="s">
        <v>213</v>
      </c>
      <c r="K95" s="193" t="s">
        <v>223</v>
      </c>
      <c r="L95" s="194"/>
      <c r="M95" s="95" t="s">
        <v>21</v>
      </c>
      <c r="N95" s="96" t="s">
        <v>43</v>
      </c>
      <c r="O95" s="96" t="s">
        <v>224</v>
      </c>
      <c r="P95" s="96" t="s">
        <v>225</v>
      </c>
      <c r="Q95" s="96" t="s">
        <v>226</v>
      </c>
      <c r="R95" s="96" t="s">
        <v>227</v>
      </c>
      <c r="S95" s="96" t="s">
        <v>228</v>
      </c>
      <c r="T95" s="97" t="s">
        <v>229</v>
      </c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</row>
    <row r="96" s="2" customFormat="1" ht="22.8" customHeight="1">
      <c r="A96" s="41"/>
      <c r="B96" s="42"/>
      <c r="C96" s="102" t="s">
        <v>230</v>
      </c>
      <c r="D96" s="43"/>
      <c r="E96" s="43"/>
      <c r="F96" s="43"/>
      <c r="G96" s="43"/>
      <c r="H96" s="43"/>
      <c r="I96" s="43"/>
      <c r="J96" s="195">
        <f>BK96</f>
        <v>0</v>
      </c>
      <c r="K96" s="43"/>
      <c r="L96" s="47"/>
      <c r="M96" s="98"/>
      <c r="N96" s="196"/>
      <c r="O96" s="99"/>
      <c r="P96" s="197">
        <f>P97</f>
        <v>0</v>
      </c>
      <c r="Q96" s="99"/>
      <c r="R96" s="197">
        <f>R97</f>
        <v>0.048790000000000007</v>
      </c>
      <c r="S96" s="99"/>
      <c r="T96" s="198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72</v>
      </c>
      <c r="AU96" s="20" t="s">
        <v>214</v>
      </c>
      <c r="BK96" s="199">
        <f>BK97</f>
        <v>0</v>
      </c>
    </row>
    <row r="97" s="12" customFormat="1" ht="25.92" customHeight="1">
      <c r="A97" s="12"/>
      <c r="B97" s="200"/>
      <c r="C97" s="201"/>
      <c r="D97" s="202" t="s">
        <v>72</v>
      </c>
      <c r="E97" s="203" t="s">
        <v>461</v>
      </c>
      <c r="F97" s="203" t="s">
        <v>462</v>
      </c>
      <c r="G97" s="201"/>
      <c r="H97" s="201"/>
      <c r="I97" s="204"/>
      <c r="J97" s="205">
        <f>BK97</f>
        <v>0</v>
      </c>
      <c r="K97" s="201"/>
      <c r="L97" s="206"/>
      <c r="M97" s="207"/>
      <c r="N97" s="208"/>
      <c r="O97" s="208"/>
      <c r="P97" s="209">
        <f>P98+P116+P143+P160</f>
        <v>0</v>
      </c>
      <c r="Q97" s="208"/>
      <c r="R97" s="209">
        <f>R98+R116+R143+R160</f>
        <v>0.048790000000000007</v>
      </c>
      <c r="S97" s="208"/>
      <c r="T97" s="210">
        <f>T98+T116+T143+T160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86</v>
      </c>
      <c r="AT97" s="212" t="s">
        <v>72</v>
      </c>
      <c r="AU97" s="212" t="s">
        <v>73</v>
      </c>
      <c r="AY97" s="211" t="s">
        <v>233</v>
      </c>
      <c r="BK97" s="213">
        <f>BK98+BK116+BK143+BK160</f>
        <v>0</v>
      </c>
    </row>
    <row r="98" s="12" customFormat="1" ht="22.8" customHeight="1">
      <c r="A98" s="12"/>
      <c r="B98" s="200"/>
      <c r="C98" s="201"/>
      <c r="D98" s="202" t="s">
        <v>72</v>
      </c>
      <c r="E98" s="214" t="s">
        <v>3535</v>
      </c>
      <c r="F98" s="214" t="s">
        <v>3536</v>
      </c>
      <c r="G98" s="201"/>
      <c r="H98" s="201"/>
      <c r="I98" s="204"/>
      <c r="J98" s="215">
        <f>BK98</f>
        <v>0</v>
      </c>
      <c r="K98" s="201"/>
      <c r="L98" s="206"/>
      <c r="M98" s="207"/>
      <c r="N98" s="208"/>
      <c r="O98" s="208"/>
      <c r="P98" s="209">
        <f>SUM(P99:P115)</f>
        <v>0</v>
      </c>
      <c r="Q98" s="208"/>
      <c r="R98" s="209">
        <f>SUM(R99:R115)</f>
        <v>0.0086599999999999993</v>
      </c>
      <c r="S98" s="208"/>
      <c r="T98" s="210">
        <f>SUM(T99:T115)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86</v>
      </c>
      <c r="AT98" s="212" t="s">
        <v>72</v>
      </c>
      <c r="AU98" s="212" t="s">
        <v>80</v>
      </c>
      <c r="AY98" s="211" t="s">
        <v>233</v>
      </c>
      <c r="BK98" s="213">
        <f>SUM(BK99:BK115)</f>
        <v>0</v>
      </c>
    </row>
    <row r="99" s="2" customFormat="1" ht="21.75" customHeight="1">
      <c r="A99" s="41"/>
      <c r="B99" s="42"/>
      <c r="C99" s="216" t="s">
        <v>80</v>
      </c>
      <c r="D99" s="216" t="s">
        <v>235</v>
      </c>
      <c r="E99" s="217" t="s">
        <v>3634</v>
      </c>
      <c r="F99" s="218" t="s">
        <v>3635</v>
      </c>
      <c r="G99" s="219" t="s">
        <v>332</v>
      </c>
      <c r="H99" s="220">
        <v>5</v>
      </c>
      <c r="I99" s="221"/>
      <c r="J99" s="222">
        <f>ROUND(I99*H99,2)</f>
        <v>0</v>
      </c>
      <c r="K99" s="218" t="s">
        <v>239</v>
      </c>
      <c r="L99" s="47"/>
      <c r="M99" s="223" t="s">
        <v>21</v>
      </c>
      <c r="N99" s="224" t="s">
        <v>45</v>
      </c>
      <c r="O99" s="87"/>
      <c r="P99" s="225">
        <f>O99*H99</f>
        <v>0</v>
      </c>
      <c r="Q99" s="225">
        <v>0.00040999999999999999</v>
      </c>
      <c r="R99" s="225">
        <f>Q99*H99</f>
        <v>0.0020499999999999997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394</v>
      </c>
      <c r="AT99" s="227" t="s">
        <v>235</v>
      </c>
      <c r="AU99" s="227" t="s">
        <v>86</v>
      </c>
      <c r="AY99" s="20" t="s">
        <v>233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86</v>
      </c>
      <c r="BK99" s="228">
        <f>ROUND(I99*H99,2)</f>
        <v>0</v>
      </c>
      <c r="BL99" s="20" t="s">
        <v>394</v>
      </c>
      <c r="BM99" s="227" t="s">
        <v>3789</v>
      </c>
    </row>
    <row r="100" s="2" customFormat="1">
      <c r="A100" s="41"/>
      <c r="B100" s="42"/>
      <c r="C100" s="43"/>
      <c r="D100" s="229" t="s">
        <v>242</v>
      </c>
      <c r="E100" s="43"/>
      <c r="F100" s="230" t="s">
        <v>3637</v>
      </c>
      <c r="G100" s="43"/>
      <c r="H100" s="43"/>
      <c r="I100" s="231"/>
      <c r="J100" s="43"/>
      <c r="K100" s="43"/>
      <c r="L100" s="47"/>
      <c r="M100" s="232"/>
      <c r="N100" s="233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242</v>
      </c>
      <c r="AU100" s="20" t="s">
        <v>86</v>
      </c>
    </row>
    <row r="101" s="2" customFormat="1">
      <c r="A101" s="41"/>
      <c r="B101" s="42"/>
      <c r="C101" s="43"/>
      <c r="D101" s="236" t="s">
        <v>409</v>
      </c>
      <c r="E101" s="43"/>
      <c r="F101" s="281" t="s">
        <v>3638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409</v>
      </c>
      <c r="AU101" s="20" t="s">
        <v>86</v>
      </c>
    </row>
    <row r="102" s="2" customFormat="1" ht="21.75" customHeight="1">
      <c r="A102" s="41"/>
      <c r="B102" s="42"/>
      <c r="C102" s="216" t="s">
        <v>86</v>
      </c>
      <c r="D102" s="216" t="s">
        <v>235</v>
      </c>
      <c r="E102" s="217" t="s">
        <v>3639</v>
      </c>
      <c r="F102" s="218" t="s">
        <v>3640</v>
      </c>
      <c r="G102" s="219" t="s">
        <v>332</v>
      </c>
      <c r="H102" s="220">
        <v>3</v>
      </c>
      <c r="I102" s="221"/>
      <c r="J102" s="222">
        <f>ROUND(I102*H102,2)</f>
        <v>0</v>
      </c>
      <c r="K102" s="218" t="s">
        <v>239</v>
      </c>
      <c r="L102" s="47"/>
      <c r="M102" s="223" t="s">
        <v>21</v>
      </c>
      <c r="N102" s="224" t="s">
        <v>45</v>
      </c>
      <c r="O102" s="87"/>
      <c r="P102" s="225">
        <f>O102*H102</f>
        <v>0</v>
      </c>
      <c r="Q102" s="225">
        <v>0.00071000000000000002</v>
      </c>
      <c r="R102" s="225">
        <f>Q102*H102</f>
        <v>0.0021299999999999999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394</v>
      </c>
      <c r="AT102" s="227" t="s">
        <v>235</v>
      </c>
      <c r="AU102" s="227" t="s">
        <v>86</v>
      </c>
      <c r="AY102" s="20" t="s">
        <v>233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86</v>
      </c>
      <c r="BK102" s="228">
        <f>ROUND(I102*H102,2)</f>
        <v>0</v>
      </c>
      <c r="BL102" s="20" t="s">
        <v>394</v>
      </c>
      <c r="BM102" s="227" t="s">
        <v>3790</v>
      </c>
    </row>
    <row r="103" s="2" customFormat="1">
      <c r="A103" s="41"/>
      <c r="B103" s="42"/>
      <c r="C103" s="43"/>
      <c r="D103" s="229" t="s">
        <v>242</v>
      </c>
      <c r="E103" s="43"/>
      <c r="F103" s="230" t="s">
        <v>3642</v>
      </c>
      <c r="G103" s="43"/>
      <c r="H103" s="43"/>
      <c r="I103" s="231"/>
      <c r="J103" s="43"/>
      <c r="K103" s="43"/>
      <c r="L103" s="47"/>
      <c r="M103" s="232"/>
      <c r="N103" s="233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242</v>
      </c>
      <c r="AU103" s="20" t="s">
        <v>86</v>
      </c>
    </row>
    <row r="104" s="2" customFormat="1">
      <c r="A104" s="41"/>
      <c r="B104" s="42"/>
      <c r="C104" s="43"/>
      <c r="D104" s="236" t="s">
        <v>409</v>
      </c>
      <c r="E104" s="43"/>
      <c r="F104" s="281" t="s">
        <v>3638</v>
      </c>
      <c r="G104" s="43"/>
      <c r="H104" s="43"/>
      <c r="I104" s="231"/>
      <c r="J104" s="43"/>
      <c r="K104" s="43"/>
      <c r="L104" s="47"/>
      <c r="M104" s="232"/>
      <c r="N104" s="233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409</v>
      </c>
      <c r="AU104" s="20" t="s">
        <v>86</v>
      </c>
    </row>
    <row r="105" s="2" customFormat="1" ht="21.75" customHeight="1">
      <c r="A105" s="41"/>
      <c r="B105" s="42"/>
      <c r="C105" s="216" t="s">
        <v>117</v>
      </c>
      <c r="D105" s="216" t="s">
        <v>235</v>
      </c>
      <c r="E105" s="217" t="s">
        <v>3643</v>
      </c>
      <c r="F105" s="218" t="s">
        <v>3644</v>
      </c>
      <c r="G105" s="219" t="s">
        <v>332</v>
      </c>
      <c r="H105" s="220">
        <v>2</v>
      </c>
      <c r="I105" s="221"/>
      <c r="J105" s="222">
        <f>ROUND(I105*H105,2)</f>
        <v>0</v>
      </c>
      <c r="K105" s="218" t="s">
        <v>239</v>
      </c>
      <c r="L105" s="47"/>
      <c r="M105" s="223" t="s">
        <v>21</v>
      </c>
      <c r="N105" s="224" t="s">
        <v>45</v>
      </c>
      <c r="O105" s="87"/>
      <c r="P105" s="225">
        <f>O105*H105</f>
        <v>0</v>
      </c>
      <c r="Q105" s="225">
        <v>0.0022399999999999998</v>
      </c>
      <c r="R105" s="225">
        <f>Q105*H105</f>
        <v>0.0044799999999999996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394</v>
      </c>
      <c r="AT105" s="227" t="s">
        <v>235</v>
      </c>
      <c r="AU105" s="227" t="s">
        <v>86</v>
      </c>
      <c r="AY105" s="20" t="s">
        <v>233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86</v>
      </c>
      <c r="BK105" s="228">
        <f>ROUND(I105*H105,2)</f>
        <v>0</v>
      </c>
      <c r="BL105" s="20" t="s">
        <v>394</v>
      </c>
      <c r="BM105" s="227" t="s">
        <v>3791</v>
      </c>
    </row>
    <row r="106" s="2" customFormat="1">
      <c r="A106" s="41"/>
      <c r="B106" s="42"/>
      <c r="C106" s="43"/>
      <c r="D106" s="229" t="s">
        <v>242</v>
      </c>
      <c r="E106" s="43"/>
      <c r="F106" s="230" t="s">
        <v>3646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242</v>
      </c>
      <c r="AU106" s="20" t="s">
        <v>86</v>
      </c>
    </row>
    <row r="107" s="2" customFormat="1">
      <c r="A107" s="41"/>
      <c r="B107" s="42"/>
      <c r="C107" s="43"/>
      <c r="D107" s="236" t="s">
        <v>409</v>
      </c>
      <c r="E107" s="43"/>
      <c r="F107" s="281" t="s">
        <v>3638</v>
      </c>
      <c r="G107" s="43"/>
      <c r="H107" s="43"/>
      <c r="I107" s="231"/>
      <c r="J107" s="43"/>
      <c r="K107" s="43"/>
      <c r="L107" s="47"/>
      <c r="M107" s="232"/>
      <c r="N107" s="233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409</v>
      </c>
      <c r="AU107" s="20" t="s">
        <v>86</v>
      </c>
    </row>
    <row r="108" s="2" customFormat="1" ht="24.15" customHeight="1">
      <c r="A108" s="41"/>
      <c r="B108" s="42"/>
      <c r="C108" s="216" t="s">
        <v>240</v>
      </c>
      <c r="D108" s="216" t="s">
        <v>235</v>
      </c>
      <c r="E108" s="217" t="s">
        <v>3647</v>
      </c>
      <c r="F108" s="218" t="s">
        <v>3648</v>
      </c>
      <c r="G108" s="219" t="s">
        <v>402</v>
      </c>
      <c r="H108" s="220">
        <v>3</v>
      </c>
      <c r="I108" s="221"/>
      <c r="J108" s="222">
        <f>ROUND(I108*H108,2)</f>
        <v>0</v>
      </c>
      <c r="K108" s="218" t="s">
        <v>239</v>
      </c>
      <c r="L108" s="47"/>
      <c r="M108" s="223" t="s">
        <v>21</v>
      </c>
      <c r="N108" s="224" t="s">
        <v>45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394</v>
      </c>
      <c r="AT108" s="227" t="s">
        <v>235</v>
      </c>
      <c r="AU108" s="227" t="s">
        <v>86</v>
      </c>
      <c r="AY108" s="20" t="s">
        <v>233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86</v>
      </c>
      <c r="BK108" s="228">
        <f>ROUND(I108*H108,2)</f>
        <v>0</v>
      </c>
      <c r="BL108" s="20" t="s">
        <v>394</v>
      </c>
      <c r="BM108" s="227" t="s">
        <v>3792</v>
      </c>
    </row>
    <row r="109" s="2" customFormat="1">
      <c r="A109" s="41"/>
      <c r="B109" s="42"/>
      <c r="C109" s="43"/>
      <c r="D109" s="229" t="s">
        <v>242</v>
      </c>
      <c r="E109" s="43"/>
      <c r="F109" s="230" t="s">
        <v>3650</v>
      </c>
      <c r="G109" s="43"/>
      <c r="H109" s="43"/>
      <c r="I109" s="231"/>
      <c r="J109" s="43"/>
      <c r="K109" s="43"/>
      <c r="L109" s="47"/>
      <c r="M109" s="232"/>
      <c r="N109" s="233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242</v>
      </c>
      <c r="AU109" s="20" t="s">
        <v>86</v>
      </c>
    </row>
    <row r="110" s="2" customFormat="1" ht="24.15" customHeight="1">
      <c r="A110" s="41"/>
      <c r="B110" s="42"/>
      <c r="C110" s="216" t="s">
        <v>270</v>
      </c>
      <c r="D110" s="216" t="s">
        <v>235</v>
      </c>
      <c r="E110" s="217" t="s">
        <v>3651</v>
      </c>
      <c r="F110" s="218" t="s">
        <v>3652</v>
      </c>
      <c r="G110" s="219" t="s">
        <v>402</v>
      </c>
      <c r="H110" s="220">
        <v>1</v>
      </c>
      <c r="I110" s="221"/>
      <c r="J110" s="222">
        <f>ROUND(I110*H110,2)</f>
        <v>0</v>
      </c>
      <c r="K110" s="218" t="s">
        <v>239</v>
      </c>
      <c r="L110" s="47"/>
      <c r="M110" s="223" t="s">
        <v>21</v>
      </c>
      <c r="N110" s="224" t="s">
        <v>45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394</v>
      </c>
      <c r="AT110" s="227" t="s">
        <v>235</v>
      </c>
      <c r="AU110" s="227" t="s">
        <v>86</v>
      </c>
      <c r="AY110" s="20" t="s">
        <v>233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86</v>
      </c>
      <c r="BK110" s="228">
        <f>ROUND(I110*H110,2)</f>
        <v>0</v>
      </c>
      <c r="BL110" s="20" t="s">
        <v>394</v>
      </c>
      <c r="BM110" s="227" t="s">
        <v>3793</v>
      </c>
    </row>
    <row r="111" s="2" customFormat="1">
      <c r="A111" s="41"/>
      <c r="B111" s="42"/>
      <c r="C111" s="43"/>
      <c r="D111" s="229" t="s">
        <v>242</v>
      </c>
      <c r="E111" s="43"/>
      <c r="F111" s="230" t="s">
        <v>3654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242</v>
      </c>
      <c r="AU111" s="20" t="s">
        <v>86</v>
      </c>
    </row>
    <row r="112" s="2" customFormat="1" ht="24.15" customHeight="1">
      <c r="A112" s="41"/>
      <c r="B112" s="42"/>
      <c r="C112" s="216" t="s">
        <v>276</v>
      </c>
      <c r="D112" s="216" t="s">
        <v>235</v>
      </c>
      <c r="E112" s="217" t="s">
        <v>3655</v>
      </c>
      <c r="F112" s="218" t="s">
        <v>3656</v>
      </c>
      <c r="G112" s="219" t="s">
        <v>402</v>
      </c>
      <c r="H112" s="220">
        <v>1</v>
      </c>
      <c r="I112" s="221"/>
      <c r="J112" s="222">
        <f>ROUND(I112*H112,2)</f>
        <v>0</v>
      </c>
      <c r="K112" s="218" t="s">
        <v>239</v>
      </c>
      <c r="L112" s="47"/>
      <c r="M112" s="223" t="s">
        <v>21</v>
      </c>
      <c r="N112" s="224" t="s">
        <v>45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394</v>
      </c>
      <c r="AT112" s="227" t="s">
        <v>235</v>
      </c>
      <c r="AU112" s="227" t="s">
        <v>86</v>
      </c>
      <c r="AY112" s="20" t="s">
        <v>233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86</v>
      </c>
      <c r="BK112" s="228">
        <f>ROUND(I112*H112,2)</f>
        <v>0</v>
      </c>
      <c r="BL112" s="20" t="s">
        <v>394</v>
      </c>
      <c r="BM112" s="227" t="s">
        <v>3794</v>
      </c>
    </row>
    <row r="113" s="2" customFormat="1">
      <c r="A113" s="41"/>
      <c r="B113" s="42"/>
      <c r="C113" s="43"/>
      <c r="D113" s="229" t="s">
        <v>242</v>
      </c>
      <c r="E113" s="43"/>
      <c r="F113" s="230" t="s">
        <v>3658</v>
      </c>
      <c r="G113" s="43"/>
      <c r="H113" s="43"/>
      <c r="I113" s="231"/>
      <c r="J113" s="43"/>
      <c r="K113" s="43"/>
      <c r="L113" s="47"/>
      <c r="M113" s="232"/>
      <c r="N113" s="233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242</v>
      </c>
      <c r="AU113" s="20" t="s">
        <v>86</v>
      </c>
    </row>
    <row r="114" s="2" customFormat="1" ht="24.15" customHeight="1">
      <c r="A114" s="41"/>
      <c r="B114" s="42"/>
      <c r="C114" s="216" t="s">
        <v>284</v>
      </c>
      <c r="D114" s="216" t="s">
        <v>235</v>
      </c>
      <c r="E114" s="217" t="s">
        <v>3659</v>
      </c>
      <c r="F114" s="218" t="s">
        <v>3660</v>
      </c>
      <c r="G114" s="219" t="s">
        <v>332</v>
      </c>
      <c r="H114" s="220">
        <v>9.5</v>
      </c>
      <c r="I114" s="221"/>
      <c r="J114" s="222">
        <f>ROUND(I114*H114,2)</f>
        <v>0</v>
      </c>
      <c r="K114" s="218" t="s">
        <v>239</v>
      </c>
      <c r="L114" s="47"/>
      <c r="M114" s="223" t="s">
        <v>21</v>
      </c>
      <c r="N114" s="224" t="s">
        <v>45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394</v>
      </c>
      <c r="AT114" s="227" t="s">
        <v>235</v>
      </c>
      <c r="AU114" s="227" t="s">
        <v>86</v>
      </c>
      <c r="AY114" s="20" t="s">
        <v>233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86</v>
      </c>
      <c r="BK114" s="228">
        <f>ROUND(I114*H114,2)</f>
        <v>0</v>
      </c>
      <c r="BL114" s="20" t="s">
        <v>394</v>
      </c>
      <c r="BM114" s="227" t="s">
        <v>3795</v>
      </c>
    </row>
    <row r="115" s="2" customFormat="1">
      <c r="A115" s="41"/>
      <c r="B115" s="42"/>
      <c r="C115" s="43"/>
      <c r="D115" s="229" t="s">
        <v>242</v>
      </c>
      <c r="E115" s="43"/>
      <c r="F115" s="230" t="s">
        <v>3662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242</v>
      </c>
      <c r="AU115" s="20" t="s">
        <v>86</v>
      </c>
    </row>
    <row r="116" s="12" customFormat="1" ht="22.8" customHeight="1">
      <c r="A116" s="12"/>
      <c r="B116" s="200"/>
      <c r="C116" s="201"/>
      <c r="D116" s="202" t="s">
        <v>72</v>
      </c>
      <c r="E116" s="214" t="s">
        <v>463</v>
      </c>
      <c r="F116" s="214" t="s">
        <v>464</v>
      </c>
      <c r="G116" s="201"/>
      <c r="H116" s="201"/>
      <c r="I116" s="204"/>
      <c r="J116" s="215">
        <f>BK116</f>
        <v>0</v>
      </c>
      <c r="K116" s="201"/>
      <c r="L116" s="206"/>
      <c r="M116" s="207"/>
      <c r="N116" s="208"/>
      <c r="O116" s="208"/>
      <c r="P116" s="209">
        <f>SUM(P117:P142)</f>
        <v>0</v>
      </c>
      <c r="Q116" s="208"/>
      <c r="R116" s="209">
        <f>SUM(R117:R142)</f>
        <v>0.035420000000000007</v>
      </c>
      <c r="S116" s="208"/>
      <c r="T116" s="210">
        <f>SUM(T117:T142)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11" t="s">
        <v>86</v>
      </c>
      <c r="AT116" s="212" t="s">
        <v>72</v>
      </c>
      <c r="AU116" s="212" t="s">
        <v>80</v>
      </c>
      <c r="AY116" s="211" t="s">
        <v>233</v>
      </c>
      <c r="BK116" s="213">
        <f>SUM(BK117:BK142)</f>
        <v>0</v>
      </c>
    </row>
    <row r="117" s="2" customFormat="1" ht="33" customHeight="1">
      <c r="A117" s="41"/>
      <c r="B117" s="42"/>
      <c r="C117" s="216" t="s">
        <v>289</v>
      </c>
      <c r="D117" s="216" t="s">
        <v>235</v>
      </c>
      <c r="E117" s="217" t="s">
        <v>3663</v>
      </c>
      <c r="F117" s="218" t="s">
        <v>3664</v>
      </c>
      <c r="G117" s="219" t="s">
        <v>332</v>
      </c>
      <c r="H117" s="220">
        <v>9</v>
      </c>
      <c r="I117" s="221"/>
      <c r="J117" s="222">
        <f>ROUND(I117*H117,2)</f>
        <v>0</v>
      </c>
      <c r="K117" s="218" t="s">
        <v>239</v>
      </c>
      <c r="L117" s="47"/>
      <c r="M117" s="223" t="s">
        <v>21</v>
      </c>
      <c r="N117" s="224" t="s">
        <v>45</v>
      </c>
      <c r="O117" s="87"/>
      <c r="P117" s="225">
        <f>O117*H117</f>
        <v>0</v>
      </c>
      <c r="Q117" s="225">
        <v>0.00097999999999999997</v>
      </c>
      <c r="R117" s="225">
        <f>Q117*H117</f>
        <v>0.0088199999999999997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394</v>
      </c>
      <c r="AT117" s="227" t="s">
        <v>235</v>
      </c>
      <c r="AU117" s="227" t="s">
        <v>86</v>
      </c>
      <c r="AY117" s="20" t="s">
        <v>233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86</v>
      </c>
      <c r="BK117" s="228">
        <f>ROUND(I117*H117,2)</f>
        <v>0</v>
      </c>
      <c r="BL117" s="20" t="s">
        <v>394</v>
      </c>
      <c r="BM117" s="227" t="s">
        <v>3796</v>
      </c>
    </row>
    <row r="118" s="2" customFormat="1">
      <c r="A118" s="41"/>
      <c r="B118" s="42"/>
      <c r="C118" s="43"/>
      <c r="D118" s="229" t="s">
        <v>242</v>
      </c>
      <c r="E118" s="43"/>
      <c r="F118" s="230" t="s">
        <v>3666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242</v>
      </c>
      <c r="AU118" s="20" t="s">
        <v>86</v>
      </c>
    </row>
    <row r="119" s="2" customFormat="1" ht="33" customHeight="1">
      <c r="A119" s="41"/>
      <c r="B119" s="42"/>
      <c r="C119" s="216" t="s">
        <v>296</v>
      </c>
      <c r="D119" s="216" t="s">
        <v>235</v>
      </c>
      <c r="E119" s="217" t="s">
        <v>3667</v>
      </c>
      <c r="F119" s="218" t="s">
        <v>3668</v>
      </c>
      <c r="G119" s="219" t="s">
        <v>332</v>
      </c>
      <c r="H119" s="220">
        <v>5</v>
      </c>
      <c r="I119" s="221"/>
      <c r="J119" s="222">
        <f>ROUND(I119*H119,2)</f>
        <v>0</v>
      </c>
      <c r="K119" s="218" t="s">
        <v>239</v>
      </c>
      <c r="L119" s="47"/>
      <c r="M119" s="223" t="s">
        <v>21</v>
      </c>
      <c r="N119" s="224" t="s">
        <v>45</v>
      </c>
      <c r="O119" s="87"/>
      <c r="P119" s="225">
        <f>O119*H119</f>
        <v>0</v>
      </c>
      <c r="Q119" s="225">
        <v>0.0012600000000000001</v>
      </c>
      <c r="R119" s="225">
        <f>Q119*H119</f>
        <v>0.0063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394</v>
      </c>
      <c r="AT119" s="227" t="s">
        <v>235</v>
      </c>
      <c r="AU119" s="227" t="s">
        <v>86</v>
      </c>
      <c r="AY119" s="20" t="s">
        <v>233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86</v>
      </c>
      <c r="BK119" s="228">
        <f>ROUND(I119*H119,2)</f>
        <v>0</v>
      </c>
      <c r="BL119" s="20" t="s">
        <v>394</v>
      </c>
      <c r="BM119" s="227" t="s">
        <v>3797</v>
      </c>
    </row>
    <row r="120" s="2" customFormat="1">
      <c r="A120" s="41"/>
      <c r="B120" s="42"/>
      <c r="C120" s="43"/>
      <c r="D120" s="229" t="s">
        <v>242</v>
      </c>
      <c r="E120" s="43"/>
      <c r="F120" s="230" t="s">
        <v>3670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242</v>
      </c>
      <c r="AU120" s="20" t="s">
        <v>86</v>
      </c>
    </row>
    <row r="121" s="14" customFormat="1">
      <c r="A121" s="14"/>
      <c r="B121" s="245"/>
      <c r="C121" s="246"/>
      <c r="D121" s="236" t="s">
        <v>244</v>
      </c>
      <c r="E121" s="247" t="s">
        <v>21</v>
      </c>
      <c r="F121" s="248" t="s">
        <v>270</v>
      </c>
      <c r="G121" s="246"/>
      <c r="H121" s="249">
        <v>5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244</v>
      </c>
      <c r="AU121" s="255" t="s">
        <v>86</v>
      </c>
      <c r="AV121" s="14" t="s">
        <v>86</v>
      </c>
      <c r="AW121" s="14" t="s">
        <v>33</v>
      </c>
      <c r="AX121" s="14" t="s">
        <v>80</v>
      </c>
      <c r="AY121" s="255" t="s">
        <v>233</v>
      </c>
    </row>
    <row r="122" s="2" customFormat="1" ht="24.15" customHeight="1">
      <c r="A122" s="41"/>
      <c r="B122" s="42"/>
      <c r="C122" s="216" t="s">
        <v>302</v>
      </c>
      <c r="D122" s="216" t="s">
        <v>235</v>
      </c>
      <c r="E122" s="217" t="s">
        <v>3671</v>
      </c>
      <c r="F122" s="218" t="s">
        <v>3672</v>
      </c>
      <c r="G122" s="219" t="s">
        <v>473</v>
      </c>
      <c r="H122" s="220">
        <v>14</v>
      </c>
      <c r="I122" s="221"/>
      <c r="J122" s="222">
        <f>ROUND(I122*H122,2)</f>
        <v>0</v>
      </c>
      <c r="K122" s="218" t="s">
        <v>239</v>
      </c>
      <c r="L122" s="47"/>
      <c r="M122" s="223" t="s">
        <v>21</v>
      </c>
      <c r="N122" s="224" t="s">
        <v>45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394</v>
      </c>
      <c r="AT122" s="227" t="s">
        <v>235</v>
      </c>
      <c r="AU122" s="227" t="s">
        <v>86</v>
      </c>
      <c r="AY122" s="20" t="s">
        <v>233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86</v>
      </c>
      <c r="BK122" s="228">
        <f>ROUND(I122*H122,2)</f>
        <v>0</v>
      </c>
      <c r="BL122" s="20" t="s">
        <v>394</v>
      </c>
      <c r="BM122" s="227" t="s">
        <v>3798</v>
      </c>
    </row>
    <row r="123" s="2" customFormat="1">
      <c r="A123" s="41"/>
      <c r="B123" s="42"/>
      <c r="C123" s="43"/>
      <c r="D123" s="229" t="s">
        <v>242</v>
      </c>
      <c r="E123" s="43"/>
      <c r="F123" s="230" t="s">
        <v>3674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242</v>
      </c>
      <c r="AU123" s="20" t="s">
        <v>86</v>
      </c>
    </row>
    <row r="124" s="2" customFormat="1" ht="37.8" customHeight="1">
      <c r="A124" s="41"/>
      <c r="B124" s="42"/>
      <c r="C124" s="216" t="s">
        <v>314</v>
      </c>
      <c r="D124" s="216" t="s">
        <v>235</v>
      </c>
      <c r="E124" s="217" t="s">
        <v>3675</v>
      </c>
      <c r="F124" s="218" t="s">
        <v>3676</v>
      </c>
      <c r="G124" s="219" t="s">
        <v>473</v>
      </c>
      <c r="H124" s="220">
        <v>14</v>
      </c>
      <c r="I124" s="221"/>
      <c r="J124" s="222">
        <f>ROUND(I124*H124,2)</f>
        <v>0</v>
      </c>
      <c r="K124" s="218" t="s">
        <v>239</v>
      </c>
      <c r="L124" s="47"/>
      <c r="M124" s="223" t="s">
        <v>21</v>
      </c>
      <c r="N124" s="224" t="s">
        <v>45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394</v>
      </c>
      <c r="AT124" s="227" t="s">
        <v>235</v>
      </c>
      <c r="AU124" s="227" t="s">
        <v>86</v>
      </c>
      <c r="AY124" s="20" t="s">
        <v>233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86</v>
      </c>
      <c r="BK124" s="228">
        <f>ROUND(I124*H124,2)</f>
        <v>0</v>
      </c>
      <c r="BL124" s="20" t="s">
        <v>394</v>
      </c>
      <c r="BM124" s="227" t="s">
        <v>3799</v>
      </c>
    </row>
    <row r="125" s="2" customFormat="1">
      <c r="A125" s="41"/>
      <c r="B125" s="42"/>
      <c r="C125" s="43"/>
      <c r="D125" s="229" t="s">
        <v>242</v>
      </c>
      <c r="E125" s="43"/>
      <c r="F125" s="230" t="s">
        <v>3678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242</v>
      </c>
      <c r="AU125" s="20" t="s">
        <v>86</v>
      </c>
    </row>
    <row r="126" s="2" customFormat="1" ht="49.05" customHeight="1">
      <c r="A126" s="41"/>
      <c r="B126" s="42"/>
      <c r="C126" s="216" t="s">
        <v>371</v>
      </c>
      <c r="D126" s="216" t="s">
        <v>235</v>
      </c>
      <c r="E126" s="217" t="s">
        <v>3679</v>
      </c>
      <c r="F126" s="218" t="s">
        <v>3680</v>
      </c>
      <c r="G126" s="219" t="s">
        <v>332</v>
      </c>
      <c r="H126" s="220">
        <v>14</v>
      </c>
      <c r="I126" s="221"/>
      <c r="J126" s="222">
        <f>ROUND(I126*H126,2)</f>
        <v>0</v>
      </c>
      <c r="K126" s="218" t="s">
        <v>239</v>
      </c>
      <c r="L126" s="47"/>
      <c r="M126" s="223" t="s">
        <v>21</v>
      </c>
      <c r="N126" s="224" t="s">
        <v>45</v>
      </c>
      <c r="O126" s="87"/>
      <c r="P126" s="225">
        <f>O126*H126</f>
        <v>0</v>
      </c>
      <c r="Q126" s="225">
        <v>4.0000000000000003E-05</v>
      </c>
      <c r="R126" s="225">
        <f>Q126*H126</f>
        <v>0.00056000000000000006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394</v>
      </c>
      <c r="AT126" s="227" t="s">
        <v>235</v>
      </c>
      <c r="AU126" s="227" t="s">
        <v>86</v>
      </c>
      <c r="AY126" s="20" t="s">
        <v>233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86</v>
      </c>
      <c r="BK126" s="228">
        <f>ROUND(I126*H126,2)</f>
        <v>0</v>
      </c>
      <c r="BL126" s="20" t="s">
        <v>394</v>
      </c>
      <c r="BM126" s="227" t="s">
        <v>3800</v>
      </c>
    </row>
    <row r="127" s="2" customFormat="1">
      <c r="A127" s="41"/>
      <c r="B127" s="42"/>
      <c r="C127" s="43"/>
      <c r="D127" s="229" t="s">
        <v>242</v>
      </c>
      <c r="E127" s="43"/>
      <c r="F127" s="230" t="s">
        <v>3682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242</v>
      </c>
      <c r="AU127" s="20" t="s">
        <v>86</v>
      </c>
    </row>
    <row r="128" s="2" customFormat="1" ht="24.15" customHeight="1">
      <c r="A128" s="41"/>
      <c r="B128" s="42"/>
      <c r="C128" s="216" t="s">
        <v>377</v>
      </c>
      <c r="D128" s="216" t="s">
        <v>235</v>
      </c>
      <c r="E128" s="217" t="s">
        <v>3683</v>
      </c>
      <c r="F128" s="218" t="s">
        <v>3684</v>
      </c>
      <c r="G128" s="219" t="s">
        <v>402</v>
      </c>
      <c r="H128" s="220">
        <v>8</v>
      </c>
      <c r="I128" s="221"/>
      <c r="J128" s="222">
        <f>ROUND(I128*H128,2)</f>
        <v>0</v>
      </c>
      <c r="K128" s="218" t="s">
        <v>239</v>
      </c>
      <c r="L128" s="47"/>
      <c r="M128" s="223" t="s">
        <v>21</v>
      </c>
      <c r="N128" s="224" t="s">
        <v>45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394</v>
      </c>
      <c r="AT128" s="227" t="s">
        <v>235</v>
      </c>
      <c r="AU128" s="227" t="s">
        <v>86</v>
      </c>
      <c r="AY128" s="20" t="s">
        <v>233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86</v>
      </c>
      <c r="BK128" s="228">
        <f>ROUND(I128*H128,2)</f>
        <v>0</v>
      </c>
      <c r="BL128" s="20" t="s">
        <v>394</v>
      </c>
      <c r="BM128" s="227" t="s">
        <v>3801</v>
      </c>
    </row>
    <row r="129" s="2" customFormat="1">
      <c r="A129" s="41"/>
      <c r="B129" s="42"/>
      <c r="C129" s="43"/>
      <c r="D129" s="229" t="s">
        <v>242</v>
      </c>
      <c r="E129" s="43"/>
      <c r="F129" s="230" t="s">
        <v>3686</v>
      </c>
      <c r="G129" s="43"/>
      <c r="H129" s="43"/>
      <c r="I129" s="231"/>
      <c r="J129" s="43"/>
      <c r="K129" s="43"/>
      <c r="L129" s="47"/>
      <c r="M129" s="232"/>
      <c r="N129" s="233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242</v>
      </c>
      <c r="AU129" s="20" t="s">
        <v>86</v>
      </c>
    </row>
    <row r="130" s="2" customFormat="1">
      <c r="A130" s="41"/>
      <c r="B130" s="42"/>
      <c r="C130" s="43"/>
      <c r="D130" s="236" t="s">
        <v>409</v>
      </c>
      <c r="E130" s="43"/>
      <c r="F130" s="281" t="s">
        <v>3687</v>
      </c>
      <c r="G130" s="43"/>
      <c r="H130" s="43"/>
      <c r="I130" s="231"/>
      <c r="J130" s="43"/>
      <c r="K130" s="43"/>
      <c r="L130" s="47"/>
      <c r="M130" s="232"/>
      <c r="N130" s="233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409</v>
      </c>
      <c r="AU130" s="20" t="s">
        <v>86</v>
      </c>
    </row>
    <row r="131" s="2" customFormat="1" ht="24.15" customHeight="1">
      <c r="A131" s="41"/>
      <c r="B131" s="42"/>
      <c r="C131" s="216" t="s">
        <v>383</v>
      </c>
      <c r="D131" s="216" t="s">
        <v>235</v>
      </c>
      <c r="E131" s="217" t="s">
        <v>3688</v>
      </c>
      <c r="F131" s="218" t="s">
        <v>3689</v>
      </c>
      <c r="G131" s="219" t="s">
        <v>402</v>
      </c>
      <c r="H131" s="220">
        <v>4</v>
      </c>
      <c r="I131" s="221"/>
      <c r="J131" s="222">
        <f>ROUND(I131*H131,2)</f>
        <v>0</v>
      </c>
      <c r="K131" s="218" t="s">
        <v>239</v>
      </c>
      <c r="L131" s="47"/>
      <c r="M131" s="223" t="s">
        <v>21</v>
      </c>
      <c r="N131" s="224" t="s">
        <v>45</v>
      </c>
      <c r="O131" s="87"/>
      <c r="P131" s="225">
        <f>O131*H131</f>
        <v>0</v>
      </c>
      <c r="Q131" s="225">
        <v>0.00075000000000000002</v>
      </c>
      <c r="R131" s="225">
        <f>Q131*H131</f>
        <v>0.0030000000000000001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394</v>
      </c>
      <c r="AT131" s="227" t="s">
        <v>235</v>
      </c>
      <c r="AU131" s="227" t="s">
        <v>86</v>
      </c>
      <c r="AY131" s="20" t="s">
        <v>233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86</v>
      </c>
      <c r="BK131" s="228">
        <f>ROUND(I131*H131,2)</f>
        <v>0</v>
      </c>
      <c r="BL131" s="20" t="s">
        <v>394</v>
      </c>
      <c r="BM131" s="227" t="s">
        <v>3802</v>
      </c>
    </row>
    <row r="132" s="2" customFormat="1">
      <c r="A132" s="41"/>
      <c r="B132" s="42"/>
      <c r="C132" s="43"/>
      <c r="D132" s="229" t="s">
        <v>242</v>
      </c>
      <c r="E132" s="43"/>
      <c r="F132" s="230" t="s">
        <v>3691</v>
      </c>
      <c r="G132" s="43"/>
      <c r="H132" s="43"/>
      <c r="I132" s="231"/>
      <c r="J132" s="43"/>
      <c r="K132" s="43"/>
      <c r="L132" s="47"/>
      <c r="M132" s="232"/>
      <c r="N132" s="233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242</v>
      </c>
      <c r="AU132" s="20" t="s">
        <v>86</v>
      </c>
    </row>
    <row r="133" s="2" customFormat="1" ht="24.15" customHeight="1">
      <c r="A133" s="41"/>
      <c r="B133" s="42"/>
      <c r="C133" s="216" t="s">
        <v>8</v>
      </c>
      <c r="D133" s="216" t="s">
        <v>235</v>
      </c>
      <c r="E133" s="217" t="s">
        <v>3692</v>
      </c>
      <c r="F133" s="218" t="s">
        <v>3693</v>
      </c>
      <c r="G133" s="219" t="s">
        <v>402</v>
      </c>
      <c r="H133" s="220">
        <v>4</v>
      </c>
      <c r="I133" s="221"/>
      <c r="J133" s="222">
        <f>ROUND(I133*H133,2)</f>
        <v>0</v>
      </c>
      <c r="K133" s="218" t="s">
        <v>239</v>
      </c>
      <c r="L133" s="47"/>
      <c r="M133" s="223" t="s">
        <v>21</v>
      </c>
      <c r="N133" s="224" t="s">
        <v>45</v>
      </c>
      <c r="O133" s="87"/>
      <c r="P133" s="225">
        <f>O133*H133</f>
        <v>0</v>
      </c>
      <c r="Q133" s="225">
        <v>0.00097000000000000005</v>
      </c>
      <c r="R133" s="225">
        <f>Q133*H133</f>
        <v>0.0038800000000000002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394</v>
      </c>
      <c r="AT133" s="227" t="s">
        <v>235</v>
      </c>
      <c r="AU133" s="227" t="s">
        <v>86</v>
      </c>
      <c r="AY133" s="20" t="s">
        <v>233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86</v>
      </c>
      <c r="BK133" s="228">
        <f>ROUND(I133*H133,2)</f>
        <v>0</v>
      </c>
      <c r="BL133" s="20" t="s">
        <v>394</v>
      </c>
      <c r="BM133" s="227" t="s">
        <v>3803</v>
      </c>
    </row>
    <row r="134" s="2" customFormat="1">
      <c r="A134" s="41"/>
      <c r="B134" s="42"/>
      <c r="C134" s="43"/>
      <c r="D134" s="229" t="s">
        <v>242</v>
      </c>
      <c r="E134" s="43"/>
      <c r="F134" s="230" t="s">
        <v>3695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242</v>
      </c>
      <c r="AU134" s="20" t="s">
        <v>86</v>
      </c>
    </row>
    <row r="135" s="2" customFormat="1" ht="37.8" customHeight="1">
      <c r="A135" s="41"/>
      <c r="B135" s="42"/>
      <c r="C135" s="216" t="s">
        <v>394</v>
      </c>
      <c r="D135" s="216" t="s">
        <v>235</v>
      </c>
      <c r="E135" s="217" t="s">
        <v>3696</v>
      </c>
      <c r="F135" s="218" t="s">
        <v>3697</v>
      </c>
      <c r="G135" s="219" t="s">
        <v>402</v>
      </c>
      <c r="H135" s="220">
        <v>2</v>
      </c>
      <c r="I135" s="221"/>
      <c r="J135" s="222">
        <f>ROUND(I135*H135,2)</f>
        <v>0</v>
      </c>
      <c r="K135" s="218" t="s">
        <v>239</v>
      </c>
      <c r="L135" s="47"/>
      <c r="M135" s="223" t="s">
        <v>21</v>
      </c>
      <c r="N135" s="224" t="s">
        <v>45</v>
      </c>
      <c r="O135" s="87"/>
      <c r="P135" s="225">
        <f>O135*H135</f>
        <v>0</v>
      </c>
      <c r="Q135" s="225">
        <v>0.0011800000000000001</v>
      </c>
      <c r="R135" s="225">
        <f>Q135*H135</f>
        <v>0.0023600000000000001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394</v>
      </c>
      <c r="AT135" s="227" t="s">
        <v>235</v>
      </c>
      <c r="AU135" s="227" t="s">
        <v>86</v>
      </c>
      <c r="AY135" s="20" t="s">
        <v>233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86</v>
      </c>
      <c r="BK135" s="228">
        <f>ROUND(I135*H135,2)</f>
        <v>0</v>
      </c>
      <c r="BL135" s="20" t="s">
        <v>394</v>
      </c>
      <c r="BM135" s="227" t="s">
        <v>3804</v>
      </c>
    </row>
    <row r="136" s="2" customFormat="1">
      <c r="A136" s="41"/>
      <c r="B136" s="42"/>
      <c r="C136" s="43"/>
      <c r="D136" s="229" t="s">
        <v>242</v>
      </c>
      <c r="E136" s="43"/>
      <c r="F136" s="230" t="s">
        <v>3699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242</v>
      </c>
      <c r="AU136" s="20" t="s">
        <v>86</v>
      </c>
    </row>
    <row r="137" s="2" customFormat="1" ht="37.8" customHeight="1">
      <c r="A137" s="41"/>
      <c r="B137" s="42"/>
      <c r="C137" s="216" t="s">
        <v>399</v>
      </c>
      <c r="D137" s="216" t="s">
        <v>235</v>
      </c>
      <c r="E137" s="217" t="s">
        <v>3700</v>
      </c>
      <c r="F137" s="218" t="s">
        <v>3701</v>
      </c>
      <c r="G137" s="219" t="s">
        <v>402</v>
      </c>
      <c r="H137" s="220">
        <v>2</v>
      </c>
      <c r="I137" s="221"/>
      <c r="J137" s="222">
        <f>ROUND(I137*H137,2)</f>
        <v>0</v>
      </c>
      <c r="K137" s="218" t="s">
        <v>239</v>
      </c>
      <c r="L137" s="47"/>
      <c r="M137" s="223" t="s">
        <v>21</v>
      </c>
      <c r="N137" s="224" t="s">
        <v>45</v>
      </c>
      <c r="O137" s="87"/>
      <c r="P137" s="225">
        <f>O137*H137</f>
        <v>0</v>
      </c>
      <c r="Q137" s="225">
        <v>0.0011800000000000001</v>
      </c>
      <c r="R137" s="225">
        <f>Q137*H137</f>
        <v>0.0023600000000000001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394</v>
      </c>
      <c r="AT137" s="227" t="s">
        <v>235</v>
      </c>
      <c r="AU137" s="227" t="s">
        <v>86</v>
      </c>
      <c r="AY137" s="20" t="s">
        <v>233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86</v>
      </c>
      <c r="BK137" s="228">
        <f>ROUND(I137*H137,2)</f>
        <v>0</v>
      </c>
      <c r="BL137" s="20" t="s">
        <v>394</v>
      </c>
      <c r="BM137" s="227" t="s">
        <v>3805</v>
      </c>
    </row>
    <row r="138" s="2" customFormat="1">
      <c r="A138" s="41"/>
      <c r="B138" s="42"/>
      <c r="C138" s="43"/>
      <c r="D138" s="229" t="s">
        <v>242</v>
      </c>
      <c r="E138" s="43"/>
      <c r="F138" s="230" t="s">
        <v>3703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242</v>
      </c>
      <c r="AU138" s="20" t="s">
        <v>86</v>
      </c>
    </row>
    <row r="139" s="2" customFormat="1" ht="16.5" customHeight="1">
      <c r="A139" s="41"/>
      <c r="B139" s="42"/>
      <c r="C139" s="216" t="s">
        <v>405</v>
      </c>
      <c r="D139" s="216" t="s">
        <v>235</v>
      </c>
      <c r="E139" s="217" t="s">
        <v>3704</v>
      </c>
      <c r="F139" s="218" t="s">
        <v>3705</v>
      </c>
      <c r="G139" s="219" t="s">
        <v>473</v>
      </c>
      <c r="H139" s="220">
        <v>4</v>
      </c>
      <c r="I139" s="221"/>
      <c r="J139" s="222">
        <f>ROUND(I139*H139,2)</f>
        <v>0</v>
      </c>
      <c r="K139" s="218" t="s">
        <v>239</v>
      </c>
      <c r="L139" s="47"/>
      <c r="M139" s="223" t="s">
        <v>21</v>
      </c>
      <c r="N139" s="224" t="s">
        <v>45</v>
      </c>
      <c r="O139" s="87"/>
      <c r="P139" s="225">
        <f>O139*H139</f>
        <v>0</v>
      </c>
      <c r="Q139" s="225">
        <v>0.002</v>
      </c>
      <c r="R139" s="225">
        <f>Q139*H139</f>
        <v>0.0080000000000000002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394</v>
      </c>
      <c r="AT139" s="227" t="s">
        <v>235</v>
      </c>
      <c r="AU139" s="227" t="s">
        <v>86</v>
      </c>
      <c r="AY139" s="20" t="s">
        <v>233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86</v>
      </c>
      <c r="BK139" s="228">
        <f>ROUND(I139*H139,2)</f>
        <v>0</v>
      </c>
      <c r="BL139" s="20" t="s">
        <v>394</v>
      </c>
      <c r="BM139" s="227" t="s">
        <v>3806</v>
      </c>
    </row>
    <row r="140" s="2" customFormat="1">
      <c r="A140" s="41"/>
      <c r="B140" s="42"/>
      <c r="C140" s="43"/>
      <c r="D140" s="229" t="s">
        <v>242</v>
      </c>
      <c r="E140" s="43"/>
      <c r="F140" s="230" t="s">
        <v>3707</v>
      </c>
      <c r="G140" s="43"/>
      <c r="H140" s="43"/>
      <c r="I140" s="231"/>
      <c r="J140" s="43"/>
      <c r="K140" s="43"/>
      <c r="L140" s="47"/>
      <c r="M140" s="232"/>
      <c r="N140" s="233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242</v>
      </c>
      <c r="AU140" s="20" t="s">
        <v>86</v>
      </c>
    </row>
    <row r="141" s="2" customFormat="1" ht="33" customHeight="1">
      <c r="A141" s="41"/>
      <c r="B141" s="42"/>
      <c r="C141" s="216" t="s">
        <v>411</v>
      </c>
      <c r="D141" s="216" t="s">
        <v>235</v>
      </c>
      <c r="E141" s="217" t="s">
        <v>3609</v>
      </c>
      <c r="F141" s="218" t="s">
        <v>3610</v>
      </c>
      <c r="G141" s="219" t="s">
        <v>332</v>
      </c>
      <c r="H141" s="220">
        <v>14</v>
      </c>
      <c r="I141" s="221"/>
      <c r="J141" s="222">
        <f>ROUND(I141*H141,2)</f>
        <v>0</v>
      </c>
      <c r="K141" s="218" t="s">
        <v>239</v>
      </c>
      <c r="L141" s="47"/>
      <c r="M141" s="223" t="s">
        <v>21</v>
      </c>
      <c r="N141" s="224" t="s">
        <v>45</v>
      </c>
      <c r="O141" s="87"/>
      <c r="P141" s="225">
        <f>O141*H141</f>
        <v>0</v>
      </c>
      <c r="Q141" s="225">
        <v>1.0000000000000001E-05</v>
      </c>
      <c r="R141" s="225">
        <f>Q141*H141</f>
        <v>0.00014000000000000002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394</v>
      </c>
      <c r="AT141" s="227" t="s">
        <v>235</v>
      </c>
      <c r="AU141" s="227" t="s">
        <v>86</v>
      </c>
      <c r="AY141" s="20" t="s">
        <v>233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86</v>
      </c>
      <c r="BK141" s="228">
        <f>ROUND(I141*H141,2)</f>
        <v>0</v>
      </c>
      <c r="BL141" s="20" t="s">
        <v>394</v>
      </c>
      <c r="BM141" s="227" t="s">
        <v>3807</v>
      </c>
    </row>
    <row r="142" s="2" customFormat="1">
      <c r="A142" s="41"/>
      <c r="B142" s="42"/>
      <c r="C142" s="43"/>
      <c r="D142" s="229" t="s">
        <v>242</v>
      </c>
      <c r="E142" s="43"/>
      <c r="F142" s="230" t="s">
        <v>3612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242</v>
      </c>
      <c r="AU142" s="20" t="s">
        <v>86</v>
      </c>
    </row>
    <row r="143" s="12" customFormat="1" ht="22.8" customHeight="1">
      <c r="A143" s="12"/>
      <c r="B143" s="200"/>
      <c r="C143" s="201"/>
      <c r="D143" s="202" t="s">
        <v>72</v>
      </c>
      <c r="E143" s="214" t="s">
        <v>3713</v>
      </c>
      <c r="F143" s="214" t="s">
        <v>3714</v>
      </c>
      <c r="G143" s="201"/>
      <c r="H143" s="201"/>
      <c r="I143" s="204"/>
      <c r="J143" s="215">
        <f>BK143</f>
        <v>0</v>
      </c>
      <c r="K143" s="201"/>
      <c r="L143" s="206"/>
      <c r="M143" s="207"/>
      <c r="N143" s="208"/>
      <c r="O143" s="208"/>
      <c r="P143" s="209">
        <f>SUM(P144:P159)</f>
        <v>0</v>
      </c>
      <c r="Q143" s="208"/>
      <c r="R143" s="209">
        <f>SUM(R144:R159)</f>
        <v>0.0047100000000000006</v>
      </c>
      <c r="S143" s="208"/>
      <c r="T143" s="210">
        <f>SUM(T144:T159)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11" t="s">
        <v>86</v>
      </c>
      <c r="AT143" s="212" t="s">
        <v>72</v>
      </c>
      <c r="AU143" s="212" t="s">
        <v>80</v>
      </c>
      <c r="AY143" s="211" t="s">
        <v>233</v>
      </c>
      <c r="BK143" s="213">
        <f>SUM(BK144:BK159)</f>
        <v>0</v>
      </c>
    </row>
    <row r="144" s="2" customFormat="1" ht="24.15" customHeight="1">
      <c r="A144" s="41"/>
      <c r="B144" s="42"/>
      <c r="C144" s="216" t="s">
        <v>415</v>
      </c>
      <c r="D144" s="216" t="s">
        <v>235</v>
      </c>
      <c r="E144" s="217" t="s">
        <v>3715</v>
      </c>
      <c r="F144" s="218" t="s">
        <v>3716</v>
      </c>
      <c r="G144" s="219" t="s">
        <v>402</v>
      </c>
      <c r="H144" s="220">
        <v>1</v>
      </c>
      <c r="I144" s="221"/>
      <c r="J144" s="222">
        <f>ROUND(I144*H144,2)</f>
        <v>0</v>
      </c>
      <c r="K144" s="218" t="s">
        <v>239</v>
      </c>
      <c r="L144" s="47"/>
      <c r="M144" s="223" t="s">
        <v>21</v>
      </c>
      <c r="N144" s="224" t="s">
        <v>45</v>
      </c>
      <c r="O144" s="87"/>
      <c r="P144" s="225">
        <f>O144*H144</f>
        <v>0</v>
      </c>
      <c r="Q144" s="225">
        <v>0.0011900000000000001</v>
      </c>
      <c r="R144" s="225">
        <f>Q144*H144</f>
        <v>0.0011900000000000001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394</v>
      </c>
      <c r="AT144" s="227" t="s">
        <v>235</v>
      </c>
      <c r="AU144" s="227" t="s">
        <v>86</v>
      </c>
      <c r="AY144" s="20" t="s">
        <v>233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86</v>
      </c>
      <c r="BK144" s="228">
        <f>ROUND(I144*H144,2)</f>
        <v>0</v>
      </c>
      <c r="BL144" s="20" t="s">
        <v>394</v>
      </c>
      <c r="BM144" s="227" t="s">
        <v>3808</v>
      </c>
    </row>
    <row r="145" s="2" customFormat="1">
      <c r="A145" s="41"/>
      <c r="B145" s="42"/>
      <c r="C145" s="43"/>
      <c r="D145" s="229" t="s">
        <v>242</v>
      </c>
      <c r="E145" s="43"/>
      <c r="F145" s="230" t="s">
        <v>3718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242</v>
      </c>
      <c r="AU145" s="20" t="s">
        <v>86</v>
      </c>
    </row>
    <row r="146" s="2" customFormat="1" ht="24.15" customHeight="1">
      <c r="A146" s="41"/>
      <c r="B146" s="42"/>
      <c r="C146" s="216" t="s">
        <v>7</v>
      </c>
      <c r="D146" s="216" t="s">
        <v>235</v>
      </c>
      <c r="E146" s="217" t="s">
        <v>3719</v>
      </c>
      <c r="F146" s="218" t="s">
        <v>3720</v>
      </c>
      <c r="G146" s="219" t="s">
        <v>402</v>
      </c>
      <c r="H146" s="220">
        <v>1</v>
      </c>
      <c r="I146" s="221"/>
      <c r="J146" s="222">
        <f>ROUND(I146*H146,2)</f>
        <v>0</v>
      </c>
      <c r="K146" s="218" t="s">
        <v>239</v>
      </c>
      <c r="L146" s="47"/>
      <c r="M146" s="223" t="s">
        <v>21</v>
      </c>
      <c r="N146" s="224" t="s">
        <v>45</v>
      </c>
      <c r="O146" s="87"/>
      <c r="P146" s="225">
        <f>O146*H146</f>
        <v>0</v>
      </c>
      <c r="Q146" s="225">
        <v>0.00016000000000000001</v>
      </c>
      <c r="R146" s="225">
        <f>Q146*H146</f>
        <v>0.00016000000000000001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394</v>
      </c>
      <c r="AT146" s="227" t="s">
        <v>235</v>
      </c>
      <c r="AU146" s="227" t="s">
        <v>86</v>
      </c>
      <c r="AY146" s="20" t="s">
        <v>233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86</v>
      </c>
      <c r="BK146" s="228">
        <f>ROUND(I146*H146,2)</f>
        <v>0</v>
      </c>
      <c r="BL146" s="20" t="s">
        <v>394</v>
      </c>
      <c r="BM146" s="227" t="s">
        <v>3809</v>
      </c>
    </row>
    <row r="147" s="2" customFormat="1">
      <c r="A147" s="41"/>
      <c r="B147" s="42"/>
      <c r="C147" s="43"/>
      <c r="D147" s="229" t="s">
        <v>242</v>
      </c>
      <c r="E147" s="43"/>
      <c r="F147" s="230" t="s">
        <v>3722</v>
      </c>
      <c r="G147" s="43"/>
      <c r="H147" s="43"/>
      <c r="I147" s="231"/>
      <c r="J147" s="43"/>
      <c r="K147" s="43"/>
      <c r="L147" s="47"/>
      <c r="M147" s="232"/>
      <c r="N147" s="233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242</v>
      </c>
      <c r="AU147" s="20" t="s">
        <v>86</v>
      </c>
    </row>
    <row r="148" s="2" customFormat="1" ht="24.15" customHeight="1">
      <c r="A148" s="41"/>
      <c r="B148" s="42"/>
      <c r="C148" s="216" t="s">
        <v>422</v>
      </c>
      <c r="D148" s="216" t="s">
        <v>235</v>
      </c>
      <c r="E148" s="217" t="s">
        <v>3723</v>
      </c>
      <c r="F148" s="218" t="s">
        <v>3724</v>
      </c>
      <c r="G148" s="219" t="s">
        <v>402</v>
      </c>
      <c r="H148" s="220">
        <v>1</v>
      </c>
      <c r="I148" s="221"/>
      <c r="J148" s="222">
        <f>ROUND(I148*H148,2)</f>
        <v>0</v>
      </c>
      <c r="K148" s="218" t="s">
        <v>239</v>
      </c>
      <c r="L148" s="47"/>
      <c r="M148" s="223" t="s">
        <v>21</v>
      </c>
      <c r="N148" s="224" t="s">
        <v>45</v>
      </c>
      <c r="O148" s="87"/>
      <c r="P148" s="225">
        <f>O148*H148</f>
        <v>0</v>
      </c>
      <c r="Q148" s="225">
        <v>0.00016000000000000001</v>
      </c>
      <c r="R148" s="225">
        <f>Q148*H148</f>
        <v>0.00016000000000000001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394</v>
      </c>
      <c r="AT148" s="227" t="s">
        <v>235</v>
      </c>
      <c r="AU148" s="227" t="s">
        <v>86</v>
      </c>
      <c r="AY148" s="20" t="s">
        <v>233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86</v>
      </c>
      <c r="BK148" s="228">
        <f>ROUND(I148*H148,2)</f>
        <v>0</v>
      </c>
      <c r="BL148" s="20" t="s">
        <v>394</v>
      </c>
      <c r="BM148" s="227" t="s">
        <v>3810</v>
      </c>
    </row>
    <row r="149" s="2" customFormat="1">
      <c r="A149" s="41"/>
      <c r="B149" s="42"/>
      <c r="C149" s="43"/>
      <c r="D149" s="229" t="s">
        <v>242</v>
      </c>
      <c r="E149" s="43"/>
      <c r="F149" s="230" t="s">
        <v>3726</v>
      </c>
      <c r="G149" s="43"/>
      <c r="H149" s="43"/>
      <c r="I149" s="231"/>
      <c r="J149" s="43"/>
      <c r="K149" s="43"/>
      <c r="L149" s="47"/>
      <c r="M149" s="232"/>
      <c r="N149" s="233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242</v>
      </c>
      <c r="AU149" s="20" t="s">
        <v>86</v>
      </c>
    </row>
    <row r="150" s="2" customFormat="1" ht="24.15" customHeight="1">
      <c r="A150" s="41"/>
      <c r="B150" s="42"/>
      <c r="C150" s="216" t="s">
        <v>427</v>
      </c>
      <c r="D150" s="216" t="s">
        <v>235</v>
      </c>
      <c r="E150" s="217" t="s">
        <v>3727</v>
      </c>
      <c r="F150" s="218" t="s">
        <v>3728</v>
      </c>
      <c r="G150" s="219" t="s">
        <v>473</v>
      </c>
      <c r="H150" s="220">
        <v>1</v>
      </c>
      <c r="I150" s="221"/>
      <c r="J150" s="222">
        <f>ROUND(I150*H150,2)</f>
        <v>0</v>
      </c>
      <c r="K150" s="218" t="s">
        <v>239</v>
      </c>
      <c r="L150" s="47"/>
      <c r="M150" s="223" t="s">
        <v>21</v>
      </c>
      <c r="N150" s="224" t="s">
        <v>45</v>
      </c>
      <c r="O150" s="87"/>
      <c r="P150" s="225">
        <f>O150*H150</f>
        <v>0</v>
      </c>
      <c r="Q150" s="225">
        <v>0.00020000000000000001</v>
      </c>
      <c r="R150" s="225">
        <f>Q150*H150</f>
        <v>0.00020000000000000001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394</v>
      </c>
      <c r="AT150" s="227" t="s">
        <v>235</v>
      </c>
      <c r="AU150" s="227" t="s">
        <v>86</v>
      </c>
      <c r="AY150" s="20" t="s">
        <v>233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86</v>
      </c>
      <c r="BK150" s="228">
        <f>ROUND(I150*H150,2)</f>
        <v>0</v>
      </c>
      <c r="BL150" s="20" t="s">
        <v>394</v>
      </c>
      <c r="BM150" s="227" t="s">
        <v>3811</v>
      </c>
    </row>
    <row r="151" s="2" customFormat="1">
      <c r="A151" s="41"/>
      <c r="B151" s="42"/>
      <c r="C151" s="43"/>
      <c r="D151" s="229" t="s">
        <v>242</v>
      </c>
      <c r="E151" s="43"/>
      <c r="F151" s="230" t="s">
        <v>3730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242</v>
      </c>
      <c r="AU151" s="20" t="s">
        <v>86</v>
      </c>
    </row>
    <row r="152" s="2" customFormat="1" ht="24.15" customHeight="1">
      <c r="A152" s="41"/>
      <c r="B152" s="42"/>
      <c r="C152" s="216" t="s">
        <v>431</v>
      </c>
      <c r="D152" s="216" t="s">
        <v>235</v>
      </c>
      <c r="E152" s="217" t="s">
        <v>3731</v>
      </c>
      <c r="F152" s="218" t="s">
        <v>3732</v>
      </c>
      <c r="G152" s="219" t="s">
        <v>402</v>
      </c>
      <c r="H152" s="220">
        <v>1</v>
      </c>
      <c r="I152" s="221"/>
      <c r="J152" s="222">
        <f>ROUND(I152*H152,2)</f>
        <v>0</v>
      </c>
      <c r="K152" s="218" t="s">
        <v>239</v>
      </c>
      <c r="L152" s="47"/>
      <c r="M152" s="223" t="s">
        <v>21</v>
      </c>
      <c r="N152" s="224" t="s">
        <v>45</v>
      </c>
      <c r="O152" s="87"/>
      <c r="P152" s="225">
        <f>O152*H152</f>
        <v>0</v>
      </c>
      <c r="Q152" s="225">
        <v>0.00024000000000000001</v>
      </c>
      <c r="R152" s="225">
        <f>Q152*H152</f>
        <v>0.00024000000000000001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394</v>
      </c>
      <c r="AT152" s="227" t="s">
        <v>235</v>
      </c>
      <c r="AU152" s="227" t="s">
        <v>86</v>
      </c>
      <c r="AY152" s="20" t="s">
        <v>233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86</v>
      </c>
      <c r="BK152" s="228">
        <f>ROUND(I152*H152,2)</f>
        <v>0</v>
      </c>
      <c r="BL152" s="20" t="s">
        <v>394</v>
      </c>
      <c r="BM152" s="227" t="s">
        <v>3812</v>
      </c>
    </row>
    <row r="153" s="2" customFormat="1">
      <c r="A153" s="41"/>
      <c r="B153" s="42"/>
      <c r="C153" s="43"/>
      <c r="D153" s="229" t="s">
        <v>242</v>
      </c>
      <c r="E153" s="43"/>
      <c r="F153" s="230" t="s">
        <v>3734</v>
      </c>
      <c r="G153" s="43"/>
      <c r="H153" s="43"/>
      <c r="I153" s="231"/>
      <c r="J153" s="43"/>
      <c r="K153" s="43"/>
      <c r="L153" s="47"/>
      <c r="M153" s="232"/>
      <c r="N153" s="233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242</v>
      </c>
      <c r="AU153" s="20" t="s">
        <v>86</v>
      </c>
    </row>
    <row r="154" s="2" customFormat="1" ht="33" customHeight="1">
      <c r="A154" s="41"/>
      <c r="B154" s="42"/>
      <c r="C154" s="216" t="s">
        <v>436</v>
      </c>
      <c r="D154" s="216" t="s">
        <v>235</v>
      </c>
      <c r="E154" s="217" t="s">
        <v>3735</v>
      </c>
      <c r="F154" s="218" t="s">
        <v>3736</v>
      </c>
      <c r="G154" s="219" t="s">
        <v>402</v>
      </c>
      <c r="H154" s="220">
        <v>1</v>
      </c>
      <c r="I154" s="221"/>
      <c r="J154" s="222">
        <f>ROUND(I154*H154,2)</f>
        <v>0</v>
      </c>
      <c r="K154" s="218" t="s">
        <v>239</v>
      </c>
      <c r="L154" s="47"/>
      <c r="M154" s="223" t="s">
        <v>21</v>
      </c>
      <c r="N154" s="224" t="s">
        <v>45</v>
      </c>
      <c r="O154" s="87"/>
      <c r="P154" s="225">
        <f>O154*H154</f>
        <v>0</v>
      </c>
      <c r="Q154" s="225">
        <v>0.00046999999999999999</v>
      </c>
      <c r="R154" s="225">
        <f>Q154*H154</f>
        <v>0.00046999999999999999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394</v>
      </c>
      <c r="AT154" s="227" t="s">
        <v>235</v>
      </c>
      <c r="AU154" s="227" t="s">
        <v>86</v>
      </c>
      <c r="AY154" s="20" t="s">
        <v>233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86</v>
      </c>
      <c r="BK154" s="228">
        <f>ROUND(I154*H154,2)</f>
        <v>0</v>
      </c>
      <c r="BL154" s="20" t="s">
        <v>394</v>
      </c>
      <c r="BM154" s="227" t="s">
        <v>3813</v>
      </c>
    </row>
    <row r="155" s="2" customFormat="1">
      <c r="A155" s="41"/>
      <c r="B155" s="42"/>
      <c r="C155" s="43"/>
      <c r="D155" s="229" t="s">
        <v>242</v>
      </c>
      <c r="E155" s="43"/>
      <c r="F155" s="230" t="s">
        <v>3738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242</v>
      </c>
      <c r="AU155" s="20" t="s">
        <v>86</v>
      </c>
    </row>
    <row r="156" s="2" customFormat="1" ht="33" customHeight="1">
      <c r="A156" s="41"/>
      <c r="B156" s="42"/>
      <c r="C156" s="216" t="s">
        <v>441</v>
      </c>
      <c r="D156" s="216" t="s">
        <v>235</v>
      </c>
      <c r="E156" s="217" t="s">
        <v>3739</v>
      </c>
      <c r="F156" s="218" t="s">
        <v>3740</v>
      </c>
      <c r="G156" s="219" t="s">
        <v>402</v>
      </c>
      <c r="H156" s="220">
        <v>1</v>
      </c>
      <c r="I156" s="221"/>
      <c r="J156" s="222">
        <f>ROUND(I156*H156,2)</f>
        <v>0</v>
      </c>
      <c r="K156" s="218" t="s">
        <v>239</v>
      </c>
      <c r="L156" s="47"/>
      <c r="M156" s="223" t="s">
        <v>21</v>
      </c>
      <c r="N156" s="224" t="s">
        <v>45</v>
      </c>
      <c r="O156" s="87"/>
      <c r="P156" s="225">
        <f>O156*H156</f>
        <v>0</v>
      </c>
      <c r="Q156" s="225">
        <v>0.0010100000000000001</v>
      </c>
      <c r="R156" s="225">
        <f>Q156*H156</f>
        <v>0.0010100000000000001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394</v>
      </c>
      <c r="AT156" s="227" t="s">
        <v>235</v>
      </c>
      <c r="AU156" s="227" t="s">
        <v>86</v>
      </c>
      <c r="AY156" s="20" t="s">
        <v>233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86</v>
      </c>
      <c r="BK156" s="228">
        <f>ROUND(I156*H156,2)</f>
        <v>0</v>
      </c>
      <c r="BL156" s="20" t="s">
        <v>394</v>
      </c>
      <c r="BM156" s="227" t="s">
        <v>3814</v>
      </c>
    </row>
    <row r="157" s="2" customFormat="1">
      <c r="A157" s="41"/>
      <c r="B157" s="42"/>
      <c r="C157" s="43"/>
      <c r="D157" s="229" t="s">
        <v>242</v>
      </c>
      <c r="E157" s="43"/>
      <c r="F157" s="230" t="s">
        <v>3742</v>
      </c>
      <c r="G157" s="43"/>
      <c r="H157" s="43"/>
      <c r="I157" s="231"/>
      <c r="J157" s="43"/>
      <c r="K157" s="43"/>
      <c r="L157" s="47"/>
      <c r="M157" s="232"/>
      <c r="N157" s="233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242</v>
      </c>
      <c r="AU157" s="20" t="s">
        <v>86</v>
      </c>
    </row>
    <row r="158" s="2" customFormat="1" ht="33" customHeight="1">
      <c r="A158" s="41"/>
      <c r="B158" s="42"/>
      <c r="C158" s="216" t="s">
        <v>447</v>
      </c>
      <c r="D158" s="216" t="s">
        <v>235</v>
      </c>
      <c r="E158" s="217" t="s">
        <v>3743</v>
      </c>
      <c r="F158" s="218" t="s">
        <v>3744</v>
      </c>
      <c r="G158" s="219" t="s">
        <v>402</v>
      </c>
      <c r="H158" s="220">
        <v>1</v>
      </c>
      <c r="I158" s="221"/>
      <c r="J158" s="222">
        <f>ROUND(I158*H158,2)</f>
        <v>0</v>
      </c>
      <c r="K158" s="218" t="s">
        <v>239</v>
      </c>
      <c r="L158" s="47"/>
      <c r="M158" s="223" t="s">
        <v>21</v>
      </c>
      <c r="N158" s="224" t="s">
        <v>45</v>
      </c>
      <c r="O158" s="87"/>
      <c r="P158" s="225">
        <f>O158*H158</f>
        <v>0</v>
      </c>
      <c r="Q158" s="225">
        <v>0.0012800000000000001</v>
      </c>
      <c r="R158" s="225">
        <f>Q158*H158</f>
        <v>0.0012800000000000001</v>
      </c>
      <c r="S158" s="225">
        <v>0</v>
      </c>
      <c r="T158" s="226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394</v>
      </c>
      <c r="AT158" s="227" t="s">
        <v>235</v>
      </c>
      <c r="AU158" s="227" t="s">
        <v>86</v>
      </c>
      <c r="AY158" s="20" t="s">
        <v>233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86</v>
      </c>
      <c r="BK158" s="228">
        <f>ROUND(I158*H158,2)</f>
        <v>0</v>
      </c>
      <c r="BL158" s="20" t="s">
        <v>394</v>
      </c>
      <c r="BM158" s="227" t="s">
        <v>3815</v>
      </c>
    </row>
    <row r="159" s="2" customFormat="1">
      <c r="A159" s="41"/>
      <c r="B159" s="42"/>
      <c r="C159" s="43"/>
      <c r="D159" s="229" t="s">
        <v>242</v>
      </c>
      <c r="E159" s="43"/>
      <c r="F159" s="230" t="s">
        <v>3746</v>
      </c>
      <c r="G159" s="43"/>
      <c r="H159" s="43"/>
      <c r="I159" s="231"/>
      <c r="J159" s="43"/>
      <c r="K159" s="43"/>
      <c r="L159" s="47"/>
      <c r="M159" s="232"/>
      <c r="N159" s="233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242</v>
      </c>
      <c r="AU159" s="20" t="s">
        <v>86</v>
      </c>
    </row>
    <row r="160" s="12" customFormat="1" ht="22.8" customHeight="1">
      <c r="A160" s="12"/>
      <c r="B160" s="200"/>
      <c r="C160" s="201"/>
      <c r="D160" s="202" t="s">
        <v>72</v>
      </c>
      <c r="E160" s="214" t="s">
        <v>3747</v>
      </c>
      <c r="F160" s="214" t="s">
        <v>3748</v>
      </c>
      <c r="G160" s="201"/>
      <c r="H160" s="201"/>
      <c r="I160" s="204"/>
      <c r="J160" s="215">
        <f>BK160</f>
        <v>0</v>
      </c>
      <c r="K160" s="201"/>
      <c r="L160" s="206"/>
      <c r="M160" s="207"/>
      <c r="N160" s="208"/>
      <c r="O160" s="208"/>
      <c r="P160" s="209">
        <f>SUM(P161:P164)</f>
        <v>0</v>
      </c>
      <c r="Q160" s="208"/>
      <c r="R160" s="209">
        <f>SUM(R161:R164)</f>
        <v>0</v>
      </c>
      <c r="S160" s="208"/>
      <c r="T160" s="210">
        <f>SUM(T161:T164)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11" t="s">
        <v>80</v>
      </c>
      <c r="AT160" s="212" t="s">
        <v>72</v>
      </c>
      <c r="AU160" s="212" t="s">
        <v>80</v>
      </c>
      <c r="AY160" s="211" t="s">
        <v>233</v>
      </c>
      <c r="BK160" s="213">
        <f>SUM(BK161:BK164)</f>
        <v>0</v>
      </c>
    </row>
    <row r="161" s="2" customFormat="1" ht="24.15" customHeight="1">
      <c r="A161" s="41"/>
      <c r="B161" s="42"/>
      <c r="C161" s="216" t="s">
        <v>451</v>
      </c>
      <c r="D161" s="216" t="s">
        <v>235</v>
      </c>
      <c r="E161" s="217" t="s">
        <v>3816</v>
      </c>
      <c r="F161" s="218" t="s">
        <v>3817</v>
      </c>
      <c r="G161" s="219" t="s">
        <v>402</v>
      </c>
      <c r="H161" s="220">
        <v>7</v>
      </c>
      <c r="I161" s="221"/>
      <c r="J161" s="222">
        <f>ROUND(I161*H161,2)</f>
        <v>0</v>
      </c>
      <c r="K161" s="218" t="s">
        <v>342</v>
      </c>
      <c r="L161" s="47"/>
      <c r="M161" s="223" t="s">
        <v>21</v>
      </c>
      <c r="N161" s="224" t="s">
        <v>45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394</v>
      </c>
      <c r="AT161" s="227" t="s">
        <v>235</v>
      </c>
      <c r="AU161" s="227" t="s">
        <v>86</v>
      </c>
      <c r="AY161" s="20" t="s">
        <v>233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86</v>
      </c>
      <c r="BK161" s="228">
        <f>ROUND(I161*H161,2)</f>
        <v>0</v>
      </c>
      <c r="BL161" s="20" t="s">
        <v>394</v>
      </c>
      <c r="BM161" s="227" t="s">
        <v>3818</v>
      </c>
    </row>
    <row r="162" s="13" customFormat="1">
      <c r="A162" s="13"/>
      <c r="B162" s="234"/>
      <c r="C162" s="235"/>
      <c r="D162" s="236" t="s">
        <v>244</v>
      </c>
      <c r="E162" s="237" t="s">
        <v>21</v>
      </c>
      <c r="F162" s="238" t="s">
        <v>3752</v>
      </c>
      <c r="G162" s="235"/>
      <c r="H162" s="237" t="s">
        <v>21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244</v>
      </c>
      <c r="AU162" s="244" t="s">
        <v>86</v>
      </c>
      <c r="AV162" s="13" t="s">
        <v>80</v>
      </c>
      <c r="AW162" s="13" t="s">
        <v>33</v>
      </c>
      <c r="AX162" s="13" t="s">
        <v>73</v>
      </c>
      <c r="AY162" s="244" t="s">
        <v>233</v>
      </c>
    </row>
    <row r="163" s="14" customFormat="1">
      <c r="A163" s="14"/>
      <c r="B163" s="245"/>
      <c r="C163" s="246"/>
      <c r="D163" s="236" t="s">
        <v>244</v>
      </c>
      <c r="E163" s="247" t="s">
        <v>21</v>
      </c>
      <c r="F163" s="248" t="s">
        <v>3819</v>
      </c>
      <c r="G163" s="246"/>
      <c r="H163" s="249">
        <v>7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244</v>
      </c>
      <c r="AU163" s="255" t="s">
        <v>86</v>
      </c>
      <c r="AV163" s="14" t="s">
        <v>86</v>
      </c>
      <c r="AW163" s="14" t="s">
        <v>33</v>
      </c>
      <c r="AX163" s="14" t="s">
        <v>73</v>
      </c>
      <c r="AY163" s="255" t="s">
        <v>233</v>
      </c>
    </row>
    <row r="164" s="15" customFormat="1">
      <c r="A164" s="15"/>
      <c r="B164" s="256"/>
      <c r="C164" s="257"/>
      <c r="D164" s="236" t="s">
        <v>244</v>
      </c>
      <c r="E164" s="258" t="s">
        <v>21</v>
      </c>
      <c r="F164" s="259" t="s">
        <v>247</v>
      </c>
      <c r="G164" s="257"/>
      <c r="H164" s="260">
        <v>7</v>
      </c>
      <c r="I164" s="261"/>
      <c r="J164" s="257"/>
      <c r="K164" s="257"/>
      <c r="L164" s="262"/>
      <c r="M164" s="282"/>
      <c r="N164" s="283"/>
      <c r="O164" s="283"/>
      <c r="P164" s="283"/>
      <c r="Q164" s="283"/>
      <c r="R164" s="283"/>
      <c r="S164" s="283"/>
      <c r="T164" s="284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6" t="s">
        <v>244</v>
      </c>
      <c r="AU164" s="266" t="s">
        <v>86</v>
      </c>
      <c r="AV164" s="15" t="s">
        <v>240</v>
      </c>
      <c r="AW164" s="15" t="s">
        <v>33</v>
      </c>
      <c r="AX164" s="15" t="s">
        <v>80</v>
      </c>
      <c r="AY164" s="266" t="s">
        <v>233</v>
      </c>
    </row>
    <row r="165" s="2" customFormat="1" ht="6.96" customHeight="1">
      <c r="A165" s="41"/>
      <c r="B165" s="62"/>
      <c r="C165" s="63"/>
      <c r="D165" s="63"/>
      <c r="E165" s="63"/>
      <c r="F165" s="63"/>
      <c r="G165" s="63"/>
      <c r="H165" s="63"/>
      <c r="I165" s="63"/>
      <c r="J165" s="63"/>
      <c r="K165" s="63"/>
      <c r="L165" s="47"/>
      <c r="M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</row>
  </sheetData>
  <sheetProtection sheet="1" autoFilter="0" formatColumns="0" formatRows="0" objects="1" scenarios="1" spinCount="100000" saltValue="45ud4DQHCw3Uf1o8YUqF3SWqvlYqWLUxlmxLTD/KUUcyltHh2cHJNgpqxdvlIT1U4afIc+5aoMRYvTqsWLOkWA==" hashValue="EqRunLAYOv9sv9dGzsP0zs3QoF0pwjQabp1mKDzQKAg8jLLIsmfOpYWMrp7tzyYPmUHwBt4Dt3vEHiFyXyGr6A==" algorithmName="SHA-512" password="CC35"/>
  <autoFilter ref="C95:K16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hyperlinks>
    <hyperlink ref="F100" r:id="rId1" display="https://podminky.urs.cz/item/CS_URS_2023_02/721174042"/>
    <hyperlink ref="F103" r:id="rId2" display="https://podminky.urs.cz/item/CS_URS_2023_02/721174044"/>
    <hyperlink ref="F106" r:id="rId3" display="https://podminky.urs.cz/item/CS_URS_2023_02/721174045"/>
    <hyperlink ref="F109" r:id="rId4" display="https://podminky.urs.cz/item/CS_URS_2023_02/721194104"/>
    <hyperlink ref="F111" r:id="rId5" display="https://podminky.urs.cz/item/CS_URS_2023_02/721194107"/>
    <hyperlink ref="F113" r:id="rId6" display="https://podminky.urs.cz/item/CS_URS_2023_02/721194109"/>
    <hyperlink ref="F115" r:id="rId7" display="https://podminky.urs.cz/item/CS_URS_2023_02/721290111"/>
    <hyperlink ref="F118" r:id="rId8" display="https://podminky.urs.cz/item/CS_URS_2023_02/722174022"/>
    <hyperlink ref="F120" r:id="rId9" display="https://podminky.urs.cz/item/CS_URS_2023_02/722174023"/>
    <hyperlink ref="F123" r:id="rId10" display="https://podminky.urs.cz/item/CS_URS_2023_02/722179191"/>
    <hyperlink ref="F125" r:id="rId11" display="https://podminky.urs.cz/item/CS_URS_2023_02/722179192"/>
    <hyperlink ref="F127" r:id="rId12" display="https://podminky.urs.cz/item/CS_URS_2023_02/722181211"/>
    <hyperlink ref="F129" r:id="rId13" display="https://podminky.urs.cz/item/CS_URS_2023_02/722190401"/>
    <hyperlink ref="F132" r:id="rId14" display="https://podminky.urs.cz/item/CS_URS_2023_02/722240122"/>
    <hyperlink ref="F134" r:id="rId15" display="https://podminky.urs.cz/item/CS_URS_2023_02/722240123"/>
    <hyperlink ref="F136" r:id="rId16" display="https://podminky.urs.cz/item/CS_URS_2023_02/722262225"/>
    <hyperlink ref="F138" r:id="rId17" display="https://podminky.urs.cz/item/CS_URS_2023_02/722263208"/>
    <hyperlink ref="F140" r:id="rId18" display="https://podminky.urs.cz/item/CS_URS_2023_02/722270101"/>
    <hyperlink ref="F142" r:id="rId19" display="https://podminky.urs.cz/item/CS_URS_2023_02/722290234"/>
    <hyperlink ref="F145" r:id="rId20" display="https://podminky.urs.cz/item/CS_URS_2023_02/725119125"/>
    <hyperlink ref="F147" r:id="rId21" display="https://podminky.urs.cz/item/CS_URS_2023_02/725829102"/>
    <hyperlink ref="F149" r:id="rId22" display="https://podminky.urs.cz/item/CS_URS_2023_02/725829122"/>
    <hyperlink ref="F151" r:id="rId23" display="https://podminky.urs.cz/item/CS_URS_2023_02/725839102"/>
    <hyperlink ref="F153" r:id="rId24" display="https://podminky.urs.cz/item/CS_URS_2023_02/725861102"/>
    <hyperlink ref="F155" r:id="rId25" display="https://podminky.urs.cz/item/CS_URS_2023_02/725862113"/>
    <hyperlink ref="F157" r:id="rId26" display="https://podminky.urs.cz/item/CS_URS_2023_02/725864311"/>
    <hyperlink ref="F159" r:id="rId27" display="https://podminky.urs.cz/item/CS_URS_2023_02/7258655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28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136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206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Kolovraty - dostupné bydlení</v>
      </c>
      <c r="F7" s="146"/>
      <c r="G7" s="146"/>
      <c r="H7" s="146"/>
      <c r="L7" s="23"/>
    </row>
    <row r="8">
      <c r="B8" s="23"/>
      <c r="D8" s="146" t="s">
        <v>207</v>
      </c>
      <c r="L8" s="23"/>
    </row>
    <row r="9" s="1" customFormat="1" ht="16.5" customHeight="1">
      <c r="B9" s="23"/>
      <c r="E9" s="147" t="s">
        <v>599</v>
      </c>
      <c r="F9" s="1"/>
      <c r="G9" s="1"/>
      <c r="H9" s="1"/>
      <c r="L9" s="23"/>
    </row>
    <row r="10" s="1" customFormat="1" ht="12" customHeight="1">
      <c r="B10" s="23"/>
      <c r="D10" s="146" t="s">
        <v>209</v>
      </c>
      <c r="L10" s="23"/>
    </row>
    <row r="11" s="2" customFormat="1" ht="16.5" customHeight="1">
      <c r="A11" s="41"/>
      <c r="B11" s="47"/>
      <c r="C11" s="41"/>
      <c r="D11" s="41"/>
      <c r="E11" s="159" t="s">
        <v>3291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3292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3820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21</v>
      </c>
      <c r="G15" s="41"/>
      <c r="H15" s="41"/>
      <c r="I15" s="146" t="s">
        <v>20</v>
      </c>
      <c r="J15" s="136" t="s">
        <v>21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22</v>
      </c>
      <c r="E16" s="41"/>
      <c r="F16" s="136" t="s">
        <v>23</v>
      </c>
      <c r="G16" s="41"/>
      <c r="H16" s="41"/>
      <c r="I16" s="146" t="s">
        <v>24</v>
      </c>
      <c r="J16" s="150" t="str">
        <f>'Rekapitulace stavby'!AN8</f>
        <v>28. 6. 2021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26</v>
      </c>
      <c r="E18" s="41"/>
      <c r="F18" s="41"/>
      <c r="G18" s="41"/>
      <c r="H18" s="41"/>
      <c r="I18" s="146" t="s">
        <v>27</v>
      </c>
      <c r="J18" s="136" t="s">
        <v>21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6" t="s">
        <v>29</v>
      </c>
      <c r="J19" s="136" t="s">
        <v>21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30</v>
      </c>
      <c r="E21" s="41"/>
      <c r="F21" s="41"/>
      <c r="G21" s="41"/>
      <c r="H21" s="41"/>
      <c r="I21" s="146" t="s">
        <v>27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29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32</v>
      </c>
      <c r="E24" s="41"/>
      <c r="F24" s="41"/>
      <c r="G24" s="41"/>
      <c r="H24" s="41"/>
      <c r="I24" s="146" t="s">
        <v>27</v>
      </c>
      <c r="J24" s="136" t="s">
        <v>21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28</v>
      </c>
      <c r="F25" s="41"/>
      <c r="G25" s="41"/>
      <c r="H25" s="41"/>
      <c r="I25" s="146" t="s">
        <v>29</v>
      </c>
      <c r="J25" s="136" t="s">
        <v>21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34</v>
      </c>
      <c r="E27" s="41"/>
      <c r="F27" s="41"/>
      <c r="G27" s="41"/>
      <c r="H27" s="41"/>
      <c r="I27" s="146" t="s">
        <v>27</v>
      </c>
      <c r="J27" s="136" t="s">
        <v>35</v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36</v>
      </c>
      <c r="F28" s="41"/>
      <c r="G28" s="41"/>
      <c r="H28" s="41"/>
      <c r="I28" s="146" t="s">
        <v>29</v>
      </c>
      <c r="J28" s="136" t="s">
        <v>21</v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37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71.25" customHeight="1">
      <c r="A31" s="151"/>
      <c r="B31" s="152"/>
      <c r="C31" s="151"/>
      <c r="D31" s="151"/>
      <c r="E31" s="153" t="s">
        <v>38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39</v>
      </c>
      <c r="E34" s="41"/>
      <c r="F34" s="41"/>
      <c r="G34" s="41"/>
      <c r="H34" s="41"/>
      <c r="I34" s="41"/>
      <c r="J34" s="157">
        <f>ROUND(J97,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41</v>
      </c>
      <c r="G36" s="41"/>
      <c r="H36" s="41"/>
      <c r="I36" s="158" t="s">
        <v>40</v>
      </c>
      <c r="J36" s="158" t="s">
        <v>42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43</v>
      </c>
      <c r="E37" s="146" t="s">
        <v>44</v>
      </c>
      <c r="F37" s="160">
        <f>ROUND((SUM(BE97:BE139)),  2)</f>
        <v>0</v>
      </c>
      <c r="G37" s="41"/>
      <c r="H37" s="41"/>
      <c r="I37" s="161">
        <v>0.20999999999999999</v>
      </c>
      <c r="J37" s="160">
        <f>ROUND(((SUM(BE97:BE139))*I37),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45</v>
      </c>
      <c r="F38" s="160">
        <f>ROUND((SUM(BF97:BF139)),  2)</f>
        <v>0</v>
      </c>
      <c r="G38" s="41"/>
      <c r="H38" s="41"/>
      <c r="I38" s="161">
        <v>0.14999999999999999</v>
      </c>
      <c r="J38" s="160">
        <f>ROUND(((SUM(BF97:BF139))*I38),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ROUND((SUM(BG97:BG139)),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47</v>
      </c>
      <c r="F40" s="160">
        <f>ROUND((SUM(BH97:BH139)),  2)</f>
        <v>0</v>
      </c>
      <c r="G40" s="41"/>
      <c r="H40" s="41"/>
      <c r="I40" s="161">
        <v>0.14999999999999999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48</v>
      </c>
      <c r="F41" s="160">
        <f>ROUND((SUM(BI97:BI139)),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49</v>
      </c>
      <c r="E43" s="164"/>
      <c r="F43" s="164"/>
      <c r="G43" s="165" t="s">
        <v>50</v>
      </c>
      <c r="H43" s="166" t="s">
        <v>51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211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Kolovraty - dostupné bydlení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207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599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209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98" t="s">
        <v>3291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3292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SO-04.03.08 - Závlahový systém interiérový 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Kolovraty</v>
      </c>
      <c r="G60" s="43"/>
      <c r="H60" s="43"/>
      <c r="I60" s="35" t="s">
        <v>24</v>
      </c>
      <c r="J60" s="75" t="str">
        <f>IF(J16="","",J16)</f>
        <v>28. 6. 2021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26</v>
      </c>
      <c r="D62" s="43"/>
      <c r="E62" s="43"/>
      <c r="F62" s="30" t="str">
        <f>E19</f>
        <v>atelier HETA s.r.o.</v>
      </c>
      <c r="G62" s="43"/>
      <c r="H62" s="43"/>
      <c r="I62" s="35" t="s">
        <v>32</v>
      </c>
      <c r="J62" s="39" t="str">
        <f>E25</f>
        <v>atelier HETA s.r.o.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30</v>
      </c>
      <c r="D63" s="43"/>
      <c r="E63" s="43"/>
      <c r="F63" s="30" t="str">
        <f>IF(E22="","",E22)</f>
        <v>Vyplň údaj</v>
      </c>
      <c r="G63" s="43"/>
      <c r="H63" s="43"/>
      <c r="I63" s="35" t="s">
        <v>34</v>
      </c>
      <c r="J63" s="39" t="str">
        <f>E28</f>
        <v>Toman Martin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71</v>
      </c>
      <c r="D67" s="43"/>
      <c r="E67" s="43"/>
      <c r="F67" s="43"/>
      <c r="G67" s="43"/>
      <c r="H67" s="43"/>
      <c r="I67" s="43"/>
      <c r="J67" s="105">
        <f>J97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214</v>
      </c>
    </row>
    <row r="68" s="9" customFormat="1" ht="24.96" customHeight="1">
      <c r="A68" s="9"/>
      <c r="B68" s="178"/>
      <c r="C68" s="179"/>
      <c r="D68" s="180" t="s">
        <v>3821</v>
      </c>
      <c r="E68" s="181"/>
      <c r="F68" s="181"/>
      <c r="G68" s="181"/>
      <c r="H68" s="181"/>
      <c r="I68" s="181"/>
      <c r="J68" s="182">
        <f>J98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8"/>
      <c r="C69" s="179"/>
      <c r="D69" s="180" t="s">
        <v>3822</v>
      </c>
      <c r="E69" s="181"/>
      <c r="F69" s="181"/>
      <c r="G69" s="181"/>
      <c r="H69" s="181"/>
      <c r="I69" s="181"/>
      <c r="J69" s="182">
        <f>J102</f>
        <v>0</v>
      </c>
      <c r="K69" s="179"/>
      <c r="L69" s="183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8"/>
      <c r="C70" s="179"/>
      <c r="D70" s="180" t="s">
        <v>3823</v>
      </c>
      <c r="E70" s="181"/>
      <c r="F70" s="181"/>
      <c r="G70" s="181"/>
      <c r="H70" s="181"/>
      <c r="I70" s="181"/>
      <c r="J70" s="182">
        <f>J111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8"/>
      <c r="C71" s="179"/>
      <c r="D71" s="180" t="s">
        <v>3824</v>
      </c>
      <c r="E71" s="181"/>
      <c r="F71" s="181"/>
      <c r="G71" s="181"/>
      <c r="H71" s="181"/>
      <c r="I71" s="181"/>
      <c r="J71" s="182">
        <f>J116</f>
        <v>0</v>
      </c>
      <c r="K71" s="179"/>
      <c r="L71" s="183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78"/>
      <c r="C72" s="179"/>
      <c r="D72" s="180" t="s">
        <v>3825</v>
      </c>
      <c r="E72" s="181"/>
      <c r="F72" s="181"/>
      <c r="G72" s="181"/>
      <c r="H72" s="181"/>
      <c r="I72" s="181"/>
      <c r="J72" s="182">
        <f>J128</f>
        <v>0</v>
      </c>
      <c r="K72" s="179"/>
      <c r="L72" s="183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9" customFormat="1" ht="24.96" customHeight="1">
      <c r="A73" s="9"/>
      <c r="B73" s="178"/>
      <c r="C73" s="179"/>
      <c r="D73" s="180" t="s">
        <v>3826</v>
      </c>
      <c r="E73" s="181"/>
      <c r="F73" s="181"/>
      <c r="G73" s="181"/>
      <c r="H73" s="181"/>
      <c r="I73" s="181"/>
      <c r="J73" s="182">
        <f>J137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65"/>
      <c r="J79" s="65"/>
      <c r="K79" s="65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218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73" t="str">
        <f>E7</f>
        <v>Kolovraty - dostupné bydlení</v>
      </c>
      <c r="F83" s="35"/>
      <c r="G83" s="35"/>
      <c r="H83" s="35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" customFormat="1" ht="12" customHeight="1">
      <c r="B84" s="24"/>
      <c r="C84" s="35" t="s">
        <v>207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1" customFormat="1" ht="16.5" customHeight="1">
      <c r="B85" s="24"/>
      <c r="C85" s="25"/>
      <c r="D85" s="25"/>
      <c r="E85" s="173" t="s">
        <v>599</v>
      </c>
      <c r="F85" s="25"/>
      <c r="G85" s="25"/>
      <c r="H85" s="25"/>
      <c r="I85" s="25"/>
      <c r="J85" s="25"/>
      <c r="K85" s="25"/>
      <c r="L85" s="23"/>
    </row>
    <row r="86" s="1" customFormat="1" ht="12" customHeight="1">
      <c r="B86" s="24"/>
      <c r="C86" s="35" t="s">
        <v>209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298" t="s">
        <v>3291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3292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E13</f>
        <v xml:space="preserve">SO-04.03.08 - Závlahový systém interiérový </v>
      </c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22</v>
      </c>
      <c r="D91" s="43"/>
      <c r="E91" s="43"/>
      <c r="F91" s="30" t="str">
        <f>F16</f>
        <v>Kolovraty</v>
      </c>
      <c r="G91" s="43"/>
      <c r="H91" s="43"/>
      <c r="I91" s="35" t="s">
        <v>24</v>
      </c>
      <c r="J91" s="75" t="str">
        <f>IF(J16="","",J16)</f>
        <v>28. 6. 2021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26</v>
      </c>
      <c r="D93" s="43"/>
      <c r="E93" s="43"/>
      <c r="F93" s="30" t="str">
        <f>E19</f>
        <v>atelier HETA s.r.o.</v>
      </c>
      <c r="G93" s="43"/>
      <c r="H93" s="43"/>
      <c r="I93" s="35" t="s">
        <v>32</v>
      </c>
      <c r="J93" s="39" t="str">
        <f>E25</f>
        <v>atelier HETA s.r.o.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30</v>
      </c>
      <c r="D94" s="43"/>
      <c r="E94" s="43"/>
      <c r="F94" s="30" t="str">
        <f>IF(E22="","",E22)</f>
        <v>Vyplň údaj</v>
      </c>
      <c r="G94" s="43"/>
      <c r="H94" s="43"/>
      <c r="I94" s="35" t="s">
        <v>34</v>
      </c>
      <c r="J94" s="39" t="str">
        <f>E28</f>
        <v>Toman Martin</v>
      </c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89"/>
      <c r="B96" s="190"/>
      <c r="C96" s="191" t="s">
        <v>219</v>
      </c>
      <c r="D96" s="192" t="s">
        <v>58</v>
      </c>
      <c r="E96" s="192" t="s">
        <v>54</v>
      </c>
      <c r="F96" s="192" t="s">
        <v>55</v>
      </c>
      <c r="G96" s="192" t="s">
        <v>220</v>
      </c>
      <c r="H96" s="192" t="s">
        <v>221</v>
      </c>
      <c r="I96" s="192" t="s">
        <v>222</v>
      </c>
      <c r="J96" s="192" t="s">
        <v>213</v>
      </c>
      <c r="K96" s="193" t="s">
        <v>223</v>
      </c>
      <c r="L96" s="194"/>
      <c r="M96" s="95" t="s">
        <v>21</v>
      </c>
      <c r="N96" s="96" t="s">
        <v>43</v>
      </c>
      <c r="O96" s="96" t="s">
        <v>224</v>
      </c>
      <c r="P96" s="96" t="s">
        <v>225</v>
      </c>
      <c r="Q96" s="96" t="s">
        <v>226</v>
      </c>
      <c r="R96" s="96" t="s">
        <v>227</v>
      </c>
      <c r="S96" s="96" t="s">
        <v>228</v>
      </c>
      <c r="T96" s="97" t="s">
        <v>229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</row>
    <row r="97" s="2" customFormat="1" ht="22.8" customHeight="1">
      <c r="A97" s="41"/>
      <c r="B97" s="42"/>
      <c r="C97" s="102" t="s">
        <v>230</v>
      </c>
      <c r="D97" s="43"/>
      <c r="E97" s="43"/>
      <c r="F97" s="43"/>
      <c r="G97" s="43"/>
      <c r="H97" s="43"/>
      <c r="I97" s="43"/>
      <c r="J97" s="195">
        <f>BK97</f>
        <v>0</v>
      </c>
      <c r="K97" s="43"/>
      <c r="L97" s="47"/>
      <c r="M97" s="98"/>
      <c r="N97" s="196"/>
      <c r="O97" s="99"/>
      <c r="P97" s="197">
        <f>P98+P102+P111+P116+P128+P137</f>
        <v>0</v>
      </c>
      <c r="Q97" s="99"/>
      <c r="R97" s="197">
        <f>R98+R102+R111+R116+R128+R137</f>
        <v>0</v>
      </c>
      <c r="S97" s="99"/>
      <c r="T97" s="198">
        <f>T98+T102+T111+T116+T128+T137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72</v>
      </c>
      <c r="AU97" s="20" t="s">
        <v>214</v>
      </c>
      <c r="BK97" s="199">
        <f>BK98+BK102+BK111+BK116+BK128+BK137</f>
        <v>0</v>
      </c>
    </row>
    <row r="98" s="12" customFormat="1" ht="25.92" customHeight="1">
      <c r="A98" s="12"/>
      <c r="B98" s="200"/>
      <c r="C98" s="201"/>
      <c r="D98" s="202" t="s">
        <v>72</v>
      </c>
      <c r="E98" s="203" t="s">
        <v>3827</v>
      </c>
      <c r="F98" s="203" t="s">
        <v>3827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SUM(P99:P101)</f>
        <v>0</v>
      </c>
      <c r="Q98" s="208"/>
      <c r="R98" s="209">
        <f>SUM(R99:R101)</f>
        <v>0</v>
      </c>
      <c r="S98" s="208"/>
      <c r="T98" s="210">
        <f>SUM(T99:T101)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80</v>
      </c>
      <c r="AT98" s="212" t="s">
        <v>72</v>
      </c>
      <c r="AU98" s="212" t="s">
        <v>73</v>
      </c>
      <c r="AY98" s="211" t="s">
        <v>233</v>
      </c>
      <c r="BK98" s="213">
        <f>SUM(BK99:BK101)</f>
        <v>0</v>
      </c>
    </row>
    <row r="99" s="2" customFormat="1" ht="66.75" customHeight="1">
      <c r="A99" s="41"/>
      <c r="B99" s="42"/>
      <c r="C99" s="216" t="s">
        <v>80</v>
      </c>
      <c r="D99" s="216" t="s">
        <v>235</v>
      </c>
      <c r="E99" s="217" t="s">
        <v>3828</v>
      </c>
      <c r="F99" s="218" t="s">
        <v>3829</v>
      </c>
      <c r="G99" s="219" t="s">
        <v>494</v>
      </c>
      <c r="H99" s="220">
        <v>1</v>
      </c>
      <c r="I99" s="221"/>
      <c r="J99" s="222">
        <f>ROUND(I99*H99,2)</f>
        <v>0</v>
      </c>
      <c r="K99" s="218" t="s">
        <v>342</v>
      </c>
      <c r="L99" s="47"/>
      <c r="M99" s="223" t="s">
        <v>21</v>
      </c>
      <c r="N99" s="224" t="s">
        <v>45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240</v>
      </c>
      <c r="AT99" s="227" t="s">
        <v>235</v>
      </c>
      <c r="AU99" s="227" t="s">
        <v>80</v>
      </c>
      <c r="AY99" s="20" t="s">
        <v>233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86</v>
      </c>
      <c r="BK99" s="228">
        <f>ROUND(I99*H99,2)</f>
        <v>0</v>
      </c>
      <c r="BL99" s="20" t="s">
        <v>240</v>
      </c>
      <c r="BM99" s="227" t="s">
        <v>86</v>
      </c>
    </row>
    <row r="100" s="2" customFormat="1" ht="49.05" customHeight="1">
      <c r="A100" s="41"/>
      <c r="B100" s="42"/>
      <c r="C100" s="216" t="s">
        <v>86</v>
      </c>
      <c r="D100" s="216" t="s">
        <v>235</v>
      </c>
      <c r="E100" s="217" t="s">
        <v>3830</v>
      </c>
      <c r="F100" s="218" t="s">
        <v>3831</v>
      </c>
      <c r="G100" s="219" t="s">
        <v>494</v>
      </c>
      <c r="H100" s="220">
        <v>4</v>
      </c>
      <c r="I100" s="221"/>
      <c r="J100" s="222">
        <f>ROUND(I100*H100,2)</f>
        <v>0</v>
      </c>
      <c r="K100" s="218" t="s">
        <v>342</v>
      </c>
      <c r="L100" s="47"/>
      <c r="M100" s="223" t="s">
        <v>21</v>
      </c>
      <c r="N100" s="224" t="s">
        <v>45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240</v>
      </c>
      <c r="AT100" s="227" t="s">
        <v>235</v>
      </c>
      <c r="AU100" s="227" t="s">
        <v>80</v>
      </c>
      <c r="AY100" s="20" t="s">
        <v>233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86</v>
      </c>
      <c r="BK100" s="228">
        <f>ROUND(I100*H100,2)</f>
        <v>0</v>
      </c>
      <c r="BL100" s="20" t="s">
        <v>240</v>
      </c>
      <c r="BM100" s="227" t="s">
        <v>240</v>
      </c>
    </row>
    <row r="101" s="2" customFormat="1" ht="49.05" customHeight="1">
      <c r="A101" s="41"/>
      <c r="B101" s="42"/>
      <c r="C101" s="216" t="s">
        <v>117</v>
      </c>
      <c r="D101" s="216" t="s">
        <v>235</v>
      </c>
      <c r="E101" s="217" t="s">
        <v>3832</v>
      </c>
      <c r="F101" s="218" t="s">
        <v>3833</v>
      </c>
      <c r="G101" s="219" t="s">
        <v>494</v>
      </c>
      <c r="H101" s="220">
        <v>1</v>
      </c>
      <c r="I101" s="221"/>
      <c r="J101" s="222">
        <f>ROUND(I101*H101,2)</f>
        <v>0</v>
      </c>
      <c r="K101" s="218" t="s">
        <v>342</v>
      </c>
      <c r="L101" s="47"/>
      <c r="M101" s="223" t="s">
        <v>21</v>
      </c>
      <c r="N101" s="224" t="s">
        <v>45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240</v>
      </c>
      <c r="AT101" s="227" t="s">
        <v>235</v>
      </c>
      <c r="AU101" s="227" t="s">
        <v>80</v>
      </c>
      <c r="AY101" s="20" t="s">
        <v>233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86</v>
      </c>
      <c r="BK101" s="228">
        <f>ROUND(I101*H101,2)</f>
        <v>0</v>
      </c>
      <c r="BL101" s="20" t="s">
        <v>240</v>
      </c>
      <c r="BM101" s="227" t="s">
        <v>276</v>
      </c>
    </row>
    <row r="102" s="12" customFormat="1" ht="25.92" customHeight="1">
      <c r="A102" s="12"/>
      <c r="B102" s="200"/>
      <c r="C102" s="201"/>
      <c r="D102" s="202" t="s">
        <v>72</v>
      </c>
      <c r="E102" s="203" t="s">
        <v>3834</v>
      </c>
      <c r="F102" s="203" t="s">
        <v>3834</v>
      </c>
      <c r="G102" s="201"/>
      <c r="H102" s="201"/>
      <c r="I102" s="204"/>
      <c r="J102" s="205">
        <f>BK102</f>
        <v>0</v>
      </c>
      <c r="K102" s="201"/>
      <c r="L102" s="206"/>
      <c r="M102" s="207"/>
      <c r="N102" s="208"/>
      <c r="O102" s="208"/>
      <c r="P102" s="209">
        <f>SUM(P103:P110)</f>
        <v>0</v>
      </c>
      <c r="Q102" s="208"/>
      <c r="R102" s="209">
        <f>SUM(R103:R110)</f>
        <v>0</v>
      </c>
      <c r="S102" s="208"/>
      <c r="T102" s="210">
        <f>SUM(T103:T110)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1" t="s">
        <v>80</v>
      </c>
      <c r="AT102" s="212" t="s">
        <v>72</v>
      </c>
      <c r="AU102" s="212" t="s">
        <v>73</v>
      </c>
      <c r="AY102" s="211" t="s">
        <v>233</v>
      </c>
      <c r="BK102" s="213">
        <f>SUM(BK103:BK110)</f>
        <v>0</v>
      </c>
    </row>
    <row r="103" s="2" customFormat="1" ht="44.25" customHeight="1">
      <c r="A103" s="41"/>
      <c r="B103" s="42"/>
      <c r="C103" s="216" t="s">
        <v>240</v>
      </c>
      <c r="D103" s="216" t="s">
        <v>235</v>
      </c>
      <c r="E103" s="217" t="s">
        <v>3835</v>
      </c>
      <c r="F103" s="218" t="s">
        <v>3836</v>
      </c>
      <c r="G103" s="219" t="s">
        <v>494</v>
      </c>
      <c r="H103" s="220">
        <v>1</v>
      </c>
      <c r="I103" s="221"/>
      <c r="J103" s="222">
        <f>ROUND(I103*H103,2)</f>
        <v>0</v>
      </c>
      <c r="K103" s="218" t="s">
        <v>342</v>
      </c>
      <c r="L103" s="47"/>
      <c r="M103" s="223" t="s">
        <v>21</v>
      </c>
      <c r="N103" s="224" t="s">
        <v>45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240</v>
      </c>
      <c r="AT103" s="227" t="s">
        <v>235</v>
      </c>
      <c r="AU103" s="227" t="s">
        <v>80</v>
      </c>
      <c r="AY103" s="20" t="s">
        <v>233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86</v>
      </c>
      <c r="BK103" s="228">
        <f>ROUND(I103*H103,2)</f>
        <v>0</v>
      </c>
      <c r="BL103" s="20" t="s">
        <v>240</v>
      </c>
      <c r="BM103" s="227" t="s">
        <v>289</v>
      </c>
    </row>
    <row r="104" s="2" customFormat="1" ht="24.15" customHeight="1">
      <c r="A104" s="41"/>
      <c r="B104" s="42"/>
      <c r="C104" s="216" t="s">
        <v>270</v>
      </c>
      <c r="D104" s="216" t="s">
        <v>235</v>
      </c>
      <c r="E104" s="217" t="s">
        <v>3837</v>
      </c>
      <c r="F104" s="218" t="s">
        <v>3838</v>
      </c>
      <c r="G104" s="219" t="s">
        <v>494</v>
      </c>
      <c r="H104" s="220">
        <v>1</v>
      </c>
      <c r="I104" s="221"/>
      <c r="J104" s="222">
        <f>ROUND(I104*H104,2)</f>
        <v>0</v>
      </c>
      <c r="K104" s="218" t="s">
        <v>342</v>
      </c>
      <c r="L104" s="47"/>
      <c r="M104" s="223" t="s">
        <v>21</v>
      </c>
      <c r="N104" s="224" t="s">
        <v>45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240</v>
      </c>
      <c r="AT104" s="227" t="s">
        <v>235</v>
      </c>
      <c r="AU104" s="227" t="s">
        <v>80</v>
      </c>
      <c r="AY104" s="20" t="s">
        <v>233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86</v>
      </c>
      <c r="BK104" s="228">
        <f>ROUND(I104*H104,2)</f>
        <v>0</v>
      </c>
      <c r="BL104" s="20" t="s">
        <v>240</v>
      </c>
      <c r="BM104" s="227" t="s">
        <v>302</v>
      </c>
    </row>
    <row r="105" s="2" customFormat="1" ht="49.05" customHeight="1">
      <c r="A105" s="41"/>
      <c r="B105" s="42"/>
      <c r="C105" s="216" t="s">
        <v>276</v>
      </c>
      <c r="D105" s="216" t="s">
        <v>235</v>
      </c>
      <c r="E105" s="217" t="s">
        <v>3839</v>
      </c>
      <c r="F105" s="218" t="s">
        <v>3840</v>
      </c>
      <c r="G105" s="219" t="s">
        <v>494</v>
      </c>
      <c r="H105" s="220">
        <v>4</v>
      </c>
      <c r="I105" s="221"/>
      <c r="J105" s="222">
        <f>ROUND(I105*H105,2)</f>
        <v>0</v>
      </c>
      <c r="K105" s="218" t="s">
        <v>342</v>
      </c>
      <c r="L105" s="47"/>
      <c r="M105" s="223" t="s">
        <v>21</v>
      </c>
      <c r="N105" s="224" t="s">
        <v>45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240</v>
      </c>
      <c r="AT105" s="227" t="s">
        <v>235</v>
      </c>
      <c r="AU105" s="227" t="s">
        <v>80</v>
      </c>
      <c r="AY105" s="20" t="s">
        <v>233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86</v>
      </c>
      <c r="BK105" s="228">
        <f>ROUND(I105*H105,2)</f>
        <v>0</v>
      </c>
      <c r="BL105" s="20" t="s">
        <v>240</v>
      </c>
      <c r="BM105" s="227" t="s">
        <v>371</v>
      </c>
    </row>
    <row r="106" s="2" customFormat="1" ht="55.5" customHeight="1">
      <c r="A106" s="41"/>
      <c r="B106" s="42"/>
      <c r="C106" s="216" t="s">
        <v>284</v>
      </c>
      <c r="D106" s="216" t="s">
        <v>235</v>
      </c>
      <c r="E106" s="217" t="s">
        <v>3841</v>
      </c>
      <c r="F106" s="218" t="s">
        <v>3842</v>
      </c>
      <c r="G106" s="219" t="s">
        <v>494</v>
      </c>
      <c r="H106" s="220">
        <v>4</v>
      </c>
      <c r="I106" s="221"/>
      <c r="J106" s="222">
        <f>ROUND(I106*H106,2)</f>
        <v>0</v>
      </c>
      <c r="K106" s="218" t="s">
        <v>342</v>
      </c>
      <c r="L106" s="47"/>
      <c r="M106" s="223" t="s">
        <v>21</v>
      </c>
      <c r="N106" s="224" t="s">
        <v>45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240</v>
      </c>
      <c r="AT106" s="227" t="s">
        <v>235</v>
      </c>
      <c r="AU106" s="227" t="s">
        <v>80</v>
      </c>
      <c r="AY106" s="20" t="s">
        <v>233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86</v>
      </c>
      <c r="BK106" s="228">
        <f>ROUND(I106*H106,2)</f>
        <v>0</v>
      </c>
      <c r="BL106" s="20" t="s">
        <v>240</v>
      </c>
      <c r="BM106" s="227" t="s">
        <v>383</v>
      </c>
    </row>
    <row r="107" s="2" customFormat="1" ht="44.25" customHeight="1">
      <c r="A107" s="41"/>
      <c r="B107" s="42"/>
      <c r="C107" s="216" t="s">
        <v>289</v>
      </c>
      <c r="D107" s="216" t="s">
        <v>235</v>
      </c>
      <c r="E107" s="217" t="s">
        <v>3843</v>
      </c>
      <c r="F107" s="218" t="s">
        <v>3844</v>
      </c>
      <c r="G107" s="219" t="s">
        <v>494</v>
      </c>
      <c r="H107" s="220">
        <v>1</v>
      </c>
      <c r="I107" s="221"/>
      <c r="J107" s="222">
        <f>ROUND(I107*H107,2)</f>
        <v>0</v>
      </c>
      <c r="K107" s="218" t="s">
        <v>342</v>
      </c>
      <c r="L107" s="47"/>
      <c r="M107" s="223" t="s">
        <v>21</v>
      </c>
      <c r="N107" s="224" t="s">
        <v>45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240</v>
      </c>
      <c r="AT107" s="227" t="s">
        <v>235</v>
      </c>
      <c r="AU107" s="227" t="s">
        <v>80</v>
      </c>
      <c r="AY107" s="20" t="s">
        <v>233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86</v>
      </c>
      <c r="BK107" s="228">
        <f>ROUND(I107*H107,2)</f>
        <v>0</v>
      </c>
      <c r="BL107" s="20" t="s">
        <v>240</v>
      </c>
      <c r="BM107" s="227" t="s">
        <v>394</v>
      </c>
    </row>
    <row r="108" s="2" customFormat="1" ht="49.05" customHeight="1">
      <c r="A108" s="41"/>
      <c r="B108" s="42"/>
      <c r="C108" s="216" t="s">
        <v>296</v>
      </c>
      <c r="D108" s="216" t="s">
        <v>235</v>
      </c>
      <c r="E108" s="217" t="s">
        <v>3830</v>
      </c>
      <c r="F108" s="218" t="s">
        <v>3831</v>
      </c>
      <c r="G108" s="219" t="s">
        <v>494</v>
      </c>
      <c r="H108" s="220">
        <v>4</v>
      </c>
      <c r="I108" s="221"/>
      <c r="J108" s="222">
        <f>ROUND(I108*H108,2)</f>
        <v>0</v>
      </c>
      <c r="K108" s="218" t="s">
        <v>342</v>
      </c>
      <c r="L108" s="47"/>
      <c r="M108" s="223" t="s">
        <v>21</v>
      </c>
      <c r="N108" s="224" t="s">
        <v>45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240</v>
      </c>
      <c r="AT108" s="227" t="s">
        <v>235</v>
      </c>
      <c r="AU108" s="227" t="s">
        <v>80</v>
      </c>
      <c r="AY108" s="20" t="s">
        <v>233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86</v>
      </c>
      <c r="BK108" s="228">
        <f>ROUND(I108*H108,2)</f>
        <v>0</v>
      </c>
      <c r="BL108" s="20" t="s">
        <v>240</v>
      </c>
      <c r="BM108" s="227" t="s">
        <v>405</v>
      </c>
    </row>
    <row r="109" s="2" customFormat="1" ht="55.5" customHeight="1">
      <c r="A109" s="41"/>
      <c r="B109" s="42"/>
      <c r="C109" s="216" t="s">
        <v>302</v>
      </c>
      <c r="D109" s="216" t="s">
        <v>235</v>
      </c>
      <c r="E109" s="217" t="s">
        <v>3845</v>
      </c>
      <c r="F109" s="218" t="s">
        <v>3846</v>
      </c>
      <c r="G109" s="219" t="s">
        <v>494</v>
      </c>
      <c r="H109" s="220">
        <v>1</v>
      </c>
      <c r="I109" s="221"/>
      <c r="J109" s="222">
        <f>ROUND(I109*H109,2)</f>
        <v>0</v>
      </c>
      <c r="K109" s="218" t="s">
        <v>342</v>
      </c>
      <c r="L109" s="47"/>
      <c r="M109" s="223" t="s">
        <v>21</v>
      </c>
      <c r="N109" s="224" t="s">
        <v>45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240</v>
      </c>
      <c r="AT109" s="227" t="s">
        <v>235</v>
      </c>
      <c r="AU109" s="227" t="s">
        <v>80</v>
      </c>
      <c r="AY109" s="20" t="s">
        <v>233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86</v>
      </c>
      <c r="BK109" s="228">
        <f>ROUND(I109*H109,2)</f>
        <v>0</v>
      </c>
      <c r="BL109" s="20" t="s">
        <v>240</v>
      </c>
      <c r="BM109" s="227" t="s">
        <v>415</v>
      </c>
    </row>
    <row r="110" s="2" customFormat="1" ht="24.15" customHeight="1">
      <c r="A110" s="41"/>
      <c r="B110" s="42"/>
      <c r="C110" s="216" t="s">
        <v>314</v>
      </c>
      <c r="D110" s="216" t="s">
        <v>235</v>
      </c>
      <c r="E110" s="217" t="s">
        <v>3847</v>
      </c>
      <c r="F110" s="218" t="s">
        <v>3848</v>
      </c>
      <c r="G110" s="219" t="s">
        <v>494</v>
      </c>
      <c r="H110" s="220">
        <v>1</v>
      </c>
      <c r="I110" s="221"/>
      <c r="J110" s="222">
        <f>ROUND(I110*H110,2)</f>
        <v>0</v>
      </c>
      <c r="K110" s="218" t="s">
        <v>342</v>
      </c>
      <c r="L110" s="47"/>
      <c r="M110" s="223" t="s">
        <v>21</v>
      </c>
      <c r="N110" s="224" t="s">
        <v>45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240</v>
      </c>
      <c r="AT110" s="227" t="s">
        <v>235</v>
      </c>
      <c r="AU110" s="227" t="s">
        <v>80</v>
      </c>
      <c r="AY110" s="20" t="s">
        <v>233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86</v>
      </c>
      <c r="BK110" s="228">
        <f>ROUND(I110*H110,2)</f>
        <v>0</v>
      </c>
      <c r="BL110" s="20" t="s">
        <v>240</v>
      </c>
      <c r="BM110" s="227" t="s">
        <v>422</v>
      </c>
    </row>
    <row r="111" s="12" customFormat="1" ht="25.92" customHeight="1">
      <c r="A111" s="12"/>
      <c r="B111" s="200"/>
      <c r="C111" s="201"/>
      <c r="D111" s="202" t="s">
        <v>72</v>
      </c>
      <c r="E111" s="203" t="s">
        <v>3849</v>
      </c>
      <c r="F111" s="203" t="s">
        <v>3849</v>
      </c>
      <c r="G111" s="201"/>
      <c r="H111" s="201"/>
      <c r="I111" s="204"/>
      <c r="J111" s="205">
        <f>BK111</f>
        <v>0</v>
      </c>
      <c r="K111" s="201"/>
      <c r="L111" s="206"/>
      <c r="M111" s="207"/>
      <c r="N111" s="208"/>
      <c r="O111" s="208"/>
      <c r="P111" s="209">
        <f>SUM(P112:P115)</f>
        <v>0</v>
      </c>
      <c r="Q111" s="208"/>
      <c r="R111" s="209">
        <f>SUM(R112:R115)</f>
        <v>0</v>
      </c>
      <c r="S111" s="208"/>
      <c r="T111" s="210">
        <f>SUM(T112:T115)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11" t="s">
        <v>80</v>
      </c>
      <c r="AT111" s="212" t="s">
        <v>72</v>
      </c>
      <c r="AU111" s="212" t="s">
        <v>73</v>
      </c>
      <c r="AY111" s="211" t="s">
        <v>233</v>
      </c>
      <c r="BK111" s="213">
        <f>SUM(BK112:BK115)</f>
        <v>0</v>
      </c>
    </row>
    <row r="112" s="2" customFormat="1" ht="44.25" customHeight="1">
      <c r="A112" s="41"/>
      <c r="B112" s="42"/>
      <c r="C112" s="216" t="s">
        <v>371</v>
      </c>
      <c r="D112" s="216" t="s">
        <v>235</v>
      </c>
      <c r="E112" s="217" t="s">
        <v>3850</v>
      </c>
      <c r="F112" s="218" t="s">
        <v>3851</v>
      </c>
      <c r="G112" s="219" t="s">
        <v>332</v>
      </c>
      <c r="H112" s="220">
        <v>100</v>
      </c>
      <c r="I112" s="221"/>
      <c r="J112" s="222">
        <f>ROUND(I112*H112,2)</f>
        <v>0</v>
      </c>
      <c r="K112" s="218" t="s">
        <v>342</v>
      </c>
      <c r="L112" s="47"/>
      <c r="M112" s="223" t="s">
        <v>21</v>
      </c>
      <c r="N112" s="224" t="s">
        <v>45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240</v>
      </c>
      <c r="AT112" s="227" t="s">
        <v>235</v>
      </c>
      <c r="AU112" s="227" t="s">
        <v>80</v>
      </c>
      <c r="AY112" s="20" t="s">
        <v>233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86</v>
      </c>
      <c r="BK112" s="228">
        <f>ROUND(I112*H112,2)</f>
        <v>0</v>
      </c>
      <c r="BL112" s="20" t="s">
        <v>240</v>
      </c>
      <c r="BM112" s="227" t="s">
        <v>431</v>
      </c>
    </row>
    <row r="113" s="2" customFormat="1" ht="37.8" customHeight="1">
      <c r="A113" s="41"/>
      <c r="B113" s="42"/>
      <c r="C113" s="216" t="s">
        <v>377</v>
      </c>
      <c r="D113" s="216" t="s">
        <v>235</v>
      </c>
      <c r="E113" s="217" t="s">
        <v>3852</v>
      </c>
      <c r="F113" s="218" t="s">
        <v>3853</v>
      </c>
      <c r="G113" s="219" t="s">
        <v>494</v>
      </c>
      <c r="H113" s="220">
        <v>4</v>
      </c>
      <c r="I113" s="221"/>
      <c r="J113" s="222">
        <f>ROUND(I113*H113,2)</f>
        <v>0</v>
      </c>
      <c r="K113" s="218" t="s">
        <v>342</v>
      </c>
      <c r="L113" s="47"/>
      <c r="M113" s="223" t="s">
        <v>21</v>
      </c>
      <c r="N113" s="224" t="s">
        <v>45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240</v>
      </c>
      <c r="AT113" s="227" t="s">
        <v>235</v>
      </c>
      <c r="AU113" s="227" t="s">
        <v>80</v>
      </c>
      <c r="AY113" s="20" t="s">
        <v>233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86</v>
      </c>
      <c r="BK113" s="228">
        <f>ROUND(I113*H113,2)</f>
        <v>0</v>
      </c>
      <c r="BL113" s="20" t="s">
        <v>240</v>
      </c>
      <c r="BM113" s="227" t="s">
        <v>441</v>
      </c>
    </row>
    <row r="114" s="2" customFormat="1" ht="37.8" customHeight="1">
      <c r="A114" s="41"/>
      <c r="B114" s="42"/>
      <c r="C114" s="216" t="s">
        <v>383</v>
      </c>
      <c r="D114" s="216" t="s">
        <v>235</v>
      </c>
      <c r="E114" s="217" t="s">
        <v>3854</v>
      </c>
      <c r="F114" s="218" t="s">
        <v>3855</v>
      </c>
      <c r="G114" s="219" t="s">
        <v>332</v>
      </c>
      <c r="H114" s="220">
        <v>6</v>
      </c>
      <c r="I114" s="221"/>
      <c r="J114" s="222">
        <f>ROUND(I114*H114,2)</f>
        <v>0</v>
      </c>
      <c r="K114" s="218" t="s">
        <v>342</v>
      </c>
      <c r="L114" s="47"/>
      <c r="M114" s="223" t="s">
        <v>21</v>
      </c>
      <c r="N114" s="224" t="s">
        <v>45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240</v>
      </c>
      <c r="AT114" s="227" t="s">
        <v>235</v>
      </c>
      <c r="AU114" s="227" t="s">
        <v>80</v>
      </c>
      <c r="AY114" s="20" t="s">
        <v>233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86</v>
      </c>
      <c r="BK114" s="228">
        <f>ROUND(I114*H114,2)</f>
        <v>0</v>
      </c>
      <c r="BL114" s="20" t="s">
        <v>240</v>
      </c>
      <c r="BM114" s="227" t="s">
        <v>451</v>
      </c>
    </row>
    <row r="115" s="2" customFormat="1" ht="16.5" customHeight="1">
      <c r="A115" s="41"/>
      <c r="B115" s="42"/>
      <c r="C115" s="216" t="s">
        <v>8</v>
      </c>
      <c r="D115" s="216" t="s">
        <v>235</v>
      </c>
      <c r="E115" s="217" t="s">
        <v>3856</v>
      </c>
      <c r="F115" s="218" t="s">
        <v>3857</v>
      </c>
      <c r="G115" s="219" t="s">
        <v>494</v>
      </c>
      <c r="H115" s="220">
        <v>5</v>
      </c>
      <c r="I115" s="221"/>
      <c r="J115" s="222">
        <f>ROUND(I115*H115,2)</f>
        <v>0</v>
      </c>
      <c r="K115" s="218" t="s">
        <v>342</v>
      </c>
      <c r="L115" s="47"/>
      <c r="M115" s="223" t="s">
        <v>21</v>
      </c>
      <c r="N115" s="224" t="s">
        <v>45</v>
      </c>
      <c r="O115" s="87"/>
      <c r="P115" s="225">
        <f>O115*H115</f>
        <v>0</v>
      </c>
      <c r="Q115" s="225">
        <v>0</v>
      </c>
      <c r="R115" s="225">
        <f>Q115*H115</f>
        <v>0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240</v>
      </c>
      <c r="AT115" s="227" t="s">
        <v>235</v>
      </c>
      <c r="AU115" s="227" t="s">
        <v>80</v>
      </c>
      <c r="AY115" s="20" t="s">
        <v>233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86</v>
      </c>
      <c r="BK115" s="228">
        <f>ROUND(I115*H115,2)</f>
        <v>0</v>
      </c>
      <c r="BL115" s="20" t="s">
        <v>240</v>
      </c>
      <c r="BM115" s="227" t="s">
        <v>465</v>
      </c>
    </row>
    <row r="116" s="12" customFormat="1" ht="25.92" customHeight="1">
      <c r="A116" s="12"/>
      <c r="B116" s="200"/>
      <c r="C116" s="201"/>
      <c r="D116" s="202" t="s">
        <v>72</v>
      </c>
      <c r="E116" s="203" t="s">
        <v>3858</v>
      </c>
      <c r="F116" s="203" t="s">
        <v>3858</v>
      </c>
      <c r="G116" s="201"/>
      <c r="H116" s="201"/>
      <c r="I116" s="204"/>
      <c r="J116" s="205">
        <f>BK116</f>
        <v>0</v>
      </c>
      <c r="K116" s="201"/>
      <c r="L116" s="206"/>
      <c r="M116" s="207"/>
      <c r="N116" s="208"/>
      <c r="O116" s="208"/>
      <c r="P116" s="209">
        <f>SUM(P117:P127)</f>
        <v>0</v>
      </c>
      <c r="Q116" s="208"/>
      <c r="R116" s="209">
        <f>SUM(R117:R127)</f>
        <v>0</v>
      </c>
      <c r="S116" s="208"/>
      <c r="T116" s="210">
        <f>SUM(T117:T127)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11" t="s">
        <v>80</v>
      </c>
      <c r="AT116" s="212" t="s">
        <v>72</v>
      </c>
      <c r="AU116" s="212" t="s">
        <v>73</v>
      </c>
      <c r="AY116" s="211" t="s">
        <v>233</v>
      </c>
      <c r="BK116" s="213">
        <f>SUM(BK117:BK127)</f>
        <v>0</v>
      </c>
    </row>
    <row r="117" s="2" customFormat="1" ht="49.05" customHeight="1">
      <c r="A117" s="41"/>
      <c r="B117" s="42"/>
      <c r="C117" s="216" t="s">
        <v>394</v>
      </c>
      <c r="D117" s="216" t="s">
        <v>235</v>
      </c>
      <c r="E117" s="217" t="s">
        <v>3859</v>
      </c>
      <c r="F117" s="218" t="s">
        <v>3860</v>
      </c>
      <c r="G117" s="219" t="s">
        <v>332</v>
      </c>
      <c r="H117" s="220">
        <v>400</v>
      </c>
      <c r="I117" s="221"/>
      <c r="J117" s="222">
        <f>ROUND(I117*H117,2)</f>
        <v>0</v>
      </c>
      <c r="K117" s="218" t="s">
        <v>342</v>
      </c>
      <c r="L117" s="47"/>
      <c r="M117" s="223" t="s">
        <v>21</v>
      </c>
      <c r="N117" s="224" t="s">
        <v>45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240</v>
      </c>
      <c r="AT117" s="227" t="s">
        <v>235</v>
      </c>
      <c r="AU117" s="227" t="s">
        <v>80</v>
      </c>
      <c r="AY117" s="20" t="s">
        <v>233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86</v>
      </c>
      <c r="BK117" s="228">
        <f>ROUND(I117*H117,2)</f>
        <v>0</v>
      </c>
      <c r="BL117" s="20" t="s">
        <v>240</v>
      </c>
      <c r="BM117" s="227" t="s">
        <v>569</v>
      </c>
    </row>
    <row r="118" s="2" customFormat="1" ht="37.8" customHeight="1">
      <c r="A118" s="41"/>
      <c r="B118" s="42"/>
      <c r="C118" s="216" t="s">
        <v>399</v>
      </c>
      <c r="D118" s="216" t="s">
        <v>235</v>
      </c>
      <c r="E118" s="217" t="s">
        <v>3861</v>
      </c>
      <c r="F118" s="218" t="s">
        <v>3862</v>
      </c>
      <c r="G118" s="219" t="s">
        <v>494</v>
      </c>
      <c r="H118" s="220">
        <v>5</v>
      </c>
      <c r="I118" s="221"/>
      <c r="J118" s="222">
        <f>ROUND(I118*H118,2)</f>
        <v>0</v>
      </c>
      <c r="K118" s="218" t="s">
        <v>342</v>
      </c>
      <c r="L118" s="47"/>
      <c r="M118" s="223" t="s">
        <v>21</v>
      </c>
      <c r="N118" s="224" t="s">
        <v>45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240</v>
      </c>
      <c r="AT118" s="227" t="s">
        <v>235</v>
      </c>
      <c r="AU118" s="227" t="s">
        <v>80</v>
      </c>
      <c r="AY118" s="20" t="s">
        <v>233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86</v>
      </c>
      <c r="BK118" s="228">
        <f>ROUND(I118*H118,2)</f>
        <v>0</v>
      </c>
      <c r="BL118" s="20" t="s">
        <v>240</v>
      </c>
      <c r="BM118" s="227" t="s">
        <v>1081</v>
      </c>
    </row>
    <row r="119" s="2" customFormat="1" ht="37.8" customHeight="1">
      <c r="A119" s="41"/>
      <c r="B119" s="42"/>
      <c r="C119" s="216" t="s">
        <v>405</v>
      </c>
      <c r="D119" s="216" t="s">
        <v>235</v>
      </c>
      <c r="E119" s="217" t="s">
        <v>3863</v>
      </c>
      <c r="F119" s="218" t="s">
        <v>3864</v>
      </c>
      <c r="G119" s="219" t="s">
        <v>494</v>
      </c>
      <c r="H119" s="220">
        <v>20</v>
      </c>
      <c r="I119" s="221"/>
      <c r="J119" s="222">
        <f>ROUND(I119*H119,2)</f>
        <v>0</v>
      </c>
      <c r="K119" s="218" t="s">
        <v>342</v>
      </c>
      <c r="L119" s="47"/>
      <c r="M119" s="223" t="s">
        <v>21</v>
      </c>
      <c r="N119" s="224" t="s">
        <v>45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240</v>
      </c>
      <c r="AT119" s="227" t="s">
        <v>235</v>
      </c>
      <c r="AU119" s="227" t="s">
        <v>80</v>
      </c>
      <c r="AY119" s="20" t="s">
        <v>233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86</v>
      </c>
      <c r="BK119" s="228">
        <f>ROUND(I119*H119,2)</f>
        <v>0</v>
      </c>
      <c r="BL119" s="20" t="s">
        <v>240</v>
      </c>
      <c r="BM119" s="227" t="s">
        <v>1099</v>
      </c>
    </row>
    <row r="120" s="2" customFormat="1" ht="37.8" customHeight="1">
      <c r="A120" s="41"/>
      <c r="B120" s="42"/>
      <c r="C120" s="216" t="s">
        <v>411</v>
      </c>
      <c r="D120" s="216" t="s">
        <v>235</v>
      </c>
      <c r="E120" s="217" t="s">
        <v>3865</v>
      </c>
      <c r="F120" s="218" t="s">
        <v>3866</v>
      </c>
      <c r="G120" s="219" t="s">
        <v>494</v>
      </c>
      <c r="H120" s="220">
        <v>10</v>
      </c>
      <c r="I120" s="221"/>
      <c r="J120" s="222">
        <f>ROUND(I120*H120,2)</f>
        <v>0</v>
      </c>
      <c r="K120" s="218" t="s">
        <v>342</v>
      </c>
      <c r="L120" s="47"/>
      <c r="M120" s="223" t="s">
        <v>21</v>
      </c>
      <c r="N120" s="224" t="s">
        <v>45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240</v>
      </c>
      <c r="AT120" s="227" t="s">
        <v>235</v>
      </c>
      <c r="AU120" s="227" t="s">
        <v>80</v>
      </c>
      <c r="AY120" s="20" t="s">
        <v>233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86</v>
      </c>
      <c r="BK120" s="228">
        <f>ROUND(I120*H120,2)</f>
        <v>0</v>
      </c>
      <c r="BL120" s="20" t="s">
        <v>240</v>
      </c>
      <c r="BM120" s="227" t="s">
        <v>1109</v>
      </c>
    </row>
    <row r="121" s="2" customFormat="1" ht="44.25" customHeight="1">
      <c r="A121" s="41"/>
      <c r="B121" s="42"/>
      <c r="C121" s="216" t="s">
        <v>415</v>
      </c>
      <c r="D121" s="216" t="s">
        <v>235</v>
      </c>
      <c r="E121" s="217" t="s">
        <v>3867</v>
      </c>
      <c r="F121" s="218" t="s">
        <v>3868</v>
      </c>
      <c r="G121" s="219" t="s">
        <v>494</v>
      </c>
      <c r="H121" s="220">
        <v>100</v>
      </c>
      <c r="I121" s="221"/>
      <c r="J121" s="222">
        <f>ROUND(I121*H121,2)</f>
        <v>0</v>
      </c>
      <c r="K121" s="218" t="s">
        <v>342</v>
      </c>
      <c r="L121" s="47"/>
      <c r="M121" s="223" t="s">
        <v>21</v>
      </c>
      <c r="N121" s="224" t="s">
        <v>45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240</v>
      </c>
      <c r="AT121" s="227" t="s">
        <v>235</v>
      </c>
      <c r="AU121" s="227" t="s">
        <v>80</v>
      </c>
      <c r="AY121" s="20" t="s">
        <v>233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86</v>
      </c>
      <c r="BK121" s="228">
        <f>ROUND(I121*H121,2)</f>
        <v>0</v>
      </c>
      <c r="BL121" s="20" t="s">
        <v>240</v>
      </c>
      <c r="BM121" s="227" t="s">
        <v>1118</v>
      </c>
    </row>
    <row r="122" s="2" customFormat="1" ht="55.5" customHeight="1">
      <c r="A122" s="41"/>
      <c r="B122" s="42"/>
      <c r="C122" s="216" t="s">
        <v>7</v>
      </c>
      <c r="D122" s="216" t="s">
        <v>235</v>
      </c>
      <c r="E122" s="217" t="s">
        <v>3869</v>
      </c>
      <c r="F122" s="218" t="s">
        <v>3870</v>
      </c>
      <c r="G122" s="219" t="s">
        <v>494</v>
      </c>
      <c r="H122" s="220">
        <v>200</v>
      </c>
      <c r="I122" s="221"/>
      <c r="J122" s="222">
        <f>ROUND(I122*H122,2)</f>
        <v>0</v>
      </c>
      <c r="K122" s="218" t="s">
        <v>342</v>
      </c>
      <c r="L122" s="47"/>
      <c r="M122" s="223" t="s">
        <v>21</v>
      </c>
      <c r="N122" s="224" t="s">
        <v>45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240</v>
      </c>
      <c r="AT122" s="227" t="s">
        <v>235</v>
      </c>
      <c r="AU122" s="227" t="s">
        <v>80</v>
      </c>
      <c r="AY122" s="20" t="s">
        <v>233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86</v>
      </c>
      <c r="BK122" s="228">
        <f>ROUND(I122*H122,2)</f>
        <v>0</v>
      </c>
      <c r="BL122" s="20" t="s">
        <v>240</v>
      </c>
      <c r="BM122" s="227" t="s">
        <v>1131</v>
      </c>
    </row>
    <row r="123" s="2" customFormat="1" ht="44.25" customHeight="1">
      <c r="A123" s="41"/>
      <c r="B123" s="42"/>
      <c r="C123" s="216" t="s">
        <v>422</v>
      </c>
      <c r="D123" s="216" t="s">
        <v>235</v>
      </c>
      <c r="E123" s="217" t="s">
        <v>3871</v>
      </c>
      <c r="F123" s="218" t="s">
        <v>3872</v>
      </c>
      <c r="G123" s="219" t="s">
        <v>494</v>
      </c>
      <c r="H123" s="220">
        <v>5</v>
      </c>
      <c r="I123" s="221"/>
      <c r="J123" s="222">
        <f>ROUND(I123*H123,2)</f>
        <v>0</v>
      </c>
      <c r="K123" s="218" t="s">
        <v>342</v>
      </c>
      <c r="L123" s="47"/>
      <c r="M123" s="223" t="s">
        <v>21</v>
      </c>
      <c r="N123" s="224" t="s">
        <v>45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240</v>
      </c>
      <c r="AT123" s="227" t="s">
        <v>235</v>
      </c>
      <c r="AU123" s="227" t="s">
        <v>80</v>
      </c>
      <c r="AY123" s="20" t="s">
        <v>233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86</v>
      </c>
      <c r="BK123" s="228">
        <f>ROUND(I123*H123,2)</f>
        <v>0</v>
      </c>
      <c r="BL123" s="20" t="s">
        <v>240</v>
      </c>
      <c r="BM123" s="227" t="s">
        <v>1169</v>
      </c>
    </row>
    <row r="124" s="2" customFormat="1" ht="37.8" customHeight="1">
      <c r="A124" s="41"/>
      <c r="B124" s="42"/>
      <c r="C124" s="216" t="s">
        <v>427</v>
      </c>
      <c r="D124" s="216" t="s">
        <v>235</v>
      </c>
      <c r="E124" s="217" t="s">
        <v>3852</v>
      </c>
      <c r="F124" s="218" t="s">
        <v>3853</v>
      </c>
      <c r="G124" s="219" t="s">
        <v>494</v>
      </c>
      <c r="H124" s="220">
        <v>4</v>
      </c>
      <c r="I124" s="221"/>
      <c r="J124" s="222">
        <f>ROUND(I124*H124,2)</f>
        <v>0</v>
      </c>
      <c r="K124" s="218" t="s">
        <v>342</v>
      </c>
      <c r="L124" s="47"/>
      <c r="M124" s="223" t="s">
        <v>21</v>
      </c>
      <c r="N124" s="224" t="s">
        <v>45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240</v>
      </c>
      <c r="AT124" s="227" t="s">
        <v>235</v>
      </c>
      <c r="AU124" s="227" t="s">
        <v>80</v>
      </c>
      <c r="AY124" s="20" t="s">
        <v>233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86</v>
      </c>
      <c r="BK124" s="228">
        <f>ROUND(I124*H124,2)</f>
        <v>0</v>
      </c>
      <c r="BL124" s="20" t="s">
        <v>240</v>
      </c>
      <c r="BM124" s="227" t="s">
        <v>1183</v>
      </c>
    </row>
    <row r="125" s="2" customFormat="1" ht="55.5" customHeight="1">
      <c r="A125" s="41"/>
      <c r="B125" s="42"/>
      <c r="C125" s="216" t="s">
        <v>431</v>
      </c>
      <c r="D125" s="216" t="s">
        <v>235</v>
      </c>
      <c r="E125" s="217" t="s">
        <v>3873</v>
      </c>
      <c r="F125" s="218" t="s">
        <v>3874</v>
      </c>
      <c r="G125" s="219" t="s">
        <v>494</v>
      </c>
      <c r="H125" s="220">
        <v>4</v>
      </c>
      <c r="I125" s="221"/>
      <c r="J125" s="222">
        <f>ROUND(I125*H125,2)</f>
        <v>0</v>
      </c>
      <c r="K125" s="218" t="s">
        <v>342</v>
      </c>
      <c r="L125" s="47"/>
      <c r="M125" s="223" t="s">
        <v>21</v>
      </c>
      <c r="N125" s="224" t="s">
        <v>45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240</v>
      </c>
      <c r="AT125" s="227" t="s">
        <v>235</v>
      </c>
      <c r="AU125" s="227" t="s">
        <v>80</v>
      </c>
      <c r="AY125" s="20" t="s">
        <v>233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86</v>
      </c>
      <c r="BK125" s="228">
        <f>ROUND(I125*H125,2)</f>
        <v>0</v>
      </c>
      <c r="BL125" s="20" t="s">
        <v>240</v>
      </c>
      <c r="BM125" s="227" t="s">
        <v>1202</v>
      </c>
    </row>
    <row r="126" s="2" customFormat="1" ht="49.05" customHeight="1">
      <c r="A126" s="41"/>
      <c r="B126" s="42"/>
      <c r="C126" s="216" t="s">
        <v>436</v>
      </c>
      <c r="D126" s="216" t="s">
        <v>235</v>
      </c>
      <c r="E126" s="217" t="s">
        <v>3875</v>
      </c>
      <c r="F126" s="218" t="s">
        <v>3876</v>
      </c>
      <c r="G126" s="219" t="s">
        <v>494</v>
      </c>
      <c r="H126" s="220">
        <v>4</v>
      </c>
      <c r="I126" s="221"/>
      <c r="J126" s="222">
        <f>ROUND(I126*H126,2)</f>
        <v>0</v>
      </c>
      <c r="K126" s="218" t="s">
        <v>342</v>
      </c>
      <c r="L126" s="47"/>
      <c r="M126" s="223" t="s">
        <v>21</v>
      </c>
      <c r="N126" s="224" t="s">
        <v>45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240</v>
      </c>
      <c r="AT126" s="227" t="s">
        <v>235</v>
      </c>
      <c r="AU126" s="227" t="s">
        <v>80</v>
      </c>
      <c r="AY126" s="20" t="s">
        <v>233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86</v>
      </c>
      <c r="BK126" s="228">
        <f>ROUND(I126*H126,2)</f>
        <v>0</v>
      </c>
      <c r="BL126" s="20" t="s">
        <v>240</v>
      </c>
      <c r="BM126" s="227" t="s">
        <v>1211</v>
      </c>
    </row>
    <row r="127" s="2" customFormat="1" ht="44.25" customHeight="1">
      <c r="A127" s="41"/>
      <c r="B127" s="42"/>
      <c r="C127" s="216" t="s">
        <v>441</v>
      </c>
      <c r="D127" s="216" t="s">
        <v>235</v>
      </c>
      <c r="E127" s="217" t="s">
        <v>3877</v>
      </c>
      <c r="F127" s="218" t="s">
        <v>3878</v>
      </c>
      <c r="G127" s="219" t="s">
        <v>494</v>
      </c>
      <c r="H127" s="220">
        <v>16</v>
      </c>
      <c r="I127" s="221"/>
      <c r="J127" s="222">
        <f>ROUND(I127*H127,2)</f>
        <v>0</v>
      </c>
      <c r="K127" s="218" t="s">
        <v>342</v>
      </c>
      <c r="L127" s="47"/>
      <c r="M127" s="223" t="s">
        <v>21</v>
      </c>
      <c r="N127" s="224" t="s">
        <v>45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240</v>
      </c>
      <c r="AT127" s="227" t="s">
        <v>235</v>
      </c>
      <c r="AU127" s="227" t="s">
        <v>80</v>
      </c>
      <c r="AY127" s="20" t="s">
        <v>233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86</v>
      </c>
      <c r="BK127" s="228">
        <f>ROUND(I127*H127,2)</f>
        <v>0</v>
      </c>
      <c r="BL127" s="20" t="s">
        <v>240</v>
      </c>
      <c r="BM127" s="227" t="s">
        <v>1226</v>
      </c>
    </row>
    <row r="128" s="12" customFormat="1" ht="25.92" customHeight="1">
      <c r="A128" s="12"/>
      <c r="B128" s="200"/>
      <c r="C128" s="201"/>
      <c r="D128" s="202" t="s">
        <v>72</v>
      </c>
      <c r="E128" s="203" t="s">
        <v>3879</v>
      </c>
      <c r="F128" s="203" t="s">
        <v>3879</v>
      </c>
      <c r="G128" s="201"/>
      <c r="H128" s="201"/>
      <c r="I128" s="204"/>
      <c r="J128" s="205">
        <f>BK128</f>
        <v>0</v>
      </c>
      <c r="K128" s="201"/>
      <c r="L128" s="206"/>
      <c r="M128" s="207"/>
      <c r="N128" s="208"/>
      <c r="O128" s="208"/>
      <c r="P128" s="209">
        <f>SUM(P129:P136)</f>
        <v>0</v>
      </c>
      <c r="Q128" s="208"/>
      <c r="R128" s="209">
        <f>SUM(R129:R136)</f>
        <v>0</v>
      </c>
      <c r="S128" s="208"/>
      <c r="T128" s="210">
        <f>SUM(T129:T136)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1" t="s">
        <v>80</v>
      </c>
      <c r="AT128" s="212" t="s">
        <v>72</v>
      </c>
      <c r="AU128" s="212" t="s">
        <v>73</v>
      </c>
      <c r="AY128" s="211" t="s">
        <v>233</v>
      </c>
      <c r="BK128" s="213">
        <f>SUM(BK129:BK136)</f>
        <v>0</v>
      </c>
    </row>
    <row r="129" s="2" customFormat="1" ht="24.15" customHeight="1">
      <c r="A129" s="41"/>
      <c r="B129" s="42"/>
      <c r="C129" s="216" t="s">
        <v>447</v>
      </c>
      <c r="D129" s="216" t="s">
        <v>235</v>
      </c>
      <c r="E129" s="217" t="s">
        <v>3837</v>
      </c>
      <c r="F129" s="218" t="s">
        <v>3838</v>
      </c>
      <c r="G129" s="219" t="s">
        <v>494</v>
      </c>
      <c r="H129" s="220">
        <v>2</v>
      </c>
      <c r="I129" s="221"/>
      <c r="J129" s="222">
        <f>ROUND(I129*H129,2)</f>
        <v>0</v>
      </c>
      <c r="K129" s="218" t="s">
        <v>342</v>
      </c>
      <c r="L129" s="47"/>
      <c r="M129" s="223" t="s">
        <v>21</v>
      </c>
      <c r="N129" s="224" t="s">
        <v>45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240</v>
      </c>
      <c r="AT129" s="227" t="s">
        <v>235</v>
      </c>
      <c r="AU129" s="227" t="s">
        <v>80</v>
      </c>
      <c r="AY129" s="20" t="s">
        <v>233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86</v>
      </c>
      <c r="BK129" s="228">
        <f>ROUND(I129*H129,2)</f>
        <v>0</v>
      </c>
      <c r="BL129" s="20" t="s">
        <v>240</v>
      </c>
      <c r="BM129" s="227" t="s">
        <v>1238</v>
      </c>
    </row>
    <row r="130" s="2" customFormat="1" ht="33" customHeight="1">
      <c r="A130" s="41"/>
      <c r="B130" s="42"/>
      <c r="C130" s="216" t="s">
        <v>451</v>
      </c>
      <c r="D130" s="216" t="s">
        <v>235</v>
      </c>
      <c r="E130" s="217" t="s">
        <v>3880</v>
      </c>
      <c r="F130" s="218" t="s">
        <v>3881</v>
      </c>
      <c r="G130" s="219" t="s">
        <v>494</v>
      </c>
      <c r="H130" s="220">
        <v>1</v>
      </c>
      <c r="I130" s="221"/>
      <c r="J130" s="222">
        <f>ROUND(I130*H130,2)</f>
        <v>0</v>
      </c>
      <c r="K130" s="218" t="s">
        <v>342</v>
      </c>
      <c r="L130" s="47"/>
      <c r="M130" s="223" t="s">
        <v>21</v>
      </c>
      <c r="N130" s="224" t="s">
        <v>45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240</v>
      </c>
      <c r="AT130" s="227" t="s">
        <v>235</v>
      </c>
      <c r="AU130" s="227" t="s">
        <v>80</v>
      </c>
      <c r="AY130" s="20" t="s">
        <v>233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86</v>
      </c>
      <c r="BK130" s="228">
        <f>ROUND(I130*H130,2)</f>
        <v>0</v>
      </c>
      <c r="BL130" s="20" t="s">
        <v>240</v>
      </c>
      <c r="BM130" s="227" t="s">
        <v>765</v>
      </c>
    </row>
    <row r="131" s="2" customFormat="1" ht="49.05" customHeight="1">
      <c r="A131" s="41"/>
      <c r="B131" s="42"/>
      <c r="C131" s="216" t="s">
        <v>456</v>
      </c>
      <c r="D131" s="216" t="s">
        <v>235</v>
      </c>
      <c r="E131" s="217" t="s">
        <v>3882</v>
      </c>
      <c r="F131" s="218" t="s">
        <v>3883</v>
      </c>
      <c r="G131" s="219" t="s">
        <v>494</v>
      </c>
      <c r="H131" s="220">
        <v>1</v>
      </c>
      <c r="I131" s="221"/>
      <c r="J131" s="222">
        <f>ROUND(I131*H131,2)</f>
        <v>0</v>
      </c>
      <c r="K131" s="218" t="s">
        <v>342</v>
      </c>
      <c r="L131" s="47"/>
      <c r="M131" s="223" t="s">
        <v>21</v>
      </c>
      <c r="N131" s="224" t="s">
        <v>45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240</v>
      </c>
      <c r="AT131" s="227" t="s">
        <v>235</v>
      </c>
      <c r="AU131" s="227" t="s">
        <v>80</v>
      </c>
      <c r="AY131" s="20" t="s">
        <v>233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86</v>
      </c>
      <c r="BK131" s="228">
        <f>ROUND(I131*H131,2)</f>
        <v>0</v>
      </c>
      <c r="BL131" s="20" t="s">
        <v>240</v>
      </c>
      <c r="BM131" s="227" t="s">
        <v>1264</v>
      </c>
    </row>
    <row r="132" s="2" customFormat="1" ht="24.15" customHeight="1">
      <c r="A132" s="41"/>
      <c r="B132" s="42"/>
      <c r="C132" s="216" t="s">
        <v>465</v>
      </c>
      <c r="D132" s="216" t="s">
        <v>235</v>
      </c>
      <c r="E132" s="217" t="s">
        <v>3884</v>
      </c>
      <c r="F132" s="218" t="s">
        <v>3885</v>
      </c>
      <c r="G132" s="219" t="s">
        <v>494</v>
      </c>
      <c r="H132" s="220">
        <v>2</v>
      </c>
      <c r="I132" s="221"/>
      <c r="J132" s="222">
        <f>ROUND(I132*H132,2)</f>
        <v>0</v>
      </c>
      <c r="K132" s="218" t="s">
        <v>342</v>
      </c>
      <c r="L132" s="47"/>
      <c r="M132" s="223" t="s">
        <v>21</v>
      </c>
      <c r="N132" s="224" t="s">
        <v>45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240</v>
      </c>
      <c r="AT132" s="227" t="s">
        <v>235</v>
      </c>
      <c r="AU132" s="227" t="s">
        <v>80</v>
      </c>
      <c r="AY132" s="20" t="s">
        <v>233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86</v>
      </c>
      <c r="BK132" s="228">
        <f>ROUND(I132*H132,2)</f>
        <v>0</v>
      </c>
      <c r="BL132" s="20" t="s">
        <v>240</v>
      </c>
      <c r="BM132" s="227" t="s">
        <v>1277</v>
      </c>
    </row>
    <row r="133" s="2" customFormat="1" ht="37.8" customHeight="1">
      <c r="A133" s="41"/>
      <c r="B133" s="42"/>
      <c r="C133" s="216" t="s">
        <v>470</v>
      </c>
      <c r="D133" s="216" t="s">
        <v>235</v>
      </c>
      <c r="E133" s="217" t="s">
        <v>3886</v>
      </c>
      <c r="F133" s="218" t="s">
        <v>3887</v>
      </c>
      <c r="G133" s="219" t="s">
        <v>494</v>
      </c>
      <c r="H133" s="220">
        <v>1</v>
      </c>
      <c r="I133" s="221"/>
      <c r="J133" s="222">
        <f>ROUND(I133*H133,2)</f>
        <v>0</v>
      </c>
      <c r="K133" s="218" t="s">
        <v>342</v>
      </c>
      <c r="L133" s="47"/>
      <c r="M133" s="223" t="s">
        <v>21</v>
      </c>
      <c r="N133" s="224" t="s">
        <v>45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240</v>
      </c>
      <c r="AT133" s="227" t="s">
        <v>235</v>
      </c>
      <c r="AU133" s="227" t="s">
        <v>80</v>
      </c>
      <c r="AY133" s="20" t="s">
        <v>233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86</v>
      </c>
      <c r="BK133" s="228">
        <f>ROUND(I133*H133,2)</f>
        <v>0</v>
      </c>
      <c r="BL133" s="20" t="s">
        <v>240</v>
      </c>
      <c r="BM133" s="227" t="s">
        <v>1297</v>
      </c>
    </row>
    <row r="134" s="2" customFormat="1" ht="24.15" customHeight="1">
      <c r="A134" s="41"/>
      <c r="B134" s="42"/>
      <c r="C134" s="216" t="s">
        <v>569</v>
      </c>
      <c r="D134" s="216" t="s">
        <v>235</v>
      </c>
      <c r="E134" s="217" t="s">
        <v>3888</v>
      </c>
      <c r="F134" s="218" t="s">
        <v>3889</v>
      </c>
      <c r="G134" s="219" t="s">
        <v>494</v>
      </c>
      <c r="H134" s="220">
        <v>2</v>
      </c>
      <c r="I134" s="221"/>
      <c r="J134" s="222">
        <f>ROUND(I134*H134,2)</f>
        <v>0</v>
      </c>
      <c r="K134" s="218" t="s">
        <v>342</v>
      </c>
      <c r="L134" s="47"/>
      <c r="M134" s="223" t="s">
        <v>21</v>
      </c>
      <c r="N134" s="224" t="s">
        <v>45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240</v>
      </c>
      <c r="AT134" s="227" t="s">
        <v>235</v>
      </c>
      <c r="AU134" s="227" t="s">
        <v>80</v>
      </c>
      <c r="AY134" s="20" t="s">
        <v>233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86</v>
      </c>
      <c r="BK134" s="228">
        <f>ROUND(I134*H134,2)</f>
        <v>0</v>
      </c>
      <c r="BL134" s="20" t="s">
        <v>240</v>
      </c>
      <c r="BM134" s="227" t="s">
        <v>1307</v>
      </c>
    </row>
    <row r="135" s="2" customFormat="1" ht="44.25" customHeight="1">
      <c r="A135" s="41"/>
      <c r="B135" s="42"/>
      <c r="C135" s="216" t="s">
        <v>1076</v>
      </c>
      <c r="D135" s="216" t="s">
        <v>235</v>
      </c>
      <c r="E135" s="217" t="s">
        <v>3890</v>
      </c>
      <c r="F135" s="218" t="s">
        <v>3891</v>
      </c>
      <c r="G135" s="219" t="s">
        <v>494</v>
      </c>
      <c r="H135" s="220">
        <v>1</v>
      </c>
      <c r="I135" s="221"/>
      <c r="J135" s="222">
        <f>ROUND(I135*H135,2)</f>
        <v>0</v>
      </c>
      <c r="K135" s="218" t="s">
        <v>342</v>
      </c>
      <c r="L135" s="47"/>
      <c r="M135" s="223" t="s">
        <v>21</v>
      </c>
      <c r="N135" s="224" t="s">
        <v>45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240</v>
      </c>
      <c r="AT135" s="227" t="s">
        <v>235</v>
      </c>
      <c r="AU135" s="227" t="s">
        <v>80</v>
      </c>
      <c r="AY135" s="20" t="s">
        <v>233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86</v>
      </c>
      <c r="BK135" s="228">
        <f>ROUND(I135*H135,2)</f>
        <v>0</v>
      </c>
      <c r="BL135" s="20" t="s">
        <v>240</v>
      </c>
      <c r="BM135" s="227" t="s">
        <v>1318</v>
      </c>
    </row>
    <row r="136" s="2" customFormat="1" ht="37.8" customHeight="1">
      <c r="A136" s="41"/>
      <c r="B136" s="42"/>
      <c r="C136" s="216" t="s">
        <v>1081</v>
      </c>
      <c r="D136" s="216" t="s">
        <v>235</v>
      </c>
      <c r="E136" s="217" t="s">
        <v>3892</v>
      </c>
      <c r="F136" s="218" t="s">
        <v>3893</v>
      </c>
      <c r="G136" s="219" t="s">
        <v>494</v>
      </c>
      <c r="H136" s="220">
        <v>1</v>
      </c>
      <c r="I136" s="221"/>
      <c r="J136" s="222">
        <f>ROUND(I136*H136,2)</f>
        <v>0</v>
      </c>
      <c r="K136" s="218" t="s">
        <v>342</v>
      </c>
      <c r="L136" s="47"/>
      <c r="M136" s="223" t="s">
        <v>21</v>
      </c>
      <c r="N136" s="224" t="s">
        <v>45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240</v>
      </c>
      <c r="AT136" s="227" t="s">
        <v>235</v>
      </c>
      <c r="AU136" s="227" t="s">
        <v>80</v>
      </c>
      <c r="AY136" s="20" t="s">
        <v>233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86</v>
      </c>
      <c r="BK136" s="228">
        <f>ROUND(I136*H136,2)</f>
        <v>0</v>
      </c>
      <c r="BL136" s="20" t="s">
        <v>240</v>
      </c>
      <c r="BM136" s="227" t="s">
        <v>1330</v>
      </c>
    </row>
    <row r="137" s="12" customFormat="1" ht="25.92" customHeight="1">
      <c r="A137" s="12"/>
      <c r="B137" s="200"/>
      <c r="C137" s="201"/>
      <c r="D137" s="202" t="s">
        <v>72</v>
      </c>
      <c r="E137" s="203" t="s">
        <v>3894</v>
      </c>
      <c r="F137" s="203" t="s">
        <v>3894</v>
      </c>
      <c r="G137" s="201"/>
      <c r="H137" s="201"/>
      <c r="I137" s="204"/>
      <c r="J137" s="205">
        <f>BK137</f>
        <v>0</v>
      </c>
      <c r="K137" s="201"/>
      <c r="L137" s="206"/>
      <c r="M137" s="207"/>
      <c r="N137" s="208"/>
      <c r="O137" s="208"/>
      <c r="P137" s="209">
        <f>SUM(P138:P139)</f>
        <v>0</v>
      </c>
      <c r="Q137" s="208"/>
      <c r="R137" s="209">
        <f>SUM(R138:R139)</f>
        <v>0</v>
      </c>
      <c r="S137" s="208"/>
      <c r="T137" s="210">
        <f>SUM(T138:T139)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11" t="s">
        <v>80</v>
      </c>
      <c r="AT137" s="212" t="s">
        <v>72</v>
      </c>
      <c r="AU137" s="212" t="s">
        <v>73</v>
      </c>
      <c r="AY137" s="211" t="s">
        <v>233</v>
      </c>
      <c r="BK137" s="213">
        <f>SUM(BK138:BK139)</f>
        <v>0</v>
      </c>
    </row>
    <row r="138" s="2" customFormat="1" ht="44.25" customHeight="1">
      <c r="A138" s="41"/>
      <c r="B138" s="42"/>
      <c r="C138" s="216" t="s">
        <v>1086</v>
      </c>
      <c r="D138" s="216" t="s">
        <v>235</v>
      </c>
      <c r="E138" s="217" t="s">
        <v>3895</v>
      </c>
      <c r="F138" s="218" t="s">
        <v>3896</v>
      </c>
      <c r="G138" s="219" t="s">
        <v>494</v>
      </c>
      <c r="H138" s="220">
        <v>2</v>
      </c>
      <c r="I138" s="221"/>
      <c r="J138" s="222">
        <f>ROUND(I138*H138,2)</f>
        <v>0</v>
      </c>
      <c r="K138" s="218" t="s">
        <v>342</v>
      </c>
      <c r="L138" s="47"/>
      <c r="M138" s="223" t="s">
        <v>21</v>
      </c>
      <c r="N138" s="224" t="s">
        <v>45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240</v>
      </c>
      <c r="AT138" s="227" t="s">
        <v>235</v>
      </c>
      <c r="AU138" s="227" t="s">
        <v>80</v>
      </c>
      <c r="AY138" s="20" t="s">
        <v>233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86</v>
      </c>
      <c r="BK138" s="228">
        <f>ROUND(I138*H138,2)</f>
        <v>0</v>
      </c>
      <c r="BL138" s="20" t="s">
        <v>240</v>
      </c>
      <c r="BM138" s="227" t="s">
        <v>1343</v>
      </c>
    </row>
    <row r="139" s="2" customFormat="1" ht="33" customHeight="1">
      <c r="A139" s="41"/>
      <c r="B139" s="42"/>
      <c r="C139" s="216" t="s">
        <v>1099</v>
      </c>
      <c r="D139" s="216" t="s">
        <v>235</v>
      </c>
      <c r="E139" s="217" t="s">
        <v>3897</v>
      </c>
      <c r="F139" s="218" t="s">
        <v>3898</v>
      </c>
      <c r="G139" s="219" t="s">
        <v>494</v>
      </c>
      <c r="H139" s="220">
        <v>1</v>
      </c>
      <c r="I139" s="221"/>
      <c r="J139" s="222">
        <f>ROUND(I139*H139,2)</f>
        <v>0</v>
      </c>
      <c r="K139" s="218" t="s">
        <v>342</v>
      </c>
      <c r="L139" s="47"/>
      <c r="M139" s="302" t="s">
        <v>21</v>
      </c>
      <c r="N139" s="303" t="s">
        <v>45</v>
      </c>
      <c r="O139" s="279"/>
      <c r="P139" s="304">
        <f>O139*H139</f>
        <v>0</v>
      </c>
      <c r="Q139" s="304">
        <v>0</v>
      </c>
      <c r="R139" s="304">
        <f>Q139*H139</f>
        <v>0</v>
      </c>
      <c r="S139" s="304">
        <v>0</v>
      </c>
      <c r="T139" s="305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240</v>
      </c>
      <c r="AT139" s="227" t="s">
        <v>235</v>
      </c>
      <c r="AU139" s="227" t="s">
        <v>80</v>
      </c>
      <c r="AY139" s="20" t="s">
        <v>233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86</v>
      </c>
      <c r="BK139" s="228">
        <f>ROUND(I139*H139,2)</f>
        <v>0</v>
      </c>
      <c r="BL139" s="20" t="s">
        <v>240</v>
      </c>
      <c r="BM139" s="227" t="s">
        <v>1357</v>
      </c>
    </row>
    <row r="140" s="2" customFormat="1" ht="6.96" customHeight="1">
      <c r="A140" s="41"/>
      <c r="B140" s="62"/>
      <c r="C140" s="63"/>
      <c r="D140" s="63"/>
      <c r="E140" s="63"/>
      <c r="F140" s="63"/>
      <c r="G140" s="63"/>
      <c r="H140" s="63"/>
      <c r="I140" s="63"/>
      <c r="J140" s="63"/>
      <c r="K140" s="63"/>
      <c r="L140" s="47"/>
      <c r="M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</row>
  </sheetData>
  <sheetProtection sheet="1" autoFilter="0" formatColumns="0" formatRows="0" objects="1" scenarios="1" spinCount="100000" saltValue="OWXPV6ccH4NqIUd69h6VBfxEtvgBZ0J225JJcS5f+5Wqb8kRh99BqbdukxY6+gr5xzx063n1pfRHN3v/Un6r/g==" hashValue="6KMRh/kdT2mMegnGSH+lSMnWct9ANETkIHqspQCAarI9fWtHKv5b57FVInTRH6GTzmmabbn4c7V8idiWXvLXow==" algorithmName="SHA-512" password="CC35"/>
  <autoFilter ref="C96:K13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139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206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Kolovraty - dostupné bydlení</v>
      </c>
      <c r="F7" s="146"/>
      <c r="G7" s="146"/>
      <c r="H7" s="146"/>
      <c r="L7" s="23"/>
    </row>
    <row r="8">
      <c r="B8" s="23"/>
      <c r="D8" s="146" t="s">
        <v>207</v>
      </c>
      <c r="L8" s="23"/>
    </row>
    <row r="9" s="1" customFormat="1" ht="16.5" customHeight="1">
      <c r="B9" s="23"/>
      <c r="E9" s="147" t="s">
        <v>599</v>
      </c>
      <c r="F9" s="1"/>
      <c r="G9" s="1"/>
      <c r="H9" s="1"/>
      <c r="L9" s="23"/>
    </row>
    <row r="10" s="1" customFormat="1" ht="12" customHeight="1">
      <c r="B10" s="23"/>
      <c r="D10" s="146" t="s">
        <v>209</v>
      </c>
      <c r="L10" s="23"/>
    </row>
    <row r="11" s="2" customFormat="1" ht="16.5" customHeight="1">
      <c r="A11" s="41"/>
      <c r="B11" s="47"/>
      <c r="C11" s="41"/>
      <c r="D11" s="41"/>
      <c r="E11" s="159" t="s">
        <v>3291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3292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3899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21</v>
      </c>
      <c r="G15" s="41"/>
      <c r="H15" s="41"/>
      <c r="I15" s="146" t="s">
        <v>20</v>
      </c>
      <c r="J15" s="136" t="s">
        <v>21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22</v>
      </c>
      <c r="E16" s="41"/>
      <c r="F16" s="136" t="s">
        <v>23</v>
      </c>
      <c r="G16" s="41"/>
      <c r="H16" s="41"/>
      <c r="I16" s="146" t="s">
        <v>24</v>
      </c>
      <c r="J16" s="150" t="str">
        <f>'Rekapitulace stavby'!AN8</f>
        <v>28. 6. 2021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26</v>
      </c>
      <c r="E18" s="41"/>
      <c r="F18" s="41"/>
      <c r="G18" s="41"/>
      <c r="H18" s="41"/>
      <c r="I18" s="146" t="s">
        <v>27</v>
      </c>
      <c r="J18" s="136" t="s">
        <v>21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6" t="s">
        <v>29</v>
      </c>
      <c r="J19" s="136" t="s">
        <v>21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30</v>
      </c>
      <c r="E21" s="41"/>
      <c r="F21" s="41"/>
      <c r="G21" s="41"/>
      <c r="H21" s="41"/>
      <c r="I21" s="146" t="s">
        <v>27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29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32</v>
      </c>
      <c r="E24" s="41"/>
      <c r="F24" s="41"/>
      <c r="G24" s="41"/>
      <c r="H24" s="41"/>
      <c r="I24" s="146" t="s">
        <v>27</v>
      </c>
      <c r="J24" s="136" t="s">
        <v>21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28</v>
      </c>
      <c r="F25" s="41"/>
      <c r="G25" s="41"/>
      <c r="H25" s="41"/>
      <c r="I25" s="146" t="s">
        <v>29</v>
      </c>
      <c r="J25" s="136" t="s">
        <v>21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34</v>
      </c>
      <c r="E27" s="41"/>
      <c r="F27" s="41"/>
      <c r="G27" s="41"/>
      <c r="H27" s="41"/>
      <c r="I27" s="146" t="s">
        <v>27</v>
      </c>
      <c r="J27" s="136" t="s">
        <v>35</v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36</v>
      </c>
      <c r="F28" s="41"/>
      <c r="G28" s="41"/>
      <c r="H28" s="41"/>
      <c r="I28" s="146" t="s">
        <v>29</v>
      </c>
      <c r="J28" s="136" t="s">
        <v>21</v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37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71.25" customHeight="1">
      <c r="A31" s="151"/>
      <c r="B31" s="152"/>
      <c r="C31" s="151"/>
      <c r="D31" s="151"/>
      <c r="E31" s="153" t="s">
        <v>38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39</v>
      </c>
      <c r="E34" s="41"/>
      <c r="F34" s="41"/>
      <c r="G34" s="41"/>
      <c r="H34" s="41"/>
      <c r="I34" s="41"/>
      <c r="J34" s="157">
        <f>ROUND(J96,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41</v>
      </c>
      <c r="G36" s="41"/>
      <c r="H36" s="41"/>
      <c r="I36" s="158" t="s">
        <v>40</v>
      </c>
      <c r="J36" s="158" t="s">
        <v>42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43</v>
      </c>
      <c r="E37" s="146" t="s">
        <v>44</v>
      </c>
      <c r="F37" s="160">
        <f>ROUND((SUM(BE96:BE225)),  2)</f>
        <v>0</v>
      </c>
      <c r="G37" s="41"/>
      <c r="H37" s="41"/>
      <c r="I37" s="161">
        <v>0.20999999999999999</v>
      </c>
      <c r="J37" s="160">
        <f>ROUND(((SUM(BE96:BE225))*I37),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45</v>
      </c>
      <c r="F38" s="160">
        <f>ROUND((SUM(BF96:BF225)),  2)</f>
        <v>0</v>
      </c>
      <c r="G38" s="41"/>
      <c r="H38" s="41"/>
      <c r="I38" s="161">
        <v>0.14999999999999999</v>
      </c>
      <c r="J38" s="160">
        <f>ROUND(((SUM(BF96:BF225))*I38),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ROUND((SUM(BG96:BG225)),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47</v>
      </c>
      <c r="F40" s="160">
        <f>ROUND((SUM(BH96:BH225)),  2)</f>
        <v>0</v>
      </c>
      <c r="G40" s="41"/>
      <c r="H40" s="41"/>
      <c r="I40" s="161">
        <v>0.14999999999999999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48</v>
      </c>
      <c r="F41" s="160">
        <f>ROUND((SUM(BI96:BI225)),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49</v>
      </c>
      <c r="E43" s="164"/>
      <c r="F43" s="164"/>
      <c r="G43" s="165" t="s">
        <v>50</v>
      </c>
      <c r="H43" s="166" t="s">
        <v>51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211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Kolovraty - dostupné bydlení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207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599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209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98" t="s">
        <v>3291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3292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SO-04.03.07 - Zařizovací předměty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Kolovraty</v>
      </c>
      <c r="G60" s="43"/>
      <c r="H60" s="43"/>
      <c r="I60" s="35" t="s">
        <v>24</v>
      </c>
      <c r="J60" s="75" t="str">
        <f>IF(J16="","",J16)</f>
        <v>28. 6. 2021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26</v>
      </c>
      <c r="D62" s="43"/>
      <c r="E62" s="43"/>
      <c r="F62" s="30" t="str">
        <f>E19</f>
        <v>atelier HETA s.r.o.</v>
      </c>
      <c r="G62" s="43"/>
      <c r="H62" s="43"/>
      <c r="I62" s="35" t="s">
        <v>32</v>
      </c>
      <c r="J62" s="39" t="str">
        <f>E25</f>
        <v>atelier HETA s.r.o.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30</v>
      </c>
      <c r="D63" s="43"/>
      <c r="E63" s="43"/>
      <c r="F63" s="30" t="str">
        <f>IF(E22="","",E22)</f>
        <v>Vyplň údaj</v>
      </c>
      <c r="G63" s="43"/>
      <c r="H63" s="43"/>
      <c r="I63" s="35" t="s">
        <v>34</v>
      </c>
      <c r="J63" s="39" t="str">
        <f>E28</f>
        <v>Toman Martin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71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214</v>
      </c>
    </row>
    <row r="68" s="9" customFormat="1" ht="24.96" customHeight="1">
      <c r="A68" s="9"/>
      <c r="B68" s="178"/>
      <c r="C68" s="179"/>
      <c r="D68" s="180" t="s">
        <v>3900</v>
      </c>
      <c r="E68" s="181"/>
      <c r="F68" s="181"/>
      <c r="G68" s="181"/>
      <c r="H68" s="181"/>
      <c r="I68" s="181"/>
      <c r="J68" s="182">
        <f>J97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8"/>
      <c r="C69" s="179"/>
      <c r="D69" s="180" t="s">
        <v>3901</v>
      </c>
      <c r="E69" s="181"/>
      <c r="F69" s="181"/>
      <c r="G69" s="181"/>
      <c r="H69" s="181"/>
      <c r="I69" s="181"/>
      <c r="J69" s="182">
        <f>J126</f>
        <v>0</v>
      </c>
      <c r="K69" s="179"/>
      <c r="L69" s="183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8"/>
      <c r="C70" s="179"/>
      <c r="D70" s="180" t="s">
        <v>3902</v>
      </c>
      <c r="E70" s="181"/>
      <c r="F70" s="181"/>
      <c r="G70" s="181"/>
      <c r="H70" s="181"/>
      <c r="I70" s="181"/>
      <c r="J70" s="182">
        <f>J156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8"/>
      <c r="C71" s="179"/>
      <c r="D71" s="180" t="s">
        <v>3903</v>
      </c>
      <c r="E71" s="181"/>
      <c r="F71" s="181"/>
      <c r="G71" s="181"/>
      <c r="H71" s="181"/>
      <c r="I71" s="181"/>
      <c r="J71" s="182">
        <f>J186</f>
        <v>0</v>
      </c>
      <c r="K71" s="179"/>
      <c r="L71" s="183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78"/>
      <c r="C72" s="179"/>
      <c r="D72" s="180" t="s">
        <v>3904</v>
      </c>
      <c r="E72" s="181"/>
      <c r="F72" s="181"/>
      <c r="G72" s="181"/>
      <c r="H72" s="181"/>
      <c r="I72" s="181"/>
      <c r="J72" s="182">
        <f>J222</f>
        <v>0</v>
      </c>
      <c r="K72" s="179"/>
      <c r="L72" s="183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218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3" t="str">
        <f>E7</f>
        <v>Kolovraty - dostupné bydlení</v>
      </c>
      <c r="F82" s="35"/>
      <c r="G82" s="35"/>
      <c r="H82" s="35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207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3" t="s">
        <v>599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209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98" t="s">
        <v>3291</v>
      </c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3292</v>
      </c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SO-04.03.07 - Zařizovací předměty</v>
      </c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22</v>
      </c>
      <c r="D90" s="43"/>
      <c r="E90" s="43"/>
      <c r="F90" s="30" t="str">
        <f>F16</f>
        <v>Kolovraty</v>
      </c>
      <c r="G90" s="43"/>
      <c r="H90" s="43"/>
      <c r="I90" s="35" t="s">
        <v>24</v>
      </c>
      <c r="J90" s="75" t="str">
        <f>IF(J16="","",J16)</f>
        <v>28. 6. 2021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26</v>
      </c>
      <c r="D92" s="43"/>
      <c r="E92" s="43"/>
      <c r="F92" s="30" t="str">
        <f>E19</f>
        <v>atelier HETA s.r.o.</v>
      </c>
      <c r="G92" s="43"/>
      <c r="H92" s="43"/>
      <c r="I92" s="35" t="s">
        <v>32</v>
      </c>
      <c r="J92" s="39" t="str">
        <f>E25</f>
        <v>atelier HETA s.r.o.</v>
      </c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30</v>
      </c>
      <c r="D93" s="43"/>
      <c r="E93" s="43"/>
      <c r="F93" s="30" t="str">
        <f>IF(E22="","",E22)</f>
        <v>Vyplň údaj</v>
      </c>
      <c r="G93" s="43"/>
      <c r="H93" s="43"/>
      <c r="I93" s="35" t="s">
        <v>34</v>
      </c>
      <c r="J93" s="39" t="str">
        <f>E28</f>
        <v>Toman Martin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1" customFormat="1" ht="29.28" customHeight="1">
      <c r="A95" s="189"/>
      <c r="B95" s="190"/>
      <c r="C95" s="191" t="s">
        <v>219</v>
      </c>
      <c r="D95" s="192" t="s">
        <v>58</v>
      </c>
      <c r="E95" s="192" t="s">
        <v>54</v>
      </c>
      <c r="F95" s="192" t="s">
        <v>55</v>
      </c>
      <c r="G95" s="192" t="s">
        <v>220</v>
      </c>
      <c r="H95" s="192" t="s">
        <v>221</v>
      </c>
      <c r="I95" s="192" t="s">
        <v>222</v>
      </c>
      <c r="J95" s="192" t="s">
        <v>213</v>
      </c>
      <c r="K95" s="193" t="s">
        <v>223</v>
      </c>
      <c r="L95" s="194"/>
      <c r="M95" s="95" t="s">
        <v>21</v>
      </c>
      <c r="N95" s="96" t="s">
        <v>43</v>
      </c>
      <c r="O95" s="96" t="s">
        <v>224</v>
      </c>
      <c r="P95" s="96" t="s">
        <v>225</v>
      </c>
      <c r="Q95" s="96" t="s">
        <v>226</v>
      </c>
      <c r="R95" s="96" t="s">
        <v>227</v>
      </c>
      <c r="S95" s="96" t="s">
        <v>228</v>
      </c>
      <c r="T95" s="97" t="s">
        <v>229</v>
      </c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</row>
    <row r="96" s="2" customFormat="1" ht="22.8" customHeight="1">
      <c r="A96" s="41"/>
      <c r="B96" s="42"/>
      <c r="C96" s="102" t="s">
        <v>230</v>
      </c>
      <c r="D96" s="43"/>
      <c r="E96" s="43"/>
      <c r="F96" s="43"/>
      <c r="G96" s="43"/>
      <c r="H96" s="43"/>
      <c r="I96" s="43"/>
      <c r="J96" s="195">
        <f>BK96</f>
        <v>0</v>
      </c>
      <c r="K96" s="43"/>
      <c r="L96" s="47"/>
      <c r="M96" s="98"/>
      <c r="N96" s="196"/>
      <c r="O96" s="99"/>
      <c r="P96" s="197">
        <f>P97+P126+P156+P186+P222</f>
        <v>0</v>
      </c>
      <c r="Q96" s="99"/>
      <c r="R96" s="197">
        <f>R97+R126+R156+R186+R222</f>
        <v>0</v>
      </c>
      <c r="S96" s="99"/>
      <c r="T96" s="198">
        <f>T97+T126+T156+T186+T222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72</v>
      </c>
      <c r="AU96" s="20" t="s">
        <v>214</v>
      </c>
      <c r="BK96" s="199">
        <f>BK97+BK126+BK156+BK186+BK222</f>
        <v>0</v>
      </c>
    </row>
    <row r="97" s="12" customFormat="1" ht="25.92" customHeight="1">
      <c r="A97" s="12"/>
      <c r="B97" s="200"/>
      <c r="C97" s="201"/>
      <c r="D97" s="202" t="s">
        <v>72</v>
      </c>
      <c r="E97" s="203" t="s">
        <v>480</v>
      </c>
      <c r="F97" s="203" t="s">
        <v>3905</v>
      </c>
      <c r="G97" s="201"/>
      <c r="H97" s="201"/>
      <c r="I97" s="204"/>
      <c r="J97" s="205">
        <f>BK97</f>
        <v>0</v>
      </c>
      <c r="K97" s="201"/>
      <c r="L97" s="206"/>
      <c r="M97" s="207"/>
      <c r="N97" s="208"/>
      <c r="O97" s="208"/>
      <c r="P97" s="209">
        <f>SUM(P98:P125)</f>
        <v>0</v>
      </c>
      <c r="Q97" s="208"/>
      <c r="R97" s="209">
        <f>SUM(R98:R125)</f>
        <v>0</v>
      </c>
      <c r="S97" s="208"/>
      <c r="T97" s="210">
        <f>SUM(T98:T125)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80</v>
      </c>
      <c r="AT97" s="212" t="s">
        <v>72</v>
      </c>
      <c r="AU97" s="212" t="s">
        <v>73</v>
      </c>
      <c r="AY97" s="211" t="s">
        <v>233</v>
      </c>
      <c r="BK97" s="213">
        <f>SUM(BK98:BK125)</f>
        <v>0</v>
      </c>
    </row>
    <row r="98" s="2" customFormat="1" ht="24.15" customHeight="1">
      <c r="A98" s="41"/>
      <c r="B98" s="42"/>
      <c r="C98" s="216" t="s">
        <v>80</v>
      </c>
      <c r="D98" s="216" t="s">
        <v>235</v>
      </c>
      <c r="E98" s="217" t="s">
        <v>3906</v>
      </c>
      <c r="F98" s="218" t="s">
        <v>3907</v>
      </c>
      <c r="G98" s="219" t="s">
        <v>402</v>
      </c>
      <c r="H98" s="220">
        <v>1</v>
      </c>
      <c r="I98" s="221"/>
      <c r="J98" s="222">
        <f>ROUND(I98*H98,2)</f>
        <v>0</v>
      </c>
      <c r="K98" s="218" t="s">
        <v>342</v>
      </c>
      <c r="L98" s="47"/>
      <c r="M98" s="223" t="s">
        <v>21</v>
      </c>
      <c r="N98" s="224" t="s">
        <v>45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240</v>
      </c>
      <c r="AT98" s="227" t="s">
        <v>235</v>
      </c>
      <c r="AU98" s="227" t="s">
        <v>80</v>
      </c>
      <c r="AY98" s="20" t="s">
        <v>233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86</v>
      </c>
      <c r="BK98" s="228">
        <f>ROUND(I98*H98,2)</f>
        <v>0</v>
      </c>
      <c r="BL98" s="20" t="s">
        <v>240</v>
      </c>
      <c r="BM98" s="227" t="s">
        <v>86</v>
      </c>
    </row>
    <row r="99" s="2" customFormat="1" ht="16.5" customHeight="1">
      <c r="A99" s="41"/>
      <c r="B99" s="42"/>
      <c r="C99" s="216" t="s">
        <v>86</v>
      </c>
      <c r="D99" s="216" t="s">
        <v>235</v>
      </c>
      <c r="E99" s="217" t="s">
        <v>3908</v>
      </c>
      <c r="F99" s="218" t="s">
        <v>3909</v>
      </c>
      <c r="G99" s="219" t="s">
        <v>402</v>
      </c>
      <c r="H99" s="220">
        <v>1</v>
      </c>
      <c r="I99" s="221"/>
      <c r="J99" s="222">
        <f>ROUND(I99*H99,2)</f>
        <v>0</v>
      </c>
      <c r="K99" s="218" t="s">
        <v>342</v>
      </c>
      <c r="L99" s="47"/>
      <c r="M99" s="223" t="s">
        <v>21</v>
      </c>
      <c r="N99" s="224" t="s">
        <v>45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240</v>
      </c>
      <c r="AT99" s="227" t="s">
        <v>235</v>
      </c>
      <c r="AU99" s="227" t="s">
        <v>80</v>
      </c>
      <c r="AY99" s="20" t="s">
        <v>233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86</v>
      </c>
      <c r="BK99" s="228">
        <f>ROUND(I99*H99,2)</f>
        <v>0</v>
      </c>
      <c r="BL99" s="20" t="s">
        <v>240</v>
      </c>
      <c r="BM99" s="227" t="s">
        <v>240</v>
      </c>
    </row>
    <row r="100" s="2" customFormat="1" ht="16.5" customHeight="1">
      <c r="A100" s="41"/>
      <c r="B100" s="42"/>
      <c r="C100" s="216" t="s">
        <v>117</v>
      </c>
      <c r="D100" s="216" t="s">
        <v>235</v>
      </c>
      <c r="E100" s="217" t="s">
        <v>3910</v>
      </c>
      <c r="F100" s="218" t="s">
        <v>3911</v>
      </c>
      <c r="G100" s="219" t="s">
        <v>402</v>
      </c>
      <c r="H100" s="220">
        <v>1</v>
      </c>
      <c r="I100" s="221"/>
      <c r="J100" s="222">
        <f>ROUND(I100*H100,2)</f>
        <v>0</v>
      </c>
      <c r="K100" s="218" t="s">
        <v>342</v>
      </c>
      <c r="L100" s="47"/>
      <c r="M100" s="223" t="s">
        <v>21</v>
      </c>
      <c r="N100" s="224" t="s">
        <v>45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240</v>
      </c>
      <c r="AT100" s="227" t="s">
        <v>235</v>
      </c>
      <c r="AU100" s="227" t="s">
        <v>80</v>
      </c>
      <c r="AY100" s="20" t="s">
        <v>233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86</v>
      </c>
      <c r="BK100" s="228">
        <f>ROUND(I100*H100,2)</f>
        <v>0</v>
      </c>
      <c r="BL100" s="20" t="s">
        <v>240</v>
      </c>
      <c r="BM100" s="227" t="s">
        <v>276</v>
      </c>
    </row>
    <row r="101" s="2" customFormat="1" ht="21.75" customHeight="1">
      <c r="A101" s="41"/>
      <c r="B101" s="42"/>
      <c r="C101" s="216" t="s">
        <v>240</v>
      </c>
      <c r="D101" s="216" t="s">
        <v>235</v>
      </c>
      <c r="E101" s="217" t="s">
        <v>3912</v>
      </c>
      <c r="F101" s="218" t="s">
        <v>3913</v>
      </c>
      <c r="G101" s="219" t="s">
        <v>402</v>
      </c>
      <c r="H101" s="220">
        <v>1</v>
      </c>
      <c r="I101" s="221"/>
      <c r="J101" s="222">
        <f>ROUND(I101*H101,2)</f>
        <v>0</v>
      </c>
      <c r="K101" s="218" t="s">
        <v>342</v>
      </c>
      <c r="L101" s="47"/>
      <c r="M101" s="223" t="s">
        <v>21</v>
      </c>
      <c r="N101" s="224" t="s">
        <v>45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240</v>
      </c>
      <c r="AT101" s="227" t="s">
        <v>235</v>
      </c>
      <c r="AU101" s="227" t="s">
        <v>80</v>
      </c>
      <c r="AY101" s="20" t="s">
        <v>233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86</v>
      </c>
      <c r="BK101" s="228">
        <f>ROUND(I101*H101,2)</f>
        <v>0</v>
      </c>
      <c r="BL101" s="20" t="s">
        <v>240</v>
      </c>
      <c r="BM101" s="227" t="s">
        <v>289</v>
      </c>
    </row>
    <row r="102" s="2" customFormat="1" ht="24.15" customHeight="1">
      <c r="A102" s="41"/>
      <c r="B102" s="42"/>
      <c r="C102" s="216" t="s">
        <v>270</v>
      </c>
      <c r="D102" s="216" t="s">
        <v>235</v>
      </c>
      <c r="E102" s="217" t="s">
        <v>3914</v>
      </c>
      <c r="F102" s="218" t="s">
        <v>3915</v>
      </c>
      <c r="G102" s="219" t="s">
        <v>402</v>
      </c>
      <c r="H102" s="220">
        <v>1</v>
      </c>
      <c r="I102" s="221"/>
      <c r="J102" s="222">
        <f>ROUND(I102*H102,2)</f>
        <v>0</v>
      </c>
      <c r="K102" s="218" t="s">
        <v>342</v>
      </c>
      <c r="L102" s="47"/>
      <c r="M102" s="223" t="s">
        <v>21</v>
      </c>
      <c r="N102" s="224" t="s">
        <v>45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240</v>
      </c>
      <c r="AT102" s="227" t="s">
        <v>235</v>
      </c>
      <c r="AU102" s="227" t="s">
        <v>80</v>
      </c>
      <c r="AY102" s="20" t="s">
        <v>233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86</v>
      </c>
      <c r="BK102" s="228">
        <f>ROUND(I102*H102,2)</f>
        <v>0</v>
      </c>
      <c r="BL102" s="20" t="s">
        <v>240</v>
      </c>
      <c r="BM102" s="227" t="s">
        <v>302</v>
      </c>
    </row>
    <row r="103" s="2" customFormat="1" ht="16.5" customHeight="1">
      <c r="A103" s="41"/>
      <c r="B103" s="42"/>
      <c r="C103" s="216" t="s">
        <v>276</v>
      </c>
      <c r="D103" s="216" t="s">
        <v>235</v>
      </c>
      <c r="E103" s="217" t="s">
        <v>3916</v>
      </c>
      <c r="F103" s="218" t="s">
        <v>3917</v>
      </c>
      <c r="G103" s="219" t="s">
        <v>402</v>
      </c>
      <c r="H103" s="220">
        <v>1</v>
      </c>
      <c r="I103" s="221"/>
      <c r="J103" s="222">
        <f>ROUND(I103*H103,2)</f>
        <v>0</v>
      </c>
      <c r="K103" s="218" t="s">
        <v>342</v>
      </c>
      <c r="L103" s="47"/>
      <c r="M103" s="223" t="s">
        <v>21</v>
      </c>
      <c r="N103" s="224" t="s">
        <v>45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240</v>
      </c>
      <c r="AT103" s="227" t="s">
        <v>235</v>
      </c>
      <c r="AU103" s="227" t="s">
        <v>80</v>
      </c>
      <c r="AY103" s="20" t="s">
        <v>233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86</v>
      </c>
      <c r="BK103" s="228">
        <f>ROUND(I103*H103,2)</f>
        <v>0</v>
      </c>
      <c r="BL103" s="20" t="s">
        <v>240</v>
      </c>
      <c r="BM103" s="227" t="s">
        <v>371</v>
      </c>
    </row>
    <row r="104" s="2" customFormat="1" ht="24.15" customHeight="1">
      <c r="A104" s="41"/>
      <c r="B104" s="42"/>
      <c r="C104" s="216" t="s">
        <v>284</v>
      </c>
      <c r="D104" s="216" t="s">
        <v>235</v>
      </c>
      <c r="E104" s="217" t="s">
        <v>3918</v>
      </c>
      <c r="F104" s="218" t="s">
        <v>3919</v>
      </c>
      <c r="G104" s="219" t="s">
        <v>402</v>
      </c>
      <c r="H104" s="220">
        <v>1</v>
      </c>
      <c r="I104" s="221"/>
      <c r="J104" s="222">
        <f>ROUND(I104*H104,2)</f>
        <v>0</v>
      </c>
      <c r="K104" s="218" t="s">
        <v>342</v>
      </c>
      <c r="L104" s="47"/>
      <c r="M104" s="223" t="s">
        <v>21</v>
      </c>
      <c r="N104" s="224" t="s">
        <v>45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240</v>
      </c>
      <c r="AT104" s="227" t="s">
        <v>235</v>
      </c>
      <c r="AU104" s="227" t="s">
        <v>80</v>
      </c>
      <c r="AY104" s="20" t="s">
        <v>233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86</v>
      </c>
      <c r="BK104" s="228">
        <f>ROUND(I104*H104,2)</f>
        <v>0</v>
      </c>
      <c r="BL104" s="20" t="s">
        <v>240</v>
      </c>
      <c r="BM104" s="227" t="s">
        <v>383</v>
      </c>
    </row>
    <row r="105" s="2" customFormat="1" ht="16.5" customHeight="1">
      <c r="A105" s="41"/>
      <c r="B105" s="42"/>
      <c r="C105" s="216" t="s">
        <v>289</v>
      </c>
      <c r="D105" s="216" t="s">
        <v>235</v>
      </c>
      <c r="E105" s="217" t="s">
        <v>3920</v>
      </c>
      <c r="F105" s="218" t="s">
        <v>3921</v>
      </c>
      <c r="G105" s="219" t="s">
        <v>402</v>
      </c>
      <c r="H105" s="220">
        <v>1</v>
      </c>
      <c r="I105" s="221"/>
      <c r="J105" s="222">
        <f>ROUND(I105*H105,2)</f>
        <v>0</v>
      </c>
      <c r="K105" s="218" t="s">
        <v>342</v>
      </c>
      <c r="L105" s="47"/>
      <c r="M105" s="223" t="s">
        <v>21</v>
      </c>
      <c r="N105" s="224" t="s">
        <v>45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240</v>
      </c>
      <c r="AT105" s="227" t="s">
        <v>235</v>
      </c>
      <c r="AU105" s="227" t="s">
        <v>80</v>
      </c>
      <c r="AY105" s="20" t="s">
        <v>233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86</v>
      </c>
      <c r="BK105" s="228">
        <f>ROUND(I105*H105,2)</f>
        <v>0</v>
      </c>
      <c r="BL105" s="20" t="s">
        <v>240</v>
      </c>
      <c r="BM105" s="227" t="s">
        <v>394</v>
      </c>
    </row>
    <row r="106" s="2" customFormat="1" ht="16.5" customHeight="1">
      <c r="A106" s="41"/>
      <c r="B106" s="42"/>
      <c r="C106" s="216" t="s">
        <v>296</v>
      </c>
      <c r="D106" s="216" t="s">
        <v>235</v>
      </c>
      <c r="E106" s="217" t="s">
        <v>3922</v>
      </c>
      <c r="F106" s="218" t="s">
        <v>3923</v>
      </c>
      <c r="G106" s="219" t="s">
        <v>402</v>
      </c>
      <c r="H106" s="220">
        <v>1</v>
      </c>
      <c r="I106" s="221"/>
      <c r="J106" s="222">
        <f>ROUND(I106*H106,2)</f>
        <v>0</v>
      </c>
      <c r="K106" s="218" t="s">
        <v>342</v>
      </c>
      <c r="L106" s="47"/>
      <c r="M106" s="223" t="s">
        <v>21</v>
      </c>
      <c r="N106" s="224" t="s">
        <v>45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240</v>
      </c>
      <c r="AT106" s="227" t="s">
        <v>235</v>
      </c>
      <c r="AU106" s="227" t="s">
        <v>80</v>
      </c>
      <c r="AY106" s="20" t="s">
        <v>233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86</v>
      </c>
      <c r="BK106" s="228">
        <f>ROUND(I106*H106,2)</f>
        <v>0</v>
      </c>
      <c r="BL106" s="20" t="s">
        <v>240</v>
      </c>
      <c r="BM106" s="227" t="s">
        <v>405</v>
      </c>
    </row>
    <row r="107" s="2" customFormat="1" ht="16.5" customHeight="1">
      <c r="A107" s="41"/>
      <c r="B107" s="42"/>
      <c r="C107" s="216" t="s">
        <v>302</v>
      </c>
      <c r="D107" s="216" t="s">
        <v>235</v>
      </c>
      <c r="E107" s="217" t="s">
        <v>3924</v>
      </c>
      <c r="F107" s="218" t="s">
        <v>3925</v>
      </c>
      <c r="G107" s="219" t="s">
        <v>402</v>
      </c>
      <c r="H107" s="220">
        <v>2</v>
      </c>
      <c r="I107" s="221"/>
      <c r="J107" s="222">
        <f>ROUND(I107*H107,2)</f>
        <v>0</v>
      </c>
      <c r="K107" s="218" t="s">
        <v>342</v>
      </c>
      <c r="L107" s="47"/>
      <c r="M107" s="223" t="s">
        <v>21</v>
      </c>
      <c r="N107" s="224" t="s">
        <v>45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240</v>
      </c>
      <c r="AT107" s="227" t="s">
        <v>235</v>
      </c>
      <c r="AU107" s="227" t="s">
        <v>80</v>
      </c>
      <c r="AY107" s="20" t="s">
        <v>233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86</v>
      </c>
      <c r="BK107" s="228">
        <f>ROUND(I107*H107,2)</f>
        <v>0</v>
      </c>
      <c r="BL107" s="20" t="s">
        <v>240</v>
      </c>
      <c r="BM107" s="227" t="s">
        <v>415</v>
      </c>
    </row>
    <row r="108" s="2" customFormat="1" ht="16.5" customHeight="1">
      <c r="A108" s="41"/>
      <c r="B108" s="42"/>
      <c r="C108" s="216" t="s">
        <v>314</v>
      </c>
      <c r="D108" s="216" t="s">
        <v>235</v>
      </c>
      <c r="E108" s="217" t="s">
        <v>3926</v>
      </c>
      <c r="F108" s="218" t="s">
        <v>3927</v>
      </c>
      <c r="G108" s="219" t="s">
        <v>402</v>
      </c>
      <c r="H108" s="220">
        <v>1</v>
      </c>
      <c r="I108" s="221"/>
      <c r="J108" s="222">
        <f>ROUND(I108*H108,2)</f>
        <v>0</v>
      </c>
      <c r="K108" s="218" t="s">
        <v>342</v>
      </c>
      <c r="L108" s="47"/>
      <c r="M108" s="223" t="s">
        <v>21</v>
      </c>
      <c r="N108" s="224" t="s">
        <v>45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240</v>
      </c>
      <c r="AT108" s="227" t="s">
        <v>235</v>
      </c>
      <c r="AU108" s="227" t="s">
        <v>80</v>
      </c>
      <c r="AY108" s="20" t="s">
        <v>233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86</v>
      </c>
      <c r="BK108" s="228">
        <f>ROUND(I108*H108,2)</f>
        <v>0</v>
      </c>
      <c r="BL108" s="20" t="s">
        <v>240</v>
      </c>
      <c r="BM108" s="227" t="s">
        <v>422</v>
      </c>
    </row>
    <row r="109" s="2" customFormat="1" ht="16.5" customHeight="1">
      <c r="A109" s="41"/>
      <c r="B109" s="42"/>
      <c r="C109" s="216" t="s">
        <v>371</v>
      </c>
      <c r="D109" s="216" t="s">
        <v>235</v>
      </c>
      <c r="E109" s="217" t="s">
        <v>3928</v>
      </c>
      <c r="F109" s="218" t="s">
        <v>3929</v>
      </c>
      <c r="G109" s="219" t="s">
        <v>402</v>
      </c>
      <c r="H109" s="220">
        <v>1</v>
      </c>
      <c r="I109" s="221"/>
      <c r="J109" s="222">
        <f>ROUND(I109*H109,2)</f>
        <v>0</v>
      </c>
      <c r="K109" s="218" t="s">
        <v>342</v>
      </c>
      <c r="L109" s="47"/>
      <c r="M109" s="223" t="s">
        <v>21</v>
      </c>
      <c r="N109" s="224" t="s">
        <v>45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240</v>
      </c>
      <c r="AT109" s="227" t="s">
        <v>235</v>
      </c>
      <c r="AU109" s="227" t="s">
        <v>80</v>
      </c>
      <c r="AY109" s="20" t="s">
        <v>233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86</v>
      </c>
      <c r="BK109" s="228">
        <f>ROUND(I109*H109,2)</f>
        <v>0</v>
      </c>
      <c r="BL109" s="20" t="s">
        <v>240</v>
      </c>
      <c r="BM109" s="227" t="s">
        <v>431</v>
      </c>
    </row>
    <row r="110" s="2" customFormat="1" ht="24.15" customHeight="1">
      <c r="A110" s="41"/>
      <c r="B110" s="42"/>
      <c r="C110" s="216" t="s">
        <v>377</v>
      </c>
      <c r="D110" s="216" t="s">
        <v>235</v>
      </c>
      <c r="E110" s="217" t="s">
        <v>3930</v>
      </c>
      <c r="F110" s="218" t="s">
        <v>3931</v>
      </c>
      <c r="G110" s="219" t="s">
        <v>402</v>
      </c>
      <c r="H110" s="220">
        <v>1</v>
      </c>
      <c r="I110" s="221"/>
      <c r="J110" s="222">
        <f>ROUND(I110*H110,2)</f>
        <v>0</v>
      </c>
      <c r="K110" s="218" t="s">
        <v>342</v>
      </c>
      <c r="L110" s="47"/>
      <c r="M110" s="223" t="s">
        <v>21</v>
      </c>
      <c r="N110" s="224" t="s">
        <v>45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240</v>
      </c>
      <c r="AT110" s="227" t="s">
        <v>235</v>
      </c>
      <c r="AU110" s="227" t="s">
        <v>80</v>
      </c>
      <c r="AY110" s="20" t="s">
        <v>233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86</v>
      </c>
      <c r="BK110" s="228">
        <f>ROUND(I110*H110,2)</f>
        <v>0</v>
      </c>
      <c r="BL110" s="20" t="s">
        <v>240</v>
      </c>
      <c r="BM110" s="227" t="s">
        <v>441</v>
      </c>
    </row>
    <row r="111" s="2" customFormat="1" ht="16.5" customHeight="1">
      <c r="A111" s="41"/>
      <c r="B111" s="42"/>
      <c r="C111" s="216" t="s">
        <v>383</v>
      </c>
      <c r="D111" s="216" t="s">
        <v>235</v>
      </c>
      <c r="E111" s="217" t="s">
        <v>3932</v>
      </c>
      <c r="F111" s="218" t="s">
        <v>3933</v>
      </c>
      <c r="G111" s="219" t="s">
        <v>402</v>
      </c>
      <c r="H111" s="220">
        <v>1</v>
      </c>
      <c r="I111" s="221"/>
      <c r="J111" s="222">
        <f>ROUND(I111*H111,2)</f>
        <v>0</v>
      </c>
      <c r="K111" s="218" t="s">
        <v>342</v>
      </c>
      <c r="L111" s="47"/>
      <c r="M111" s="223" t="s">
        <v>21</v>
      </c>
      <c r="N111" s="224" t="s">
        <v>45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240</v>
      </c>
      <c r="AT111" s="227" t="s">
        <v>235</v>
      </c>
      <c r="AU111" s="227" t="s">
        <v>80</v>
      </c>
      <c r="AY111" s="20" t="s">
        <v>233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86</v>
      </c>
      <c r="BK111" s="228">
        <f>ROUND(I111*H111,2)</f>
        <v>0</v>
      </c>
      <c r="BL111" s="20" t="s">
        <v>240</v>
      </c>
      <c r="BM111" s="227" t="s">
        <v>451</v>
      </c>
    </row>
    <row r="112" s="2" customFormat="1" ht="24.15" customHeight="1">
      <c r="A112" s="41"/>
      <c r="B112" s="42"/>
      <c r="C112" s="216" t="s">
        <v>8</v>
      </c>
      <c r="D112" s="216" t="s">
        <v>235</v>
      </c>
      <c r="E112" s="217" t="s">
        <v>3934</v>
      </c>
      <c r="F112" s="218" t="s">
        <v>3935</v>
      </c>
      <c r="G112" s="219" t="s">
        <v>402</v>
      </c>
      <c r="H112" s="220">
        <v>1</v>
      </c>
      <c r="I112" s="221"/>
      <c r="J112" s="222">
        <f>ROUND(I112*H112,2)</f>
        <v>0</v>
      </c>
      <c r="K112" s="218" t="s">
        <v>342</v>
      </c>
      <c r="L112" s="47"/>
      <c r="M112" s="223" t="s">
        <v>21</v>
      </c>
      <c r="N112" s="224" t="s">
        <v>45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240</v>
      </c>
      <c r="AT112" s="227" t="s">
        <v>235</v>
      </c>
      <c r="AU112" s="227" t="s">
        <v>80</v>
      </c>
      <c r="AY112" s="20" t="s">
        <v>233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86</v>
      </c>
      <c r="BK112" s="228">
        <f>ROUND(I112*H112,2)</f>
        <v>0</v>
      </c>
      <c r="BL112" s="20" t="s">
        <v>240</v>
      </c>
      <c r="BM112" s="227" t="s">
        <v>465</v>
      </c>
    </row>
    <row r="113" s="2" customFormat="1">
      <c r="A113" s="41"/>
      <c r="B113" s="42"/>
      <c r="C113" s="43"/>
      <c r="D113" s="236" t="s">
        <v>409</v>
      </c>
      <c r="E113" s="43"/>
      <c r="F113" s="281" t="s">
        <v>3936</v>
      </c>
      <c r="G113" s="43"/>
      <c r="H113" s="43"/>
      <c r="I113" s="231"/>
      <c r="J113" s="43"/>
      <c r="K113" s="43"/>
      <c r="L113" s="47"/>
      <c r="M113" s="232"/>
      <c r="N113" s="233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409</v>
      </c>
      <c r="AU113" s="20" t="s">
        <v>80</v>
      </c>
    </row>
    <row r="114" s="2" customFormat="1" ht="21.75" customHeight="1">
      <c r="A114" s="41"/>
      <c r="B114" s="42"/>
      <c r="C114" s="216" t="s">
        <v>394</v>
      </c>
      <c r="D114" s="216" t="s">
        <v>235</v>
      </c>
      <c r="E114" s="217" t="s">
        <v>3937</v>
      </c>
      <c r="F114" s="218" t="s">
        <v>3938</v>
      </c>
      <c r="G114" s="219" t="s">
        <v>402</v>
      </c>
      <c r="H114" s="220">
        <v>1</v>
      </c>
      <c r="I114" s="221"/>
      <c r="J114" s="222">
        <f>ROUND(I114*H114,2)</f>
        <v>0</v>
      </c>
      <c r="K114" s="218" t="s">
        <v>342</v>
      </c>
      <c r="L114" s="47"/>
      <c r="M114" s="223" t="s">
        <v>21</v>
      </c>
      <c r="N114" s="224" t="s">
        <v>45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240</v>
      </c>
      <c r="AT114" s="227" t="s">
        <v>235</v>
      </c>
      <c r="AU114" s="227" t="s">
        <v>80</v>
      </c>
      <c r="AY114" s="20" t="s">
        <v>233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86</v>
      </c>
      <c r="BK114" s="228">
        <f>ROUND(I114*H114,2)</f>
        <v>0</v>
      </c>
      <c r="BL114" s="20" t="s">
        <v>240</v>
      </c>
      <c r="BM114" s="227" t="s">
        <v>569</v>
      </c>
    </row>
    <row r="115" s="2" customFormat="1" ht="24.15" customHeight="1">
      <c r="A115" s="41"/>
      <c r="B115" s="42"/>
      <c r="C115" s="216" t="s">
        <v>399</v>
      </c>
      <c r="D115" s="216" t="s">
        <v>235</v>
      </c>
      <c r="E115" s="217" t="s">
        <v>3939</v>
      </c>
      <c r="F115" s="218" t="s">
        <v>3940</v>
      </c>
      <c r="G115" s="219" t="s">
        <v>402</v>
      </c>
      <c r="H115" s="220">
        <v>1</v>
      </c>
      <c r="I115" s="221"/>
      <c r="J115" s="222">
        <f>ROUND(I115*H115,2)</f>
        <v>0</v>
      </c>
      <c r="K115" s="218" t="s">
        <v>342</v>
      </c>
      <c r="L115" s="47"/>
      <c r="M115" s="223" t="s">
        <v>21</v>
      </c>
      <c r="N115" s="224" t="s">
        <v>45</v>
      </c>
      <c r="O115" s="87"/>
      <c r="P115" s="225">
        <f>O115*H115</f>
        <v>0</v>
      </c>
      <c r="Q115" s="225">
        <v>0</v>
      </c>
      <c r="R115" s="225">
        <f>Q115*H115</f>
        <v>0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240</v>
      </c>
      <c r="AT115" s="227" t="s">
        <v>235</v>
      </c>
      <c r="AU115" s="227" t="s">
        <v>80</v>
      </c>
      <c r="AY115" s="20" t="s">
        <v>233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86</v>
      </c>
      <c r="BK115" s="228">
        <f>ROUND(I115*H115,2)</f>
        <v>0</v>
      </c>
      <c r="BL115" s="20" t="s">
        <v>240</v>
      </c>
      <c r="BM115" s="227" t="s">
        <v>1081</v>
      </c>
    </row>
    <row r="116" s="2" customFormat="1" ht="24.15" customHeight="1">
      <c r="A116" s="41"/>
      <c r="B116" s="42"/>
      <c r="C116" s="216" t="s">
        <v>405</v>
      </c>
      <c r="D116" s="216" t="s">
        <v>235</v>
      </c>
      <c r="E116" s="217" t="s">
        <v>3941</v>
      </c>
      <c r="F116" s="218" t="s">
        <v>3942</v>
      </c>
      <c r="G116" s="219" t="s">
        <v>402</v>
      </c>
      <c r="H116" s="220">
        <v>1</v>
      </c>
      <c r="I116" s="221"/>
      <c r="J116" s="222">
        <f>ROUND(I116*H116,2)</f>
        <v>0</v>
      </c>
      <c r="K116" s="218" t="s">
        <v>342</v>
      </c>
      <c r="L116" s="47"/>
      <c r="M116" s="223" t="s">
        <v>21</v>
      </c>
      <c r="N116" s="224" t="s">
        <v>45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240</v>
      </c>
      <c r="AT116" s="227" t="s">
        <v>235</v>
      </c>
      <c r="AU116" s="227" t="s">
        <v>80</v>
      </c>
      <c r="AY116" s="20" t="s">
        <v>233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86</v>
      </c>
      <c r="BK116" s="228">
        <f>ROUND(I116*H116,2)</f>
        <v>0</v>
      </c>
      <c r="BL116" s="20" t="s">
        <v>240</v>
      </c>
      <c r="BM116" s="227" t="s">
        <v>1099</v>
      </c>
    </row>
    <row r="117" s="2" customFormat="1">
      <c r="A117" s="41"/>
      <c r="B117" s="42"/>
      <c r="C117" s="43"/>
      <c r="D117" s="236" t="s">
        <v>409</v>
      </c>
      <c r="E117" s="43"/>
      <c r="F117" s="281" t="s">
        <v>3943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409</v>
      </c>
      <c r="AU117" s="20" t="s">
        <v>80</v>
      </c>
    </row>
    <row r="118" s="2" customFormat="1" ht="21.75" customHeight="1">
      <c r="A118" s="41"/>
      <c r="B118" s="42"/>
      <c r="C118" s="216" t="s">
        <v>411</v>
      </c>
      <c r="D118" s="216" t="s">
        <v>235</v>
      </c>
      <c r="E118" s="217" t="s">
        <v>3944</v>
      </c>
      <c r="F118" s="218" t="s">
        <v>3945</v>
      </c>
      <c r="G118" s="219" t="s">
        <v>402</v>
      </c>
      <c r="H118" s="220">
        <v>2</v>
      </c>
      <c r="I118" s="221"/>
      <c r="J118" s="222">
        <f>ROUND(I118*H118,2)</f>
        <v>0</v>
      </c>
      <c r="K118" s="218" t="s">
        <v>342</v>
      </c>
      <c r="L118" s="47"/>
      <c r="M118" s="223" t="s">
        <v>21</v>
      </c>
      <c r="N118" s="224" t="s">
        <v>45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240</v>
      </c>
      <c r="AT118" s="227" t="s">
        <v>235</v>
      </c>
      <c r="AU118" s="227" t="s">
        <v>80</v>
      </c>
      <c r="AY118" s="20" t="s">
        <v>233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86</v>
      </c>
      <c r="BK118" s="228">
        <f>ROUND(I118*H118,2)</f>
        <v>0</v>
      </c>
      <c r="BL118" s="20" t="s">
        <v>240</v>
      </c>
      <c r="BM118" s="227" t="s">
        <v>1118</v>
      </c>
    </row>
    <row r="119" s="2" customFormat="1" ht="16.5" customHeight="1">
      <c r="A119" s="41"/>
      <c r="B119" s="42"/>
      <c r="C119" s="216" t="s">
        <v>415</v>
      </c>
      <c r="D119" s="216" t="s">
        <v>235</v>
      </c>
      <c r="E119" s="217" t="s">
        <v>3946</v>
      </c>
      <c r="F119" s="218" t="s">
        <v>3947</v>
      </c>
      <c r="G119" s="219" t="s">
        <v>402</v>
      </c>
      <c r="H119" s="220">
        <v>1</v>
      </c>
      <c r="I119" s="221"/>
      <c r="J119" s="222">
        <f>ROUND(I119*H119,2)</f>
        <v>0</v>
      </c>
      <c r="K119" s="218" t="s">
        <v>342</v>
      </c>
      <c r="L119" s="47"/>
      <c r="M119" s="223" t="s">
        <v>21</v>
      </c>
      <c r="N119" s="224" t="s">
        <v>45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240</v>
      </c>
      <c r="AT119" s="227" t="s">
        <v>235</v>
      </c>
      <c r="AU119" s="227" t="s">
        <v>80</v>
      </c>
      <c r="AY119" s="20" t="s">
        <v>233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86</v>
      </c>
      <c r="BK119" s="228">
        <f>ROUND(I119*H119,2)</f>
        <v>0</v>
      </c>
      <c r="BL119" s="20" t="s">
        <v>240</v>
      </c>
      <c r="BM119" s="227" t="s">
        <v>1131</v>
      </c>
    </row>
    <row r="120" s="2" customFormat="1">
      <c r="A120" s="41"/>
      <c r="B120" s="42"/>
      <c r="C120" s="43"/>
      <c r="D120" s="236" t="s">
        <v>409</v>
      </c>
      <c r="E120" s="43"/>
      <c r="F120" s="281" t="s">
        <v>3948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409</v>
      </c>
      <c r="AU120" s="20" t="s">
        <v>80</v>
      </c>
    </row>
    <row r="121" s="2" customFormat="1" ht="16.5" customHeight="1">
      <c r="A121" s="41"/>
      <c r="B121" s="42"/>
      <c r="C121" s="216" t="s">
        <v>7</v>
      </c>
      <c r="D121" s="216" t="s">
        <v>235</v>
      </c>
      <c r="E121" s="217" t="s">
        <v>3924</v>
      </c>
      <c r="F121" s="218" t="s">
        <v>3925</v>
      </c>
      <c r="G121" s="219" t="s">
        <v>402</v>
      </c>
      <c r="H121" s="220">
        <v>2</v>
      </c>
      <c r="I121" s="221"/>
      <c r="J121" s="222">
        <f>ROUND(I121*H121,2)</f>
        <v>0</v>
      </c>
      <c r="K121" s="218" t="s">
        <v>342</v>
      </c>
      <c r="L121" s="47"/>
      <c r="M121" s="223" t="s">
        <v>21</v>
      </c>
      <c r="N121" s="224" t="s">
        <v>45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240</v>
      </c>
      <c r="AT121" s="227" t="s">
        <v>235</v>
      </c>
      <c r="AU121" s="227" t="s">
        <v>80</v>
      </c>
      <c r="AY121" s="20" t="s">
        <v>233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86</v>
      </c>
      <c r="BK121" s="228">
        <f>ROUND(I121*H121,2)</f>
        <v>0</v>
      </c>
      <c r="BL121" s="20" t="s">
        <v>240</v>
      </c>
      <c r="BM121" s="227" t="s">
        <v>1169</v>
      </c>
    </row>
    <row r="122" s="2" customFormat="1">
      <c r="A122" s="41"/>
      <c r="B122" s="42"/>
      <c r="C122" s="43"/>
      <c r="D122" s="236" t="s">
        <v>409</v>
      </c>
      <c r="E122" s="43"/>
      <c r="F122" s="281" t="s">
        <v>3948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409</v>
      </c>
      <c r="AU122" s="20" t="s">
        <v>80</v>
      </c>
    </row>
    <row r="123" s="2" customFormat="1" ht="16.5" customHeight="1">
      <c r="A123" s="41"/>
      <c r="B123" s="42"/>
      <c r="C123" s="216" t="s">
        <v>422</v>
      </c>
      <c r="D123" s="216" t="s">
        <v>235</v>
      </c>
      <c r="E123" s="217" t="s">
        <v>3949</v>
      </c>
      <c r="F123" s="218" t="s">
        <v>3950</v>
      </c>
      <c r="G123" s="219" t="s">
        <v>402</v>
      </c>
      <c r="H123" s="220">
        <v>1</v>
      </c>
      <c r="I123" s="221"/>
      <c r="J123" s="222">
        <f>ROUND(I123*H123,2)</f>
        <v>0</v>
      </c>
      <c r="K123" s="218" t="s">
        <v>342</v>
      </c>
      <c r="L123" s="47"/>
      <c r="M123" s="223" t="s">
        <v>21</v>
      </c>
      <c r="N123" s="224" t="s">
        <v>45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240</v>
      </c>
      <c r="AT123" s="227" t="s">
        <v>235</v>
      </c>
      <c r="AU123" s="227" t="s">
        <v>80</v>
      </c>
      <c r="AY123" s="20" t="s">
        <v>233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86</v>
      </c>
      <c r="BK123" s="228">
        <f>ROUND(I123*H123,2)</f>
        <v>0</v>
      </c>
      <c r="BL123" s="20" t="s">
        <v>240</v>
      </c>
      <c r="BM123" s="227" t="s">
        <v>1183</v>
      </c>
    </row>
    <row r="124" s="2" customFormat="1" ht="16.5" customHeight="1">
      <c r="A124" s="41"/>
      <c r="B124" s="42"/>
      <c r="C124" s="216" t="s">
        <v>427</v>
      </c>
      <c r="D124" s="216" t="s">
        <v>235</v>
      </c>
      <c r="E124" s="217" t="s">
        <v>3951</v>
      </c>
      <c r="F124" s="218" t="s">
        <v>3952</v>
      </c>
      <c r="G124" s="219" t="s">
        <v>402</v>
      </c>
      <c r="H124" s="220">
        <v>1</v>
      </c>
      <c r="I124" s="221"/>
      <c r="J124" s="222">
        <f>ROUND(I124*H124,2)</f>
        <v>0</v>
      </c>
      <c r="K124" s="218" t="s">
        <v>342</v>
      </c>
      <c r="L124" s="47"/>
      <c r="M124" s="223" t="s">
        <v>21</v>
      </c>
      <c r="N124" s="224" t="s">
        <v>45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240</v>
      </c>
      <c r="AT124" s="227" t="s">
        <v>235</v>
      </c>
      <c r="AU124" s="227" t="s">
        <v>80</v>
      </c>
      <c r="AY124" s="20" t="s">
        <v>233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86</v>
      </c>
      <c r="BK124" s="228">
        <f>ROUND(I124*H124,2)</f>
        <v>0</v>
      </c>
      <c r="BL124" s="20" t="s">
        <v>240</v>
      </c>
      <c r="BM124" s="227" t="s">
        <v>1202</v>
      </c>
    </row>
    <row r="125" s="2" customFormat="1">
      <c r="A125" s="41"/>
      <c r="B125" s="42"/>
      <c r="C125" s="43"/>
      <c r="D125" s="236" t="s">
        <v>409</v>
      </c>
      <c r="E125" s="43"/>
      <c r="F125" s="281" t="s">
        <v>3953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409</v>
      </c>
      <c r="AU125" s="20" t="s">
        <v>80</v>
      </c>
    </row>
    <row r="126" s="12" customFormat="1" ht="25.92" customHeight="1">
      <c r="A126" s="12"/>
      <c r="B126" s="200"/>
      <c r="C126" s="201"/>
      <c r="D126" s="202" t="s">
        <v>72</v>
      </c>
      <c r="E126" s="203" t="s">
        <v>521</v>
      </c>
      <c r="F126" s="203" t="s">
        <v>3954</v>
      </c>
      <c r="G126" s="201"/>
      <c r="H126" s="201"/>
      <c r="I126" s="204"/>
      <c r="J126" s="205">
        <f>BK126</f>
        <v>0</v>
      </c>
      <c r="K126" s="201"/>
      <c r="L126" s="206"/>
      <c r="M126" s="207"/>
      <c r="N126" s="208"/>
      <c r="O126" s="208"/>
      <c r="P126" s="209">
        <f>SUM(P127:P155)</f>
        <v>0</v>
      </c>
      <c r="Q126" s="208"/>
      <c r="R126" s="209">
        <f>SUM(R127:R155)</f>
        <v>0</v>
      </c>
      <c r="S126" s="208"/>
      <c r="T126" s="210">
        <f>SUM(T127:T155)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11" t="s">
        <v>80</v>
      </c>
      <c r="AT126" s="212" t="s">
        <v>72</v>
      </c>
      <c r="AU126" s="212" t="s">
        <v>73</v>
      </c>
      <c r="AY126" s="211" t="s">
        <v>233</v>
      </c>
      <c r="BK126" s="213">
        <f>SUM(BK127:BK155)</f>
        <v>0</v>
      </c>
    </row>
    <row r="127" s="2" customFormat="1" ht="24.15" customHeight="1">
      <c r="A127" s="41"/>
      <c r="B127" s="42"/>
      <c r="C127" s="216" t="s">
        <v>431</v>
      </c>
      <c r="D127" s="216" t="s">
        <v>235</v>
      </c>
      <c r="E127" s="217" t="s">
        <v>3906</v>
      </c>
      <c r="F127" s="218" t="s">
        <v>3907</v>
      </c>
      <c r="G127" s="219" t="s">
        <v>402</v>
      </c>
      <c r="H127" s="220">
        <v>1</v>
      </c>
      <c r="I127" s="221"/>
      <c r="J127" s="222">
        <f>ROUND(I127*H127,2)</f>
        <v>0</v>
      </c>
      <c r="K127" s="218" t="s">
        <v>342</v>
      </c>
      <c r="L127" s="47"/>
      <c r="M127" s="223" t="s">
        <v>21</v>
      </c>
      <c r="N127" s="224" t="s">
        <v>45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240</v>
      </c>
      <c r="AT127" s="227" t="s">
        <v>235</v>
      </c>
      <c r="AU127" s="227" t="s">
        <v>80</v>
      </c>
      <c r="AY127" s="20" t="s">
        <v>233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86</v>
      </c>
      <c r="BK127" s="228">
        <f>ROUND(I127*H127,2)</f>
        <v>0</v>
      </c>
      <c r="BL127" s="20" t="s">
        <v>240</v>
      </c>
      <c r="BM127" s="227" t="s">
        <v>3955</v>
      </c>
    </row>
    <row r="128" s="2" customFormat="1" ht="16.5" customHeight="1">
      <c r="A128" s="41"/>
      <c r="B128" s="42"/>
      <c r="C128" s="216" t="s">
        <v>436</v>
      </c>
      <c r="D128" s="216" t="s">
        <v>235</v>
      </c>
      <c r="E128" s="217" t="s">
        <v>3908</v>
      </c>
      <c r="F128" s="218" t="s">
        <v>3909</v>
      </c>
      <c r="G128" s="219" t="s">
        <v>402</v>
      </c>
      <c r="H128" s="220">
        <v>1</v>
      </c>
      <c r="I128" s="221"/>
      <c r="J128" s="222">
        <f>ROUND(I128*H128,2)</f>
        <v>0</v>
      </c>
      <c r="K128" s="218" t="s">
        <v>342</v>
      </c>
      <c r="L128" s="47"/>
      <c r="M128" s="223" t="s">
        <v>21</v>
      </c>
      <c r="N128" s="224" t="s">
        <v>45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240</v>
      </c>
      <c r="AT128" s="227" t="s">
        <v>235</v>
      </c>
      <c r="AU128" s="227" t="s">
        <v>80</v>
      </c>
      <c r="AY128" s="20" t="s">
        <v>233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86</v>
      </c>
      <c r="BK128" s="228">
        <f>ROUND(I128*H128,2)</f>
        <v>0</v>
      </c>
      <c r="BL128" s="20" t="s">
        <v>240</v>
      </c>
      <c r="BM128" s="227" t="s">
        <v>1211</v>
      </c>
    </row>
    <row r="129" s="2" customFormat="1" ht="16.5" customHeight="1">
      <c r="A129" s="41"/>
      <c r="B129" s="42"/>
      <c r="C129" s="216" t="s">
        <v>441</v>
      </c>
      <c r="D129" s="216" t="s">
        <v>235</v>
      </c>
      <c r="E129" s="217" t="s">
        <v>3910</v>
      </c>
      <c r="F129" s="218" t="s">
        <v>3911</v>
      </c>
      <c r="G129" s="219" t="s">
        <v>402</v>
      </c>
      <c r="H129" s="220">
        <v>1</v>
      </c>
      <c r="I129" s="221"/>
      <c r="J129" s="222">
        <f>ROUND(I129*H129,2)</f>
        <v>0</v>
      </c>
      <c r="K129" s="218" t="s">
        <v>342</v>
      </c>
      <c r="L129" s="47"/>
      <c r="M129" s="223" t="s">
        <v>21</v>
      </c>
      <c r="N129" s="224" t="s">
        <v>45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240</v>
      </c>
      <c r="AT129" s="227" t="s">
        <v>235</v>
      </c>
      <c r="AU129" s="227" t="s">
        <v>80</v>
      </c>
      <c r="AY129" s="20" t="s">
        <v>233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86</v>
      </c>
      <c r="BK129" s="228">
        <f>ROUND(I129*H129,2)</f>
        <v>0</v>
      </c>
      <c r="BL129" s="20" t="s">
        <v>240</v>
      </c>
      <c r="BM129" s="227" t="s">
        <v>1226</v>
      </c>
    </row>
    <row r="130" s="2" customFormat="1" ht="21.75" customHeight="1">
      <c r="A130" s="41"/>
      <c r="B130" s="42"/>
      <c r="C130" s="216" t="s">
        <v>447</v>
      </c>
      <c r="D130" s="216" t="s">
        <v>235</v>
      </c>
      <c r="E130" s="217" t="s">
        <v>3912</v>
      </c>
      <c r="F130" s="218" t="s">
        <v>3913</v>
      </c>
      <c r="G130" s="219" t="s">
        <v>402</v>
      </c>
      <c r="H130" s="220">
        <v>1</v>
      </c>
      <c r="I130" s="221"/>
      <c r="J130" s="222">
        <f>ROUND(I130*H130,2)</f>
        <v>0</v>
      </c>
      <c r="K130" s="218" t="s">
        <v>342</v>
      </c>
      <c r="L130" s="47"/>
      <c r="M130" s="223" t="s">
        <v>21</v>
      </c>
      <c r="N130" s="224" t="s">
        <v>45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240</v>
      </c>
      <c r="AT130" s="227" t="s">
        <v>235</v>
      </c>
      <c r="AU130" s="227" t="s">
        <v>80</v>
      </c>
      <c r="AY130" s="20" t="s">
        <v>233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86</v>
      </c>
      <c r="BK130" s="228">
        <f>ROUND(I130*H130,2)</f>
        <v>0</v>
      </c>
      <c r="BL130" s="20" t="s">
        <v>240</v>
      </c>
      <c r="BM130" s="227" t="s">
        <v>1238</v>
      </c>
    </row>
    <row r="131" s="2" customFormat="1" ht="16.5" customHeight="1">
      <c r="A131" s="41"/>
      <c r="B131" s="42"/>
      <c r="C131" s="216" t="s">
        <v>451</v>
      </c>
      <c r="D131" s="216" t="s">
        <v>235</v>
      </c>
      <c r="E131" s="217" t="s">
        <v>3946</v>
      </c>
      <c r="F131" s="218" t="s">
        <v>3947</v>
      </c>
      <c r="G131" s="219" t="s">
        <v>402</v>
      </c>
      <c r="H131" s="220">
        <v>1</v>
      </c>
      <c r="I131" s="221"/>
      <c r="J131" s="222">
        <f>ROUND(I131*H131,2)</f>
        <v>0</v>
      </c>
      <c r="K131" s="218" t="s">
        <v>342</v>
      </c>
      <c r="L131" s="47"/>
      <c r="M131" s="223" t="s">
        <v>21</v>
      </c>
      <c r="N131" s="224" t="s">
        <v>45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240</v>
      </c>
      <c r="AT131" s="227" t="s">
        <v>235</v>
      </c>
      <c r="AU131" s="227" t="s">
        <v>80</v>
      </c>
      <c r="AY131" s="20" t="s">
        <v>233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86</v>
      </c>
      <c r="BK131" s="228">
        <f>ROUND(I131*H131,2)</f>
        <v>0</v>
      </c>
      <c r="BL131" s="20" t="s">
        <v>240</v>
      </c>
      <c r="BM131" s="227" t="s">
        <v>765</v>
      </c>
    </row>
    <row r="132" s="2" customFormat="1" ht="24.15" customHeight="1">
      <c r="A132" s="41"/>
      <c r="B132" s="42"/>
      <c r="C132" s="216" t="s">
        <v>456</v>
      </c>
      <c r="D132" s="216" t="s">
        <v>235</v>
      </c>
      <c r="E132" s="217" t="s">
        <v>3914</v>
      </c>
      <c r="F132" s="218" t="s">
        <v>3915</v>
      </c>
      <c r="G132" s="219" t="s">
        <v>402</v>
      </c>
      <c r="H132" s="220">
        <v>1</v>
      </c>
      <c r="I132" s="221"/>
      <c r="J132" s="222">
        <f>ROUND(I132*H132,2)</f>
        <v>0</v>
      </c>
      <c r="K132" s="218" t="s">
        <v>342</v>
      </c>
      <c r="L132" s="47"/>
      <c r="M132" s="223" t="s">
        <v>21</v>
      </c>
      <c r="N132" s="224" t="s">
        <v>45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240</v>
      </c>
      <c r="AT132" s="227" t="s">
        <v>235</v>
      </c>
      <c r="AU132" s="227" t="s">
        <v>80</v>
      </c>
      <c r="AY132" s="20" t="s">
        <v>233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86</v>
      </c>
      <c r="BK132" s="228">
        <f>ROUND(I132*H132,2)</f>
        <v>0</v>
      </c>
      <c r="BL132" s="20" t="s">
        <v>240</v>
      </c>
      <c r="BM132" s="227" t="s">
        <v>1264</v>
      </c>
    </row>
    <row r="133" s="2" customFormat="1" ht="16.5" customHeight="1">
      <c r="A133" s="41"/>
      <c r="B133" s="42"/>
      <c r="C133" s="216" t="s">
        <v>465</v>
      </c>
      <c r="D133" s="216" t="s">
        <v>235</v>
      </c>
      <c r="E133" s="217" t="s">
        <v>3916</v>
      </c>
      <c r="F133" s="218" t="s">
        <v>3917</v>
      </c>
      <c r="G133" s="219" t="s">
        <v>402</v>
      </c>
      <c r="H133" s="220">
        <v>1</v>
      </c>
      <c r="I133" s="221"/>
      <c r="J133" s="222">
        <f>ROUND(I133*H133,2)</f>
        <v>0</v>
      </c>
      <c r="K133" s="218" t="s">
        <v>342</v>
      </c>
      <c r="L133" s="47"/>
      <c r="M133" s="223" t="s">
        <v>21</v>
      </c>
      <c r="N133" s="224" t="s">
        <v>45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240</v>
      </c>
      <c r="AT133" s="227" t="s">
        <v>235</v>
      </c>
      <c r="AU133" s="227" t="s">
        <v>80</v>
      </c>
      <c r="AY133" s="20" t="s">
        <v>233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86</v>
      </c>
      <c r="BK133" s="228">
        <f>ROUND(I133*H133,2)</f>
        <v>0</v>
      </c>
      <c r="BL133" s="20" t="s">
        <v>240</v>
      </c>
      <c r="BM133" s="227" t="s">
        <v>1277</v>
      </c>
    </row>
    <row r="134" s="2" customFormat="1" ht="24.15" customHeight="1">
      <c r="A134" s="41"/>
      <c r="B134" s="42"/>
      <c r="C134" s="216" t="s">
        <v>470</v>
      </c>
      <c r="D134" s="216" t="s">
        <v>235</v>
      </c>
      <c r="E134" s="217" t="s">
        <v>3918</v>
      </c>
      <c r="F134" s="218" t="s">
        <v>3919</v>
      </c>
      <c r="G134" s="219" t="s">
        <v>402</v>
      </c>
      <c r="H134" s="220">
        <v>1</v>
      </c>
      <c r="I134" s="221"/>
      <c r="J134" s="222">
        <f>ROUND(I134*H134,2)</f>
        <v>0</v>
      </c>
      <c r="K134" s="218" t="s">
        <v>342</v>
      </c>
      <c r="L134" s="47"/>
      <c r="M134" s="223" t="s">
        <v>21</v>
      </c>
      <c r="N134" s="224" t="s">
        <v>45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240</v>
      </c>
      <c r="AT134" s="227" t="s">
        <v>235</v>
      </c>
      <c r="AU134" s="227" t="s">
        <v>80</v>
      </c>
      <c r="AY134" s="20" t="s">
        <v>233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86</v>
      </c>
      <c r="BK134" s="228">
        <f>ROUND(I134*H134,2)</f>
        <v>0</v>
      </c>
      <c r="BL134" s="20" t="s">
        <v>240</v>
      </c>
      <c r="BM134" s="227" t="s">
        <v>1297</v>
      </c>
    </row>
    <row r="135" s="2" customFormat="1" ht="16.5" customHeight="1">
      <c r="A135" s="41"/>
      <c r="B135" s="42"/>
      <c r="C135" s="216" t="s">
        <v>569</v>
      </c>
      <c r="D135" s="216" t="s">
        <v>235</v>
      </c>
      <c r="E135" s="217" t="s">
        <v>3920</v>
      </c>
      <c r="F135" s="218" t="s">
        <v>3921</v>
      </c>
      <c r="G135" s="219" t="s">
        <v>402</v>
      </c>
      <c r="H135" s="220">
        <v>1</v>
      </c>
      <c r="I135" s="221"/>
      <c r="J135" s="222">
        <f>ROUND(I135*H135,2)</f>
        <v>0</v>
      </c>
      <c r="K135" s="218" t="s">
        <v>342</v>
      </c>
      <c r="L135" s="47"/>
      <c r="M135" s="223" t="s">
        <v>21</v>
      </c>
      <c r="N135" s="224" t="s">
        <v>45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240</v>
      </c>
      <c r="AT135" s="227" t="s">
        <v>235</v>
      </c>
      <c r="AU135" s="227" t="s">
        <v>80</v>
      </c>
      <c r="AY135" s="20" t="s">
        <v>233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86</v>
      </c>
      <c r="BK135" s="228">
        <f>ROUND(I135*H135,2)</f>
        <v>0</v>
      </c>
      <c r="BL135" s="20" t="s">
        <v>240</v>
      </c>
      <c r="BM135" s="227" t="s">
        <v>1307</v>
      </c>
    </row>
    <row r="136" s="2" customFormat="1" ht="16.5" customHeight="1">
      <c r="A136" s="41"/>
      <c r="B136" s="42"/>
      <c r="C136" s="216" t="s">
        <v>1076</v>
      </c>
      <c r="D136" s="216" t="s">
        <v>235</v>
      </c>
      <c r="E136" s="217" t="s">
        <v>3922</v>
      </c>
      <c r="F136" s="218" t="s">
        <v>3923</v>
      </c>
      <c r="G136" s="219" t="s">
        <v>402</v>
      </c>
      <c r="H136" s="220">
        <v>1</v>
      </c>
      <c r="I136" s="221"/>
      <c r="J136" s="222">
        <f>ROUND(I136*H136,2)</f>
        <v>0</v>
      </c>
      <c r="K136" s="218" t="s">
        <v>342</v>
      </c>
      <c r="L136" s="47"/>
      <c r="M136" s="223" t="s">
        <v>21</v>
      </c>
      <c r="N136" s="224" t="s">
        <v>45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240</v>
      </c>
      <c r="AT136" s="227" t="s">
        <v>235</v>
      </c>
      <c r="AU136" s="227" t="s">
        <v>80</v>
      </c>
      <c r="AY136" s="20" t="s">
        <v>233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86</v>
      </c>
      <c r="BK136" s="228">
        <f>ROUND(I136*H136,2)</f>
        <v>0</v>
      </c>
      <c r="BL136" s="20" t="s">
        <v>240</v>
      </c>
      <c r="BM136" s="227" t="s">
        <v>1318</v>
      </c>
    </row>
    <row r="137" s="2" customFormat="1" ht="16.5" customHeight="1">
      <c r="A137" s="41"/>
      <c r="B137" s="42"/>
      <c r="C137" s="216" t="s">
        <v>1081</v>
      </c>
      <c r="D137" s="216" t="s">
        <v>235</v>
      </c>
      <c r="E137" s="217" t="s">
        <v>3924</v>
      </c>
      <c r="F137" s="218" t="s">
        <v>3925</v>
      </c>
      <c r="G137" s="219" t="s">
        <v>402</v>
      </c>
      <c r="H137" s="220">
        <v>2</v>
      </c>
      <c r="I137" s="221"/>
      <c r="J137" s="222">
        <f>ROUND(I137*H137,2)</f>
        <v>0</v>
      </c>
      <c r="K137" s="218" t="s">
        <v>342</v>
      </c>
      <c r="L137" s="47"/>
      <c r="M137" s="223" t="s">
        <v>21</v>
      </c>
      <c r="N137" s="224" t="s">
        <v>45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240</v>
      </c>
      <c r="AT137" s="227" t="s">
        <v>235</v>
      </c>
      <c r="AU137" s="227" t="s">
        <v>80</v>
      </c>
      <c r="AY137" s="20" t="s">
        <v>233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86</v>
      </c>
      <c r="BK137" s="228">
        <f>ROUND(I137*H137,2)</f>
        <v>0</v>
      </c>
      <c r="BL137" s="20" t="s">
        <v>240</v>
      </c>
      <c r="BM137" s="227" t="s">
        <v>1330</v>
      </c>
    </row>
    <row r="138" s="2" customFormat="1" ht="16.5" customHeight="1">
      <c r="A138" s="41"/>
      <c r="B138" s="42"/>
      <c r="C138" s="216" t="s">
        <v>1086</v>
      </c>
      <c r="D138" s="216" t="s">
        <v>235</v>
      </c>
      <c r="E138" s="217" t="s">
        <v>3926</v>
      </c>
      <c r="F138" s="218" t="s">
        <v>3927</v>
      </c>
      <c r="G138" s="219" t="s">
        <v>402</v>
      </c>
      <c r="H138" s="220">
        <v>1</v>
      </c>
      <c r="I138" s="221"/>
      <c r="J138" s="222">
        <f>ROUND(I138*H138,2)</f>
        <v>0</v>
      </c>
      <c r="K138" s="218" t="s">
        <v>342</v>
      </c>
      <c r="L138" s="47"/>
      <c r="M138" s="223" t="s">
        <v>21</v>
      </c>
      <c r="N138" s="224" t="s">
        <v>45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240</v>
      </c>
      <c r="AT138" s="227" t="s">
        <v>235</v>
      </c>
      <c r="AU138" s="227" t="s">
        <v>80</v>
      </c>
      <c r="AY138" s="20" t="s">
        <v>233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86</v>
      </c>
      <c r="BK138" s="228">
        <f>ROUND(I138*H138,2)</f>
        <v>0</v>
      </c>
      <c r="BL138" s="20" t="s">
        <v>240</v>
      </c>
      <c r="BM138" s="227" t="s">
        <v>1343</v>
      </c>
    </row>
    <row r="139" s="2" customFormat="1" ht="16.5" customHeight="1">
      <c r="A139" s="41"/>
      <c r="B139" s="42"/>
      <c r="C139" s="216" t="s">
        <v>1099</v>
      </c>
      <c r="D139" s="216" t="s">
        <v>235</v>
      </c>
      <c r="E139" s="217" t="s">
        <v>3928</v>
      </c>
      <c r="F139" s="218" t="s">
        <v>3929</v>
      </c>
      <c r="G139" s="219" t="s">
        <v>402</v>
      </c>
      <c r="H139" s="220">
        <v>1</v>
      </c>
      <c r="I139" s="221"/>
      <c r="J139" s="222">
        <f>ROUND(I139*H139,2)</f>
        <v>0</v>
      </c>
      <c r="K139" s="218" t="s">
        <v>342</v>
      </c>
      <c r="L139" s="47"/>
      <c r="M139" s="223" t="s">
        <v>21</v>
      </c>
      <c r="N139" s="224" t="s">
        <v>45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240</v>
      </c>
      <c r="AT139" s="227" t="s">
        <v>235</v>
      </c>
      <c r="AU139" s="227" t="s">
        <v>80</v>
      </c>
      <c r="AY139" s="20" t="s">
        <v>233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86</v>
      </c>
      <c r="BK139" s="228">
        <f>ROUND(I139*H139,2)</f>
        <v>0</v>
      </c>
      <c r="BL139" s="20" t="s">
        <v>240</v>
      </c>
      <c r="BM139" s="227" t="s">
        <v>1357</v>
      </c>
    </row>
    <row r="140" s="2" customFormat="1" ht="24.15" customHeight="1">
      <c r="A140" s="41"/>
      <c r="B140" s="42"/>
      <c r="C140" s="216" t="s">
        <v>1104</v>
      </c>
      <c r="D140" s="216" t="s">
        <v>235</v>
      </c>
      <c r="E140" s="217" t="s">
        <v>3930</v>
      </c>
      <c r="F140" s="218" t="s">
        <v>3931</v>
      </c>
      <c r="G140" s="219" t="s">
        <v>402</v>
      </c>
      <c r="H140" s="220">
        <v>1</v>
      </c>
      <c r="I140" s="221"/>
      <c r="J140" s="222">
        <f>ROUND(I140*H140,2)</f>
        <v>0</v>
      </c>
      <c r="K140" s="218" t="s">
        <v>342</v>
      </c>
      <c r="L140" s="47"/>
      <c r="M140" s="223" t="s">
        <v>21</v>
      </c>
      <c r="N140" s="224" t="s">
        <v>45</v>
      </c>
      <c r="O140" s="87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240</v>
      </c>
      <c r="AT140" s="227" t="s">
        <v>235</v>
      </c>
      <c r="AU140" s="227" t="s">
        <v>80</v>
      </c>
      <c r="AY140" s="20" t="s">
        <v>233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86</v>
      </c>
      <c r="BK140" s="228">
        <f>ROUND(I140*H140,2)</f>
        <v>0</v>
      </c>
      <c r="BL140" s="20" t="s">
        <v>240</v>
      </c>
      <c r="BM140" s="227" t="s">
        <v>1367</v>
      </c>
    </row>
    <row r="141" s="2" customFormat="1" ht="16.5" customHeight="1">
      <c r="A141" s="41"/>
      <c r="B141" s="42"/>
      <c r="C141" s="216" t="s">
        <v>1109</v>
      </c>
      <c r="D141" s="216" t="s">
        <v>235</v>
      </c>
      <c r="E141" s="217" t="s">
        <v>3932</v>
      </c>
      <c r="F141" s="218" t="s">
        <v>3933</v>
      </c>
      <c r="G141" s="219" t="s">
        <v>402</v>
      </c>
      <c r="H141" s="220">
        <v>1</v>
      </c>
      <c r="I141" s="221"/>
      <c r="J141" s="222">
        <f>ROUND(I141*H141,2)</f>
        <v>0</v>
      </c>
      <c r="K141" s="218" t="s">
        <v>342</v>
      </c>
      <c r="L141" s="47"/>
      <c r="M141" s="223" t="s">
        <v>21</v>
      </c>
      <c r="N141" s="224" t="s">
        <v>45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240</v>
      </c>
      <c r="AT141" s="227" t="s">
        <v>235</v>
      </c>
      <c r="AU141" s="227" t="s">
        <v>80</v>
      </c>
      <c r="AY141" s="20" t="s">
        <v>233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86</v>
      </c>
      <c r="BK141" s="228">
        <f>ROUND(I141*H141,2)</f>
        <v>0</v>
      </c>
      <c r="BL141" s="20" t="s">
        <v>240</v>
      </c>
      <c r="BM141" s="227" t="s">
        <v>1384</v>
      </c>
    </row>
    <row r="142" s="2" customFormat="1" ht="24.15" customHeight="1">
      <c r="A142" s="41"/>
      <c r="B142" s="42"/>
      <c r="C142" s="216" t="s">
        <v>1114</v>
      </c>
      <c r="D142" s="216" t="s">
        <v>235</v>
      </c>
      <c r="E142" s="217" t="s">
        <v>3934</v>
      </c>
      <c r="F142" s="218" t="s">
        <v>3935</v>
      </c>
      <c r="G142" s="219" t="s">
        <v>402</v>
      </c>
      <c r="H142" s="220">
        <v>1</v>
      </c>
      <c r="I142" s="221"/>
      <c r="J142" s="222">
        <f>ROUND(I142*H142,2)</f>
        <v>0</v>
      </c>
      <c r="K142" s="218" t="s">
        <v>342</v>
      </c>
      <c r="L142" s="47"/>
      <c r="M142" s="223" t="s">
        <v>21</v>
      </c>
      <c r="N142" s="224" t="s">
        <v>45</v>
      </c>
      <c r="O142" s="87"/>
      <c r="P142" s="225">
        <f>O142*H142</f>
        <v>0</v>
      </c>
      <c r="Q142" s="225">
        <v>0</v>
      </c>
      <c r="R142" s="225">
        <f>Q142*H142</f>
        <v>0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240</v>
      </c>
      <c r="AT142" s="227" t="s">
        <v>235</v>
      </c>
      <c r="AU142" s="227" t="s">
        <v>80</v>
      </c>
      <c r="AY142" s="20" t="s">
        <v>233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86</v>
      </c>
      <c r="BK142" s="228">
        <f>ROUND(I142*H142,2)</f>
        <v>0</v>
      </c>
      <c r="BL142" s="20" t="s">
        <v>240</v>
      </c>
      <c r="BM142" s="227" t="s">
        <v>1406</v>
      </c>
    </row>
    <row r="143" s="2" customFormat="1">
      <c r="A143" s="41"/>
      <c r="B143" s="42"/>
      <c r="C143" s="43"/>
      <c r="D143" s="236" t="s">
        <v>409</v>
      </c>
      <c r="E143" s="43"/>
      <c r="F143" s="281" t="s">
        <v>3936</v>
      </c>
      <c r="G143" s="43"/>
      <c r="H143" s="43"/>
      <c r="I143" s="231"/>
      <c r="J143" s="43"/>
      <c r="K143" s="43"/>
      <c r="L143" s="47"/>
      <c r="M143" s="232"/>
      <c r="N143" s="233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409</v>
      </c>
      <c r="AU143" s="20" t="s">
        <v>80</v>
      </c>
    </row>
    <row r="144" s="2" customFormat="1" ht="21.75" customHeight="1">
      <c r="A144" s="41"/>
      <c r="B144" s="42"/>
      <c r="C144" s="216" t="s">
        <v>1118</v>
      </c>
      <c r="D144" s="216" t="s">
        <v>235</v>
      </c>
      <c r="E144" s="217" t="s">
        <v>3937</v>
      </c>
      <c r="F144" s="218" t="s">
        <v>3938</v>
      </c>
      <c r="G144" s="219" t="s">
        <v>402</v>
      </c>
      <c r="H144" s="220">
        <v>1</v>
      </c>
      <c r="I144" s="221"/>
      <c r="J144" s="222">
        <f>ROUND(I144*H144,2)</f>
        <v>0</v>
      </c>
      <c r="K144" s="218" t="s">
        <v>342</v>
      </c>
      <c r="L144" s="47"/>
      <c r="M144" s="223" t="s">
        <v>21</v>
      </c>
      <c r="N144" s="224" t="s">
        <v>45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240</v>
      </c>
      <c r="AT144" s="227" t="s">
        <v>235</v>
      </c>
      <c r="AU144" s="227" t="s">
        <v>80</v>
      </c>
      <c r="AY144" s="20" t="s">
        <v>233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86</v>
      </c>
      <c r="BK144" s="228">
        <f>ROUND(I144*H144,2)</f>
        <v>0</v>
      </c>
      <c r="BL144" s="20" t="s">
        <v>240</v>
      </c>
      <c r="BM144" s="227" t="s">
        <v>1417</v>
      </c>
    </row>
    <row r="145" s="2" customFormat="1" ht="24.15" customHeight="1">
      <c r="A145" s="41"/>
      <c r="B145" s="42"/>
      <c r="C145" s="216" t="s">
        <v>1126</v>
      </c>
      <c r="D145" s="216" t="s">
        <v>235</v>
      </c>
      <c r="E145" s="217" t="s">
        <v>3939</v>
      </c>
      <c r="F145" s="218" t="s">
        <v>3940</v>
      </c>
      <c r="G145" s="219" t="s">
        <v>402</v>
      </c>
      <c r="H145" s="220">
        <v>1</v>
      </c>
      <c r="I145" s="221"/>
      <c r="J145" s="222">
        <f>ROUND(I145*H145,2)</f>
        <v>0</v>
      </c>
      <c r="K145" s="218" t="s">
        <v>342</v>
      </c>
      <c r="L145" s="47"/>
      <c r="M145" s="223" t="s">
        <v>21</v>
      </c>
      <c r="N145" s="224" t="s">
        <v>45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240</v>
      </c>
      <c r="AT145" s="227" t="s">
        <v>235</v>
      </c>
      <c r="AU145" s="227" t="s">
        <v>80</v>
      </c>
      <c r="AY145" s="20" t="s">
        <v>233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86</v>
      </c>
      <c r="BK145" s="228">
        <f>ROUND(I145*H145,2)</f>
        <v>0</v>
      </c>
      <c r="BL145" s="20" t="s">
        <v>240</v>
      </c>
      <c r="BM145" s="227" t="s">
        <v>1433</v>
      </c>
    </row>
    <row r="146" s="2" customFormat="1" ht="24.15" customHeight="1">
      <c r="A146" s="41"/>
      <c r="B146" s="42"/>
      <c r="C146" s="216" t="s">
        <v>1131</v>
      </c>
      <c r="D146" s="216" t="s">
        <v>235</v>
      </c>
      <c r="E146" s="217" t="s">
        <v>3941</v>
      </c>
      <c r="F146" s="218" t="s">
        <v>3942</v>
      </c>
      <c r="G146" s="219" t="s">
        <v>402</v>
      </c>
      <c r="H146" s="220">
        <v>1</v>
      </c>
      <c r="I146" s="221"/>
      <c r="J146" s="222">
        <f>ROUND(I146*H146,2)</f>
        <v>0</v>
      </c>
      <c r="K146" s="218" t="s">
        <v>342</v>
      </c>
      <c r="L146" s="47"/>
      <c r="M146" s="223" t="s">
        <v>21</v>
      </c>
      <c r="N146" s="224" t="s">
        <v>45</v>
      </c>
      <c r="O146" s="87"/>
      <c r="P146" s="225">
        <f>O146*H146</f>
        <v>0</v>
      </c>
      <c r="Q146" s="225">
        <v>0</v>
      </c>
      <c r="R146" s="225">
        <f>Q146*H146</f>
        <v>0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240</v>
      </c>
      <c r="AT146" s="227" t="s">
        <v>235</v>
      </c>
      <c r="AU146" s="227" t="s">
        <v>80</v>
      </c>
      <c r="AY146" s="20" t="s">
        <v>233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86</v>
      </c>
      <c r="BK146" s="228">
        <f>ROUND(I146*H146,2)</f>
        <v>0</v>
      </c>
      <c r="BL146" s="20" t="s">
        <v>240</v>
      </c>
      <c r="BM146" s="227" t="s">
        <v>1445</v>
      </c>
    </row>
    <row r="147" s="2" customFormat="1">
      <c r="A147" s="41"/>
      <c r="B147" s="42"/>
      <c r="C147" s="43"/>
      <c r="D147" s="236" t="s">
        <v>409</v>
      </c>
      <c r="E147" s="43"/>
      <c r="F147" s="281" t="s">
        <v>3943</v>
      </c>
      <c r="G147" s="43"/>
      <c r="H147" s="43"/>
      <c r="I147" s="231"/>
      <c r="J147" s="43"/>
      <c r="K147" s="43"/>
      <c r="L147" s="47"/>
      <c r="M147" s="232"/>
      <c r="N147" s="233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409</v>
      </c>
      <c r="AU147" s="20" t="s">
        <v>80</v>
      </c>
    </row>
    <row r="148" s="2" customFormat="1" ht="16.5" customHeight="1">
      <c r="A148" s="41"/>
      <c r="B148" s="42"/>
      <c r="C148" s="216" t="s">
        <v>1164</v>
      </c>
      <c r="D148" s="216" t="s">
        <v>235</v>
      </c>
      <c r="E148" s="217" t="s">
        <v>3956</v>
      </c>
      <c r="F148" s="218" t="s">
        <v>3957</v>
      </c>
      <c r="G148" s="219" t="s">
        <v>402</v>
      </c>
      <c r="H148" s="220">
        <v>1</v>
      </c>
      <c r="I148" s="221"/>
      <c r="J148" s="222">
        <f>ROUND(I148*H148,2)</f>
        <v>0</v>
      </c>
      <c r="K148" s="218" t="s">
        <v>342</v>
      </c>
      <c r="L148" s="47"/>
      <c r="M148" s="223" t="s">
        <v>21</v>
      </c>
      <c r="N148" s="224" t="s">
        <v>45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240</v>
      </c>
      <c r="AT148" s="227" t="s">
        <v>235</v>
      </c>
      <c r="AU148" s="227" t="s">
        <v>80</v>
      </c>
      <c r="AY148" s="20" t="s">
        <v>233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86</v>
      </c>
      <c r="BK148" s="228">
        <f>ROUND(I148*H148,2)</f>
        <v>0</v>
      </c>
      <c r="BL148" s="20" t="s">
        <v>240</v>
      </c>
      <c r="BM148" s="227" t="s">
        <v>1456</v>
      </c>
    </row>
    <row r="149" s="2" customFormat="1" ht="21.75" customHeight="1">
      <c r="A149" s="41"/>
      <c r="B149" s="42"/>
      <c r="C149" s="216" t="s">
        <v>1169</v>
      </c>
      <c r="D149" s="216" t="s">
        <v>235</v>
      </c>
      <c r="E149" s="217" t="s">
        <v>3944</v>
      </c>
      <c r="F149" s="218" t="s">
        <v>3945</v>
      </c>
      <c r="G149" s="219" t="s">
        <v>402</v>
      </c>
      <c r="H149" s="220">
        <v>2</v>
      </c>
      <c r="I149" s="221"/>
      <c r="J149" s="222">
        <f>ROUND(I149*H149,2)</f>
        <v>0</v>
      </c>
      <c r="K149" s="218" t="s">
        <v>342</v>
      </c>
      <c r="L149" s="47"/>
      <c r="M149" s="223" t="s">
        <v>21</v>
      </c>
      <c r="N149" s="224" t="s">
        <v>45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240</v>
      </c>
      <c r="AT149" s="227" t="s">
        <v>235</v>
      </c>
      <c r="AU149" s="227" t="s">
        <v>80</v>
      </c>
      <c r="AY149" s="20" t="s">
        <v>233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86</v>
      </c>
      <c r="BK149" s="228">
        <f>ROUND(I149*H149,2)</f>
        <v>0</v>
      </c>
      <c r="BL149" s="20" t="s">
        <v>240</v>
      </c>
      <c r="BM149" s="227" t="s">
        <v>1469</v>
      </c>
    </row>
    <row r="150" s="2" customFormat="1">
      <c r="A150" s="41"/>
      <c r="B150" s="42"/>
      <c r="C150" s="43"/>
      <c r="D150" s="236" t="s">
        <v>409</v>
      </c>
      <c r="E150" s="43"/>
      <c r="F150" s="281" t="s">
        <v>3948</v>
      </c>
      <c r="G150" s="43"/>
      <c r="H150" s="43"/>
      <c r="I150" s="231"/>
      <c r="J150" s="43"/>
      <c r="K150" s="43"/>
      <c r="L150" s="47"/>
      <c r="M150" s="232"/>
      <c r="N150" s="233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409</v>
      </c>
      <c r="AU150" s="20" t="s">
        <v>80</v>
      </c>
    </row>
    <row r="151" s="2" customFormat="1" ht="16.5" customHeight="1">
      <c r="A151" s="41"/>
      <c r="B151" s="42"/>
      <c r="C151" s="216" t="s">
        <v>1174</v>
      </c>
      <c r="D151" s="216" t="s">
        <v>235</v>
      </c>
      <c r="E151" s="217" t="s">
        <v>3924</v>
      </c>
      <c r="F151" s="218" t="s">
        <v>3925</v>
      </c>
      <c r="G151" s="219" t="s">
        <v>402</v>
      </c>
      <c r="H151" s="220">
        <v>2</v>
      </c>
      <c r="I151" s="221"/>
      <c r="J151" s="222">
        <f>ROUND(I151*H151,2)</f>
        <v>0</v>
      </c>
      <c r="K151" s="218" t="s">
        <v>342</v>
      </c>
      <c r="L151" s="47"/>
      <c r="M151" s="223" t="s">
        <v>21</v>
      </c>
      <c r="N151" s="224" t="s">
        <v>45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240</v>
      </c>
      <c r="AT151" s="227" t="s">
        <v>235</v>
      </c>
      <c r="AU151" s="227" t="s">
        <v>80</v>
      </c>
      <c r="AY151" s="20" t="s">
        <v>233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86</v>
      </c>
      <c r="BK151" s="228">
        <f>ROUND(I151*H151,2)</f>
        <v>0</v>
      </c>
      <c r="BL151" s="20" t="s">
        <v>240</v>
      </c>
      <c r="BM151" s="227" t="s">
        <v>1482</v>
      </c>
    </row>
    <row r="152" s="2" customFormat="1">
      <c r="A152" s="41"/>
      <c r="B152" s="42"/>
      <c r="C152" s="43"/>
      <c r="D152" s="236" t="s">
        <v>409</v>
      </c>
      <c r="E152" s="43"/>
      <c r="F152" s="281" t="s">
        <v>3948</v>
      </c>
      <c r="G152" s="43"/>
      <c r="H152" s="43"/>
      <c r="I152" s="231"/>
      <c r="J152" s="43"/>
      <c r="K152" s="43"/>
      <c r="L152" s="47"/>
      <c r="M152" s="232"/>
      <c r="N152" s="233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409</v>
      </c>
      <c r="AU152" s="20" t="s">
        <v>80</v>
      </c>
    </row>
    <row r="153" s="2" customFormat="1" ht="16.5" customHeight="1">
      <c r="A153" s="41"/>
      <c r="B153" s="42"/>
      <c r="C153" s="216" t="s">
        <v>1183</v>
      </c>
      <c r="D153" s="216" t="s">
        <v>235</v>
      </c>
      <c r="E153" s="217" t="s">
        <v>3949</v>
      </c>
      <c r="F153" s="218" t="s">
        <v>3950</v>
      </c>
      <c r="G153" s="219" t="s">
        <v>402</v>
      </c>
      <c r="H153" s="220">
        <v>1</v>
      </c>
      <c r="I153" s="221"/>
      <c r="J153" s="222">
        <f>ROUND(I153*H153,2)</f>
        <v>0</v>
      </c>
      <c r="K153" s="218" t="s">
        <v>342</v>
      </c>
      <c r="L153" s="47"/>
      <c r="M153" s="223" t="s">
        <v>21</v>
      </c>
      <c r="N153" s="224" t="s">
        <v>45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240</v>
      </c>
      <c r="AT153" s="227" t="s">
        <v>235</v>
      </c>
      <c r="AU153" s="227" t="s">
        <v>80</v>
      </c>
      <c r="AY153" s="20" t="s">
        <v>233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86</v>
      </c>
      <c r="BK153" s="228">
        <f>ROUND(I153*H153,2)</f>
        <v>0</v>
      </c>
      <c r="BL153" s="20" t="s">
        <v>240</v>
      </c>
      <c r="BM153" s="227" t="s">
        <v>1492</v>
      </c>
    </row>
    <row r="154" s="2" customFormat="1" ht="16.5" customHeight="1">
      <c r="A154" s="41"/>
      <c r="B154" s="42"/>
      <c r="C154" s="216" t="s">
        <v>1188</v>
      </c>
      <c r="D154" s="216" t="s">
        <v>235</v>
      </c>
      <c r="E154" s="217" t="s">
        <v>3951</v>
      </c>
      <c r="F154" s="218" t="s">
        <v>3952</v>
      </c>
      <c r="G154" s="219" t="s">
        <v>402</v>
      </c>
      <c r="H154" s="220">
        <v>1</v>
      </c>
      <c r="I154" s="221"/>
      <c r="J154" s="222">
        <f>ROUND(I154*H154,2)</f>
        <v>0</v>
      </c>
      <c r="K154" s="218" t="s">
        <v>342</v>
      </c>
      <c r="L154" s="47"/>
      <c r="M154" s="223" t="s">
        <v>21</v>
      </c>
      <c r="N154" s="224" t="s">
        <v>45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240</v>
      </c>
      <c r="AT154" s="227" t="s">
        <v>235</v>
      </c>
      <c r="AU154" s="227" t="s">
        <v>80</v>
      </c>
      <c r="AY154" s="20" t="s">
        <v>233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86</v>
      </c>
      <c r="BK154" s="228">
        <f>ROUND(I154*H154,2)</f>
        <v>0</v>
      </c>
      <c r="BL154" s="20" t="s">
        <v>240</v>
      </c>
      <c r="BM154" s="227" t="s">
        <v>1510</v>
      </c>
    </row>
    <row r="155" s="2" customFormat="1">
      <c r="A155" s="41"/>
      <c r="B155" s="42"/>
      <c r="C155" s="43"/>
      <c r="D155" s="236" t="s">
        <v>409</v>
      </c>
      <c r="E155" s="43"/>
      <c r="F155" s="281" t="s">
        <v>3953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409</v>
      </c>
      <c r="AU155" s="20" t="s">
        <v>80</v>
      </c>
    </row>
    <row r="156" s="12" customFormat="1" ht="25.92" customHeight="1">
      <c r="A156" s="12"/>
      <c r="B156" s="200"/>
      <c r="C156" s="201"/>
      <c r="D156" s="202" t="s">
        <v>72</v>
      </c>
      <c r="E156" s="203" t="s">
        <v>481</v>
      </c>
      <c r="F156" s="203" t="s">
        <v>3958</v>
      </c>
      <c r="G156" s="201"/>
      <c r="H156" s="201"/>
      <c r="I156" s="204"/>
      <c r="J156" s="205">
        <f>BK156</f>
        <v>0</v>
      </c>
      <c r="K156" s="201"/>
      <c r="L156" s="206"/>
      <c r="M156" s="207"/>
      <c r="N156" s="208"/>
      <c r="O156" s="208"/>
      <c r="P156" s="209">
        <f>SUM(P157:P185)</f>
        <v>0</v>
      </c>
      <c r="Q156" s="208"/>
      <c r="R156" s="209">
        <f>SUM(R157:R185)</f>
        <v>0</v>
      </c>
      <c r="S156" s="208"/>
      <c r="T156" s="210">
        <f>SUM(T157:T185)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11" t="s">
        <v>80</v>
      </c>
      <c r="AT156" s="212" t="s">
        <v>72</v>
      </c>
      <c r="AU156" s="212" t="s">
        <v>73</v>
      </c>
      <c r="AY156" s="211" t="s">
        <v>233</v>
      </c>
      <c r="BK156" s="213">
        <f>SUM(BK157:BK185)</f>
        <v>0</v>
      </c>
    </row>
    <row r="157" s="2" customFormat="1" ht="24.15" customHeight="1">
      <c r="A157" s="41"/>
      <c r="B157" s="42"/>
      <c r="C157" s="216" t="s">
        <v>1202</v>
      </c>
      <c r="D157" s="216" t="s">
        <v>235</v>
      </c>
      <c r="E157" s="217" t="s">
        <v>3906</v>
      </c>
      <c r="F157" s="218" t="s">
        <v>3907</v>
      </c>
      <c r="G157" s="219" t="s">
        <v>402</v>
      </c>
      <c r="H157" s="220">
        <v>1</v>
      </c>
      <c r="I157" s="221"/>
      <c r="J157" s="222">
        <f>ROUND(I157*H157,2)</f>
        <v>0</v>
      </c>
      <c r="K157" s="218" t="s">
        <v>342</v>
      </c>
      <c r="L157" s="47"/>
      <c r="M157" s="223" t="s">
        <v>21</v>
      </c>
      <c r="N157" s="224" t="s">
        <v>45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240</v>
      </c>
      <c r="AT157" s="227" t="s">
        <v>235</v>
      </c>
      <c r="AU157" s="227" t="s">
        <v>80</v>
      </c>
      <c r="AY157" s="20" t="s">
        <v>233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86</v>
      </c>
      <c r="BK157" s="228">
        <f>ROUND(I157*H157,2)</f>
        <v>0</v>
      </c>
      <c r="BL157" s="20" t="s">
        <v>240</v>
      </c>
      <c r="BM157" s="227" t="s">
        <v>1521</v>
      </c>
    </row>
    <row r="158" s="2" customFormat="1" ht="16.5" customHeight="1">
      <c r="A158" s="41"/>
      <c r="B158" s="42"/>
      <c r="C158" s="216" t="s">
        <v>1206</v>
      </c>
      <c r="D158" s="216" t="s">
        <v>235</v>
      </c>
      <c r="E158" s="217" t="s">
        <v>3908</v>
      </c>
      <c r="F158" s="218" t="s">
        <v>3909</v>
      </c>
      <c r="G158" s="219" t="s">
        <v>402</v>
      </c>
      <c r="H158" s="220">
        <v>1</v>
      </c>
      <c r="I158" s="221"/>
      <c r="J158" s="222">
        <f>ROUND(I158*H158,2)</f>
        <v>0</v>
      </c>
      <c r="K158" s="218" t="s">
        <v>342</v>
      </c>
      <c r="L158" s="47"/>
      <c r="M158" s="223" t="s">
        <v>21</v>
      </c>
      <c r="N158" s="224" t="s">
        <v>45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0</v>
      </c>
      <c r="T158" s="226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240</v>
      </c>
      <c r="AT158" s="227" t="s">
        <v>235</v>
      </c>
      <c r="AU158" s="227" t="s">
        <v>80</v>
      </c>
      <c r="AY158" s="20" t="s">
        <v>233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86</v>
      </c>
      <c r="BK158" s="228">
        <f>ROUND(I158*H158,2)</f>
        <v>0</v>
      </c>
      <c r="BL158" s="20" t="s">
        <v>240</v>
      </c>
      <c r="BM158" s="227" t="s">
        <v>1540</v>
      </c>
    </row>
    <row r="159" s="2" customFormat="1" ht="16.5" customHeight="1">
      <c r="A159" s="41"/>
      <c r="B159" s="42"/>
      <c r="C159" s="216" t="s">
        <v>1211</v>
      </c>
      <c r="D159" s="216" t="s">
        <v>235</v>
      </c>
      <c r="E159" s="217" t="s">
        <v>3910</v>
      </c>
      <c r="F159" s="218" t="s">
        <v>3911</v>
      </c>
      <c r="G159" s="219" t="s">
        <v>402</v>
      </c>
      <c r="H159" s="220">
        <v>1</v>
      </c>
      <c r="I159" s="221"/>
      <c r="J159" s="222">
        <f>ROUND(I159*H159,2)</f>
        <v>0</v>
      </c>
      <c r="K159" s="218" t="s">
        <v>342</v>
      </c>
      <c r="L159" s="47"/>
      <c r="M159" s="223" t="s">
        <v>21</v>
      </c>
      <c r="N159" s="224" t="s">
        <v>45</v>
      </c>
      <c r="O159" s="87"/>
      <c r="P159" s="225">
        <f>O159*H159</f>
        <v>0</v>
      </c>
      <c r="Q159" s="225">
        <v>0</v>
      </c>
      <c r="R159" s="225">
        <f>Q159*H159</f>
        <v>0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240</v>
      </c>
      <c r="AT159" s="227" t="s">
        <v>235</v>
      </c>
      <c r="AU159" s="227" t="s">
        <v>80</v>
      </c>
      <c r="AY159" s="20" t="s">
        <v>233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86</v>
      </c>
      <c r="BK159" s="228">
        <f>ROUND(I159*H159,2)</f>
        <v>0</v>
      </c>
      <c r="BL159" s="20" t="s">
        <v>240</v>
      </c>
      <c r="BM159" s="227" t="s">
        <v>1555</v>
      </c>
    </row>
    <row r="160" s="2" customFormat="1" ht="21.75" customHeight="1">
      <c r="A160" s="41"/>
      <c r="B160" s="42"/>
      <c r="C160" s="216" t="s">
        <v>1216</v>
      </c>
      <c r="D160" s="216" t="s">
        <v>235</v>
      </c>
      <c r="E160" s="217" t="s">
        <v>3912</v>
      </c>
      <c r="F160" s="218" t="s">
        <v>3913</v>
      </c>
      <c r="G160" s="219" t="s">
        <v>402</v>
      </c>
      <c r="H160" s="220">
        <v>1</v>
      </c>
      <c r="I160" s="221"/>
      <c r="J160" s="222">
        <f>ROUND(I160*H160,2)</f>
        <v>0</v>
      </c>
      <c r="K160" s="218" t="s">
        <v>342</v>
      </c>
      <c r="L160" s="47"/>
      <c r="M160" s="223" t="s">
        <v>21</v>
      </c>
      <c r="N160" s="224" t="s">
        <v>45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240</v>
      </c>
      <c r="AT160" s="227" t="s">
        <v>235</v>
      </c>
      <c r="AU160" s="227" t="s">
        <v>80</v>
      </c>
      <c r="AY160" s="20" t="s">
        <v>233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86</v>
      </c>
      <c r="BK160" s="228">
        <f>ROUND(I160*H160,2)</f>
        <v>0</v>
      </c>
      <c r="BL160" s="20" t="s">
        <v>240</v>
      </c>
      <c r="BM160" s="227" t="s">
        <v>1572</v>
      </c>
    </row>
    <row r="161" s="2" customFormat="1" ht="16.5" customHeight="1">
      <c r="A161" s="41"/>
      <c r="B161" s="42"/>
      <c r="C161" s="216" t="s">
        <v>1226</v>
      </c>
      <c r="D161" s="216" t="s">
        <v>235</v>
      </c>
      <c r="E161" s="217" t="s">
        <v>3946</v>
      </c>
      <c r="F161" s="218" t="s">
        <v>3947</v>
      </c>
      <c r="G161" s="219" t="s">
        <v>402</v>
      </c>
      <c r="H161" s="220">
        <v>1</v>
      </c>
      <c r="I161" s="221"/>
      <c r="J161" s="222">
        <f>ROUND(I161*H161,2)</f>
        <v>0</v>
      </c>
      <c r="K161" s="218" t="s">
        <v>342</v>
      </c>
      <c r="L161" s="47"/>
      <c r="M161" s="223" t="s">
        <v>21</v>
      </c>
      <c r="N161" s="224" t="s">
        <v>45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240</v>
      </c>
      <c r="AT161" s="227" t="s">
        <v>235</v>
      </c>
      <c r="AU161" s="227" t="s">
        <v>80</v>
      </c>
      <c r="AY161" s="20" t="s">
        <v>233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86</v>
      </c>
      <c r="BK161" s="228">
        <f>ROUND(I161*H161,2)</f>
        <v>0</v>
      </c>
      <c r="BL161" s="20" t="s">
        <v>240</v>
      </c>
      <c r="BM161" s="227" t="s">
        <v>1584</v>
      </c>
    </row>
    <row r="162" s="2" customFormat="1" ht="24.15" customHeight="1">
      <c r="A162" s="41"/>
      <c r="B162" s="42"/>
      <c r="C162" s="216" t="s">
        <v>1232</v>
      </c>
      <c r="D162" s="216" t="s">
        <v>235</v>
      </c>
      <c r="E162" s="217" t="s">
        <v>3914</v>
      </c>
      <c r="F162" s="218" t="s">
        <v>3915</v>
      </c>
      <c r="G162" s="219" t="s">
        <v>402</v>
      </c>
      <c r="H162" s="220">
        <v>1</v>
      </c>
      <c r="I162" s="221"/>
      <c r="J162" s="222">
        <f>ROUND(I162*H162,2)</f>
        <v>0</v>
      </c>
      <c r="K162" s="218" t="s">
        <v>342</v>
      </c>
      <c r="L162" s="47"/>
      <c r="M162" s="223" t="s">
        <v>21</v>
      </c>
      <c r="N162" s="224" t="s">
        <v>45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240</v>
      </c>
      <c r="AT162" s="227" t="s">
        <v>235</v>
      </c>
      <c r="AU162" s="227" t="s">
        <v>80</v>
      </c>
      <c r="AY162" s="20" t="s">
        <v>233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86</v>
      </c>
      <c r="BK162" s="228">
        <f>ROUND(I162*H162,2)</f>
        <v>0</v>
      </c>
      <c r="BL162" s="20" t="s">
        <v>240</v>
      </c>
      <c r="BM162" s="227" t="s">
        <v>1599</v>
      </c>
    </row>
    <row r="163" s="2" customFormat="1" ht="16.5" customHeight="1">
      <c r="A163" s="41"/>
      <c r="B163" s="42"/>
      <c r="C163" s="216" t="s">
        <v>1238</v>
      </c>
      <c r="D163" s="216" t="s">
        <v>235</v>
      </c>
      <c r="E163" s="217" t="s">
        <v>3916</v>
      </c>
      <c r="F163" s="218" t="s">
        <v>3917</v>
      </c>
      <c r="G163" s="219" t="s">
        <v>402</v>
      </c>
      <c r="H163" s="220">
        <v>1</v>
      </c>
      <c r="I163" s="221"/>
      <c r="J163" s="222">
        <f>ROUND(I163*H163,2)</f>
        <v>0</v>
      </c>
      <c r="K163" s="218" t="s">
        <v>342</v>
      </c>
      <c r="L163" s="47"/>
      <c r="M163" s="223" t="s">
        <v>21</v>
      </c>
      <c r="N163" s="224" t="s">
        <v>45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240</v>
      </c>
      <c r="AT163" s="227" t="s">
        <v>235</v>
      </c>
      <c r="AU163" s="227" t="s">
        <v>80</v>
      </c>
      <c r="AY163" s="20" t="s">
        <v>233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86</v>
      </c>
      <c r="BK163" s="228">
        <f>ROUND(I163*H163,2)</f>
        <v>0</v>
      </c>
      <c r="BL163" s="20" t="s">
        <v>240</v>
      </c>
      <c r="BM163" s="227" t="s">
        <v>1609</v>
      </c>
    </row>
    <row r="164" s="2" customFormat="1" ht="24.15" customHeight="1">
      <c r="A164" s="41"/>
      <c r="B164" s="42"/>
      <c r="C164" s="216" t="s">
        <v>1244</v>
      </c>
      <c r="D164" s="216" t="s">
        <v>235</v>
      </c>
      <c r="E164" s="217" t="s">
        <v>3918</v>
      </c>
      <c r="F164" s="218" t="s">
        <v>3919</v>
      </c>
      <c r="G164" s="219" t="s">
        <v>402</v>
      </c>
      <c r="H164" s="220">
        <v>1</v>
      </c>
      <c r="I164" s="221"/>
      <c r="J164" s="222">
        <f>ROUND(I164*H164,2)</f>
        <v>0</v>
      </c>
      <c r="K164" s="218" t="s">
        <v>342</v>
      </c>
      <c r="L164" s="47"/>
      <c r="M164" s="223" t="s">
        <v>21</v>
      </c>
      <c r="N164" s="224" t="s">
        <v>45</v>
      </c>
      <c r="O164" s="87"/>
      <c r="P164" s="225">
        <f>O164*H164</f>
        <v>0</v>
      </c>
      <c r="Q164" s="225">
        <v>0</v>
      </c>
      <c r="R164" s="225">
        <f>Q164*H164</f>
        <v>0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240</v>
      </c>
      <c r="AT164" s="227" t="s">
        <v>235</v>
      </c>
      <c r="AU164" s="227" t="s">
        <v>80</v>
      </c>
      <c r="AY164" s="20" t="s">
        <v>233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86</v>
      </c>
      <c r="BK164" s="228">
        <f>ROUND(I164*H164,2)</f>
        <v>0</v>
      </c>
      <c r="BL164" s="20" t="s">
        <v>240</v>
      </c>
      <c r="BM164" s="227" t="s">
        <v>1617</v>
      </c>
    </row>
    <row r="165" s="2" customFormat="1" ht="16.5" customHeight="1">
      <c r="A165" s="41"/>
      <c r="B165" s="42"/>
      <c r="C165" s="216" t="s">
        <v>765</v>
      </c>
      <c r="D165" s="216" t="s">
        <v>235</v>
      </c>
      <c r="E165" s="217" t="s">
        <v>3920</v>
      </c>
      <c r="F165" s="218" t="s">
        <v>3921</v>
      </c>
      <c r="G165" s="219" t="s">
        <v>402</v>
      </c>
      <c r="H165" s="220">
        <v>1</v>
      </c>
      <c r="I165" s="221"/>
      <c r="J165" s="222">
        <f>ROUND(I165*H165,2)</f>
        <v>0</v>
      </c>
      <c r="K165" s="218" t="s">
        <v>342</v>
      </c>
      <c r="L165" s="47"/>
      <c r="M165" s="223" t="s">
        <v>21</v>
      </c>
      <c r="N165" s="224" t="s">
        <v>45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240</v>
      </c>
      <c r="AT165" s="227" t="s">
        <v>235</v>
      </c>
      <c r="AU165" s="227" t="s">
        <v>80</v>
      </c>
      <c r="AY165" s="20" t="s">
        <v>233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86</v>
      </c>
      <c r="BK165" s="228">
        <f>ROUND(I165*H165,2)</f>
        <v>0</v>
      </c>
      <c r="BL165" s="20" t="s">
        <v>240</v>
      </c>
      <c r="BM165" s="227" t="s">
        <v>1629</v>
      </c>
    </row>
    <row r="166" s="2" customFormat="1" ht="16.5" customHeight="1">
      <c r="A166" s="41"/>
      <c r="B166" s="42"/>
      <c r="C166" s="216" t="s">
        <v>1254</v>
      </c>
      <c r="D166" s="216" t="s">
        <v>235</v>
      </c>
      <c r="E166" s="217" t="s">
        <v>3922</v>
      </c>
      <c r="F166" s="218" t="s">
        <v>3923</v>
      </c>
      <c r="G166" s="219" t="s">
        <v>402</v>
      </c>
      <c r="H166" s="220">
        <v>1</v>
      </c>
      <c r="I166" s="221"/>
      <c r="J166" s="222">
        <f>ROUND(I166*H166,2)</f>
        <v>0</v>
      </c>
      <c r="K166" s="218" t="s">
        <v>342</v>
      </c>
      <c r="L166" s="47"/>
      <c r="M166" s="223" t="s">
        <v>21</v>
      </c>
      <c r="N166" s="224" t="s">
        <v>45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240</v>
      </c>
      <c r="AT166" s="227" t="s">
        <v>235</v>
      </c>
      <c r="AU166" s="227" t="s">
        <v>80</v>
      </c>
      <c r="AY166" s="20" t="s">
        <v>233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86</v>
      </c>
      <c r="BK166" s="228">
        <f>ROUND(I166*H166,2)</f>
        <v>0</v>
      </c>
      <c r="BL166" s="20" t="s">
        <v>240</v>
      </c>
      <c r="BM166" s="227" t="s">
        <v>1637</v>
      </c>
    </row>
    <row r="167" s="2" customFormat="1" ht="16.5" customHeight="1">
      <c r="A167" s="41"/>
      <c r="B167" s="42"/>
      <c r="C167" s="216" t="s">
        <v>1264</v>
      </c>
      <c r="D167" s="216" t="s">
        <v>235</v>
      </c>
      <c r="E167" s="217" t="s">
        <v>3924</v>
      </c>
      <c r="F167" s="218" t="s">
        <v>3925</v>
      </c>
      <c r="G167" s="219" t="s">
        <v>402</v>
      </c>
      <c r="H167" s="220">
        <v>2</v>
      </c>
      <c r="I167" s="221"/>
      <c r="J167" s="222">
        <f>ROUND(I167*H167,2)</f>
        <v>0</v>
      </c>
      <c r="K167" s="218" t="s">
        <v>342</v>
      </c>
      <c r="L167" s="47"/>
      <c r="M167" s="223" t="s">
        <v>21</v>
      </c>
      <c r="N167" s="224" t="s">
        <v>45</v>
      </c>
      <c r="O167" s="87"/>
      <c r="P167" s="225">
        <f>O167*H167</f>
        <v>0</v>
      </c>
      <c r="Q167" s="225">
        <v>0</v>
      </c>
      <c r="R167" s="225">
        <f>Q167*H167</f>
        <v>0</v>
      </c>
      <c r="S167" s="225">
        <v>0</v>
      </c>
      <c r="T167" s="226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7" t="s">
        <v>240</v>
      </c>
      <c r="AT167" s="227" t="s">
        <v>235</v>
      </c>
      <c r="AU167" s="227" t="s">
        <v>80</v>
      </c>
      <c r="AY167" s="20" t="s">
        <v>233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20" t="s">
        <v>86</v>
      </c>
      <c r="BK167" s="228">
        <f>ROUND(I167*H167,2)</f>
        <v>0</v>
      </c>
      <c r="BL167" s="20" t="s">
        <v>240</v>
      </c>
      <c r="BM167" s="227" t="s">
        <v>1652</v>
      </c>
    </row>
    <row r="168" s="2" customFormat="1" ht="16.5" customHeight="1">
      <c r="A168" s="41"/>
      <c r="B168" s="42"/>
      <c r="C168" s="216" t="s">
        <v>1271</v>
      </c>
      <c r="D168" s="216" t="s">
        <v>235</v>
      </c>
      <c r="E168" s="217" t="s">
        <v>3926</v>
      </c>
      <c r="F168" s="218" t="s">
        <v>3927</v>
      </c>
      <c r="G168" s="219" t="s">
        <v>402</v>
      </c>
      <c r="H168" s="220">
        <v>1</v>
      </c>
      <c r="I168" s="221"/>
      <c r="J168" s="222">
        <f>ROUND(I168*H168,2)</f>
        <v>0</v>
      </c>
      <c r="K168" s="218" t="s">
        <v>342</v>
      </c>
      <c r="L168" s="47"/>
      <c r="M168" s="223" t="s">
        <v>21</v>
      </c>
      <c r="N168" s="224" t="s">
        <v>45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240</v>
      </c>
      <c r="AT168" s="227" t="s">
        <v>235</v>
      </c>
      <c r="AU168" s="227" t="s">
        <v>80</v>
      </c>
      <c r="AY168" s="20" t="s">
        <v>233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86</v>
      </c>
      <c r="BK168" s="228">
        <f>ROUND(I168*H168,2)</f>
        <v>0</v>
      </c>
      <c r="BL168" s="20" t="s">
        <v>240</v>
      </c>
      <c r="BM168" s="227" t="s">
        <v>1663</v>
      </c>
    </row>
    <row r="169" s="2" customFormat="1" ht="16.5" customHeight="1">
      <c r="A169" s="41"/>
      <c r="B169" s="42"/>
      <c r="C169" s="216" t="s">
        <v>1277</v>
      </c>
      <c r="D169" s="216" t="s">
        <v>235</v>
      </c>
      <c r="E169" s="217" t="s">
        <v>3928</v>
      </c>
      <c r="F169" s="218" t="s">
        <v>3929</v>
      </c>
      <c r="G169" s="219" t="s">
        <v>402</v>
      </c>
      <c r="H169" s="220">
        <v>1</v>
      </c>
      <c r="I169" s="221"/>
      <c r="J169" s="222">
        <f>ROUND(I169*H169,2)</f>
        <v>0</v>
      </c>
      <c r="K169" s="218" t="s">
        <v>342</v>
      </c>
      <c r="L169" s="47"/>
      <c r="M169" s="223" t="s">
        <v>21</v>
      </c>
      <c r="N169" s="224" t="s">
        <v>45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240</v>
      </c>
      <c r="AT169" s="227" t="s">
        <v>235</v>
      </c>
      <c r="AU169" s="227" t="s">
        <v>80</v>
      </c>
      <c r="AY169" s="20" t="s">
        <v>233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86</v>
      </c>
      <c r="BK169" s="228">
        <f>ROUND(I169*H169,2)</f>
        <v>0</v>
      </c>
      <c r="BL169" s="20" t="s">
        <v>240</v>
      </c>
      <c r="BM169" s="227" t="s">
        <v>1673</v>
      </c>
    </row>
    <row r="170" s="2" customFormat="1" ht="24.15" customHeight="1">
      <c r="A170" s="41"/>
      <c r="B170" s="42"/>
      <c r="C170" s="216" t="s">
        <v>1291</v>
      </c>
      <c r="D170" s="216" t="s">
        <v>235</v>
      </c>
      <c r="E170" s="217" t="s">
        <v>3930</v>
      </c>
      <c r="F170" s="218" t="s">
        <v>3931</v>
      </c>
      <c r="G170" s="219" t="s">
        <v>402</v>
      </c>
      <c r="H170" s="220">
        <v>1</v>
      </c>
      <c r="I170" s="221"/>
      <c r="J170" s="222">
        <f>ROUND(I170*H170,2)</f>
        <v>0</v>
      </c>
      <c r="K170" s="218" t="s">
        <v>342</v>
      </c>
      <c r="L170" s="47"/>
      <c r="M170" s="223" t="s">
        <v>21</v>
      </c>
      <c r="N170" s="224" t="s">
        <v>45</v>
      </c>
      <c r="O170" s="87"/>
      <c r="P170" s="225">
        <f>O170*H170</f>
        <v>0</v>
      </c>
      <c r="Q170" s="225">
        <v>0</v>
      </c>
      <c r="R170" s="225">
        <f>Q170*H170</f>
        <v>0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240</v>
      </c>
      <c r="AT170" s="227" t="s">
        <v>235</v>
      </c>
      <c r="AU170" s="227" t="s">
        <v>80</v>
      </c>
      <c r="AY170" s="20" t="s">
        <v>233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86</v>
      </c>
      <c r="BK170" s="228">
        <f>ROUND(I170*H170,2)</f>
        <v>0</v>
      </c>
      <c r="BL170" s="20" t="s">
        <v>240</v>
      </c>
      <c r="BM170" s="227" t="s">
        <v>1681</v>
      </c>
    </row>
    <row r="171" s="2" customFormat="1" ht="16.5" customHeight="1">
      <c r="A171" s="41"/>
      <c r="B171" s="42"/>
      <c r="C171" s="216" t="s">
        <v>1297</v>
      </c>
      <c r="D171" s="216" t="s">
        <v>235</v>
      </c>
      <c r="E171" s="217" t="s">
        <v>3932</v>
      </c>
      <c r="F171" s="218" t="s">
        <v>3933</v>
      </c>
      <c r="G171" s="219" t="s">
        <v>402</v>
      </c>
      <c r="H171" s="220">
        <v>1</v>
      </c>
      <c r="I171" s="221"/>
      <c r="J171" s="222">
        <f>ROUND(I171*H171,2)</f>
        <v>0</v>
      </c>
      <c r="K171" s="218" t="s">
        <v>342</v>
      </c>
      <c r="L171" s="47"/>
      <c r="M171" s="223" t="s">
        <v>21</v>
      </c>
      <c r="N171" s="224" t="s">
        <v>45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240</v>
      </c>
      <c r="AT171" s="227" t="s">
        <v>235</v>
      </c>
      <c r="AU171" s="227" t="s">
        <v>80</v>
      </c>
      <c r="AY171" s="20" t="s">
        <v>233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86</v>
      </c>
      <c r="BK171" s="228">
        <f>ROUND(I171*H171,2)</f>
        <v>0</v>
      </c>
      <c r="BL171" s="20" t="s">
        <v>240</v>
      </c>
      <c r="BM171" s="227" t="s">
        <v>1691</v>
      </c>
    </row>
    <row r="172" s="2" customFormat="1" ht="24.15" customHeight="1">
      <c r="A172" s="41"/>
      <c r="B172" s="42"/>
      <c r="C172" s="216" t="s">
        <v>1302</v>
      </c>
      <c r="D172" s="216" t="s">
        <v>235</v>
      </c>
      <c r="E172" s="217" t="s">
        <v>3934</v>
      </c>
      <c r="F172" s="218" t="s">
        <v>3935</v>
      </c>
      <c r="G172" s="219" t="s">
        <v>402</v>
      </c>
      <c r="H172" s="220">
        <v>1</v>
      </c>
      <c r="I172" s="221"/>
      <c r="J172" s="222">
        <f>ROUND(I172*H172,2)</f>
        <v>0</v>
      </c>
      <c r="K172" s="218" t="s">
        <v>342</v>
      </c>
      <c r="L172" s="47"/>
      <c r="M172" s="223" t="s">
        <v>21</v>
      </c>
      <c r="N172" s="224" t="s">
        <v>45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</v>
      </c>
      <c r="T172" s="226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240</v>
      </c>
      <c r="AT172" s="227" t="s">
        <v>235</v>
      </c>
      <c r="AU172" s="227" t="s">
        <v>80</v>
      </c>
      <c r="AY172" s="20" t="s">
        <v>233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86</v>
      </c>
      <c r="BK172" s="228">
        <f>ROUND(I172*H172,2)</f>
        <v>0</v>
      </c>
      <c r="BL172" s="20" t="s">
        <v>240</v>
      </c>
      <c r="BM172" s="227" t="s">
        <v>1410</v>
      </c>
    </row>
    <row r="173" s="2" customFormat="1">
      <c r="A173" s="41"/>
      <c r="B173" s="42"/>
      <c r="C173" s="43"/>
      <c r="D173" s="236" t="s">
        <v>409</v>
      </c>
      <c r="E173" s="43"/>
      <c r="F173" s="281" t="s">
        <v>3936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409</v>
      </c>
      <c r="AU173" s="20" t="s">
        <v>80</v>
      </c>
    </row>
    <row r="174" s="2" customFormat="1" ht="21.75" customHeight="1">
      <c r="A174" s="41"/>
      <c r="B174" s="42"/>
      <c r="C174" s="216" t="s">
        <v>1307</v>
      </c>
      <c r="D174" s="216" t="s">
        <v>235</v>
      </c>
      <c r="E174" s="217" t="s">
        <v>3937</v>
      </c>
      <c r="F174" s="218" t="s">
        <v>3938</v>
      </c>
      <c r="G174" s="219" t="s">
        <v>402</v>
      </c>
      <c r="H174" s="220">
        <v>1</v>
      </c>
      <c r="I174" s="221"/>
      <c r="J174" s="222">
        <f>ROUND(I174*H174,2)</f>
        <v>0</v>
      </c>
      <c r="K174" s="218" t="s">
        <v>342</v>
      </c>
      <c r="L174" s="47"/>
      <c r="M174" s="223" t="s">
        <v>21</v>
      </c>
      <c r="N174" s="224" t="s">
        <v>45</v>
      </c>
      <c r="O174" s="87"/>
      <c r="P174" s="225">
        <f>O174*H174</f>
        <v>0</v>
      </c>
      <c r="Q174" s="225">
        <v>0</v>
      </c>
      <c r="R174" s="225">
        <f>Q174*H174</f>
        <v>0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240</v>
      </c>
      <c r="AT174" s="227" t="s">
        <v>235</v>
      </c>
      <c r="AU174" s="227" t="s">
        <v>80</v>
      </c>
      <c r="AY174" s="20" t="s">
        <v>233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86</v>
      </c>
      <c r="BK174" s="228">
        <f>ROUND(I174*H174,2)</f>
        <v>0</v>
      </c>
      <c r="BL174" s="20" t="s">
        <v>240</v>
      </c>
      <c r="BM174" s="227" t="s">
        <v>1728</v>
      </c>
    </row>
    <row r="175" s="2" customFormat="1" ht="24.15" customHeight="1">
      <c r="A175" s="41"/>
      <c r="B175" s="42"/>
      <c r="C175" s="216" t="s">
        <v>1312</v>
      </c>
      <c r="D175" s="216" t="s">
        <v>235</v>
      </c>
      <c r="E175" s="217" t="s">
        <v>3939</v>
      </c>
      <c r="F175" s="218" t="s">
        <v>3940</v>
      </c>
      <c r="G175" s="219" t="s">
        <v>402</v>
      </c>
      <c r="H175" s="220">
        <v>1</v>
      </c>
      <c r="I175" s="221"/>
      <c r="J175" s="222">
        <f>ROUND(I175*H175,2)</f>
        <v>0</v>
      </c>
      <c r="K175" s="218" t="s">
        <v>342</v>
      </c>
      <c r="L175" s="47"/>
      <c r="M175" s="223" t="s">
        <v>21</v>
      </c>
      <c r="N175" s="224" t="s">
        <v>45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240</v>
      </c>
      <c r="AT175" s="227" t="s">
        <v>235</v>
      </c>
      <c r="AU175" s="227" t="s">
        <v>80</v>
      </c>
      <c r="AY175" s="20" t="s">
        <v>233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86</v>
      </c>
      <c r="BK175" s="228">
        <f>ROUND(I175*H175,2)</f>
        <v>0</v>
      </c>
      <c r="BL175" s="20" t="s">
        <v>240</v>
      </c>
      <c r="BM175" s="227" t="s">
        <v>1738</v>
      </c>
    </row>
    <row r="176" s="2" customFormat="1" ht="24.15" customHeight="1">
      <c r="A176" s="41"/>
      <c r="B176" s="42"/>
      <c r="C176" s="216" t="s">
        <v>1318</v>
      </c>
      <c r="D176" s="216" t="s">
        <v>235</v>
      </c>
      <c r="E176" s="217" t="s">
        <v>3941</v>
      </c>
      <c r="F176" s="218" t="s">
        <v>3942</v>
      </c>
      <c r="G176" s="219" t="s">
        <v>402</v>
      </c>
      <c r="H176" s="220">
        <v>1</v>
      </c>
      <c r="I176" s="221"/>
      <c r="J176" s="222">
        <f>ROUND(I176*H176,2)</f>
        <v>0</v>
      </c>
      <c r="K176" s="218" t="s">
        <v>342</v>
      </c>
      <c r="L176" s="47"/>
      <c r="M176" s="223" t="s">
        <v>21</v>
      </c>
      <c r="N176" s="224" t="s">
        <v>45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240</v>
      </c>
      <c r="AT176" s="227" t="s">
        <v>235</v>
      </c>
      <c r="AU176" s="227" t="s">
        <v>80</v>
      </c>
      <c r="AY176" s="20" t="s">
        <v>233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86</v>
      </c>
      <c r="BK176" s="228">
        <f>ROUND(I176*H176,2)</f>
        <v>0</v>
      </c>
      <c r="BL176" s="20" t="s">
        <v>240</v>
      </c>
      <c r="BM176" s="227" t="s">
        <v>1749</v>
      </c>
    </row>
    <row r="177" s="2" customFormat="1">
      <c r="A177" s="41"/>
      <c r="B177" s="42"/>
      <c r="C177" s="43"/>
      <c r="D177" s="236" t="s">
        <v>409</v>
      </c>
      <c r="E177" s="43"/>
      <c r="F177" s="281" t="s">
        <v>3943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409</v>
      </c>
      <c r="AU177" s="20" t="s">
        <v>80</v>
      </c>
    </row>
    <row r="178" s="2" customFormat="1" ht="16.5" customHeight="1">
      <c r="A178" s="41"/>
      <c r="B178" s="42"/>
      <c r="C178" s="216" t="s">
        <v>1323</v>
      </c>
      <c r="D178" s="216" t="s">
        <v>235</v>
      </c>
      <c r="E178" s="217" t="s">
        <v>3956</v>
      </c>
      <c r="F178" s="218" t="s">
        <v>3957</v>
      </c>
      <c r="G178" s="219" t="s">
        <v>402</v>
      </c>
      <c r="H178" s="220">
        <v>1</v>
      </c>
      <c r="I178" s="221"/>
      <c r="J178" s="222">
        <f>ROUND(I178*H178,2)</f>
        <v>0</v>
      </c>
      <c r="K178" s="218" t="s">
        <v>342</v>
      </c>
      <c r="L178" s="47"/>
      <c r="M178" s="223" t="s">
        <v>21</v>
      </c>
      <c r="N178" s="224" t="s">
        <v>45</v>
      </c>
      <c r="O178" s="87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7" t="s">
        <v>240</v>
      </c>
      <c r="AT178" s="227" t="s">
        <v>235</v>
      </c>
      <c r="AU178" s="227" t="s">
        <v>80</v>
      </c>
      <c r="AY178" s="20" t="s">
        <v>233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20" t="s">
        <v>86</v>
      </c>
      <c r="BK178" s="228">
        <f>ROUND(I178*H178,2)</f>
        <v>0</v>
      </c>
      <c r="BL178" s="20" t="s">
        <v>240</v>
      </c>
      <c r="BM178" s="227" t="s">
        <v>1760</v>
      </c>
    </row>
    <row r="179" s="2" customFormat="1" ht="21.75" customHeight="1">
      <c r="A179" s="41"/>
      <c r="B179" s="42"/>
      <c r="C179" s="216" t="s">
        <v>1330</v>
      </c>
      <c r="D179" s="216" t="s">
        <v>235</v>
      </c>
      <c r="E179" s="217" t="s">
        <v>3944</v>
      </c>
      <c r="F179" s="218" t="s">
        <v>3945</v>
      </c>
      <c r="G179" s="219" t="s">
        <v>402</v>
      </c>
      <c r="H179" s="220">
        <v>2</v>
      </c>
      <c r="I179" s="221"/>
      <c r="J179" s="222">
        <f>ROUND(I179*H179,2)</f>
        <v>0</v>
      </c>
      <c r="K179" s="218" t="s">
        <v>342</v>
      </c>
      <c r="L179" s="47"/>
      <c r="M179" s="223" t="s">
        <v>21</v>
      </c>
      <c r="N179" s="224" t="s">
        <v>45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240</v>
      </c>
      <c r="AT179" s="227" t="s">
        <v>235</v>
      </c>
      <c r="AU179" s="227" t="s">
        <v>80</v>
      </c>
      <c r="AY179" s="20" t="s">
        <v>233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86</v>
      </c>
      <c r="BK179" s="228">
        <f>ROUND(I179*H179,2)</f>
        <v>0</v>
      </c>
      <c r="BL179" s="20" t="s">
        <v>240</v>
      </c>
      <c r="BM179" s="227" t="s">
        <v>1773</v>
      </c>
    </row>
    <row r="180" s="2" customFormat="1">
      <c r="A180" s="41"/>
      <c r="B180" s="42"/>
      <c r="C180" s="43"/>
      <c r="D180" s="236" t="s">
        <v>409</v>
      </c>
      <c r="E180" s="43"/>
      <c r="F180" s="281" t="s">
        <v>3948</v>
      </c>
      <c r="G180" s="43"/>
      <c r="H180" s="43"/>
      <c r="I180" s="231"/>
      <c r="J180" s="43"/>
      <c r="K180" s="43"/>
      <c r="L180" s="47"/>
      <c r="M180" s="232"/>
      <c r="N180" s="233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409</v>
      </c>
      <c r="AU180" s="20" t="s">
        <v>80</v>
      </c>
    </row>
    <row r="181" s="2" customFormat="1" ht="16.5" customHeight="1">
      <c r="A181" s="41"/>
      <c r="B181" s="42"/>
      <c r="C181" s="216" t="s">
        <v>1335</v>
      </c>
      <c r="D181" s="216" t="s">
        <v>235</v>
      </c>
      <c r="E181" s="217" t="s">
        <v>3924</v>
      </c>
      <c r="F181" s="218" t="s">
        <v>3925</v>
      </c>
      <c r="G181" s="219" t="s">
        <v>402</v>
      </c>
      <c r="H181" s="220">
        <v>2</v>
      </c>
      <c r="I181" s="221"/>
      <c r="J181" s="222">
        <f>ROUND(I181*H181,2)</f>
        <v>0</v>
      </c>
      <c r="K181" s="218" t="s">
        <v>342</v>
      </c>
      <c r="L181" s="47"/>
      <c r="M181" s="223" t="s">
        <v>21</v>
      </c>
      <c r="N181" s="224" t="s">
        <v>45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240</v>
      </c>
      <c r="AT181" s="227" t="s">
        <v>235</v>
      </c>
      <c r="AU181" s="227" t="s">
        <v>80</v>
      </c>
      <c r="AY181" s="20" t="s">
        <v>233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86</v>
      </c>
      <c r="BK181" s="228">
        <f>ROUND(I181*H181,2)</f>
        <v>0</v>
      </c>
      <c r="BL181" s="20" t="s">
        <v>240</v>
      </c>
      <c r="BM181" s="227" t="s">
        <v>1783</v>
      </c>
    </row>
    <row r="182" s="2" customFormat="1">
      <c r="A182" s="41"/>
      <c r="B182" s="42"/>
      <c r="C182" s="43"/>
      <c r="D182" s="236" t="s">
        <v>409</v>
      </c>
      <c r="E182" s="43"/>
      <c r="F182" s="281" t="s">
        <v>3948</v>
      </c>
      <c r="G182" s="43"/>
      <c r="H182" s="43"/>
      <c r="I182" s="231"/>
      <c r="J182" s="43"/>
      <c r="K182" s="43"/>
      <c r="L182" s="47"/>
      <c r="M182" s="232"/>
      <c r="N182" s="233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409</v>
      </c>
      <c r="AU182" s="20" t="s">
        <v>80</v>
      </c>
    </row>
    <row r="183" s="2" customFormat="1" ht="16.5" customHeight="1">
      <c r="A183" s="41"/>
      <c r="B183" s="42"/>
      <c r="C183" s="216" t="s">
        <v>1343</v>
      </c>
      <c r="D183" s="216" t="s">
        <v>235</v>
      </c>
      <c r="E183" s="217" t="s">
        <v>3949</v>
      </c>
      <c r="F183" s="218" t="s">
        <v>3950</v>
      </c>
      <c r="G183" s="219" t="s">
        <v>402</v>
      </c>
      <c r="H183" s="220">
        <v>1</v>
      </c>
      <c r="I183" s="221"/>
      <c r="J183" s="222">
        <f>ROUND(I183*H183,2)</f>
        <v>0</v>
      </c>
      <c r="K183" s="218" t="s">
        <v>342</v>
      </c>
      <c r="L183" s="47"/>
      <c r="M183" s="223" t="s">
        <v>21</v>
      </c>
      <c r="N183" s="224" t="s">
        <v>45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240</v>
      </c>
      <c r="AT183" s="227" t="s">
        <v>235</v>
      </c>
      <c r="AU183" s="227" t="s">
        <v>80</v>
      </c>
      <c r="AY183" s="20" t="s">
        <v>233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86</v>
      </c>
      <c r="BK183" s="228">
        <f>ROUND(I183*H183,2)</f>
        <v>0</v>
      </c>
      <c r="BL183" s="20" t="s">
        <v>240</v>
      </c>
      <c r="BM183" s="227" t="s">
        <v>1796</v>
      </c>
    </row>
    <row r="184" s="2" customFormat="1" ht="16.5" customHeight="1">
      <c r="A184" s="41"/>
      <c r="B184" s="42"/>
      <c r="C184" s="216" t="s">
        <v>1348</v>
      </c>
      <c r="D184" s="216" t="s">
        <v>235</v>
      </c>
      <c r="E184" s="217" t="s">
        <v>3951</v>
      </c>
      <c r="F184" s="218" t="s">
        <v>3952</v>
      </c>
      <c r="G184" s="219" t="s">
        <v>402</v>
      </c>
      <c r="H184" s="220">
        <v>1</v>
      </c>
      <c r="I184" s="221"/>
      <c r="J184" s="222">
        <f>ROUND(I184*H184,2)</f>
        <v>0</v>
      </c>
      <c r="K184" s="218" t="s">
        <v>342</v>
      </c>
      <c r="L184" s="47"/>
      <c r="M184" s="223" t="s">
        <v>21</v>
      </c>
      <c r="N184" s="224" t="s">
        <v>45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240</v>
      </c>
      <c r="AT184" s="227" t="s">
        <v>235</v>
      </c>
      <c r="AU184" s="227" t="s">
        <v>80</v>
      </c>
      <c r="AY184" s="20" t="s">
        <v>233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86</v>
      </c>
      <c r="BK184" s="228">
        <f>ROUND(I184*H184,2)</f>
        <v>0</v>
      </c>
      <c r="BL184" s="20" t="s">
        <v>240</v>
      </c>
      <c r="BM184" s="227" t="s">
        <v>1801</v>
      </c>
    </row>
    <row r="185" s="2" customFormat="1">
      <c r="A185" s="41"/>
      <c r="B185" s="42"/>
      <c r="C185" s="43"/>
      <c r="D185" s="236" t="s">
        <v>409</v>
      </c>
      <c r="E185" s="43"/>
      <c r="F185" s="281" t="s">
        <v>3953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409</v>
      </c>
      <c r="AU185" s="20" t="s">
        <v>80</v>
      </c>
    </row>
    <row r="186" s="12" customFormat="1" ht="25.92" customHeight="1">
      <c r="A186" s="12"/>
      <c r="B186" s="200"/>
      <c r="C186" s="201"/>
      <c r="D186" s="202" t="s">
        <v>72</v>
      </c>
      <c r="E186" s="203" t="s">
        <v>3959</v>
      </c>
      <c r="F186" s="203" t="s">
        <v>3960</v>
      </c>
      <c r="G186" s="201"/>
      <c r="H186" s="201"/>
      <c r="I186" s="204"/>
      <c r="J186" s="205">
        <f>BK186</f>
        <v>0</v>
      </c>
      <c r="K186" s="201"/>
      <c r="L186" s="206"/>
      <c r="M186" s="207"/>
      <c r="N186" s="208"/>
      <c r="O186" s="208"/>
      <c r="P186" s="209">
        <f>SUM(P187:P221)</f>
        <v>0</v>
      </c>
      <c r="Q186" s="208"/>
      <c r="R186" s="209">
        <f>SUM(R187:R221)</f>
        <v>0</v>
      </c>
      <c r="S186" s="208"/>
      <c r="T186" s="210">
        <f>SUM(T187:T221)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11" t="s">
        <v>80</v>
      </c>
      <c r="AT186" s="212" t="s">
        <v>72</v>
      </c>
      <c r="AU186" s="212" t="s">
        <v>73</v>
      </c>
      <c r="AY186" s="211" t="s">
        <v>233</v>
      </c>
      <c r="BK186" s="213">
        <f>SUM(BK187:BK221)</f>
        <v>0</v>
      </c>
    </row>
    <row r="187" s="2" customFormat="1" ht="24.15" customHeight="1">
      <c r="A187" s="41"/>
      <c r="B187" s="42"/>
      <c r="C187" s="216" t="s">
        <v>1357</v>
      </c>
      <c r="D187" s="216" t="s">
        <v>235</v>
      </c>
      <c r="E187" s="217" t="s">
        <v>3906</v>
      </c>
      <c r="F187" s="218" t="s">
        <v>3907</v>
      </c>
      <c r="G187" s="219" t="s">
        <v>402</v>
      </c>
      <c r="H187" s="220">
        <v>1</v>
      </c>
      <c r="I187" s="221"/>
      <c r="J187" s="222">
        <f>ROUND(I187*H187,2)</f>
        <v>0</v>
      </c>
      <c r="K187" s="218" t="s">
        <v>342</v>
      </c>
      <c r="L187" s="47"/>
      <c r="M187" s="223" t="s">
        <v>21</v>
      </c>
      <c r="N187" s="224" t="s">
        <v>45</v>
      </c>
      <c r="O187" s="87"/>
      <c r="P187" s="225">
        <f>O187*H187</f>
        <v>0</v>
      </c>
      <c r="Q187" s="225">
        <v>0</v>
      </c>
      <c r="R187" s="225">
        <f>Q187*H187</f>
        <v>0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240</v>
      </c>
      <c r="AT187" s="227" t="s">
        <v>235</v>
      </c>
      <c r="AU187" s="227" t="s">
        <v>80</v>
      </c>
      <c r="AY187" s="20" t="s">
        <v>233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86</v>
      </c>
      <c r="BK187" s="228">
        <f>ROUND(I187*H187,2)</f>
        <v>0</v>
      </c>
      <c r="BL187" s="20" t="s">
        <v>240</v>
      </c>
      <c r="BM187" s="227" t="s">
        <v>1811</v>
      </c>
    </row>
    <row r="188" s="2" customFormat="1" ht="16.5" customHeight="1">
      <c r="A188" s="41"/>
      <c r="B188" s="42"/>
      <c r="C188" s="216" t="s">
        <v>1362</v>
      </c>
      <c r="D188" s="216" t="s">
        <v>235</v>
      </c>
      <c r="E188" s="217" t="s">
        <v>3908</v>
      </c>
      <c r="F188" s="218" t="s">
        <v>3909</v>
      </c>
      <c r="G188" s="219" t="s">
        <v>402</v>
      </c>
      <c r="H188" s="220">
        <v>1</v>
      </c>
      <c r="I188" s="221"/>
      <c r="J188" s="222">
        <f>ROUND(I188*H188,2)</f>
        <v>0</v>
      </c>
      <c r="K188" s="218" t="s">
        <v>342</v>
      </c>
      <c r="L188" s="47"/>
      <c r="M188" s="223" t="s">
        <v>21</v>
      </c>
      <c r="N188" s="224" t="s">
        <v>45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240</v>
      </c>
      <c r="AT188" s="227" t="s">
        <v>235</v>
      </c>
      <c r="AU188" s="227" t="s">
        <v>80</v>
      </c>
      <c r="AY188" s="20" t="s">
        <v>233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86</v>
      </c>
      <c r="BK188" s="228">
        <f>ROUND(I188*H188,2)</f>
        <v>0</v>
      </c>
      <c r="BL188" s="20" t="s">
        <v>240</v>
      </c>
      <c r="BM188" s="227" t="s">
        <v>1823</v>
      </c>
    </row>
    <row r="189" s="2" customFormat="1" ht="16.5" customHeight="1">
      <c r="A189" s="41"/>
      <c r="B189" s="42"/>
      <c r="C189" s="216" t="s">
        <v>1367</v>
      </c>
      <c r="D189" s="216" t="s">
        <v>235</v>
      </c>
      <c r="E189" s="217" t="s">
        <v>3910</v>
      </c>
      <c r="F189" s="218" t="s">
        <v>3911</v>
      </c>
      <c r="G189" s="219" t="s">
        <v>402</v>
      </c>
      <c r="H189" s="220">
        <v>1</v>
      </c>
      <c r="I189" s="221"/>
      <c r="J189" s="222">
        <f>ROUND(I189*H189,2)</f>
        <v>0</v>
      </c>
      <c r="K189" s="218" t="s">
        <v>342</v>
      </c>
      <c r="L189" s="47"/>
      <c r="M189" s="223" t="s">
        <v>21</v>
      </c>
      <c r="N189" s="224" t="s">
        <v>45</v>
      </c>
      <c r="O189" s="87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240</v>
      </c>
      <c r="AT189" s="227" t="s">
        <v>235</v>
      </c>
      <c r="AU189" s="227" t="s">
        <v>80</v>
      </c>
      <c r="AY189" s="20" t="s">
        <v>233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86</v>
      </c>
      <c r="BK189" s="228">
        <f>ROUND(I189*H189,2)</f>
        <v>0</v>
      </c>
      <c r="BL189" s="20" t="s">
        <v>240</v>
      </c>
      <c r="BM189" s="227" t="s">
        <v>1834</v>
      </c>
    </row>
    <row r="190" s="2" customFormat="1" ht="21.75" customHeight="1">
      <c r="A190" s="41"/>
      <c r="B190" s="42"/>
      <c r="C190" s="216" t="s">
        <v>1374</v>
      </c>
      <c r="D190" s="216" t="s">
        <v>235</v>
      </c>
      <c r="E190" s="217" t="s">
        <v>3912</v>
      </c>
      <c r="F190" s="218" t="s">
        <v>3913</v>
      </c>
      <c r="G190" s="219" t="s">
        <v>402</v>
      </c>
      <c r="H190" s="220">
        <v>1</v>
      </c>
      <c r="I190" s="221"/>
      <c r="J190" s="222">
        <f>ROUND(I190*H190,2)</f>
        <v>0</v>
      </c>
      <c r="K190" s="218" t="s">
        <v>342</v>
      </c>
      <c r="L190" s="47"/>
      <c r="M190" s="223" t="s">
        <v>21</v>
      </c>
      <c r="N190" s="224" t="s">
        <v>45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240</v>
      </c>
      <c r="AT190" s="227" t="s">
        <v>235</v>
      </c>
      <c r="AU190" s="227" t="s">
        <v>80</v>
      </c>
      <c r="AY190" s="20" t="s">
        <v>233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86</v>
      </c>
      <c r="BK190" s="228">
        <f>ROUND(I190*H190,2)</f>
        <v>0</v>
      </c>
      <c r="BL190" s="20" t="s">
        <v>240</v>
      </c>
      <c r="BM190" s="227" t="s">
        <v>3961</v>
      </c>
    </row>
    <row r="191" s="2" customFormat="1" ht="16.5" customHeight="1">
      <c r="A191" s="41"/>
      <c r="B191" s="42"/>
      <c r="C191" s="216" t="s">
        <v>1384</v>
      </c>
      <c r="D191" s="216" t="s">
        <v>235</v>
      </c>
      <c r="E191" s="217" t="s">
        <v>3962</v>
      </c>
      <c r="F191" s="218" t="s">
        <v>3963</v>
      </c>
      <c r="G191" s="219" t="s">
        <v>402</v>
      </c>
      <c r="H191" s="220">
        <v>1</v>
      </c>
      <c r="I191" s="221"/>
      <c r="J191" s="222">
        <f>ROUND(I191*H191,2)</f>
        <v>0</v>
      </c>
      <c r="K191" s="218" t="s">
        <v>342</v>
      </c>
      <c r="L191" s="47"/>
      <c r="M191" s="223" t="s">
        <v>21</v>
      </c>
      <c r="N191" s="224" t="s">
        <v>45</v>
      </c>
      <c r="O191" s="87"/>
      <c r="P191" s="225">
        <f>O191*H191</f>
        <v>0</v>
      </c>
      <c r="Q191" s="225">
        <v>0</v>
      </c>
      <c r="R191" s="225">
        <f>Q191*H191</f>
        <v>0</v>
      </c>
      <c r="S191" s="225">
        <v>0</v>
      </c>
      <c r="T191" s="226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7" t="s">
        <v>240</v>
      </c>
      <c r="AT191" s="227" t="s">
        <v>235</v>
      </c>
      <c r="AU191" s="227" t="s">
        <v>80</v>
      </c>
      <c r="AY191" s="20" t="s">
        <v>233</v>
      </c>
      <c r="BE191" s="228">
        <f>IF(N191="základní",J191,0)</f>
        <v>0</v>
      </c>
      <c r="BF191" s="228">
        <f>IF(N191="snížená",J191,0)</f>
        <v>0</v>
      </c>
      <c r="BG191" s="228">
        <f>IF(N191="zákl. přenesená",J191,0)</f>
        <v>0</v>
      </c>
      <c r="BH191" s="228">
        <f>IF(N191="sníž. přenesená",J191,0)</f>
        <v>0</v>
      </c>
      <c r="BI191" s="228">
        <f>IF(N191="nulová",J191,0)</f>
        <v>0</v>
      </c>
      <c r="BJ191" s="20" t="s">
        <v>86</v>
      </c>
      <c r="BK191" s="228">
        <f>ROUND(I191*H191,2)</f>
        <v>0</v>
      </c>
      <c r="BL191" s="20" t="s">
        <v>240</v>
      </c>
      <c r="BM191" s="227" t="s">
        <v>1857</v>
      </c>
    </row>
    <row r="192" s="2" customFormat="1" ht="21.75" customHeight="1">
      <c r="A192" s="41"/>
      <c r="B192" s="42"/>
      <c r="C192" s="216" t="s">
        <v>1392</v>
      </c>
      <c r="D192" s="216" t="s">
        <v>235</v>
      </c>
      <c r="E192" s="217" t="s">
        <v>3944</v>
      </c>
      <c r="F192" s="218" t="s">
        <v>3945</v>
      </c>
      <c r="G192" s="219" t="s">
        <v>402</v>
      </c>
      <c r="H192" s="220">
        <v>2</v>
      </c>
      <c r="I192" s="221"/>
      <c r="J192" s="222">
        <f>ROUND(I192*H192,2)</f>
        <v>0</v>
      </c>
      <c r="K192" s="218" t="s">
        <v>342</v>
      </c>
      <c r="L192" s="47"/>
      <c r="M192" s="223" t="s">
        <v>21</v>
      </c>
      <c r="N192" s="224" t="s">
        <v>45</v>
      </c>
      <c r="O192" s="87"/>
      <c r="P192" s="225">
        <f>O192*H192</f>
        <v>0</v>
      </c>
      <c r="Q192" s="225">
        <v>0</v>
      </c>
      <c r="R192" s="225">
        <f>Q192*H192</f>
        <v>0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240</v>
      </c>
      <c r="AT192" s="227" t="s">
        <v>235</v>
      </c>
      <c r="AU192" s="227" t="s">
        <v>80</v>
      </c>
      <c r="AY192" s="20" t="s">
        <v>233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86</v>
      </c>
      <c r="BK192" s="228">
        <f>ROUND(I192*H192,2)</f>
        <v>0</v>
      </c>
      <c r="BL192" s="20" t="s">
        <v>240</v>
      </c>
      <c r="BM192" s="227" t="s">
        <v>1868</v>
      </c>
    </row>
    <row r="193" s="2" customFormat="1" ht="33" customHeight="1">
      <c r="A193" s="41"/>
      <c r="B193" s="42"/>
      <c r="C193" s="216" t="s">
        <v>1406</v>
      </c>
      <c r="D193" s="216" t="s">
        <v>235</v>
      </c>
      <c r="E193" s="217" t="s">
        <v>3964</v>
      </c>
      <c r="F193" s="218" t="s">
        <v>3965</v>
      </c>
      <c r="G193" s="219" t="s">
        <v>402</v>
      </c>
      <c r="H193" s="220">
        <v>1</v>
      </c>
      <c r="I193" s="221"/>
      <c r="J193" s="222">
        <f>ROUND(I193*H193,2)</f>
        <v>0</v>
      </c>
      <c r="K193" s="218" t="s">
        <v>342</v>
      </c>
      <c r="L193" s="47"/>
      <c r="M193" s="223" t="s">
        <v>21</v>
      </c>
      <c r="N193" s="224" t="s">
        <v>45</v>
      </c>
      <c r="O193" s="87"/>
      <c r="P193" s="225">
        <f>O193*H193</f>
        <v>0</v>
      </c>
      <c r="Q193" s="225">
        <v>0</v>
      </c>
      <c r="R193" s="225">
        <f>Q193*H193</f>
        <v>0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240</v>
      </c>
      <c r="AT193" s="227" t="s">
        <v>235</v>
      </c>
      <c r="AU193" s="227" t="s">
        <v>80</v>
      </c>
      <c r="AY193" s="20" t="s">
        <v>233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86</v>
      </c>
      <c r="BK193" s="228">
        <f>ROUND(I193*H193,2)</f>
        <v>0</v>
      </c>
      <c r="BL193" s="20" t="s">
        <v>240</v>
      </c>
      <c r="BM193" s="227" t="s">
        <v>1878</v>
      </c>
    </row>
    <row r="194" s="2" customFormat="1" ht="24.15" customHeight="1">
      <c r="A194" s="41"/>
      <c r="B194" s="42"/>
      <c r="C194" s="216" t="s">
        <v>1411</v>
      </c>
      <c r="D194" s="216" t="s">
        <v>235</v>
      </c>
      <c r="E194" s="217" t="s">
        <v>3906</v>
      </c>
      <c r="F194" s="218" t="s">
        <v>3907</v>
      </c>
      <c r="G194" s="219" t="s">
        <v>402</v>
      </c>
      <c r="H194" s="220">
        <v>1</v>
      </c>
      <c r="I194" s="221"/>
      <c r="J194" s="222">
        <f>ROUND(I194*H194,2)</f>
        <v>0</v>
      </c>
      <c r="K194" s="218" t="s">
        <v>342</v>
      </c>
      <c r="L194" s="47"/>
      <c r="M194" s="223" t="s">
        <v>21</v>
      </c>
      <c r="N194" s="224" t="s">
        <v>45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240</v>
      </c>
      <c r="AT194" s="227" t="s">
        <v>235</v>
      </c>
      <c r="AU194" s="227" t="s">
        <v>80</v>
      </c>
      <c r="AY194" s="20" t="s">
        <v>233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86</v>
      </c>
      <c r="BK194" s="228">
        <f>ROUND(I194*H194,2)</f>
        <v>0</v>
      </c>
      <c r="BL194" s="20" t="s">
        <v>240</v>
      </c>
      <c r="BM194" s="227" t="s">
        <v>1888</v>
      </c>
    </row>
    <row r="195" s="2" customFormat="1" ht="16.5" customHeight="1">
      <c r="A195" s="41"/>
      <c r="B195" s="42"/>
      <c r="C195" s="216" t="s">
        <v>1417</v>
      </c>
      <c r="D195" s="216" t="s">
        <v>235</v>
      </c>
      <c r="E195" s="217" t="s">
        <v>3908</v>
      </c>
      <c r="F195" s="218" t="s">
        <v>3909</v>
      </c>
      <c r="G195" s="219" t="s">
        <v>402</v>
      </c>
      <c r="H195" s="220">
        <v>1</v>
      </c>
      <c r="I195" s="221"/>
      <c r="J195" s="222">
        <f>ROUND(I195*H195,2)</f>
        <v>0</v>
      </c>
      <c r="K195" s="218" t="s">
        <v>342</v>
      </c>
      <c r="L195" s="47"/>
      <c r="M195" s="223" t="s">
        <v>21</v>
      </c>
      <c r="N195" s="224" t="s">
        <v>45</v>
      </c>
      <c r="O195" s="87"/>
      <c r="P195" s="225">
        <f>O195*H195</f>
        <v>0</v>
      </c>
      <c r="Q195" s="225">
        <v>0</v>
      </c>
      <c r="R195" s="225">
        <f>Q195*H195</f>
        <v>0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240</v>
      </c>
      <c r="AT195" s="227" t="s">
        <v>235</v>
      </c>
      <c r="AU195" s="227" t="s">
        <v>80</v>
      </c>
      <c r="AY195" s="20" t="s">
        <v>233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86</v>
      </c>
      <c r="BK195" s="228">
        <f>ROUND(I195*H195,2)</f>
        <v>0</v>
      </c>
      <c r="BL195" s="20" t="s">
        <v>240</v>
      </c>
      <c r="BM195" s="227" t="s">
        <v>1899</v>
      </c>
    </row>
    <row r="196" s="2" customFormat="1" ht="16.5" customHeight="1">
      <c r="A196" s="41"/>
      <c r="B196" s="42"/>
      <c r="C196" s="216" t="s">
        <v>1422</v>
      </c>
      <c r="D196" s="216" t="s">
        <v>235</v>
      </c>
      <c r="E196" s="217" t="s">
        <v>3910</v>
      </c>
      <c r="F196" s="218" t="s">
        <v>3911</v>
      </c>
      <c r="G196" s="219" t="s">
        <v>402</v>
      </c>
      <c r="H196" s="220">
        <v>1</v>
      </c>
      <c r="I196" s="221"/>
      <c r="J196" s="222">
        <f>ROUND(I196*H196,2)</f>
        <v>0</v>
      </c>
      <c r="K196" s="218" t="s">
        <v>342</v>
      </c>
      <c r="L196" s="47"/>
      <c r="M196" s="223" t="s">
        <v>21</v>
      </c>
      <c r="N196" s="224" t="s">
        <v>45</v>
      </c>
      <c r="O196" s="87"/>
      <c r="P196" s="225">
        <f>O196*H196</f>
        <v>0</v>
      </c>
      <c r="Q196" s="225">
        <v>0</v>
      </c>
      <c r="R196" s="225">
        <f>Q196*H196</f>
        <v>0</v>
      </c>
      <c r="S196" s="225">
        <v>0</v>
      </c>
      <c r="T196" s="226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7" t="s">
        <v>240</v>
      </c>
      <c r="AT196" s="227" t="s">
        <v>235</v>
      </c>
      <c r="AU196" s="227" t="s">
        <v>80</v>
      </c>
      <c r="AY196" s="20" t="s">
        <v>233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20" t="s">
        <v>86</v>
      </c>
      <c r="BK196" s="228">
        <f>ROUND(I196*H196,2)</f>
        <v>0</v>
      </c>
      <c r="BL196" s="20" t="s">
        <v>240</v>
      </c>
      <c r="BM196" s="227" t="s">
        <v>1928</v>
      </c>
    </row>
    <row r="197" s="2" customFormat="1" ht="21.75" customHeight="1">
      <c r="A197" s="41"/>
      <c r="B197" s="42"/>
      <c r="C197" s="216" t="s">
        <v>1433</v>
      </c>
      <c r="D197" s="216" t="s">
        <v>235</v>
      </c>
      <c r="E197" s="217" t="s">
        <v>3912</v>
      </c>
      <c r="F197" s="218" t="s">
        <v>3913</v>
      </c>
      <c r="G197" s="219" t="s">
        <v>402</v>
      </c>
      <c r="H197" s="220">
        <v>1</v>
      </c>
      <c r="I197" s="221"/>
      <c r="J197" s="222">
        <f>ROUND(I197*H197,2)</f>
        <v>0</v>
      </c>
      <c r="K197" s="218" t="s">
        <v>342</v>
      </c>
      <c r="L197" s="47"/>
      <c r="M197" s="223" t="s">
        <v>21</v>
      </c>
      <c r="N197" s="224" t="s">
        <v>45</v>
      </c>
      <c r="O197" s="87"/>
      <c r="P197" s="225">
        <f>O197*H197</f>
        <v>0</v>
      </c>
      <c r="Q197" s="225">
        <v>0</v>
      </c>
      <c r="R197" s="225">
        <f>Q197*H197</f>
        <v>0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240</v>
      </c>
      <c r="AT197" s="227" t="s">
        <v>235</v>
      </c>
      <c r="AU197" s="227" t="s">
        <v>80</v>
      </c>
      <c r="AY197" s="20" t="s">
        <v>233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86</v>
      </c>
      <c r="BK197" s="228">
        <f>ROUND(I197*H197,2)</f>
        <v>0</v>
      </c>
      <c r="BL197" s="20" t="s">
        <v>240</v>
      </c>
      <c r="BM197" s="227" t="s">
        <v>1957</v>
      </c>
    </row>
    <row r="198" s="2" customFormat="1" ht="16.5" customHeight="1">
      <c r="A198" s="41"/>
      <c r="B198" s="42"/>
      <c r="C198" s="216" t="s">
        <v>1439</v>
      </c>
      <c r="D198" s="216" t="s">
        <v>235</v>
      </c>
      <c r="E198" s="217" t="s">
        <v>3962</v>
      </c>
      <c r="F198" s="218" t="s">
        <v>3963</v>
      </c>
      <c r="G198" s="219" t="s">
        <v>402</v>
      </c>
      <c r="H198" s="220">
        <v>1</v>
      </c>
      <c r="I198" s="221"/>
      <c r="J198" s="222">
        <f>ROUND(I198*H198,2)</f>
        <v>0</v>
      </c>
      <c r="K198" s="218" t="s">
        <v>342</v>
      </c>
      <c r="L198" s="47"/>
      <c r="M198" s="223" t="s">
        <v>21</v>
      </c>
      <c r="N198" s="224" t="s">
        <v>45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240</v>
      </c>
      <c r="AT198" s="227" t="s">
        <v>235</v>
      </c>
      <c r="AU198" s="227" t="s">
        <v>80</v>
      </c>
      <c r="AY198" s="20" t="s">
        <v>233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86</v>
      </c>
      <c r="BK198" s="228">
        <f>ROUND(I198*H198,2)</f>
        <v>0</v>
      </c>
      <c r="BL198" s="20" t="s">
        <v>240</v>
      </c>
      <c r="BM198" s="227" t="s">
        <v>1970</v>
      </c>
    </row>
    <row r="199" s="2" customFormat="1" ht="21.75" customHeight="1">
      <c r="A199" s="41"/>
      <c r="B199" s="42"/>
      <c r="C199" s="216" t="s">
        <v>1445</v>
      </c>
      <c r="D199" s="216" t="s">
        <v>235</v>
      </c>
      <c r="E199" s="217" t="s">
        <v>3944</v>
      </c>
      <c r="F199" s="218" t="s">
        <v>3945</v>
      </c>
      <c r="G199" s="219" t="s">
        <v>402</v>
      </c>
      <c r="H199" s="220">
        <v>2</v>
      </c>
      <c r="I199" s="221"/>
      <c r="J199" s="222">
        <f>ROUND(I199*H199,2)</f>
        <v>0</v>
      </c>
      <c r="K199" s="218" t="s">
        <v>342</v>
      </c>
      <c r="L199" s="47"/>
      <c r="M199" s="223" t="s">
        <v>21</v>
      </c>
      <c r="N199" s="224" t="s">
        <v>45</v>
      </c>
      <c r="O199" s="87"/>
      <c r="P199" s="225">
        <f>O199*H199</f>
        <v>0</v>
      </c>
      <c r="Q199" s="225">
        <v>0</v>
      </c>
      <c r="R199" s="225">
        <f>Q199*H199</f>
        <v>0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240</v>
      </c>
      <c r="AT199" s="227" t="s">
        <v>235</v>
      </c>
      <c r="AU199" s="227" t="s">
        <v>80</v>
      </c>
      <c r="AY199" s="20" t="s">
        <v>233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86</v>
      </c>
      <c r="BK199" s="228">
        <f>ROUND(I199*H199,2)</f>
        <v>0</v>
      </c>
      <c r="BL199" s="20" t="s">
        <v>240</v>
      </c>
      <c r="BM199" s="227" t="s">
        <v>1981</v>
      </c>
    </row>
    <row r="200" s="2" customFormat="1" ht="33" customHeight="1">
      <c r="A200" s="41"/>
      <c r="B200" s="42"/>
      <c r="C200" s="216" t="s">
        <v>1451</v>
      </c>
      <c r="D200" s="216" t="s">
        <v>235</v>
      </c>
      <c r="E200" s="217" t="s">
        <v>3964</v>
      </c>
      <c r="F200" s="218" t="s">
        <v>3965</v>
      </c>
      <c r="G200" s="219" t="s">
        <v>402</v>
      </c>
      <c r="H200" s="220">
        <v>1</v>
      </c>
      <c r="I200" s="221"/>
      <c r="J200" s="222">
        <f>ROUND(I200*H200,2)</f>
        <v>0</v>
      </c>
      <c r="K200" s="218" t="s">
        <v>342</v>
      </c>
      <c r="L200" s="47"/>
      <c r="M200" s="223" t="s">
        <v>21</v>
      </c>
      <c r="N200" s="224" t="s">
        <v>45</v>
      </c>
      <c r="O200" s="87"/>
      <c r="P200" s="225">
        <f>O200*H200</f>
        <v>0</v>
      </c>
      <c r="Q200" s="225">
        <v>0</v>
      </c>
      <c r="R200" s="225">
        <f>Q200*H200</f>
        <v>0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240</v>
      </c>
      <c r="AT200" s="227" t="s">
        <v>235</v>
      </c>
      <c r="AU200" s="227" t="s">
        <v>80</v>
      </c>
      <c r="AY200" s="20" t="s">
        <v>233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86</v>
      </c>
      <c r="BK200" s="228">
        <f>ROUND(I200*H200,2)</f>
        <v>0</v>
      </c>
      <c r="BL200" s="20" t="s">
        <v>240</v>
      </c>
      <c r="BM200" s="227" t="s">
        <v>1987</v>
      </c>
    </row>
    <row r="201" s="2" customFormat="1" ht="24.15" customHeight="1">
      <c r="A201" s="41"/>
      <c r="B201" s="42"/>
      <c r="C201" s="216" t="s">
        <v>1456</v>
      </c>
      <c r="D201" s="216" t="s">
        <v>235</v>
      </c>
      <c r="E201" s="217" t="s">
        <v>3914</v>
      </c>
      <c r="F201" s="218" t="s">
        <v>3915</v>
      </c>
      <c r="G201" s="219" t="s">
        <v>402</v>
      </c>
      <c r="H201" s="220">
        <v>1</v>
      </c>
      <c r="I201" s="221"/>
      <c r="J201" s="222">
        <f>ROUND(I201*H201,2)</f>
        <v>0</v>
      </c>
      <c r="K201" s="218" t="s">
        <v>342</v>
      </c>
      <c r="L201" s="47"/>
      <c r="M201" s="223" t="s">
        <v>21</v>
      </c>
      <c r="N201" s="224" t="s">
        <v>45</v>
      </c>
      <c r="O201" s="87"/>
      <c r="P201" s="225">
        <f>O201*H201</f>
        <v>0</v>
      </c>
      <c r="Q201" s="225">
        <v>0</v>
      </c>
      <c r="R201" s="225">
        <f>Q201*H201</f>
        <v>0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240</v>
      </c>
      <c r="AT201" s="227" t="s">
        <v>235</v>
      </c>
      <c r="AU201" s="227" t="s">
        <v>80</v>
      </c>
      <c r="AY201" s="20" t="s">
        <v>233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86</v>
      </c>
      <c r="BK201" s="228">
        <f>ROUND(I201*H201,2)</f>
        <v>0</v>
      </c>
      <c r="BL201" s="20" t="s">
        <v>240</v>
      </c>
      <c r="BM201" s="227" t="s">
        <v>2006</v>
      </c>
    </row>
    <row r="202" s="2" customFormat="1" ht="16.5" customHeight="1">
      <c r="A202" s="41"/>
      <c r="B202" s="42"/>
      <c r="C202" s="216" t="s">
        <v>1463</v>
      </c>
      <c r="D202" s="216" t="s">
        <v>235</v>
      </c>
      <c r="E202" s="217" t="s">
        <v>3916</v>
      </c>
      <c r="F202" s="218" t="s">
        <v>3917</v>
      </c>
      <c r="G202" s="219" t="s">
        <v>402</v>
      </c>
      <c r="H202" s="220">
        <v>1</v>
      </c>
      <c r="I202" s="221"/>
      <c r="J202" s="222">
        <f>ROUND(I202*H202,2)</f>
        <v>0</v>
      </c>
      <c r="K202" s="218" t="s">
        <v>342</v>
      </c>
      <c r="L202" s="47"/>
      <c r="M202" s="223" t="s">
        <v>21</v>
      </c>
      <c r="N202" s="224" t="s">
        <v>45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240</v>
      </c>
      <c r="AT202" s="227" t="s">
        <v>235</v>
      </c>
      <c r="AU202" s="227" t="s">
        <v>80</v>
      </c>
      <c r="AY202" s="20" t="s">
        <v>233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86</v>
      </c>
      <c r="BK202" s="228">
        <f>ROUND(I202*H202,2)</f>
        <v>0</v>
      </c>
      <c r="BL202" s="20" t="s">
        <v>240</v>
      </c>
      <c r="BM202" s="227" t="s">
        <v>2015</v>
      </c>
    </row>
    <row r="203" s="2" customFormat="1" ht="24.15" customHeight="1">
      <c r="A203" s="41"/>
      <c r="B203" s="42"/>
      <c r="C203" s="216" t="s">
        <v>1469</v>
      </c>
      <c r="D203" s="216" t="s">
        <v>235</v>
      </c>
      <c r="E203" s="217" t="s">
        <v>3918</v>
      </c>
      <c r="F203" s="218" t="s">
        <v>3919</v>
      </c>
      <c r="G203" s="219" t="s">
        <v>402</v>
      </c>
      <c r="H203" s="220">
        <v>1</v>
      </c>
      <c r="I203" s="221"/>
      <c r="J203" s="222">
        <f>ROUND(I203*H203,2)</f>
        <v>0</v>
      </c>
      <c r="K203" s="218" t="s">
        <v>342</v>
      </c>
      <c r="L203" s="47"/>
      <c r="M203" s="223" t="s">
        <v>21</v>
      </c>
      <c r="N203" s="224" t="s">
        <v>45</v>
      </c>
      <c r="O203" s="87"/>
      <c r="P203" s="225">
        <f>O203*H203</f>
        <v>0</v>
      </c>
      <c r="Q203" s="225">
        <v>0</v>
      </c>
      <c r="R203" s="225">
        <f>Q203*H203</f>
        <v>0</v>
      </c>
      <c r="S203" s="225">
        <v>0</v>
      </c>
      <c r="T203" s="226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7" t="s">
        <v>240</v>
      </c>
      <c r="AT203" s="227" t="s">
        <v>235</v>
      </c>
      <c r="AU203" s="227" t="s">
        <v>80</v>
      </c>
      <c r="AY203" s="20" t="s">
        <v>233</v>
      </c>
      <c r="BE203" s="228">
        <f>IF(N203="základní",J203,0)</f>
        <v>0</v>
      </c>
      <c r="BF203" s="228">
        <f>IF(N203="snížená",J203,0)</f>
        <v>0</v>
      </c>
      <c r="BG203" s="228">
        <f>IF(N203="zákl. přenesená",J203,0)</f>
        <v>0</v>
      </c>
      <c r="BH203" s="228">
        <f>IF(N203="sníž. přenesená",J203,0)</f>
        <v>0</v>
      </c>
      <c r="BI203" s="228">
        <f>IF(N203="nulová",J203,0)</f>
        <v>0</v>
      </c>
      <c r="BJ203" s="20" t="s">
        <v>86</v>
      </c>
      <c r="BK203" s="228">
        <f>ROUND(I203*H203,2)</f>
        <v>0</v>
      </c>
      <c r="BL203" s="20" t="s">
        <v>240</v>
      </c>
      <c r="BM203" s="227" t="s">
        <v>2024</v>
      </c>
    </row>
    <row r="204" s="2" customFormat="1" ht="16.5" customHeight="1">
      <c r="A204" s="41"/>
      <c r="B204" s="42"/>
      <c r="C204" s="216" t="s">
        <v>1476</v>
      </c>
      <c r="D204" s="216" t="s">
        <v>235</v>
      </c>
      <c r="E204" s="217" t="s">
        <v>3920</v>
      </c>
      <c r="F204" s="218" t="s">
        <v>3921</v>
      </c>
      <c r="G204" s="219" t="s">
        <v>402</v>
      </c>
      <c r="H204" s="220">
        <v>1</v>
      </c>
      <c r="I204" s="221"/>
      <c r="J204" s="222">
        <f>ROUND(I204*H204,2)</f>
        <v>0</v>
      </c>
      <c r="K204" s="218" t="s">
        <v>342</v>
      </c>
      <c r="L204" s="47"/>
      <c r="M204" s="223" t="s">
        <v>21</v>
      </c>
      <c r="N204" s="224" t="s">
        <v>45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240</v>
      </c>
      <c r="AT204" s="227" t="s">
        <v>235</v>
      </c>
      <c r="AU204" s="227" t="s">
        <v>80</v>
      </c>
      <c r="AY204" s="20" t="s">
        <v>233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86</v>
      </c>
      <c r="BK204" s="228">
        <f>ROUND(I204*H204,2)</f>
        <v>0</v>
      </c>
      <c r="BL204" s="20" t="s">
        <v>240</v>
      </c>
      <c r="BM204" s="227" t="s">
        <v>2032</v>
      </c>
    </row>
    <row r="205" s="2" customFormat="1" ht="16.5" customHeight="1">
      <c r="A205" s="41"/>
      <c r="B205" s="42"/>
      <c r="C205" s="216" t="s">
        <v>1482</v>
      </c>
      <c r="D205" s="216" t="s">
        <v>235</v>
      </c>
      <c r="E205" s="217" t="s">
        <v>3922</v>
      </c>
      <c r="F205" s="218" t="s">
        <v>3923</v>
      </c>
      <c r="G205" s="219" t="s">
        <v>402</v>
      </c>
      <c r="H205" s="220">
        <v>1</v>
      </c>
      <c r="I205" s="221"/>
      <c r="J205" s="222">
        <f>ROUND(I205*H205,2)</f>
        <v>0</v>
      </c>
      <c r="K205" s="218" t="s">
        <v>342</v>
      </c>
      <c r="L205" s="47"/>
      <c r="M205" s="223" t="s">
        <v>21</v>
      </c>
      <c r="N205" s="224" t="s">
        <v>45</v>
      </c>
      <c r="O205" s="87"/>
      <c r="P205" s="225">
        <f>O205*H205</f>
        <v>0</v>
      </c>
      <c r="Q205" s="225">
        <v>0</v>
      </c>
      <c r="R205" s="225">
        <f>Q205*H205</f>
        <v>0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240</v>
      </c>
      <c r="AT205" s="227" t="s">
        <v>235</v>
      </c>
      <c r="AU205" s="227" t="s">
        <v>80</v>
      </c>
      <c r="AY205" s="20" t="s">
        <v>233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86</v>
      </c>
      <c r="BK205" s="228">
        <f>ROUND(I205*H205,2)</f>
        <v>0</v>
      </c>
      <c r="BL205" s="20" t="s">
        <v>240</v>
      </c>
      <c r="BM205" s="227" t="s">
        <v>2041</v>
      </c>
    </row>
    <row r="206" s="2" customFormat="1" ht="16.5" customHeight="1">
      <c r="A206" s="41"/>
      <c r="B206" s="42"/>
      <c r="C206" s="216" t="s">
        <v>1487</v>
      </c>
      <c r="D206" s="216" t="s">
        <v>235</v>
      </c>
      <c r="E206" s="217" t="s">
        <v>3924</v>
      </c>
      <c r="F206" s="218" t="s">
        <v>3925</v>
      </c>
      <c r="G206" s="219" t="s">
        <v>402</v>
      </c>
      <c r="H206" s="220">
        <v>2</v>
      </c>
      <c r="I206" s="221"/>
      <c r="J206" s="222">
        <f>ROUND(I206*H206,2)</f>
        <v>0</v>
      </c>
      <c r="K206" s="218" t="s">
        <v>342</v>
      </c>
      <c r="L206" s="47"/>
      <c r="M206" s="223" t="s">
        <v>21</v>
      </c>
      <c r="N206" s="224" t="s">
        <v>45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240</v>
      </c>
      <c r="AT206" s="227" t="s">
        <v>235</v>
      </c>
      <c r="AU206" s="227" t="s">
        <v>80</v>
      </c>
      <c r="AY206" s="20" t="s">
        <v>233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86</v>
      </c>
      <c r="BK206" s="228">
        <f>ROUND(I206*H206,2)</f>
        <v>0</v>
      </c>
      <c r="BL206" s="20" t="s">
        <v>240</v>
      </c>
      <c r="BM206" s="227" t="s">
        <v>2049</v>
      </c>
    </row>
    <row r="207" s="2" customFormat="1" ht="21.75" customHeight="1">
      <c r="A207" s="41"/>
      <c r="B207" s="42"/>
      <c r="C207" s="216" t="s">
        <v>1492</v>
      </c>
      <c r="D207" s="216" t="s">
        <v>235</v>
      </c>
      <c r="E207" s="217" t="s">
        <v>3944</v>
      </c>
      <c r="F207" s="218" t="s">
        <v>3945</v>
      </c>
      <c r="G207" s="219" t="s">
        <v>402</v>
      </c>
      <c r="H207" s="220">
        <v>2</v>
      </c>
      <c r="I207" s="221"/>
      <c r="J207" s="222">
        <f>ROUND(I207*H207,2)</f>
        <v>0</v>
      </c>
      <c r="K207" s="218" t="s">
        <v>342</v>
      </c>
      <c r="L207" s="47"/>
      <c r="M207" s="223" t="s">
        <v>21</v>
      </c>
      <c r="N207" s="224" t="s">
        <v>45</v>
      </c>
      <c r="O207" s="87"/>
      <c r="P207" s="225">
        <f>O207*H207</f>
        <v>0</v>
      </c>
      <c r="Q207" s="225">
        <v>0</v>
      </c>
      <c r="R207" s="225">
        <f>Q207*H207</f>
        <v>0</v>
      </c>
      <c r="S207" s="225">
        <v>0</v>
      </c>
      <c r="T207" s="226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7" t="s">
        <v>240</v>
      </c>
      <c r="AT207" s="227" t="s">
        <v>235</v>
      </c>
      <c r="AU207" s="227" t="s">
        <v>80</v>
      </c>
      <c r="AY207" s="20" t="s">
        <v>233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20" t="s">
        <v>86</v>
      </c>
      <c r="BK207" s="228">
        <f>ROUND(I207*H207,2)</f>
        <v>0</v>
      </c>
      <c r="BL207" s="20" t="s">
        <v>240</v>
      </c>
      <c r="BM207" s="227" t="s">
        <v>2057</v>
      </c>
    </row>
    <row r="208" s="2" customFormat="1" ht="21.75" customHeight="1">
      <c r="A208" s="41"/>
      <c r="B208" s="42"/>
      <c r="C208" s="216" t="s">
        <v>1504</v>
      </c>
      <c r="D208" s="216" t="s">
        <v>235</v>
      </c>
      <c r="E208" s="217" t="s">
        <v>3966</v>
      </c>
      <c r="F208" s="218" t="s">
        <v>3967</v>
      </c>
      <c r="G208" s="219" t="s">
        <v>402</v>
      </c>
      <c r="H208" s="220">
        <v>1</v>
      </c>
      <c r="I208" s="221"/>
      <c r="J208" s="222">
        <f>ROUND(I208*H208,2)</f>
        <v>0</v>
      </c>
      <c r="K208" s="218" t="s">
        <v>342</v>
      </c>
      <c r="L208" s="47"/>
      <c r="M208" s="223" t="s">
        <v>21</v>
      </c>
      <c r="N208" s="224" t="s">
        <v>45</v>
      </c>
      <c r="O208" s="87"/>
      <c r="P208" s="225">
        <f>O208*H208</f>
        <v>0</v>
      </c>
      <c r="Q208" s="225">
        <v>0</v>
      </c>
      <c r="R208" s="225">
        <f>Q208*H208</f>
        <v>0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240</v>
      </c>
      <c r="AT208" s="227" t="s">
        <v>235</v>
      </c>
      <c r="AU208" s="227" t="s">
        <v>80</v>
      </c>
      <c r="AY208" s="20" t="s">
        <v>233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86</v>
      </c>
      <c r="BK208" s="228">
        <f>ROUND(I208*H208,2)</f>
        <v>0</v>
      </c>
      <c r="BL208" s="20" t="s">
        <v>240</v>
      </c>
      <c r="BM208" s="227" t="s">
        <v>2067</v>
      </c>
    </row>
    <row r="209" s="2" customFormat="1" ht="33" customHeight="1">
      <c r="A209" s="41"/>
      <c r="B209" s="42"/>
      <c r="C209" s="216" t="s">
        <v>1510</v>
      </c>
      <c r="D209" s="216" t="s">
        <v>235</v>
      </c>
      <c r="E209" s="217" t="s">
        <v>3964</v>
      </c>
      <c r="F209" s="218" t="s">
        <v>3965</v>
      </c>
      <c r="G209" s="219" t="s">
        <v>402</v>
      </c>
      <c r="H209" s="220">
        <v>1</v>
      </c>
      <c r="I209" s="221"/>
      <c r="J209" s="222">
        <f>ROUND(I209*H209,2)</f>
        <v>0</v>
      </c>
      <c r="K209" s="218" t="s">
        <v>342</v>
      </c>
      <c r="L209" s="47"/>
      <c r="M209" s="223" t="s">
        <v>21</v>
      </c>
      <c r="N209" s="224" t="s">
        <v>45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240</v>
      </c>
      <c r="AT209" s="227" t="s">
        <v>235</v>
      </c>
      <c r="AU209" s="227" t="s">
        <v>80</v>
      </c>
      <c r="AY209" s="20" t="s">
        <v>233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86</v>
      </c>
      <c r="BK209" s="228">
        <f>ROUND(I209*H209,2)</f>
        <v>0</v>
      </c>
      <c r="BL209" s="20" t="s">
        <v>240</v>
      </c>
      <c r="BM209" s="227" t="s">
        <v>2076</v>
      </c>
    </row>
    <row r="210" s="2" customFormat="1" ht="21.75" customHeight="1">
      <c r="A210" s="41"/>
      <c r="B210" s="42"/>
      <c r="C210" s="216" t="s">
        <v>1516</v>
      </c>
      <c r="D210" s="216" t="s">
        <v>235</v>
      </c>
      <c r="E210" s="217" t="s">
        <v>3968</v>
      </c>
      <c r="F210" s="218" t="s">
        <v>3969</v>
      </c>
      <c r="G210" s="219" t="s">
        <v>402</v>
      </c>
      <c r="H210" s="220">
        <v>1</v>
      </c>
      <c r="I210" s="221"/>
      <c r="J210" s="222">
        <f>ROUND(I210*H210,2)</f>
        <v>0</v>
      </c>
      <c r="K210" s="218" t="s">
        <v>342</v>
      </c>
      <c r="L210" s="47"/>
      <c r="M210" s="223" t="s">
        <v>21</v>
      </c>
      <c r="N210" s="224" t="s">
        <v>45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240</v>
      </c>
      <c r="AT210" s="227" t="s">
        <v>235</v>
      </c>
      <c r="AU210" s="227" t="s">
        <v>80</v>
      </c>
      <c r="AY210" s="20" t="s">
        <v>233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86</v>
      </c>
      <c r="BK210" s="228">
        <f>ROUND(I210*H210,2)</f>
        <v>0</v>
      </c>
      <c r="BL210" s="20" t="s">
        <v>240</v>
      </c>
      <c r="BM210" s="227" t="s">
        <v>2087</v>
      </c>
    </row>
    <row r="211" s="2" customFormat="1" ht="16.5" customHeight="1">
      <c r="A211" s="41"/>
      <c r="B211" s="42"/>
      <c r="C211" s="216" t="s">
        <v>1521</v>
      </c>
      <c r="D211" s="216" t="s">
        <v>235</v>
      </c>
      <c r="E211" s="217" t="s">
        <v>3970</v>
      </c>
      <c r="F211" s="218" t="s">
        <v>3971</v>
      </c>
      <c r="G211" s="219" t="s">
        <v>402</v>
      </c>
      <c r="H211" s="220">
        <v>2</v>
      </c>
      <c r="I211" s="221"/>
      <c r="J211" s="222">
        <f>ROUND(I211*H211,2)</f>
        <v>0</v>
      </c>
      <c r="K211" s="218" t="s">
        <v>342</v>
      </c>
      <c r="L211" s="47"/>
      <c r="M211" s="223" t="s">
        <v>21</v>
      </c>
      <c r="N211" s="224" t="s">
        <v>45</v>
      </c>
      <c r="O211" s="87"/>
      <c r="P211" s="225">
        <f>O211*H211</f>
        <v>0</v>
      </c>
      <c r="Q211" s="225">
        <v>0</v>
      </c>
      <c r="R211" s="225">
        <f>Q211*H211</f>
        <v>0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240</v>
      </c>
      <c r="AT211" s="227" t="s">
        <v>235</v>
      </c>
      <c r="AU211" s="227" t="s">
        <v>80</v>
      </c>
      <c r="AY211" s="20" t="s">
        <v>233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86</v>
      </c>
      <c r="BK211" s="228">
        <f>ROUND(I211*H211,2)</f>
        <v>0</v>
      </c>
      <c r="BL211" s="20" t="s">
        <v>240</v>
      </c>
      <c r="BM211" s="227" t="s">
        <v>2093</v>
      </c>
    </row>
    <row r="212" s="2" customFormat="1" ht="16.5" customHeight="1">
      <c r="A212" s="41"/>
      <c r="B212" s="42"/>
      <c r="C212" s="216" t="s">
        <v>1537</v>
      </c>
      <c r="D212" s="216" t="s">
        <v>235</v>
      </c>
      <c r="E212" s="217" t="s">
        <v>3970</v>
      </c>
      <c r="F212" s="218" t="s">
        <v>3971</v>
      </c>
      <c r="G212" s="219" t="s">
        <v>402</v>
      </c>
      <c r="H212" s="220">
        <v>4</v>
      </c>
      <c r="I212" s="221"/>
      <c r="J212" s="222">
        <f>ROUND(I212*H212,2)</f>
        <v>0</v>
      </c>
      <c r="K212" s="218" t="s">
        <v>342</v>
      </c>
      <c r="L212" s="47"/>
      <c r="M212" s="223" t="s">
        <v>21</v>
      </c>
      <c r="N212" s="224" t="s">
        <v>45</v>
      </c>
      <c r="O212" s="87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240</v>
      </c>
      <c r="AT212" s="227" t="s">
        <v>235</v>
      </c>
      <c r="AU212" s="227" t="s">
        <v>80</v>
      </c>
      <c r="AY212" s="20" t="s">
        <v>233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86</v>
      </c>
      <c r="BK212" s="228">
        <f>ROUND(I212*H212,2)</f>
        <v>0</v>
      </c>
      <c r="BL212" s="20" t="s">
        <v>240</v>
      </c>
      <c r="BM212" s="227" t="s">
        <v>2103</v>
      </c>
    </row>
    <row r="213" s="2" customFormat="1" ht="16.5" customHeight="1">
      <c r="A213" s="41"/>
      <c r="B213" s="42"/>
      <c r="C213" s="216" t="s">
        <v>1540</v>
      </c>
      <c r="D213" s="216" t="s">
        <v>235</v>
      </c>
      <c r="E213" s="217" t="s">
        <v>3972</v>
      </c>
      <c r="F213" s="218" t="s">
        <v>3973</v>
      </c>
      <c r="G213" s="219" t="s">
        <v>402</v>
      </c>
      <c r="H213" s="220">
        <v>1</v>
      </c>
      <c r="I213" s="221"/>
      <c r="J213" s="222">
        <f>ROUND(I213*H213,2)</f>
        <v>0</v>
      </c>
      <c r="K213" s="218" t="s">
        <v>342</v>
      </c>
      <c r="L213" s="47"/>
      <c r="M213" s="223" t="s">
        <v>21</v>
      </c>
      <c r="N213" s="224" t="s">
        <v>45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240</v>
      </c>
      <c r="AT213" s="227" t="s">
        <v>235</v>
      </c>
      <c r="AU213" s="227" t="s">
        <v>80</v>
      </c>
      <c r="AY213" s="20" t="s">
        <v>233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86</v>
      </c>
      <c r="BK213" s="228">
        <f>ROUND(I213*H213,2)</f>
        <v>0</v>
      </c>
      <c r="BL213" s="20" t="s">
        <v>240</v>
      </c>
      <c r="BM213" s="227" t="s">
        <v>3974</v>
      </c>
    </row>
    <row r="214" s="2" customFormat="1" ht="24.15" customHeight="1">
      <c r="A214" s="41"/>
      <c r="B214" s="42"/>
      <c r="C214" s="216" t="s">
        <v>1548</v>
      </c>
      <c r="D214" s="216" t="s">
        <v>235</v>
      </c>
      <c r="E214" s="217" t="s">
        <v>3975</v>
      </c>
      <c r="F214" s="218" t="s">
        <v>3976</v>
      </c>
      <c r="G214" s="219" t="s">
        <v>402</v>
      </c>
      <c r="H214" s="220">
        <v>1</v>
      </c>
      <c r="I214" s="221"/>
      <c r="J214" s="222">
        <f>ROUND(I214*H214,2)</f>
        <v>0</v>
      </c>
      <c r="K214" s="218" t="s">
        <v>342</v>
      </c>
      <c r="L214" s="47"/>
      <c r="M214" s="223" t="s">
        <v>21</v>
      </c>
      <c r="N214" s="224" t="s">
        <v>45</v>
      </c>
      <c r="O214" s="87"/>
      <c r="P214" s="225">
        <f>O214*H214</f>
        <v>0</v>
      </c>
      <c r="Q214" s="225">
        <v>0</v>
      </c>
      <c r="R214" s="225">
        <f>Q214*H214</f>
        <v>0</v>
      </c>
      <c r="S214" s="225">
        <v>0</v>
      </c>
      <c r="T214" s="226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7" t="s">
        <v>240</v>
      </c>
      <c r="AT214" s="227" t="s">
        <v>235</v>
      </c>
      <c r="AU214" s="227" t="s">
        <v>80</v>
      </c>
      <c r="AY214" s="20" t="s">
        <v>233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20" t="s">
        <v>86</v>
      </c>
      <c r="BK214" s="228">
        <f>ROUND(I214*H214,2)</f>
        <v>0</v>
      </c>
      <c r="BL214" s="20" t="s">
        <v>240</v>
      </c>
      <c r="BM214" s="227" t="s">
        <v>2592</v>
      </c>
    </row>
    <row r="215" s="2" customFormat="1" ht="24.15" customHeight="1">
      <c r="A215" s="41"/>
      <c r="B215" s="42"/>
      <c r="C215" s="216" t="s">
        <v>1555</v>
      </c>
      <c r="D215" s="216" t="s">
        <v>235</v>
      </c>
      <c r="E215" s="217" t="s">
        <v>3939</v>
      </c>
      <c r="F215" s="218" t="s">
        <v>3940</v>
      </c>
      <c r="G215" s="219" t="s">
        <v>402</v>
      </c>
      <c r="H215" s="220">
        <v>1</v>
      </c>
      <c r="I215" s="221"/>
      <c r="J215" s="222">
        <f>ROUND(I215*H215,2)</f>
        <v>0</v>
      </c>
      <c r="K215" s="218" t="s">
        <v>342</v>
      </c>
      <c r="L215" s="47"/>
      <c r="M215" s="223" t="s">
        <v>21</v>
      </c>
      <c r="N215" s="224" t="s">
        <v>45</v>
      </c>
      <c r="O215" s="87"/>
      <c r="P215" s="225">
        <f>O215*H215</f>
        <v>0</v>
      </c>
      <c r="Q215" s="225">
        <v>0</v>
      </c>
      <c r="R215" s="225">
        <f>Q215*H215</f>
        <v>0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240</v>
      </c>
      <c r="AT215" s="227" t="s">
        <v>235</v>
      </c>
      <c r="AU215" s="227" t="s">
        <v>80</v>
      </c>
      <c r="AY215" s="20" t="s">
        <v>233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86</v>
      </c>
      <c r="BK215" s="228">
        <f>ROUND(I215*H215,2)</f>
        <v>0</v>
      </c>
      <c r="BL215" s="20" t="s">
        <v>240</v>
      </c>
      <c r="BM215" s="227" t="s">
        <v>2161</v>
      </c>
    </row>
    <row r="216" s="2" customFormat="1" ht="16.5" customHeight="1">
      <c r="A216" s="41"/>
      <c r="B216" s="42"/>
      <c r="C216" s="216" t="s">
        <v>1564</v>
      </c>
      <c r="D216" s="216" t="s">
        <v>235</v>
      </c>
      <c r="E216" s="217" t="s">
        <v>3924</v>
      </c>
      <c r="F216" s="218" t="s">
        <v>3925</v>
      </c>
      <c r="G216" s="219" t="s">
        <v>402</v>
      </c>
      <c r="H216" s="220">
        <v>2</v>
      </c>
      <c r="I216" s="221"/>
      <c r="J216" s="222">
        <f>ROUND(I216*H216,2)</f>
        <v>0</v>
      </c>
      <c r="K216" s="218" t="s">
        <v>342</v>
      </c>
      <c r="L216" s="47"/>
      <c r="M216" s="223" t="s">
        <v>21</v>
      </c>
      <c r="N216" s="224" t="s">
        <v>45</v>
      </c>
      <c r="O216" s="87"/>
      <c r="P216" s="225">
        <f>O216*H216</f>
        <v>0</v>
      </c>
      <c r="Q216" s="225">
        <v>0</v>
      </c>
      <c r="R216" s="225">
        <f>Q216*H216</f>
        <v>0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240</v>
      </c>
      <c r="AT216" s="227" t="s">
        <v>235</v>
      </c>
      <c r="AU216" s="227" t="s">
        <v>80</v>
      </c>
      <c r="AY216" s="20" t="s">
        <v>233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86</v>
      </c>
      <c r="BK216" s="228">
        <f>ROUND(I216*H216,2)</f>
        <v>0</v>
      </c>
      <c r="BL216" s="20" t="s">
        <v>240</v>
      </c>
      <c r="BM216" s="227" t="s">
        <v>2178</v>
      </c>
    </row>
    <row r="217" s="2" customFormat="1" ht="21.75" customHeight="1">
      <c r="A217" s="41"/>
      <c r="B217" s="42"/>
      <c r="C217" s="216" t="s">
        <v>1572</v>
      </c>
      <c r="D217" s="216" t="s">
        <v>235</v>
      </c>
      <c r="E217" s="217" t="s">
        <v>3944</v>
      </c>
      <c r="F217" s="218" t="s">
        <v>3945</v>
      </c>
      <c r="G217" s="219" t="s">
        <v>402</v>
      </c>
      <c r="H217" s="220">
        <v>2</v>
      </c>
      <c r="I217" s="221"/>
      <c r="J217" s="222">
        <f>ROUND(I217*H217,2)</f>
        <v>0</v>
      </c>
      <c r="K217" s="218" t="s">
        <v>342</v>
      </c>
      <c r="L217" s="47"/>
      <c r="M217" s="223" t="s">
        <v>21</v>
      </c>
      <c r="N217" s="224" t="s">
        <v>45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240</v>
      </c>
      <c r="AT217" s="227" t="s">
        <v>235</v>
      </c>
      <c r="AU217" s="227" t="s">
        <v>80</v>
      </c>
      <c r="AY217" s="20" t="s">
        <v>233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86</v>
      </c>
      <c r="BK217" s="228">
        <f>ROUND(I217*H217,2)</f>
        <v>0</v>
      </c>
      <c r="BL217" s="20" t="s">
        <v>240</v>
      </c>
      <c r="BM217" s="227" t="s">
        <v>2197</v>
      </c>
    </row>
    <row r="218" s="2" customFormat="1" ht="21.75" customHeight="1">
      <c r="A218" s="41"/>
      <c r="B218" s="42"/>
      <c r="C218" s="216" t="s">
        <v>1579</v>
      </c>
      <c r="D218" s="216" t="s">
        <v>235</v>
      </c>
      <c r="E218" s="217" t="s">
        <v>3966</v>
      </c>
      <c r="F218" s="218" t="s">
        <v>3967</v>
      </c>
      <c r="G218" s="219" t="s">
        <v>402</v>
      </c>
      <c r="H218" s="220">
        <v>1</v>
      </c>
      <c r="I218" s="221"/>
      <c r="J218" s="222">
        <f>ROUND(I218*H218,2)</f>
        <v>0</v>
      </c>
      <c r="K218" s="218" t="s">
        <v>342</v>
      </c>
      <c r="L218" s="47"/>
      <c r="M218" s="223" t="s">
        <v>21</v>
      </c>
      <c r="N218" s="224" t="s">
        <v>45</v>
      </c>
      <c r="O218" s="87"/>
      <c r="P218" s="225">
        <f>O218*H218</f>
        <v>0</v>
      </c>
      <c r="Q218" s="225">
        <v>0</v>
      </c>
      <c r="R218" s="225">
        <f>Q218*H218</f>
        <v>0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240</v>
      </c>
      <c r="AT218" s="227" t="s">
        <v>235</v>
      </c>
      <c r="AU218" s="227" t="s">
        <v>80</v>
      </c>
      <c r="AY218" s="20" t="s">
        <v>233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86</v>
      </c>
      <c r="BK218" s="228">
        <f>ROUND(I218*H218,2)</f>
        <v>0</v>
      </c>
      <c r="BL218" s="20" t="s">
        <v>240</v>
      </c>
      <c r="BM218" s="227" t="s">
        <v>2215</v>
      </c>
    </row>
    <row r="219" s="2" customFormat="1" ht="16.5" customHeight="1">
      <c r="A219" s="41"/>
      <c r="B219" s="42"/>
      <c r="C219" s="216" t="s">
        <v>1584</v>
      </c>
      <c r="D219" s="216" t="s">
        <v>235</v>
      </c>
      <c r="E219" s="217" t="s">
        <v>3977</v>
      </c>
      <c r="F219" s="218" t="s">
        <v>3978</v>
      </c>
      <c r="G219" s="219" t="s">
        <v>402</v>
      </c>
      <c r="H219" s="220">
        <v>12</v>
      </c>
      <c r="I219" s="221"/>
      <c r="J219" s="222">
        <f>ROUND(I219*H219,2)</f>
        <v>0</v>
      </c>
      <c r="K219" s="218" t="s">
        <v>342</v>
      </c>
      <c r="L219" s="47"/>
      <c r="M219" s="223" t="s">
        <v>21</v>
      </c>
      <c r="N219" s="224" t="s">
        <v>45</v>
      </c>
      <c r="O219" s="87"/>
      <c r="P219" s="225">
        <f>O219*H219</f>
        <v>0</v>
      </c>
      <c r="Q219" s="225">
        <v>0</v>
      </c>
      <c r="R219" s="225">
        <f>Q219*H219</f>
        <v>0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240</v>
      </c>
      <c r="AT219" s="227" t="s">
        <v>235</v>
      </c>
      <c r="AU219" s="227" t="s">
        <v>80</v>
      </c>
      <c r="AY219" s="20" t="s">
        <v>233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86</v>
      </c>
      <c r="BK219" s="228">
        <f>ROUND(I219*H219,2)</f>
        <v>0</v>
      </c>
      <c r="BL219" s="20" t="s">
        <v>240</v>
      </c>
      <c r="BM219" s="227" t="s">
        <v>2231</v>
      </c>
    </row>
    <row r="220" s="2" customFormat="1" ht="16.5" customHeight="1">
      <c r="A220" s="41"/>
      <c r="B220" s="42"/>
      <c r="C220" s="216" t="s">
        <v>1596</v>
      </c>
      <c r="D220" s="216" t="s">
        <v>235</v>
      </c>
      <c r="E220" s="217" t="s">
        <v>3979</v>
      </c>
      <c r="F220" s="218" t="s">
        <v>3978</v>
      </c>
      <c r="G220" s="219" t="s">
        <v>402</v>
      </c>
      <c r="H220" s="220">
        <v>1</v>
      </c>
      <c r="I220" s="221"/>
      <c r="J220" s="222">
        <f>ROUND(I220*H220,2)</f>
        <v>0</v>
      </c>
      <c r="K220" s="218" t="s">
        <v>342</v>
      </c>
      <c r="L220" s="47"/>
      <c r="M220" s="223" t="s">
        <v>21</v>
      </c>
      <c r="N220" s="224" t="s">
        <v>45</v>
      </c>
      <c r="O220" s="87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240</v>
      </c>
      <c r="AT220" s="227" t="s">
        <v>235</v>
      </c>
      <c r="AU220" s="227" t="s">
        <v>80</v>
      </c>
      <c r="AY220" s="20" t="s">
        <v>233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86</v>
      </c>
      <c r="BK220" s="228">
        <f>ROUND(I220*H220,2)</f>
        <v>0</v>
      </c>
      <c r="BL220" s="20" t="s">
        <v>240</v>
      </c>
      <c r="BM220" s="227" t="s">
        <v>2265</v>
      </c>
    </row>
    <row r="221" s="2" customFormat="1" ht="16.5" customHeight="1">
      <c r="A221" s="41"/>
      <c r="B221" s="42"/>
      <c r="C221" s="216" t="s">
        <v>1599</v>
      </c>
      <c r="D221" s="216" t="s">
        <v>235</v>
      </c>
      <c r="E221" s="217" t="s">
        <v>3980</v>
      </c>
      <c r="F221" s="218" t="s">
        <v>3981</v>
      </c>
      <c r="G221" s="219" t="s">
        <v>402</v>
      </c>
      <c r="H221" s="220">
        <v>1</v>
      </c>
      <c r="I221" s="221"/>
      <c r="J221" s="222">
        <f>ROUND(I221*H221,2)</f>
        <v>0</v>
      </c>
      <c r="K221" s="218" t="s">
        <v>342</v>
      </c>
      <c r="L221" s="47"/>
      <c r="M221" s="223" t="s">
        <v>21</v>
      </c>
      <c r="N221" s="224" t="s">
        <v>45</v>
      </c>
      <c r="O221" s="87"/>
      <c r="P221" s="225">
        <f>O221*H221</f>
        <v>0</v>
      </c>
      <c r="Q221" s="225">
        <v>0</v>
      </c>
      <c r="R221" s="225">
        <f>Q221*H221</f>
        <v>0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240</v>
      </c>
      <c r="AT221" s="227" t="s">
        <v>235</v>
      </c>
      <c r="AU221" s="227" t="s">
        <v>80</v>
      </c>
      <c r="AY221" s="20" t="s">
        <v>233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86</v>
      </c>
      <c r="BK221" s="228">
        <f>ROUND(I221*H221,2)</f>
        <v>0</v>
      </c>
      <c r="BL221" s="20" t="s">
        <v>240</v>
      </c>
      <c r="BM221" s="227" t="s">
        <v>2278</v>
      </c>
    </row>
    <row r="222" s="12" customFormat="1" ht="25.92" customHeight="1">
      <c r="A222" s="12"/>
      <c r="B222" s="200"/>
      <c r="C222" s="201"/>
      <c r="D222" s="202" t="s">
        <v>72</v>
      </c>
      <c r="E222" s="203" t="s">
        <v>3747</v>
      </c>
      <c r="F222" s="203" t="s">
        <v>3748</v>
      </c>
      <c r="G222" s="201"/>
      <c r="H222" s="201"/>
      <c r="I222" s="204"/>
      <c r="J222" s="205">
        <f>BK222</f>
        <v>0</v>
      </c>
      <c r="K222" s="201"/>
      <c r="L222" s="206"/>
      <c r="M222" s="207"/>
      <c r="N222" s="208"/>
      <c r="O222" s="208"/>
      <c r="P222" s="209">
        <f>SUM(P223:P225)</f>
        <v>0</v>
      </c>
      <c r="Q222" s="208"/>
      <c r="R222" s="209">
        <f>SUM(R223:R225)</f>
        <v>0</v>
      </c>
      <c r="S222" s="208"/>
      <c r="T222" s="210">
        <f>SUM(T223:T225)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11" t="s">
        <v>80</v>
      </c>
      <c r="AT222" s="212" t="s">
        <v>72</v>
      </c>
      <c r="AU222" s="212" t="s">
        <v>73</v>
      </c>
      <c r="AY222" s="211" t="s">
        <v>233</v>
      </c>
      <c r="BK222" s="213">
        <f>SUM(BK223:BK225)</f>
        <v>0</v>
      </c>
    </row>
    <row r="223" s="2" customFormat="1" ht="16.5" customHeight="1">
      <c r="A223" s="41"/>
      <c r="B223" s="42"/>
      <c r="C223" s="216" t="s">
        <v>1604</v>
      </c>
      <c r="D223" s="216" t="s">
        <v>235</v>
      </c>
      <c r="E223" s="217" t="s">
        <v>3749</v>
      </c>
      <c r="F223" s="218" t="s">
        <v>3982</v>
      </c>
      <c r="G223" s="219" t="s">
        <v>402</v>
      </c>
      <c r="H223" s="220">
        <v>29</v>
      </c>
      <c r="I223" s="221"/>
      <c r="J223" s="222">
        <f>ROUND(I223*H223,2)</f>
        <v>0</v>
      </c>
      <c r="K223" s="218" t="s">
        <v>342</v>
      </c>
      <c r="L223" s="47"/>
      <c r="M223" s="223" t="s">
        <v>21</v>
      </c>
      <c r="N223" s="224" t="s">
        <v>45</v>
      </c>
      <c r="O223" s="87"/>
      <c r="P223" s="225">
        <f>O223*H223</f>
        <v>0</v>
      </c>
      <c r="Q223" s="225">
        <v>0</v>
      </c>
      <c r="R223" s="225">
        <f>Q223*H223</f>
        <v>0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394</v>
      </c>
      <c r="AT223" s="227" t="s">
        <v>235</v>
      </c>
      <c r="AU223" s="227" t="s">
        <v>80</v>
      </c>
      <c r="AY223" s="20" t="s">
        <v>233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86</v>
      </c>
      <c r="BK223" s="228">
        <f>ROUND(I223*H223,2)</f>
        <v>0</v>
      </c>
      <c r="BL223" s="20" t="s">
        <v>394</v>
      </c>
      <c r="BM223" s="227" t="s">
        <v>3983</v>
      </c>
    </row>
    <row r="224" s="2" customFormat="1" ht="16.5" customHeight="1">
      <c r="A224" s="41"/>
      <c r="B224" s="42"/>
      <c r="C224" s="216" t="s">
        <v>1609</v>
      </c>
      <c r="D224" s="216" t="s">
        <v>235</v>
      </c>
      <c r="E224" s="217" t="s">
        <v>3784</v>
      </c>
      <c r="F224" s="218" t="s">
        <v>3984</v>
      </c>
      <c r="G224" s="219" t="s">
        <v>402</v>
      </c>
      <c r="H224" s="220">
        <v>11</v>
      </c>
      <c r="I224" s="221"/>
      <c r="J224" s="222">
        <f>ROUND(I224*H224,2)</f>
        <v>0</v>
      </c>
      <c r="K224" s="218" t="s">
        <v>342</v>
      </c>
      <c r="L224" s="47"/>
      <c r="M224" s="223" t="s">
        <v>21</v>
      </c>
      <c r="N224" s="224" t="s">
        <v>45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394</v>
      </c>
      <c r="AT224" s="227" t="s">
        <v>235</v>
      </c>
      <c r="AU224" s="227" t="s">
        <v>80</v>
      </c>
      <c r="AY224" s="20" t="s">
        <v>233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86</v>
      </c>
      <c r="BK224" s="228">
        <f>ROUND(I224*H224,2)</f>
        <v>0</v>
      </c>
      <c r="BL224" s="20" t="s">
        <v>394</v>
      </c>
      <c r="BM224" s="227" t="s">
        <v>3985</v>
      </c>
    </row>
    <row r="225" s="2" customFormat="1" ht="16.5" customHeight="1">
      <c r="A225" s="41"/>
      <c r="B225" s="42"/>
      <c r="C225" s="216" t="s">
        <v>1614</v>
      </c>
      <c r="D225" s="216" t="s">
        <v>235</v>
      </c>
      <c r="E225" s="217" t="s">
        <v>3816</v>
      </c>
      <c r="F225" s="218" t="s">
        <v>3986</v>
      </c>
      <c r="G225" s="219" t="s">
        <v>402</v>
      </c>
      <c r="H225" s="220">
        <v>7</v>
      </c>
      <c r="I225" s="221"/>
      <c r="J225" s="222">
        <f>ROUND(I225*H225,2)</f>
        <v>0</v>
      </c>
      <c r="K225" s="218" t="s">
        <v>342</v>
      </c>
      <c r="L225" s="47"/>
      <c r="M225" s="302" t="s">
        <v>21</v>
      </c>
      <c r="N225" s="303" t="s">
        <v>45</v>
      </c>
      <c r="O225" s="279"/>
      <c r="P225" s="304">
        <f>O225*H225</f>
        <v>0</v>
      </c>
      <c r="Q225" s="304">
        <v>0</v>
      </c>
      <c r="R225" s="304">
        <f>Q225*H225</f>
        <v>0</v>
      </c>
      <c r="S225" s="304">
        <v>0</v>
      </c>
      <c r="T225" s="305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394</v>
      </c>
      <c r="AT225" s="227" t="s">
        <v>235</v>
      </c>
      <c r="AU225" s="227" t="s">
        <v>80</v>
      </c>
      <c r="AY225" s="20" t="s">
        <v>233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86</v>
      </c>
      <c r="BK225" s="228">
        <f>ROUND(I225*H225,2)</f>
        <v>0</v>
      </c>
      <c r="BL225" s="20" t="s">
        <v>394</v>
      </c>
      <c r="BM225" s="227" t="s">
        <v>3987</v>
      </c>
    </row>
    <row r="226" s="2" customFormat="1" ht="6.96" customHeight="1">
      <c r="A226" s="41"/>
      <c r="B226" s="62"/>
      <c r="C226" s="63"/>
      <c r="D226" s="63"/>
      <c r="E226" s="63"/>
      <c r="F226" s="63"/>
      <c r="G226" s="63"/>
      <c r="H226" s="63"/>
      <c r="I226" s="63"/>
      <c r="J226" s="63"/>
      <c r="K226" s="63"/>
      <c r="L226" s="47"/>
      <c r="M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</row>
  </sheetData>
  <sheetProtection sheet="1" autoFilter="0" formatColumns="0" formatRows="0" objects="1" scenarios="1" spinCount="100000" saltValue="yR+Zii2yodjLW2v7o9FVOZV08L00RbWlmUjnGcJNCE+LXFVqnwjbw8Eq31W16CWIBirGjymjJUfsNkC2SZV7TA==" hashValue="rc6+oP8CCcxnk8np/QcegRiIdOR29K9CDuJIzIXSVLHWigCmSUmKKUYczsITTeSuSg7vWADpHQcK5oFcuAGFbw==" algorithmName="SHA-512" password="CC35"/>
  <autoFilter ref="C95:K22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145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206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Kolovraty - dostupné bydlení</v>
      </c>
      <c r="F7" s="146"/>
      <c r="G7" s="146"/>
      <c r="H7" s="146"/>
      <c r="L7" s="23"/>
    </row>
    <row r="8">
      <c r="B8" s="23"/>
      <c r="D8" s="146" t="s">
        <v>207</v>
      </c>
      <c r="L8" s="23"/>
    </row>
    <row r="9" s="1" customFormat="1" ht="16.5" customHeight="1">
      <c r="B9" s="23"/>
      <c r="E9" s="147" t="s">
        <v>599</v>
      </c>
      <c r="F9" s="1"/>
      <c r="G9" s="1"/>
      <c r="H9" s="1"/>
      <c r="L9" s="23"/>
    </row>
    <row r="10" s="1" customFormat="1" ht="12" customHeight="1">
      <c r="B10" s="23"/>
      <c r="D10" s="146" t="s">
        <v>209</v>
      </c>
      <c r="L10" s="23"/>
    </row>
    <row r="11" s="2" customFormat="1" ht="16.5" customHeight="1">
      <c r="A11" s="41"/>
      <c r="B11" s="47"/>
      <c r="C11" s="41"/>
      <c r="D11" s="41"/>
      <c r="E11" s="159" t="s">
        <v>3988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3292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3989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21</v>
      </c>
      <c r="G15" s="41"/>
      <c r="H15" s="41"/>
      <c r="I15" s="146" t="s">
        <v>20</v>
      </c>
      <c r="J15" s="136" t="s">
        <v>21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22</v>
      </c>
      <c r="E16" s="41"/>
      <c r="F16" s="136" t="s">
        <v>23</v>
      </c>
      <c r="G16" s="41"/>
      <c r="H16" s="41"/>
      <c r="I16" s="146" t="s">
        <v>24</v>
      </c>
      <c r="J16" s="150" t="str">
        <f>'Rekapitulace stavby'!AN8</f>
        <v>28. 6. 2021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26</v>
      </c>
      <c r="E18" s="41"/>
      <c r="F18" s="41"/>
      <c r="G18" s="41"/>
      <c r="H18" s="41"/>
      <c r="I18" s="146" t="s">
        <v>27</v>
      </c>
      <c r="J18" s="136" t="s">
        <v>21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6" t="s">
        <v>29</v>
      </c>
      <c r="J19" s="136" t="s">
        <v>21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30</v>
      </c>
      <c r="E21" s="41"/>
      <c r="F21" s="41"/>
      <c r="G21" s="41"/>
      <c r="H21" s="41"/>
      <c r="I21" s="146" t="s">
        <v>27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29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32</v>
      </c>
      <c r="E24" s="41"/>
      <c r="F24" s="41"/>
      <c r="G24" s="41"/>
      <c r="H24" s="41"/>
      <c r="I24" s="146" t="s">
        <v>27</v>
      </c>
      <c r="J24" s="136" t="s">
        <v>21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28</v>
      </c>
      <c r="F25" s="41"/>
      <c r="G25" s="41"/>
      <c r="H25" s="41"/>
      <c r="I25" s="146" t="s">
        <v>29</v>
      </c>
      <c r="J25" s="136" t="s">
        <v>21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34</v>
      </c>
      <c r="E27" s="41"/>
      <c r="F27" s="41"/>
      <c r="G27" s="41"/>
      <c r="H27" s="41"/>
      <c r="I27" s="146" t="s">
        <v>27</v>
      </c>
      <c r="J27" s="136" t="s">
        <v>35</v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36</v>
      </c>
      <c r="F28" s="41"/>
      <c r="G28" s="41"/>
      <c r="H28" s="41"/>
      <c r="I28" s="146" t="s">
        <v>29</v>
      </c>
      <c r="J28" s="136" t="s">
        <v>21</v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37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71.25" customHeight="1">
      <c r="A31" s="151"/>
      <c r="B31" s="152"/>
      <c r="C31" s="151"/>
      <c r="D31" s="151"/>
      <c r="E31" s="153" t="s">
        <v>38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39</v>
      </c>
      <c r="E34" s="41"/>
      <c r="F34" s="41"/>
      <c r="G34" s="41"/>
      <c r="H34" s="41"/>
      <c r="I34" s="41"/>
      <c r="J34" s="157">
        <f>ROUND(J101,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41</v>
      </c>
      <c r="G36" s="41"/>
      <c r="H36" s="41"/>
      <c r="I36" s="158" t="s">
        <v>40</v>
      </c>
      <c r="J36" s="158" t="s">
        <v>42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43</v>
      </c>
      <c r="E37" s="146" t="s">
        <v>44</v>
      </c>
      <c r="F37" s="160">
        <f>ROUND((SUM(BE101:BE316)),  2)</f>
        <v>0</v>
      </c>
      <c r="G37" s="41"/>
      <c r="H37" s="41"/>
      <c r="I37" s="161">
        <v>0.20999999999999999</v>
      </c>
      <c r="J37" s="160">
        <f>ROUND(((SUM(BE101:BE316))*I37),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45</v>
      </c>
      <c r="F38" s="160">
        <f>ROUND((SUM(BF101:BF316)),  2)</f>
        <v>0</v>
      </c>
      <c r="G38" s="41"/>
      <c r="H38" s="41"/>
      <c r="I38" s="161">
        <v>0.14999999999999999</v>
      </c>
      <c r="J38" s="160">
        <f>ROUND(((SUM(BF101:BF316))*I38),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ROUND((SUM(BG101:BG316)),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47</v>
      </c>
      <c r="F40" s="160">
        <f>ROUND((SUM(BH101:BH316)),  2)</f>
        <v>0</v>
      </c>
      <c r="G40" s="41"/>
      <c r="H40" s="41"/>
      <c r="I40" s="161">
        <v>0.14999999999999999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48</v>
      </c>
      <c r="F41" s="160">
        <f>ROUND((SUM(BI101:BI316)),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49</v>
      </c>
      <c r="E43" s="164"/>
      <c r="F43" s="164"/>
      <c r="G43" s="165" t="s">
        <v>50</v>
      </c>
      <c r="H43" s="166" t="s">
        <v>51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211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Kolovraty - dostupné bydlení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207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599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209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98" t="s">
        <v>3988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3292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SO-04.04.01 - Silnoproud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Kolovraty</v>
      </c>
      <c r="G60" s="43"/>
      <c r="H60" s="43"/>
      <c r="I60" s="35" t="s">
        <v>24</v>
      </c>
      <c r="J60" s="75" t="str">
        <f>IF(J16="","",J16)</f>
        <v>28. 6. 2021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26</v>
      </c>
      <c r="D62" s="43"/>
      <c r="E62" s="43"/>
      <c r="F62" s="30" t="str">
        <f>E19</f>
        <v>atelier HETA s.r.o.</v>
      </c>
      <c r="G62" s="43"/>
      <c r="H62" s="43"/>
      <c r="I62" s="35" t="s">
        <v>32</v>
      </c>
      <c r="J62" s="39" t="str">
        <f>E25</f>
        <v>atelier HETA s.r.o.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30</v>
      </c>
      <c r="D63" s="43"/>
      <c r="E63" s="43"/>
      <c r="F63" s="30" t="str">
        <f>IF(E22="","",E22)</f>
        <v>Vyplň údaj</v>
      </c>
      <c r="G63" s="43"/>
      <c r="H63" s="43"/>
      <c r="I63" s="35" t="s">
        <v>34</v>
      </c>
      <c r="J63" s="39" t="str">
        <f>E28</f>
        <v>Toman Martin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71</v>
      </c>
      <c r="D67" s="43"/>
      <c r="E67" s="43"/>
      <c r="F67" s="43"/>
      <c r="G67" s="43"/>
      <c r="H67" s="43"/>
      <c r="I67" s="43"/>
      <c r="J67" s="105">
        <f>J101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214</v>
      </c>
    </row>
    <row r="68" s="9" customFormat="1" ht="24.96" customHeight="1">
      <c r="A68" s="9"/>
      <c r="B68" s="178"/>
      <c r="C68" s="179"/>
      <c r="D68" s="180" t="s">
        <v>3990</v>
      </c>
      <c r="E68" s="181"/>
      <c r="F68" s="181"/>
      <c r="G68" s="181"/>
      <c r="H68" s="181"/>
      <c r="I68" s="181"/>
      <c r="J68" s="182">
        <f>J102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3991</v>
      </c>
      <c r="E69" s="186"/>
      <c r="F69" s="186"/>
      <c r="G69" s="186"/>
      <c r="H69" s="186"/>
      <c r="I69" s="186"/>
      <c r="J69" s="187">
        <f>J103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3992</v>
      </c>
      <c r="E70" s="186"/>
      <c r="F70" s="186"/>
      <c r="G70" s="186"/>
      <c r="H70" s="186"/>
      <c r="I70" s="186"/>
      <c r="J70" s="187">
        <f>J116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3993</v>
      </c>
      <c r="E71" s="186"/>
      <c r="F71" s="186"/>
      <c r="G71" s="186"/>
      <c r="H71" s="186"/>
      <c r="I71" s="186"/>
      <c r="J71" s="187">
        <f>J131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3994</v>
      </c>
      <c r="E72" s="186"/>
      <c r="F72" s="186"/>
      <c r="G72" s="186"/>
      <c r="H72" s="186"/>
      <c r="I72" s="186"/>
      <c r="J72" s="187">
        <f>J160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3995</v>
      </c>
      <c r="E73" s="186"/>
      <c r="F73" s="186"/>
      <c r="G73" s="186"/>
      <c r="H73" s="186"/>
      <c r="I73" s="186"/>
      <c r="J73" s="187">
        <f>J164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8"/>
      <c r="D74" s="185" t="s">
        <v>3996</v>
      </c>
      <c r="E74" s="186"/>
      <c r="F74" s="186"/>
      <c r="G74" s="186"/>
      <c r="H74" s="186"/>
      <c r="I74" s="186"/>
      <c r="J74" s="187">
        <f>J174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3997</v>
      </c>
      <c r="E75" s="186"/>
      <c r="F75" s="186"/>
      <c r="G75" s="186"/>
      <c r="H75" s="186"/>
      <c r="I75" s="186"/>
      <c r="J75" s="187">
        <f>J211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3998</v>
      </c>
      <c r="E76" s="186"/>
      <c r="F76" s="186"/>
      <c r="G76" s="186"/>
      <c r="H76" s="186"/>
      <c r="I76" s="186"/>
      <c r="J76" s="187">
        <f>J271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3999</v>
      </c>
      <c r="E77" s="186"/>
      <c r="F77" s="186"/>
      <c r="G77" s="186"/>
      <c r="H77" s="186"/>
      <c r="I77" s="186"/>
      <c r="J77" s="187">
        <f>J279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2" customFormat="1" ht="21.84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62"/>
      <c r="C79" s="63"/>
      <c r="D79" s="63"/>
      <c r="E79" s="63"/>
      <c r="F79" s="63"/>
      <c r="G79" s="63"/>
      <c r="H79" s="63"/>
      <c r="I79" s="63"/>
      <c r="J79" s="63"/>
      <c r="K79" s="6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3" s="2" customFormat="1" ht="6.96" customHeight="1">
      <c r="A83" s="41"/>
      <c r="B83" s="64"/>
      <c r="C83" s="65"/>
      <c r="D83" s="65"/>
      <c r="E83" s="65"/>
      <c r="F83" s="65"/>
      <c r="G83" s="65"/>
      <c r="H83" s="65"/>
      <c r="I83" s="65"/>
      <c r="J83" s="65"/>
      <c r="K83" s="65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24.96" customHeight="1">
      <c r="A84" s="41"/>
      <c r="B84" s="42"/>
      <c r="C84" s="26" t="s">
        <v>218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16</v>
      </c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173" t="str">
        <f>E7</f>
        <v>Kolovraty - dostupné bydlení</v>
      </c>
      <c r="F87" s="35"/>
      <c r="G87" s="35"/>
      <c r="H87" s="35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1" customFormat="1" ht="12" customHeight="1">
      <c r="B88" s="24"/>
      <c r="C88" s="35" t="s">
        <v>207</v>
      </c>
      <c r="D88" s="25"/>
      <c r="E88" s="25"/>
      <c r="F88" s="25"/>
      <c r="G88" s="25"/>
      <c r="H88" s="25"/>
      <c r="I88" s="25"/>
      <c r="J88" s="25"/>
      <c r="K88" s="25"/>
      <c r="L88" s="23"/>
    </row>
    <row r="89" s="1" customFormat="1" ht="16.5" customHeight="1">
      <c r="B89" s="24"/>
      <c r="C89" s="25"/>
      <c r="D89" s="25"/>
      <c r="E89" s="173" t="s">
        <v>599</v>
      </c>
      <c r="F89" s="25"/>
      <c r="G89" s="25"/>
      <c r="H89" s="25"/>
      <c r="I89" s="25"/>
      <c r="J89" s="25"/>
      <c r="K89" s="25"/>
      <c r="L89" s="23"/>
    </row>
    <row r="90" s="1" customFormat="1" ht="12" customHeight="1">
      <c r="B90" s="24"/>
      <c r="C90" s="35" t="s">
        <v>209</v>
      </c>
      <c r="D90" s="25"/>
      <c r="E90" s="25"/>
      <c r="F90" s="25"/>
      <c r="G90" s="25"/>
      <c r="H90" s="25"/>
      <c r="I90" s="25"/>
      <c r="J90" s="25"/>
      <c r="K90" s="25"/>
      <c r="L90" s="23"/>
    </row>
    <row r="91" s="2" customFormat="1" ht="16.5" customHeight="1">
      <c r="A91" s="41"/>
      <c r="B91" s="42"/>
      <c r="C91" s="43"/>
      <c r="D91" s="43"/>
      <c r="E91" s="298" t="s">
        <v>3988</v>
      </c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2" customHeight="1">
      <c r="A92" s="41"/>
      <c r="B92" s="42"/>
      <c r="C92" s="35" t="s">
        <v>3292</v>
      </c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6.5" customHeight="1">
      <c r="A93" s="41"/>
      <c r="B93" s="42"/>
      <c r="C93" s="43"/>
      <c r="D93" s="43"/>
      <c r="E93" s="72" t="str">
        <f>E13</f>
        <v>SO-04.04.01 - Silnoproud</v>
      </c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6.96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2" customHeight="1">
      <c r="A95" s="41"/>
      <c r="B95" s="42"/>
      <c r="C95" s="35" t="s">
        <v>22</v>
      </c>
      <c r="D95" s="43"/>
      <c r="E95" s="43"/>
      <c r="F95" s="30" t="str">
        <f>F16</f>
        <v>Kolovraty</v>
      </c>
      <c r="G95" s="43"/>
      <c r="H95" s="43"/>
      <c r="I95" s="35" t="s">
        <v>24</v>
      </c>
      <c r="J95" s="75" t="str">
        <f>IF(J16="","",J16)</f>
        <v>28. 6. 2021</v>
      </c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6.96" customHeight="1">
      <c r="A96" s="41"/>
      <c r="B96" s="42"/>
      <c r="C96" s="43"/>
      <c r="D96" s="43"/>
      <c r="E96" s="43"/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5.15" customHeight="1">
      <c r="A97" s="41"/>
      <c r="B97" s="42"/>
      <c r="C97" s="35" t="s">
        <v>26</v>
      </c>
      <c r="D97" s="43"/>
      <c r="E97" s="43"/>
      <c r="F97" s="30" t="str">
        <f>E19</f>
        <v>atelier HETA s.r.o.</v>
      </c>
      <c r="G97" s="43"/>
      <c r="H97" s="43"/>
      <c r="I97" s="35" t="s">
        <v>32</v>
      </c>
      <c r="J97" s="39" t="str">
        <f>E25</f>
        <v>atelier HETA s.r.o.</v>
      </c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5.15" customHeight="1">
      <c r="A98" s="41"/>
      <c r="B98" s="42"/>
      <c r="C98" s="35" t="s">
        <v>30</v>
      </c>
      <c r="D98" s="43"/>
      <c r="E98" s="43"/>
      <c r="F98" s="30" t="str">
        <f>IF(E22="","",E22)</f>
        <v>Vyplň údaj</v>
      </c>
      <c r="G98" s="43"/>
      <c r="H98" s="43"/>
      <c r="I98" s="35" t="s">
        <v>34</v>
      </c>
      <c r="J98" s="39" t="str">
        <f>E28</f>
        <v>Toman Martin</v>
      </c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0.32" customHeight="1">
      <c r="A99" s="41"/>
      <c r="B99" s="42"/>
      <c r="C99" s="43"/>
      <c r="D99" s="43"/>
      <c r="E99" s="43"/>
      <c r="F99" s="43"/>
      <c r="G99" s="43"/>
      <c r="H99" s="43"/>
      <c r="I99" s="43"/>
      <c r="J99" s="43"/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11" customFormat="1" ht="29.28" customHeight="1">
      <c r="A100" s="189"/>
      <c r="B100" s="190"/>
      <c r="C100" s="191" t="s">
        <v>219</v>
      </c>
      <c r="D100" s="192" t="s">
        <v>58</v>
      </c>
      <c r="E100" s="192" t="s">
        <v>54</v>
      </c>
      <c r="F100" s="192" t="s">
        <v>55</v>
      </c>
      <c r="G100" s="192" t="s">
        <v>220</v>
      </c>
      <c r="H100" s="192" t="s">
        <v>221</v>
      </c>
      <c r="I100" s="192" t="s">
        <v>222</v>
      </c>
      <c r="J100" s="192" t="s">
        <v>213</v>
      </c>
      <c r="K100" s="193" t="s">
        <v>223</v>
      </c>
      <c r="L100" s="194"/>
      <c r="M100" s="95" t="s">
        <v>21</v>
      </c>
      <c r="N100" s="96" t="s">
        <v>43</v>
      </c>
      <c r="O100" s="96" t="s">
        <v>224</v>
      </c>
      <c r="P100" s="96" t="s">
        <v>225</v>
      </c>
      <c r="Q100" s="96" t="s">
        <v>226</v>
      </c>
      <c r="R100" s="96" t="s">
        <v>227</v>
      </c>
      <c r="S100" s="96" t="s">
        <v>228</v>
      </c>
      <c r="T100" s="97" t="s">
        <v>229</v>
      </c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</row>
    <row r="101" s="2" customFormat="1" ht="22.8" customHeight="1">
      <c r="A101" s="41"/>
      <c r="B101" s="42"/>
      <c r="C101" s="102" t="s">
        <v>230</v>
      </c>
      <c r="D101" s="43"/>
      <c r="E101" s="43"/>
      <c r="F101" s="43"/>
      <c r="G101" s="43"/>
      <c r="H101" s="43"/>
      <c r="I101" s="43"/>
      <c r="J101" s="195">
        <f>BK101</f>
        <v>0</v>
      </c>
      <c r="K101" s="43"/>
      <c r="L101" s="47"/>
      <c r="M101" s="98"/>
      <c r="N101" s="196"/>
      <c r="O101" s="99"/>
      <c r="P101" s="197">
        <f>P102</f>
        <v>0</v>
      </c>
      <c r="Q101" s="99"/>
      <c r="R101" s="197">
        <f>R102</f>
        <v>0</v>
      </c>
      <c r="S101" s="99"/>
      <c r="T101" s="198">
        <f>T102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72</v>
      </c>
      <c r="AU101" s="20" t="s">
        <v>214</v>
      </c>
      <c r="BK101" s="199">
        <f>BK102</f>
        <v>0</v>
      </c>
    </row>
    <row r="102" s="12" customFormat="1" ht="25.92" customHeight="1">
      <c r="A102" s="12"/>
      <c r="B102" s="200"/>
      <c r="C102" s="201"/>
      <c r="D102" s="202" t="s">
        <v>72</v>
      </c>
      <c r="E102" s="203" t="s">
        <v>480</v>
      </c>
      <c r="F102" s="203" t="s">
        <v>144</v>
      </c>
      <c r="G102" s="201"/>
      <c r="H102" s="201"/>
      <c r="I102" s="204"/>
      <c r="J102" s="205">
        <f>BK102</f>
        <v>0</v>
      </c>
      <c r="K102" s="201"/>
      <c r="L102" s="206"/>
      <c r="M102" s="207"/>
      <c r="N102" s="208"/>
      <c r="O102" s="208"/>
      <c r="P102" s="209">
        <f>P103+P116+P131+P160+P164+P174+P211+P271+P279</f>
        <v>0</v>
      </c>
      <c r="Q102" s="208"/>
      <c r="R102" s="209">
        <f>R103+R116+R131+R160+R164+R174+R211+R271+R279</f>
        <v>0</v>
      </c>
      <c r="S102" s="208"/>
      <c r="T102" s="210">
        <f>T103+T116+T131+T160+T164+T174+T211+T271+T279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1" t="s">
        <v>80</v>
      </c>
      <c r="AT102" s="212" t="s">
        <v>72</v>
      </c>
      <c r="AU102" s="212" t="s">
        <v>73</v>
      </c>
      <c r="AY102" s="211" t="s">
        <v>233</v>
      </c>
      <c r="BK102" s="213">
        <f>BK103+BK116+BK131+BK160+BK164+BK174+BK211+BK271+BK279</f>
        <v>0</v>
      </c>
    </row>
    <row r="103" s="12" customFormat="1" ht="22.8" customHeight="1">
      <c r="A103" s="12"/>
      <c r="B103" s="200"/>
      <c r="C103" s="201"/>
      <c r="D103" s="202" t="s">
        <v>72</v>
      </c>
      <c r="E103" s="214" t="s">
        <v>521</v>
      </c>
      <c r="F103" s="214" t="s">
        <v>4000</v>
      </c>
      <c r="G103" s="201"/>
      <c r="H103" s="201"/>
      <c r="I103" s="204"/>
      <c r="J103" s="215">
        <f>BK103</f>
        <v>0</v>
      </c>
      <c r="K103" s="201"/>
      <c r="L103" s="206"/>
      <c r="M103" s="207"/>
      <c r="N103" s="208"/>
      <c r="O103" s="208"/>
      <c r="P103" s="209">
        <f>SUM(P104:P115)</f>
        <v>0</v>
      </c>
      <c r="Q103" s="208"/>
      <c r="R103" s="209">
        <f>SUM(R104:R115)</f>
        <v>0</v>
      </c>
      <c r="S103" s="208"/>
      <c r="T103" s="210">
        <f>SUM(T104:T115)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11" t="s">
        <v>80</v>
      </c>
      <c r="AT103" s="212" t="s">
        <v>72</v>
      </c>
      <c r="AU103" s="212" t="s">
        <v>80</v>
      </c>
      <c r="AY103" s="211" t="s">
        <v>233</v>
      </c>
      <c r="BK103" s="213">
        <f>SUM(BK104:BK115)</f>
        <v>0</v>
      </c>
    </row>
    <row r="104" s="2" customFormat="1" ht="16.5" customHeight="1">
      <c r="A104" s="41"/>
      <c r="B104" s="42"/>
      <c r="C104" s="216" t="s">
        <v>80</v>
      </c>
      <c r="D104" s="216" t="s">
        <v>235</v>
      </c>
      <c r="E104" s="217" t="s">
        <v>4001</v>
      </c>
      <c r="F104" s="218" t="s">
        <v>4002</v>
      </c>
      <c r="G104" s="219" t="s">
        <v>494</v>
      </c>
      <c r="H104" s="220">
        <v>1</v>
      </c>
      <c r="I104" s="221"/>
      <c r="J104" s="222">
        <f>ROUND(I104*H104,2)</f>
        <v>0</v>
      </c>
      <c r="K104" s="218" t="s">
        <v>342</v>
      </c>
      <c r="L104" s="47"/>
      <c r="M104" s="223" t="s">
        <v>21</v>
      </c>
      <c r="N104" s="224" t="s">
        <v>45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240</v>
      </c>
      <c r="AT104" s="227" t="s">
        <v>235</v>
      </c>
      <c r="AU104" s="227" t="s">
        <v>86</v>
      </c>
      <c r="AY104" s="20" t="s">
        <v>233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86</v>
      </c>
      <c r="BK104" s="228">
        <f>ROUND(I104*H104,2)</f>
        <v>0</v>
      </c>
      <c r="BL104" s="20" t="s">
        <v>240</v>
      </c>
      <c r="BM104" s="227" t="s">
        <v>86</v>
      </c>
    </row>
    <row r="105" s="2" customFormat="1" ht="21.75" customHeight="1">
      <c r="A105" s="41"/>
      <c r="B105" s="42"/>
      <c r="C105" s="216" t="s">
        <v>86</v>
      </c>
      <c r="D105" s="216" t="s">
        <v>235</v>
      </c>
      <c r="E105" s="217" t="s">
        <v>4003</v>
      </c>
      <c r="F105" s="218" t="s">
        <v>4004</v>
      </c>
      <c r="G105" s="219" t="s">
        <v>494</v>
      </c>
      <c r="H105" s="220">
        <v>1</v>
      </c>
      <c r="I105" s="221"/>
      <c r="J105" s="222">
        <f>ROUND(I105*H105,2)</f>
        <v>0</v>
      </c>
      <c r="K105" s="218" t="s">
        <v>342</v>
      </c>
      <c r="L105" s="47"/>
      <c r="M105" s="223" t="s">
        <v>21</v>
      </c>
      <c r="N105" s="224" t="s">
        <v>45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240</v>
      </c>
      <c r="AT105" s="227" t="s">
        <v>235</v>
      </c>
      <c r="AU105" s="227" t="s">
        <v>86</v>
      </c>
      <c r="AY105" s="20" t="s">
        <v>233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86</v>
      </c>
      <c r="BK105" s="228">
        <f>ROUND(I105*H105,2)</f>
        <v>0</v>
      </c>
      <c r="BL105" s="20" t="s">
        <v>240</v>
      </c>
      <c r="BM105" s="227" t="s">
        <v>240</v>
      </c>
    </row>
    <row r="106" s="2" customFormat="1" ht="16.5" customHeight="1">
      <c r="A106" s="41"/>
      <c r="B106" s="42"/>
      <c r="C106" s="216" t="s">
        <v>117</v>
      </c>
      <c r="D106" s="216" t="s">
        <v>235</v>
      </c>
      <c r="E106" s="217" t="s">
        <v>4005</v>
      </c>
      <c r="F106" s="218" t="s">
        <v>4006</v>
      </c>
      <c r="G106" s="219" t="s">
        <v>494</v>
      </c>
      <c r="H106" s="220">
        <v>1</v>
      </c>
      <c r="I106" s="221"/>
      <c r="J106" s="222">
        <f>ROUND(I106*H106,2)</f>
        <v>0</v>
      </c>
      <c r="K106" s="218" t="s">
        <v>342</v>
      </c>
      <c r="L106" s="47"/>
      <c r="M106" s="223" t="s">
        <v>21</v>
      </c>
      <c r="N106" s="224" t="s">
        <v>45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240</v>
      </c>
      <c r="AT106" s="227" t="s">
        <v>235</v>
      </c>
      <c r="AU106" s="227" t="s">
        <v>86</v>
      </c>
      <c r="AY106" s="20" t="s">
        <v>233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86</v>
      </c>
      <c r="BK106" s="228">
        <f>ROUND(I106*H106,2)</f>
        <v>0</v>
      </c>
      <c r="BL106" s="20" t="s">
        <v>240</v>
      </c>
      <c r="BM106" s="227" t="s">
        <v>276</v>
      </c>
    </row>
    <row r="107" s="2" customFormat="1" ht="21.75" customHeight="1">
      <c r="A107" s="41"/>
      <c r="B107" s="42"/>
      <c r="C107" s="216" t="s">
        <v>240</v>
      </c>
      <c r="D107" s="216" t="s">
        <v>235</v>
      </c>
      <c r="E107" s="217" t="s">
        <v>4007</v>
      </c>
      <c r="F107" s="218" t="s">
        <v>4004</v>
      </c>
      <c r="G107" s="219" t="s">
        <v>3393</v>
      </c>
      <c r="H107" s="220">
        <v>1</v>
      </c>
      <c r="I107" s="221"/>
      <c r="J107" s="222">
        <f>ROUND(I107*H107,2)</f>
        <v>0</v>
      </c>
      <c r="K107" s="218" t="s">
        <v>342</v>
      </c>
      <c r="L107" s="47"/>
      <c r="M107" s="223" t="s">
        <v>21</v>
      </c>
      <c r="N107" s="224" t="s">
        <v>45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240</v>
      </c>
      <c r="AT107" s="227" t="s">
        <v>235</v>
      </c>
      <c r="AU107" s="227" t="s">
        <v>86</v>
      </c>
      <c r="AY107" s="20" t="s">
        <v>233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86</v>
      </c>
      <c r="BK107" s="228">
        <f>ROUND(I107*H107,2)</f>
        <v>0</v>
      </c>
      <c r="BL107" s="20" t="s">
        <v>240</v>
      </c>
      <c r="BM107" s="227" t="s">
        <v>289</v>
      </c>
    </row>
    <row r="108" s="2" customFormat="1" ht="16.5" customHeight="1">
      <c r="A108" s="41"/>
      <c r="B108" s="42"/>
      <c r="C108" s="216" t="s">
        <v>270</v>
      </c>
      <c r="D108" s="216" t="s">
        <v>235</v>
      </c>
      <c r="E108" s="217" t="s">
        <v>4008</v>
      </c>
      <c r="F108" s="218" t="s">
        <v>4009</v>
      </c>
      <c r="G108" s="219" t="s">
        <v>494</v>
      </c>
      <c r="H108" s="220">
        <v>1</v>
      </c>
      <c r="I108" s="221"/>
      <c r="J108" s="222">
        <f>ROUND(I108*H108,2)</f>
        <v>0</v>
      </c>
      <c r="K108" s="218" t="s">
        <v>342</v>
      </c>
      <c r="L108" s="47"/>
      <c r="M108" s="223" t="s">
        <v>21</v>
      </c>
      <c r="N108" s="224" t="s">
        <v>45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240</v>
      </c>
      <c r="AT108" s="227" t="s">
        <v>235</v>
      </c>
      <c r="AU108" s="227" t="s">
        <v>86</v>
      </c>
      <c r="AY108" s="20" t="s">
        <v>233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86</v>
      </c>
      <c r="BK108" s="228">
        <f>ROUND(I108*H108,2)</f>
        <v>0</v>
      </c>
      <c r="BL108" s="20" t="s">
        <v>240</v>
      </c>
      <c r="BM108" s="227" t="s">
        <v>302</v>
      </c>
    </row>
    <row r="109" s="2" customFormat="1" ht="21.75" customHeight="1">
      <c r="A109" s="41"/>
      <c r="B109" s="42"/>
      <c r="C109" s="216" t="s">
        <v>276</v>
      </c>
      <c r="D109" s="216" t="s">
        <v>235</v>
      </c>
      <c r="E109" s="217" t="s">
        <v>4010</v>
      </c>
      <c r="F109" s="218" t="s">
        <v>4004</v>
      </c>
      <c r="G109" s="219" t="s">
        <v>3393</v>
      </c>
      <c r="H109" s="220">
        <v>1</v>
      </c>
      <c r="I109" s="221"/>
      <c r="J109" s="222">
        <f>ROUND(I109*H109,2)</f>
        <v>0</v>
      </c>
      <c r="K109" s="218" t="s">
        <v>342</v>
      </c>
      <c r="L109" s="47"/>
      <c r="M109" s="223" t="s">
        <v>21</v>
      </c>
      <c r="N109" s="224" t="s">
        <v>45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240</v>
      </c>
      <c r="AT109" s="227" t="s">
        <v>235</v>
      </c>
      <c r="AU109" s="227" t="s">
        <v>86</v>
      </c>
      <c r="AY109" s="20" t="s">
        <v>233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86</v>
      </c>
      <c r="BK109" s="228">
        <f>ROUND(I109*H109,2)</f>
        <v>0</v>
      </c>
      <c r="BL109" s="20" t="s">
        <v>240</v>
      </c>
      <c r="BM109" s="227" t="s">
        <v>371</v>
      </c>
    </row>
    <row r="110" s="2" customFormat="1" ht="16.5" customHeight="1">
      <c r="A110" s="41"/>
      <c r="B110" s="42"/>
      <c r="C110" s="216" t="s">
        <v>284</v>
      </c>
      <c r="D110" s="216" t="s">
        <v>235</v>
      </c>
      <c r="E110" s="217" t="s">
        <v>4011</v>
      </c>
      <c r="F110" s="218" t="s">
        <v>4012</v>
      </c>
      <c r="G110" s="219" t="s">
        <v>494</v>
      </c>
      <c r="H110" s="220">
        <v>30</v>
      </c>
      <c r="I110" s="221"/>
      <c r="J110" s="222">
        <f>ROUND(I110*H110,2)</f>
        <v>0</v>
      </c>
      <c r="K110" s="218" t="s">
        <v>342</v>
      </c>
      <c r="L110" s="47"/>
      <c r="M110" s="223" t="s">
        <v>21</v>
      </c>
      <c r="N110" s="224" t="s">
        <v>45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240</v>
      </c>
      <c r="AT110" s="227" t="s">
        <v>235</v>
      </c>
      <c r="AU110" s="227" t="s">
        <v>86</v>
      </c>
      <c r="AY110" s="20" t="s">
        <v>233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86</v>
      </c>
      <c r="BK110" s="228">
        <f>ROUND(I110*H110,2)</f>
        <v>0</v>
      </c>
      <c r="BL110" s="20" t="s">
        <v>240</v>
      </c>
      <c r="BM110" s="227" t="s">
        <v>383</v>
      </c>
    </row>
    <row r="111" s="2" customFormat="1" ht="21.75" customHeight="1">
      <c r="A111" s="41"/>
      <c r="B111" s="42"/>
      <c r="C111" s="216" t="s">
        <v>289</v>
      </c>
      <c r="D111" s="216" t="s">
        <v>235</v>
      </c>
      <c r="E111" s="217" t="s">
        <v>4013</v>
      </c>
      <c r="F111" s="218" t="s">
        <v>4004</v>
      </c>
      <c r="G111" s="219" t="s">
        <v>3393</v>
      </c>
      <c r="H111" s="220">
        <v>30</v>
      </c>
      <c r="I111" s="221"/>
      <c r="J111" s="222">
        <f>ROUND(I111*H111,2)</f>
        <v>0</v>
      </c>
      <c r="K111" s="218" t="s">
        <v>342</v>
      </c>
      <c r="L111" s="47"/>
      <c r="M111" s="223" t="s">
        <v>21</v>
      </c>
      <c r="N111" s="224" t="s">
        <v>45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240</v>
      </c>
      <c r="AT111" s="227" t="s">
        <v>235</v>
      </c>
      <c r="AU111" s="227" t="s">
        <v>86</v>
      </c>
      <c r="AY111" s="20" t="s">
        <v>233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86</v>
      </c>
      <c r="BK111" s="228">
        <f>ROUND(I111*H111,2)</f>
        <v>0</v>
      </c>
      <c r="BL111" s="20" t="s">
        <v>240</v>
      </c>
      <c r="BM111" s="227" t="s">
        <v>394</v>
      </c>
    </row>
    <row r="112" s="2" customFormat="1" ht="16.5" customHeight="1">
      <c r="A112" s="41"/>
      <c r="B112" s="42"/>
      <c r="C112" s="216" t="s">
        <v>296</v>
      </c>
      <c r="D112" s="216" t="s">
        <v>235</v>
      </c>
      <c r="E112" s="217" t="s">
        <v>4014</v>
      </c>
      <c r="F112" s="218" t="s">
        <v>4015</v>
      </c>
      <c r="G112" s="219" t="s">
        <v>494</v>
      </c>
      <c r="H112" s="220">
        <v>12</v>
      </c>
      <c r="I112" s="221"/>
      <c r="J112" s="222">
        <f>ROUND(I112*H112,2)</f>
        <v>0</v>
      </c>
      <c r="K112" s="218" t="s">
        <v>342</v>
      </c>
      <c r="L112" s="47"/>
      <c r="M112" s="223" t="s">
        <v>21</v>
      </c>
      <c r="N112" s="224" t="s">
        <v>45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240</v>
      </c>
      <c r="AT112" s="227" t="s">
        <v>235</v>
      </c>
      <c r="AU112" s="227" t="s">
        <v>86</v>
      </c>
      <c r="AY112" s="20" t="s">
        <v>233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86</v>
      </c>
      <c r="BK112" s="228">
        <f>ROUND(I112*H112,2)</f>
        <v>0</v>
      </c>
      <c r="BL112" s="20" t="s">
        <v>240</v>
      </c>
      <c r="BM112" s="227" t="s">
        <v>405</v>
      </c>
    </row>
    <row r="113" s="2" customFormat="1" ht="21.75" customHeight="1">
      <c r="A113" s="41"/>
      <c r="B113" s="42"/>
      <c r="C113" s="216" t="s">
        <v>302</v>
      </c>
      <c r="D113" s="216" t="s">
        <v>235</v>
      </c>
      <c r="E113" s="217" t="s">
        <v>4013</v>
      </c>
      <c r="F113" s="218" t="s">
        <v>4004</v>
      </c>
      <c r="G113" s="219" t="s">
        <v>3393</v>
      </c>
      <c r="H113" s="220">
        <v>12</v>
      </c>
      <c r="I113" s="221"/>
      <c r="J113" s="222">
        <f>ROUND(I113*H113,2)</f>
        <v>0</v>
      </c>
      <c r="K113" s="218" t="s">
        <v>342</v>
      </c>
      <c r="L113" s="47"/>
      <c r="M113" s="223" t="s">
        <v>21</v>
      </c>
      <c r="N113" s="224" t="s">
        <v>45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240</v>
      </c>
      <c r="AT113" s="227" t="s">
        <v>235</v>
      </c>
      <c r="AU113" s="227" t="s">
        <v>86</v>
      </c>
      <c r="AY113" s="20" t="s">
        <v>233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86</v>
      </c>
      <c r="BK113" s="228">
        <f>ROUND(I113*H113,2)</f>
        <v>0</v>
      </c>
      <c r="BL113" s="20" t="s">
        <v>240</v>
      </c>
      <c r="BM113" s="227" t="s">
        <v>415</v>
      </c>
    </row>
    <row r="114" s="2" customFormat="1" ht="16.5" customHeight="1">
      <c r="A114" s="41"/>
      <c r="B114" s="42"/>
      <c r="C114" s="216" t="s">
        <v>314</v>
      </c>
      <c r="D114" s="216" t="s">
        <v>235</v>
      </c>
      <c r="E114" s="217" t="s">
        <v>4016</v>
      </c>
      <c r="F114" s="218" t="s">
        <v>4017</v>
      </c>
      <c r="G114" s="219" t="s">
        <v>494</v>
      </c>
      <c r="H114" s="220">
        <v>8</v>
      </c>
      <c r="I114" s="221"/>
      <c r="J114" s="222">
        <f>ROUND(I114*H114,2)</f>
        <v>0</v>
      </c>
      <c r="K114" s="218" t="s">
        <v>342</v>
      </c>
      <c r="L114" s="47"/>
      <c r="M114" s="223" t="s">
        <v>21</v>
      </c>
      <c r="N114" s="224" t="s">
        <v>45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240</v>
      </c>
      <c r="AT114" s="227" t="s">
        <v>235</v>
      </c>
      <c r="AU114" s="227" t="s">
        <v>86</v>
      </c>
      <c r="AY114" s="20" t="s">
        <v>233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86</v>
      </c>
      <c r="BK114" s="228">
        <f>ROUND(I114*H114,2)</f>
        <v>0</v>
      </c>
      <c r="BL114" s="20" t="s">
        <v>240</v>
      </c>
      <c r="BM114" s="227" t="s">
        <v>422</v>
      </c>
    </row>
    <row r="115" s="2" customFormat="1" ht="21.75" customHeight="1">
      <c r="A115" s="41"/>
      <c r="B115" s="42"/>
      <c r="C115" s="216" t="s">
        <v>371</v>
      </c>
      <c r="D115" s="216" t="s">
        <v>235</v>
      </c>
      <c r="E115" s="217" t="s">
        <v>4018</v>
      </c>
      <c r="F115" s="218" t="s">
        <v>4004</v>
      </c>
      <c r="G115" s="219" t="s">
        <v>3393</v>
      </c>
      <c r="H115" s="220">
        <v>8</v>
      </c>
      <c r="I115" s="221"/>
      <c r="J115" s="222">
        <f>ROUND(I115*H115,2)</f>
        <v>0</v>
      </c>
      <c r="K115" s="218" t="s">
        <v>342</v>
      </c>
      <c r="L115" s="47"/>
      <c r="M115" s="223" t="s">
        <v>21</v>
      </c>
      <c r="N115" s="224" t="s">
        <v>45</v>
      </c>
      <c r="O115" s="87"/>
      <c r="P115" s="225">
        <f>O115*H115</f>
        <v>0</v>
      </c>
      <c r="Q115" s="225">
        <v>0</v>
      </c>
      <c r="R115" s="225">
        <f>Q115*H115</f>
        <v>0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240</v>
      </c>
      <c r="AT115" s="227" t="s">
        <v>235</v>
      </c>
      <c r="AU115" s="227" t="s">
        <v>86</v>
      </c>
      <c r="AY115" s="20" t="s">
        <v>233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86</v>
      </c>
      <c r="BK115" s="228">
        <f>ROUND(I115*H115,2)</f>
        <v>0</v>
      </c>
      <c r="BL115" s="20" t="s">
        <v>240</v>
      </c>
      <c r="BM115" s="227" t="s">
        <v>431</v>
      </c>
    </row>
    <row r="116" s="12" customFormat="1" ht="22.8" customHeight="1">
      <c r="A116" s="12"/>
      <c r="B116" s="200"/>
      <c r="C116" s="201"/>
      <c r="D116" s="202" t="s">
        <v>72</v>
      </c>
      <c r="E116" s="214" t="s">
        <v>3959</v>
      </c>
      <c r="F116" s="214" t="s">
        <v>4019</v>
      </c>
      <c r="G116" s="201"/>
      <c r="H116" s="201"/>
      <c r="I116" s="204"/>
      <c r="J116" s="215">
        <f>BK116</f>
        <v>0</v>
      </c>
      <c r="K116" s="201"/>
      <c r="L116" s="206"/>
      <c r="M116" s="207"/>
      <c r="N116" s="208"/>
      <c r="O116" s="208"/>
      <c r="P116" s="209">
        <f>SUM(P117:P130)</f>
        <v>0</v>
      </c>
      <c r="Q116" s="208"/>
      <c r="R116" s="209">
        <f>SUM(R117:R130)</f>
        <v>0</v>
      </c>
      <c r="S116" s="208"/>
      <c r="T116" s="210">
        <f>SUM(T117:T130)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11" t="s">
        <v>80</v>
      </c>
      <c r="AT116" s="212" t="s">
        <v>72</v>
      </c>
      <c r="AU116" s="212" t="s">
        <v>80</v>
      </c>
      <c r="AY116" s="211" t="s">
        <v>233</v>
      </c>
      <c r="BK116" s="213">
        <f>SUM(BK117:BK130)</f>
        <v>0</v>
      </c>
    </row>
    <row r="117" s="2" customFormat="1" ht="16.5" customHeight="1">
      <c r="A117" s="41"/>
      <c r="B117" s="42"/>
      <c r="C117" s="216" t="s">
        <v>377</v>
      </c>
      <c r="D117" s="216" t="s">
        <v>235</v>
      </c>
      <c r="E117" s="217" t="s">
        <v>4020</v>
      </c>
      <c r="F117" s="218" t="s">
        <v>4021</v>
      </c>
      <c r="G117" s="219" t="s">
        <v>494</v>
      </c>
      <c r="H117" s="220">
        <v>1</v>
      </c>
      <c r="I117" s="221"/>
      <c r="J117" s="222">
        <f>ROUND(I117*H117,2)</f>
        <v>0</v>
      </c>
      <c r="K117" s="218" t="s">
        <v>342</v>
      </c>
      <c r="L117" s="47"/>
      <c r="M117" s="223" t="s">
        <v>21</v>
      </c>
      <c r="N117" s="224" t="s">
        <v>45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240</v>
      </c>
      <c r="AT117" s="227" t="s">
        <v>235</v>
      </c>
      <c r="AU117" s="227" t="s">
        <v>86</v>
      </c>
      <c r="AY117" s="20" t="s">
        <v>233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86</v>
      </c>
      <c r="BK117" s="228">
        <f>ROUND(I117*H117,2)</f>
        <v>0</v>
      </c>
      <c r="BL117" s="20" t="s">
        <v>240</v>
      </c>
      <c r="BM117" s="227" t="s">
        <v>1211</v>
      </c>
    </row>
    <row r="118" s="2" customFormat="1" ht="16.5" customHeight="1">
      <c r="A118" s="41"/>
      <c r="B118" s="42"/>
      <c r="C118" s="216" t="s">
        <v>383</v>
      </c>
      <c r="D118" s="216" t="s">
        <v>235</v>
      </c>
      <c r="E118" s="217" t="s">
        <v>4022</v>
      </c>
      <c r="F118" s="218" t="s">
        <v>4023</v>
      </c>
      <c r="G118" s="219" t="s">
        <v>494</v>
      </c>
      <c r="H118" s="220">
        <v>1</v>
      </c>
      <c r="I118" s="221"/>
      <c r="J118" s="222">
        <f>ROUND(I118*H118,2)</f>
        <v>0</v>
      </c>
      <c r="K118" s="218" t="s">
        <v>342</v>
      </c>
      <c r="L118" s="47"/>
      <c r="M118" s="223" t="s">
        <v>21</v>
      </c>
      <c r="N118" s="224" t="s">
        <v>45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240</v>
      </c>
      <c r="AT118" s="227" t="s">
        <v>235</v>
      </c>
      <c r="AU118" s="227" t="s">
        <v>86</v>
      </c>
      <c r="AY118" s="20" t="s">
        <v>233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86</v>
      </c>
      <c r="BK118" s="228">
        <f>ROUND(I118*H118,2)</f>
        <v>0</v>
      </c>
      <c r="BL118" s="20" t="s">
        <v>240</v>
      </c>
      <c r="BM118" s="227" t="s">
        <v>1226</v>
      </c>
    </row>
    <row r="119" s="2" customFormat="1" ht="24.15" customHeight="1">
      <c r="A119" s="41"/>
      <c r="B119" s="42"/>
      <c r="C119" s="216" t="s">
        <v>8</v>
      </c>
      <c r="D119" s="216" t="s">
        <v>235</v>
      </c>
      <c r="E119" s="217" t="s">
        <v>4024</v>
      </c>
      <c r="F119" s="218" t="s">
        <v>4025</v>
      </c>
      <c r="G119" s="219" t="s">
        <v>332</v>
      </c>
      <c r="H119" s="220">
        <v>50</v>
      </c>
      <c r="I119" s="221"/>
      <c r="J119" s="222">
        <f>ROUND(I119*H119,2)</f>
        <v>0</v>
      </c>
      <c r="K119" s="218" t="s">
        <v>342</v>
      </c>
      <c r="L119" s="47"/>
      <c r="M119" s="223" t="s">
        <v>21</v>
      </c>
      <c r="N119" s="224" t="s">
        <v>45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240</v>
      </c>
      <c r="AT119" s="227" t="s">
        <v>235</v>
      </c>
      <c r="AU119" s="227" t="s">
        <v>86</v>
      </c>
      <c r="AY119" s="20" t="s">
        <v>233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86</v>
      </c>
      <c r="BK119" s="228">
        <f>ROUND(I119*H119,2)</f>
        <v>0</v>
      </c>
      <c r="BL119" s="20" t="s">
        <v>240</v>
      </c>
      <c r="BM119" s="227" t="s">
        <v>1238</v>
      </c>
    </row>
    <row r="120" s="2" customFormat="1" ht="16.5" customHeight="1">
      <c r="A120" s="41"/>
      <c r="B120" s="42"/>
      <c r="C120" s="216" t="s">
        <v>394</v>
      </c>
      <c r="D120" s="216" t="s">
        <v>235</v>
      </c>
      <c r="E120" s="217" t="s">
        <v>4026</v>
      </c>
      <c r="F120" s="218" t="s">
        <v>4027</v>
      </c>
      <c r="G120" s="219" t="s">
        <v>332</v>
      </c>
      <c r="H120" s="220">
        <v>50</v>
      </c>
      <c r="I120" s="221"/>
      <c r="J120" s="222">
        <f>ROUND(I120*H120,2)</f>
        <v>0</v>
      </c>
      <c r="K120" s="218" t="s">
        <v>342</v>
      </c>
      <c r="L120" s="47"/>
      <c r="M120" s="223" t="s">
        <v>21</v>
      </c>
      <c r="N120" s="224" t="s">
        <v>45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240</v>
      </c>
      <c r="AT120" s="227" t="s">
        <v>235</v>
      </c>
      <c r="AU120" s="227" t="s">
        <v>86</v>
      </c>
      <c r="AY120" s="20" t="s">
        <v>233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86</v>
      </c>
      <c r="BK120" s="228">
        <f>ROUND(I120*H120,2)</f>
        <v>0</v>
      </c>
      <c r="BL120" s="20" t="s">
        <v>240</v>
      </c>
      <c r="BM120" s="227" t="s">
        <v>765</v>
      </c>
    </row>
    <row r="121" s="2" customFormat="1" ht="24.15" customHeight="1">
      <c r="A121" s="41"/>
      <c r="B121" s="42"/>
      <c r="C121" s="216" t="s">
        <v>399</v>
      </c>
      <c r="D121" s="216" t="s">
        <v>235</v>
      </c>
      <c r="E121" s="217" t="s">
        <v>4028</v>
      </c>
      <c r="F121" s="218" t="s">
        <v>4029</v>
      </c>
      <c r="G121" s="219" t="s">
        <v>332</v>
      </c>
      <c r="H121" s="220">
        <v>20</v>
      </c>
      <c r="I121" s="221"/>
      <c r="J121" s="222">
        <f>ROUND(I121*H121,2)</f>
        <v>0</v>
      </c>
      <c r="K121" s="218" t="s">
        <v>342</v>
      </c>
      <c r="L121" s="47"/>
      <c r="M121" s="223" t="s">
        <v>21</v>
      </c>
      <c r="N121" s="224" t="s">
        <v>45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240</v>
      </c>
      <c r="AT121" s="227" t="s">
        <v>235</v>
      </c>
      <c r="AU121" s="227" t="s">
        <v>86</v>
      </c>
      <c r="AY121" s="20" t="s">
        <v>233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86</v>
      </c>
      <c r="BK121" s="228">
        <f>ROUND(I121*H121,2)</f>
        <v>0</v>
      </c>
      <c r="BL121" s="20" t="s">
        <v>240</v>
      </c>
      <c r="BM121" s="227" t="s">
        <v>1264</v>
      </c>
    </row>
    <row r="122" s="2" customFormat="1" ht="16.5" customHeight="1">
      <c r="A122" s="41"/>
      <c r="B122" s="42"/>
      <c r="C122" s="216" t="s">
        <v>405</v>
      </c>
      <c r="D122" s="216" t="s">
        <v>235</v>
      </c>
      <c r="E122" s="217" t="s">
        <v>4030</v>
      </c>
      <c r="F122" s="218" t="s">
        <v>4027</v>
      </c>
      <c r="G122" s="219" t="s">
        <v>332</v>
      </c>
      <c r="H122" s="220">
        <v>20</v>
      </c>
      <c r="I122" s="221"/>
      <c r="J122" s="222">
        <f>ROUND(I122*H122,2)</f>
        <v>0</v>
      </c>
      <c r="K122" s="218" t="s">
        <v>342</v>
      </c>
      <c r="L122" s="47"/>
      <c r="M122" s="223" t="s">
        <v>21</v>
      </c>
      <c r="N122" s="224" t="s">
        <v>45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240</v>
      </c>
      <c r="AT122" s="227" t="s">
        <v>235</v>
      </c>
      <c r="AU122" s="227" t="s">
        <v>86</v>
      </c>
      <c r="AY122" s="20" t="s">
        <v>233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86</v>
      </c>
      <c r="BK122" s="228">
        <f>ROUND(I122*H122,2)</f>
        <v>0</v>
      </c>
      <c r="BL122" s="20" t="s">
        <v>240</v>
      </c>
      <c r="BM122" s="227" t="s">
        <v>1277</v>
      </c>
    </row>
    <row r="123" s="2" customFormat="1" ht="16.5" customHeight="1">
      <c r="A123" s="41"/>
      <c r="B123" s="42"/>
      <c r="C123" s="216" t="s">
        <v>411</v>
      </c>
      <c r="D123" s="216" t="s">
        <v>235</v>
      </c>
      <c r="E123" s="217" t="s">
        <v>4031</v>
      </c>
      <c r="F123" s="218" t="s">
        <v>4032</v>
      </c>
      <c r="G123" s="219" t="s">
        <v>332</v>
      </c>
      <c r="H123" s="220">
        <v>75</v>
      </c>
      <c r="I123" s="221"/>
      <c r="J123" s="222">
        <f>ROUND(I123*H123,2)</f>
        <v>0</v>
      </c>
      <c r="K123" s="218" t="s">
        <v>342</v>
      </c>
      <c r="L123" s="47"/>
      <c r="M123" s="223" t="s">
        <v>21</v>
      </c>
      <c r="N123" s="224" t="s">
        <v>45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240</v>
      </c>
      <c r="AT123" s="227" t="s">
        <v>235</v>
      </c>
      <c r="AU123" s="227" t="s">
        <v>86</v>
      </c>
      <c r="AY123" s="20" t="s">
        <v>233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86</v>
      </c>
      <c r="BK123" s="228">
        <f>ROUND(I123*H123,2)</f>
        <v>0</v>
      </c>
      <c r="BL123" s="20" t="s">
        <v>240</v>
      </c>
      <c r="BM123" s="227" t="s">
        <v>1297</v>
      </c>
    </row>
    <row r="124" s="2" customFormat="1" ht="16.5" customHeight="1">
      <c r="A124" s="41"/>
      <c r="B124" s="42"/>
      <c r="C124" s="216" t="s">
        <v>415</v>
      </c>
      <c r="D124" s="216" t="s">
        <v>235</v>
      </c>
      <c r="E124" s="217" t="s">
        <v>4033</v>
      </c>
      <c r="F124" s="218" t="s">
        <v>4034</v>
      </c>
      <c r="G124" s="219" t="s">
        <v>332</v>
      </c>
      <c r="H124" s="220">
        <v>75</v>
      </c>
      <c r="I124" s="221"/>
      <c r="J124" s="222">
        <f>ROUND(I124*H124,2)</f>
        <v>0</v>
      </c>
      <c r="K124" s="218" t="s">
        <v>342</v>
      </c>
      <c r="L124" s="47"/>
      <c r="M124" s="223" t="s">
        <v>21</v>
      </c>
      <c r="N124" s="224" t="s">
        <v>45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240</v>
      </c>
      <c r="AT124" s="227" t="s">
        <v>235</v>
      </c>
      <c r="AU124" s="227" t="s">
        <v>86</v>
      </c>
      <c r="AY124" s="20" t="s">
        <v>233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86</v>
      </c>
      <c r="BK124" s="228">
        <f>ROUND(I124*H124,2)</f>
        <v>0</v>
      </c>
      <c r="BL124" s="20" t="s">
        <v>240</v>
      </c>
      <c r="BM124" s="227" t="s">
        <v>1307</v>
      </c>
    </row>
    <row r="125" s="2" customFormat="1" ht="16.5" customHeight="1">
      <c r="A125" s="41"/>
      <c r="B125" s="42"/>
      <c r="C125" s="216" t="s">
        <v>7</v>
      </c>
      <c r="D125" s="216" t="s">
        <v>235</v>
      </c>
      <c r="E125" s="217" t="s">
        <v>4035</v>
      </c>
      <c r="F125" s="218" t="s">
        <v>4036</v>
      </c>
      <c r="G125" s="219" t="s">
        <v>332</v>
      </c>
      <c r="H125" s="220">
        <v>65</v>
      </c>
      <c r="I125" s="221"/>
      <c r="J125" s="222">
        <f>ROUND(I125*H125,2)</f>
        <v>0</v>
      </c>
      <c r="K125" s="218" t="s">
        <v>342</v>
      </c>
      <c r="L125" s="47"/>
      <c r="M125" s="223" t="s">
        <v>21</v>
      </c>
      <c r="N125" s="224" t="s">
        <v>45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240</v>
      </c>
      <c r="AT125" s="227" t="s">
        <v>235</v>
      </c>
      <c r="AU125" s="227" t="s">
        <v>86</v>
      </c>
      <c r="AY125" s="20" t="s">
        <v>233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86</v>
      </c>
      <c r="BK125" s="228">
        <f>ROUND(I125*H125,2)</f>
        <v>0</v>
      </c>
      <c r="BL125" s="20" t="s">
        <v>240</v>
      </c>
      <c r="BM125" s="227" t="s">
        <v>1318</v>
      </c>
    </row>
    <row r="126" s="2" customFormat="1" ht="16.5" customHeight="1">
      <c r="A126" s="41"/>
      <c r="B126" s="42"/>
      <c r="C126" s="216" t="s">
        <v>422</v>
      </c>
      <c r="D126" s="216" t="s">
        <v>235</v>
      </c>
      <c r="E126" s="217" t="s">
        <v>4033</v>
      </c>
      <c r="F126" s="218" t="s">
        <v>4034</v>
      </c>
      <c r="G126" s="219" t="s">
        <v>332</v>
      </c>
      <c r="H126" s="220">
        <v>65</v>
      </c>
      <c r="I126" s="221"/>
      <c r="J126" s="222">
        <f>ROUND(I126*H126,2)</f>
        <v>0</v>
      </c>
      <c r="K126" s="218" t="s">
        <v>342</v>
      </c>
      <c r="L126" s="47"/>
      <c r="M126" s="223" t="s">
        <v>21</v>
      </c>
      <c r="N126" s="224" t="s">
        <v>45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240</v>
      </c>
      <c r="AT126" s="227" t="s">
        <v>235</v>
      </c>
      <c r="AU126" s="227" t="s">
        <v>86</v>
      </c>
      <c r="AY126" s="20" t="s">
        <v>233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86</v>
      </c>
      <c r="BK126" s="228">
        <f>ROUND(I126*H126,2)</f>
        <v>0</v>
      </c>
      <c r="BL126" s="20" t="s">
        <v>240</v>
      </c>
      <c r="BM126" s="227" t="s">
        <v>1330</v>
      </c>
    </row>
    <row r="127" s="2" customFormat="1" ht="16.5" customHeight="1">
      <c r="A127" s="41"/>
      <c r="B127" s="42"/>
      <c r="C127" s="216" t="s">
        <v>427</v>
      </c>
      <c r="D127" s="216" t="s">
        <v>235</v>
      </c>
      <c r="E127" s="217" t="s">
        <v>4037</v>
      </c>
      <c r="F127" s="218" t="s">
        <v>4038</v>
      </c>
      <c r="G127" s="219" t="s">
        <v>332</v>
      </c>
      <c r="H127" s="220">
        <v>50</v>
      </c>
      <c r="I127" s="221"/>
      <c r="J127" s="222">
        <f>ROUND(I127*H127,2)</f>
        <v>0</v>
      </c>
      <c r="K127" s="218" t="s">
        <v>342</v>
      </c>
      <c r="L127" s="47"/>
      <c r="M127" s="223" t="s">
        <v>21</v>
      </c>
      <c r="N127" s="224" t="s">
        <v>45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240</v>
      </c>
      <c r="AT127" s="227" t="s">
        <v>235</v>
      </c>
      <c r="AU127" s="227" t="s">
        <v>86</v>
      </c>
      <c r="AY127" s="20" t="s">
        <v>233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86</v>
      </c>
      <c r="BK127" s="228">
        <f>ROUND(I127*H127,2)</f>
        <v>0</v>
      </c>
      <c r="BL127" s="20" t="s">
        <v>240</v>
      </c>
      <c r="BM127" s="227" t="s">
        <v>1343</v>
      </c>
    </row>
    <row r="128" s="2" customFormat="1" ht="16.5" customHeight="1">
      <c r="A128" s="41"/>
      <c r="B128" s="42"/>
      <c r="C128" s="216" t="s">
        <v>431</v>
      </c>
      <c r="D128" s="216" t="s">
        <v>235</v>
      </c>
      <c r="E128" s="217" t="s">
        <v>4033</v>
      </c>
      <c r="F128" s="218" t="s">
        <v>4034</v>
      </c>
      <c r="G128" s="219" t="s">
        <v>332</v>
      </c>
      <c r="H128" s="220">
        <v>50</v>
      </c>
      <c r="I128" s="221"/>
      <c r="J128" s="222">
        <f>ROUND(I128*H128,2)</f>
        <v>0</v>
      </c>
      <c r="K128" s="218" t="s">
        <v>342</v>
      </c>
      <c r="L128" s="47"/>
      <c r="M128" s="223" t="s">
        <v>21</v>
      </c>
      <c r="N128" s="224" t="s">
        <v>45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240</v>
      </c>
      <c r="AT128" s="227" t="s">
        <v>235</v>
      </c>
      <c r="AU128" s="227" t="s">
        <v>86</v>
      </c>
      <c r="AY128" s="20" t="s">
        <v>233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86</v>
      </c>
      <c r="BK128" s="228">
        <f>ROUND(I128*H128,2)</f>
        <v>0</v>
      </c>
      <c r="BL128" s="20" t="s">
        <v>240</v>
      </c>
      <c r="BM128" s="227" t="s">
        <v>1357</v>
      </c>
    </row>
    <row r="129" s="2" customFormat="1" ht="16.5" customHeight="1">
      <c r="A129" s="41"/>
      <c r="B129" s="42"/>
      <c r="C129" s="216" t="s">
        <v>436</v>
      </c>
      <c r="D129" s="216" t="s">
        <v>235</v>
      </c>
      <c r="E129" s="217" t="s">
        <v>4039</v>
      </c>
      <c r="F129" s="218" t="s">
        <v>4040</v>
      </c>
      <c r="G129" s="219" t="s">
        <v>332</v>
      </c>
      <c r="H129" s="220">
        <v>30</v>
      </c>
      <c r="I129" s="221"/>
      <c r="J129" s="222">
        <f>ROUND(I129*H129,2)</f>
        <v>0</v>
      </c>
      <c r="K129" s="218" t="s">
        <v>342</v>
      </c>
      <c r="L129" s="47"/>
      <c r="M129" s="223" t="s">
        <v>21</v>
      </c>
      <c r="N129" s="224" t="s">
        <v>45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240</v>
      </c>
      <c r="AT129" s="227" t="s">
        <v>235</v>
      </c>
      <c r="AU129" s="227" t="s">
        <v>86</v>
      </c>
      <c r="AY129" s="20" t="s">
        <v>233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86</v>
      </c>
      <c r="BK129" s="228">
        <f>ROUND(I129*H129,2)</f>
        <v>0</v>
      </c>
      <c r="BL129" s="20" t="s">
        <v>240</v>
      </c>
      <c r="BM129" s="227" t="s">
        <v>1367</v>
      </c>
    </row>
    <row r="130" s="2" customFormat="1" ht="16.5" customHeight="1">
      <c r="A130" s="41"/>
      <c r="B130" s="42"/>
      <c r="C130" s="216" t="s">
        <v>441</v>
      </c>
      <c r="D130" s="216" t="s">
        <v>235</v>
      </c>
      <c r="E130" s="217" t="s">
        <v>4041</v>
      </c>
      <c r="F130" s="218" t="s">
        <v>4034</v>
      </c>
      <c r="G130" s="219" t="s">
        <v>332</v>
      </c>
      <c r="H130" s="220">
        <v>30</v>
      </c>
      <c r="I130" s="221"/>
      <c r="J130" s="222">
        <f>ROUND(I130*H130,2)</f>
        <v>0</v>
      </c>
      <c r="K130" s="218" t="s">
        <v>342</v>
      </c>
      <c r="L130" s="47"/>
      <c r="M130" s="223" t="s">
        <v>21</v>
      </c>
      <c r="N130" s="224" t="s">
        <v>45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240</v>
      </c>
      <c r="AT130" s="227" t="s">
        <v>235</v>
      </c>
      <c r="AU130" s="227" t="s">
        <v>86</v>
      </c>
      <c r="AY130" s="20" t="s">
        <v>233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86</v>
      </c>
      <c r="BK130" s="228">
        <f>ROUND(I130*H130,2)</f>
        <v>0</v>
      </c>
      <c r="BL130" s="20" t="s">
        <v>240</v>
      </c>
      <c r="BM130" s="227" t="s">
        <v>1384</v>
      </c>
    </row>
    <row r="131" s="12" customFormat="1" ht="22.8" customHeight="1">
      <c r="A131" s="12"/>
      <c r="B131" s="200"/>
      <c r="C131" s="201"/>
      <c r="D131" s="202" t="s">
        <v>72</v>
      </c>
      <c r="E131" s="214" t="s">
        <v>4042</v>
      </c>
      <c r="F131" s="214" t="s">
        <v>4043</v>
      </c>
      <c r="G131" s="201"/>
      <c r="H131" s="201"/>
      <c r="I131" s="204"/>
      <c r="J131" s="215">
        <f>BK131</f>
        <v>0</v>
      </c>
      <c r="K131" s="201"/>
      <c r="L131" s="206"/>
      <c r="M131" s="207"/>
      <c r="N131" s="208"/>
      <c r="O131" s="208"/>
      <c r="P131" s="209">
        <f>SUM(P132:P159)</f>
        <v>0</v>
      </c>
      <c r="Q131" s="208"/>
      <c r="R131" s="209">
        <f>SUM(R132:R159)</f>
        <v>0</v>
      </c>
      <c r="S131" s="208"/>
      <c r="T131" s="210">
        <f>SUM(T132:T159)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1" t="s">
        <v>80</v>
      </c>
      <c r="AT131" s="212" t="s">
        <v>72</v>
      </c>
      <c r="AU131" s="212" t="s">
        <v>80</v>
      </c>
      <c r="AY131" s="211" t="s">
        <v>233</v>
      </c>
      <c r="BK131" s="213">
        <f>SUM(BK132:BK159)</f>
        <v>0</v>
      </c>
    </row>
    <row r="132" s="2" customFormat="1" ht="16.5" customHeight="1">
      <c r="A132" s="41"/>
      <c r="B132" s="42"/>
      <c r="C132" s="216" t="s">
        <v>447</v>
      </c>
      <c r="D132" s="216" t="s">
        <v>235</v>
      </c>
      <c r="E132" s="217" t="s">
        <v>4044</v>
      </c>
      <c r="F132" s="218" t="s">
        <v>4045</v>
      </c>
      <c r="G132" s="219" t="s">
        <v>332</v>
      </c>
      <c r="H132" s="220">
        <v>136</v>
      </c>
      <c r="I132" s="221"/>
      <c r="J132" s="222">
        <f>ROUND(I132*H132,2)</f>
        <v>0</v>
      </c>
      <c r="K132" s="218" t="s">
        <v>342</v>
      </c>
      <c r="L132" s="47"/>
      <c r="M132" s="223" t="s">
        <v>21</v>
      </c>
      <c r="N132" s="224" t="s">
        <v>45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240</v>
      </c>
      <c r="AT132" s="227" t="s">
        <v>235</v>
      </c>
      <c r="AU132" s="227" t="s">
        <v>86</v>
      </c>
      <c r="AY132" s="20" t="s">
        <v>233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86</v>
      </c>
      <c r="BK132" s="228">
        <f>ROUND(I132*H132,2)</f>
        <v>0</v>
      </c>
      <c r="BL132" s="20" t="s">
        <v>240</v>
      </c>
      <c r="BM132" s="227" t="s">
        <v>1406</v>
      </c>
    </row>
    <row r="133" s="2" customFormat="1" ht="16.5" customHeight="1">
      <c r="A133" s="41"/>
      <c r="B133" s="42"/>
      <c r="C133" s="216" t="s">
        <v>451</v>
      </c>
      <c r="D133" s="216" t="s">
        <v>235</v>
      </c>
      <c r="E133" s="217" t="s">
        <v>4046</v>
      </c>
      <c r="F133" s="218" t="s">
        <v>4047</v>
      </c>
      <c r="G133" s="219" t="s">
        <v>332</v>
      </c>
      <c r="H133" s="220">
        <v>136</v>
      </c>
      <c r="I133" s="221"/>
      <c r="J133" s="222">
        <f>ROUND(I133*H133,2)</f>
        <v>0</v>
      </c>
      <c r="K133" s="218" t="s">
        <v>342</v>
      </c>
      <c r="L133" s="47"/>
      <c r="M133" s="223" t="s">
        <v>21</v>
      </c>
      <c r="N133" s="224" t="s">
        <v>45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240</v>
      </c>
      <c r="AT133" s="227" t="s">
        <v>235</v>
      </c>
      <c r="AU133" s="227" t="s">
        <v>86</v>
      </c>
      <c r="AY133" s="20" t="s">
        <v>233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86</v>
      </c>
      <c r="BK133" s="228">
        <f>ROUND(I133*H133,2)</f>
        <v>0</v>
      </c>
      <c r="BL133" s="20" t="s">
        <v>240</v>
      </c>
      <c r="BM133" s="227" t="s">
        <v>1417</v>
      </c>
    </row>
    <row r="134" s="2" customFormat="1" ht="16.5" customHeight="1">
      <c r="A134" s="41"/>
      <c r="B134" s="42"/>
      <c r="C134" s="216" t="s">
        <v>456</v>
      </c>
      <c r="D134" s="216" t="s">
        <v>235</v>
      </c>
      <c r="E134" s="217" t="s">
        <v>4048</v>
      </c>
      <c r="F134" s="218" t="s">
        <v>4049</v>
      </c>
      <c r="G134" s="219" t="s">
        <v>332</v>
      </c>
      <c r="H134" s="220">
        <v>26</v>
      </c>
      <c r="I134" s="221"/>
      <c r="J134" s="222">
        <f>ROUND(I134*H134,2)</f>
        <v>0</v>
      </c>
      <c r="K134" s="218" t="s">
        <v>342</v>
      </c>
      <c r="L134" s="47"/>
      <c r="M134" s="223" t="s">
        <v>21</v>
      </c>
      <c r="N134" s="224" t="s">
        <v>45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240</v>
      </c>
      <c r="AT134" s="227" t="s">
        <v>235</v>
      </c>
      <c r="AU134" s="227" t="s">
        <v>86</v>
      </c>
      <c r="AY134" s="20" t="s">
        <v>233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86</v>
      </c>
      <c r="BK134" s="228">
        <f>ROUND(I134*H134,2)</f>
        <v>0</v>
      </c>
      <c r="BL134" s="20" t="s">
        <v>240</v>
      </c>
      <c r="BM134" s="227" t="s">
        <v>1433</v>
      </c>
    </row>
    <row r="135" s="2" customFormat="1" ht="16.5" customHeight="1">
      <c r="A135" s="41"/>
      <c r="B135" s="42"/>
      <c r="C135" s="216" t="s">
        <v>465</v>
      </c>
      <c r="D135" s="216" t="s">
        <v>235</v>
      </c>
      <c r="E135" s="217" t="s">
        <v>4050</v>
      </c>
      <c r="F135" s="218" t="s">
        <v>4047</v>
      </c>
      <c r="G135" s="219" t="s">
        <v>332</v>
      </c>
      <c r="H135" s="220">
        <v>26</v>
      </c>
      <c r="I135" s="221"/>
      <c r="J135" s="222">
        <f>ROUND(I135*H135,2)</f>
        <v>0</v>
      </c>
      <c r="K135" s="218" t="s">
        <v>342</v>
      </c>
      <c r="L135" s="47"/>
      <c r="M135" s="223" t="s">
        <v>21</v>
      </c>
      <c r="N135" s="224" t="s">
        <v>45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240</v>
      </c>
      <c r="AT135" s="227" t="s">
        <v>235</v>
      </c>
      <c r="AU135" s="227" t="s">
        <v>86</v>
      </c>
      <c r="AY135" s="20" t="s">
        <v>233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86</v>
      </c>
      <c r="BK135" s="228">
        <f>ROUND(I135*H135,2)</f>
        <v>0</v>
      </c>
      <c r="BL135" s="20" t="s">
        <v>240</v>
      </c>
      <c r="BM135" s="227" t="s">
        <v>1445</v>
      </c>
    </row>
    <row r="136" s="2" customFormat="1" ht="16.5" customHeight="1">
      <c r="A136" s="41"/>
      <c r="B136" s="42"/>
      <c r="C136" s="216" t="s">
        <v>470</v>
      </c>
      <c r="D136" s="216" t="s">
        <v>235</v>
      </c>
      <c r="E136" s="217" t="s">
        <v>4051</v>
      </c>
      <c r="F136" s="218" t="s">
        <v>4052</v>
      </c>
      <c r="G136" s="219" t="s">
        <v>332</v>
      </c>
      <c r="H136" s="220">
        <v>19</v>
      </c>
      <c r="I136" s="221"/>
      <c r="J136" s="222">
        <f>ROUND(I136*H136,2)</f>
        <v>0</v>
      </c>
      <c r="K136" s="218" t="s">
        <v>342</v>
      </c>
      <c r="L136" s="47"/>
      <c r="M136" s="223" t="s">
        <v>21</v>
      </c>
      <c r="N136" s="224" t="s">
        <v>45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240</v>
      </c>
      <c r="AT136" s="227" t="s">
        <v>235</v>
      </c>
      <c r="AU136" s="227" t="s">
        <v>86</v>
      </c>
      <c r="AY136" s="20" t="s">
        <v>233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86</v>
      </c>
      <c r="BK136" s="228">
        <f>ROUND(I136*H136,2)</f>
        <v>0</v>
      </c>
      <c r="BL136" s="20" t="s">
        <v>240</v>
      </c>
      <c r="BM136" s="227" t="s">
        <v>1456</v>
      </c>
    </row>
    <row r="137" s="2" customFormat="1" ht="16.5" customHeight="1">
      <c r="A137" s="41"/>
      <c r="B137" s="42"/>
      <c r="C137" s="216" t="s">
        <v>569</v>
      </c>
      <c r="D137" s="216" t="s">
        <v>235</v>
      </c>
      <c r="E137" s="217" t="s">
        <v>4053</v>
      </c>
      <c r="F137" s="218" t="s">
        <v>4047</v>
      </c>
      <c r="G137" s="219" t="s">
        <v>332</v>
      </c>
      <c r="H137" s="220">
        <v>19</v>
      </c>
      <c r="I137" s="221"/>
      <c r="J137" s="222">
        <f>ROUND(I137*H137,2)</f>
        <v>0</v>
      </c>
      <c r="K137" s="218" t="s">
        <v>342</v>
      </c>
      <c r="L137" s="47"/>
      <c r="M137" s="223" t="s">
        <v>21</v>
      </c>
      <c r="N137" s="224" t="s">
        <v>45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240</v>
      </c>
      <c r="AT137" s="227" t="s">
        <v>235</v>
      </c>
      <c r="AU137" s="227" t="s">
        <v>86</v>
      </c>
      <c r="AY137" s="20" t="s">
        <v>233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86</v>
      </c>
      <c r="BK137" s="228">
        <f>ROUND(I137*H137,2)</f>
        <v>0</v>
      </c>
      <c r="BL137" s="20" t="s">
        <v>240</v>
      </c>
      <c r="BM137" s="227" t="s">
        <v>1469</v>
      </c>
    </row>
    <row r="138" s="2" customFormat="1" ht="16.5" customHeight="1">
      <c r="A138" s="41"/>
      <c r="B138" s="42"/>
      <c r="C138" s="216" t="s">
        <v>1076</v>
      </c>
      <c r="D138" s="216" t="s">
        <v>235</v>
      </c>
      <c r="E138" s="217" t="s">
        <v>4054</v>
      </c>
      <c r="F138" s="218" t="s">
        <v>4055</v>
      </c>
      <c r="G138" s="219" t="s">
        <v>332</v>
      </c>
      <c r="H138" s="220">
        <v>35</v>
      </c>
      <c r="I138" s="221"/>
      <c r="J138" s="222">
        <f>ROUND(I138*H138,2)</f>
        <v>0</v>
      </c>
      <c r="K138" s="218" t="s">
        <v>342</v>
      </c>
      <c r="L138" s="47"/>
      <c r="M138" s="223" t="s">
        <v>21</v>
      </c>
      <c r="N138" s="224" t="s">
        <v>45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240</v>
      </c>
      <c r="AT138" s="227" t="s">
        <v>235</v>
      </c>
      <c r="AU138" s="227" t="s">
        <v>86</v>
      </c>
      <c r="AY138" s="20" t="s">
        <v>233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86</v>
      </c>
      <c r="BK138" s="228">
        <f>ROUND(I138*H138,2)</f>
        <v>0</v>
      </c>
      <c r="BL138" s="20" t="s">
        <v>240</v>
      </c>
      <c r="BM138" s="227" t="s">
        <v>1482</v>
      </c>
    </row>
    <row r="139" s="2" customFormat="1" ht="16.5" customHeight="1">
      <c r="A139" s="41"/>
      <c r="B139" s="42"/>
      <c r="C139" s="216" t="s">
        <v>1081</v>
      </c>
      <c r="D139" s="216" t="s">
        <v>235</v>
      </c>
      <c r="E139" s="217" t="s">
        <v>4053</v>
      </c>
      <c r="F139" s="218" t="s">
        <v>4047</v>
      </c>
      <c r="G139" s="219" t="s">
        <v>332</v>
      </c>
      <c r="H139" s="220">
        <v>35</v>
      </c>
      <c r="I139" s="221"/>
      <c r="J139" s="222">
        <f>ROUND(I139*H139,2)</f>
        <v>0</v>
      </c>
      <c r="K139" s="218" t="s">
        <v>342</v>
      </c>
      <c r="L139" s="47"/>
      <c r="M139" s="223" t="s">
        <v>21</v>
      </c>
      <c r="N139" s="224" t="s">
        <v>45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240</v>
      </c>
      <c r="AT139" s="227" t="s">
        <v>235</v>
      </c>
      <c r="AU139" s="227" t="s">
        <v>86</v>
      </c>
      <c r="AY139" s="20" t="s">
        <v>233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86</v>
      </c>
      <c r="BK139" s="228">
        <f>ROUND(I139*H139,2)</f>
        <v>0</v>
      </c>
      <c r="BL139" s="20" t="s">
        <v>240</v>
      </c>
      <c r="BM139" s="227" t="s">
        <v>1492</v>
      </c>
    </row>
    <row r="140" s="2" customFormat="1" ht="21.75" customHeight="1">
      <c r="A140" s="41"/>
      <c r="B140" s="42"/>
      <c r="C140" s="216" t="s">
        <v>1086</v>
      </c>
      <c r="D140" s="216" t="s">
        <v>235</v>
      </c>
      <c r="E140" s="217" t="s">
        <v>4056</v>
      </c>
      <c r="F140" s="218" t="s">
        <v>4057</v>
      </c>
      <c r="G140" s="219" t="s">
        <v>332</v>
      </c>
      <c r="H140" s="220">
        <v>66</v>
      </c>
      <c r="I140" s="221"/>
      <c r="J140" s="222">
        <f>ROUND(I140*H140,2)</f>
        <v>0</v>
      </c>
      <c r="K140" s="218" t="s">
        <v>342</v>
      </c>
      <c r="L140" s="47"/>
      <c r="M140" s="223" t="s">
        <v>21</v>
      </c>
      <c r="N140" s="224" t="s">
        <v>45</v>
      </c>
      <c r="O140" s="87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240</v>
      </c>
      <c r="AT140" s="227" t="s">
        <v>235</v>
      </c>
      <c r="AU140" s="227" t="s">
        <v>86</v>
      </c>
      <c r="AY140" s="20" t="s">
        <v>233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86</v>
      </c>
      <c r="BK140" s="228">
        <f>ROUND(I140*H140,2)</f>
        <v>0</v>
      </c>
      <c r="BL140" s="20" t="s">
        <v>240</v>
      </c>
      <c r="BM140" s="227" t="s">
        <v>1510</v>
      </c>
    </row>
    <row r="141" s="2" customFormat="1" ht="16.5" customHeight="1">
      <c r="A141" s="41"/>
      <c r="B141" s="42"/>
      <c r="C141" s="216" t="s">
        <v>1099</v>
      </c>
      <c r="D141" s="216" t="s">
        <v>235</v>
      </c>
      <c r="E141" s="217" t="s">
        <v>4058</v>
      </c>
      <c r="F141" s="218" t="s">
        <v>4047</v>
      </c>
      <c r="G141" s="219" t="s">
        <v>332</v>
      </c>
      <c r="H141" s="220">
        <v>66</v>
      </c>
      <c r="I141" s="221"/>
      <c r="J141" s="222">
        <f>ROUND(I141*H141,2)</f>
        <v>0</v>
      </c>
      <c r="K141" s="218" t="s">
        <v>342</v>
      </c>
      <c r="L141" s="47"/>
      <c r="M141" s="223" t="s">
        <v>21</v>
      </c>
      <c r="N141" s="224" t="s">
        <v>45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240</v>
      </c>
      <c r="AT141" s="227" t="s">
        <v>235</v>
      </c>
      <c r="AU141" s="227" t="s">
        <v>86</v>
      </c>
      <c r="AY141" s="20" t="s">
        <v>233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86</v>
      </c>
      <c r="BK141" s="228">
        <f>ROUND(I141*H141,2)</f>
        <v>0</v>
      </c>
      <c r="BL141" s="20" t="s">
        <v>240</v>
      </c>
      <c r="BM141" s="227" t="s">
        <v>1521</v>
      </c>
    </row>
    <row r="142" s="2" customFormat="1" ht="24.15" customHeight="1">
      <c r="A142" s="41"/>
      <c r="B142" s="42"/>
      <c r="C142" s="216" t="s">
        <v>1104</v>
      </c>
      <c r="D142" s="216" t="s">
        <v>235</v>
      </c>
      <c r="E142" s="217" t="s">
        <v>4059</v>
      </c>
      <c r="F142" s="218" t="s">
        <v>4060</v>
      </c>
      <c r="G142" s="219" t="s">
        <v>332</v>
      </c>
      <c r="H142" s="220">
        <v>162</v>
      </c>
      <c r="I142" s="221"/>
      <c r="J142" s="222">
        <f>ROUND(I142*H142,2)</f>
        <v>0</v>
      </c>
      <c r="K142" s="218" t="s">
        <v>342</v>
      </c>
      <c r="L142" s="47"/>
      <c r="M142" s="223" t="s">
        <v>21</v>
      </c>
      <c r="N142" s="224" t="s">
        <v>45</v>
      </c>
      <c r="O142" s="87"/>
      <c r="P142" s="225">
        <f>O142*H142</f>
        <v>0</v>
      </c>
      <c r="Q142" s="225">
        <v>0</v>
      </c>
      <c r="R142" s="225">
        <f>Q142*H142</f>
        <v>0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240</v>
      </c>
      <c r="AT142" s="227" t="s">
        <v>235</v>
      </c>
      <c r="AU142" s="227" t="s">
        <v>86</v>
      </c>
      <c r="AY142" s="20" t="s">
        <v>233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86</v>
      </c>
      <c r="BK142" s="228">
        <f>ROUND(I142*H142,2)</f>
        <v>0</v>
      </c>
      <c r="BL142" s="20" t="s">
        <v>240</v>
      </c>
      <c r="BM142" s="227" t="s">
        <v>1540</v>
      </c>
    </row>
    <row r="143" s="2" customFormat="1" ht="16.5" customHeight="1">
      <c r="A143" s="41"/>
      <c r="B143" s="42"/>
      <c r="C143" s="216" t="s">
        <v>1109</v>
      </c>
      <c r="D143" s="216" t="s">
        <v>235</v>
      </c>
      <c r="E143" s="217" t="s">
        <v>4061</v>
      </c>
      <c r="F143" s="218" t="s">
        <v>4047</v>
      </c>
      <c r="G143" s="219" t="s">
        <v>332</v>
      </c>
      <c r="H143" s="220">
        <v>162</v>
      </c>
      <c r="I143" s="221"/>
      <c r="J143" s="222">
        <f>ROUND(I143*H143,2)</f>
        <v>0</v>
      </c>
      <c r="K143" s="218" t="s">
        <v>342</v>
      </c>
      <c r="L143" s="47"/>
      <c r="M143" s="223" t="s">
        <v>21</v>
      </c>
      <c r="N143" s="224" t="s">
        <v>45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240</v>
      </c>
      <c r="AT143" s="227" t="s">
        <v>235</v>
      </c>
      <c r="AU143" s="227" t="s">
        <v>86</v>
      </c>
      <c r="AY143" s="20" t="s">
        <v>233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86</v>
      </c>
      <c r="BK143" s="228">
        <f>ROUND(I143*H143,2)</f>
        <v>0</v>
      </c>
      <c r="BL143" s="20" t="s">
        <v>240</v>
      </c>
      <c r="BM143" s="227" t="s">
        <v>1555</v>
      </c>
    </row>
    <row r="144" s="2" customFormat="1" ht="24.15" customHeight="1">
      <c r="A144" s="41"/>
      <c r="B144" s="42"/>
      <c r="C144" s="216" t="s">
        <v>1114</v>
      </c>
      <c r="D144" s="216" t="s">
        <v>235</v>
      </c>
      <c r="E144" s="217" t="s">
        <v>4062</v>
      </c>
      <c r="F144" s="218" t="s">
        <v>4063</v>
      </c>
      <c r="G144" s="219" t="s">
        <v>332</v>
      </c>
      <c r="H144" s="220">
        <v>10</v>
      </c>
      <c r="I144" s="221"/>
      <c r="J144" s="222">
        <f>ROUND(I144*H144,2)</f>
        <v>0</v>
      </c>
      <c r="K144" s="218" t="s">
        <v>342</v>
      </c>
      <c r="L144" s="47"/>
      <c r="M144" s="223" t="s">
        <v>21</v>
      </c>
      <c r="N144" s="224" t="s">
        <v>45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240</v>
      </c>
      <c r="AT144" s="227" t="s">
        <v>235</v>
      </c>
      <c r="AU144" s="227" t="s">
        <v>86</v>
      </c>
      <c r="AY144" s="20" t="s">
        <v>233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86</v>
      </c>
      <c r="BK144" s="228">
        <f>ROUND(I144*H144,2)</f>
        <v>0</v>
      </c>
      <c r="BL144" s="20" t="s">
        <v>240</v>
      </c>
      <c r="BM144" s="227" t="s">
        <v>1572</v>
      </c>
    </row>
    <row r="145" s="2" customFormat="1" ht="16.5" customHeight="1">
      <c r="A145" s="41"/>
      <c r="B145" s="42"/>
      <c r="C145" s="216" t="s">
        <v>1118</v>
      </c>
      <c r="D145" s="216" t="s">
        <v>235</v>
      </c>
      <c r="E145" s="217" t="s">
        <v>4064</v>
      </c>
      <c r="F145" s="218" t="s">
        <v>4047</v>
      </c>
      <c r="G145" s="219" t="s">
        <v>332</v>
      </c>
      <c r="H145" s="220">
        <v>10</v>
      </c>
      <c r="I145" s="221"/>
      <c r="J145" s="222">
        <f>ROUND(I145*H145,2)</f>
        <v>0</v>
      </c>
      <c r="K145" s="218" t="s">
        <v>342</v>
      </c>
      <c r="L145" s="47"/>
      <c r="M145" s="223" t="s">
        <v>21</v>
      </c>
      <c r="N145" s="224" t="s">
        <v>45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240</v>
      </c>
      <c r="AT145" s="227" t="s">
        <v>235</v>
      </c>
      <c r="AU145" s="227" t="s">
        <v>86</v>
      </c>
      <c r="AY145" s="20" t="s">
        <v>233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86</v>
      </c>
      <c r="BK145" s="228">
        <f>ROUND(I145*H145,2)</f>
        <v>0</v>
      </c>
      <c r="BL145" s="20" t="s">
        <v>240</v>
      </c>
      <c r="BM145" s="227" t="s">
        <v>1584</v>
      </c>
    </row>
    <row r="146" s="2" customFormat="1" ht="24.15" customHeight="1">
      <c r="A146" s="41"/>
      <c r="B146" s="42"/>
      <c r="C146" s="216" t="s">
        <v>1126</v>
      </c>
      <c r="D146" s="216" t="s">
        <v>235</v>
      </c>
      <c r="E146" s="217" t="s">
        <v>4065</v>
      </c>
      <c r="F146" s="218" t="s">
        <v>4066</v>
      </c>
      <c r="G146" s="219" t="s">
        <v>332</v>
      </c>
      <c r="H146" s="220">
        <v>52</v>
      </c>
      <c r="I146" s="221"/>
      <c r="J146" s="222">
        <f>ROUND(I146*H146,2)</f>
        <v>0</v>
      </c>
      <c r="K146" s="218" t="s">
        <v>342</v>
      </c>
      <c r="L146" s="47"/>
      <c r="M146" s="223" t="s">
        <v>21</v>
      </c>
      <c r="N146" s="224" t="s">
        <v>45</v>
      </c>
      <c r="O146" s="87"/>
      <c r="P146" s="225">
        <f>O146*H146</f>
        <v>0</v>
      </c>
      <c r="Q146" s="225">
        <v>0</v>
      </c>
      <c r="R146" s="225">
        <f>Q146*H146</f>
        <v>0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240</v>
      </c>
      <c r="AT146" s="227" t="s">
        <v>235</v>
      </c>
      <c r="AU146" s="227" t="s">
        <v>86</v>
      </c>
      <c r="AY146" s="20" t="s">
        <v>233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86</v>
      </c>
      <c r="BK146" s="228">
        <f>ROUND(I146*H146,2)</f>
        <v>0</v>
      </c>
      <c r="BL146" s="20" t="s">
        <v>240</v>
      </c>
      <c r="BM146" s="227" t="s">
        <v>1599</v>
      </c>
    </row>
    <row r="147" s="2" customFormat="1" ht="16.5" customHeight="1">
      <c r="A147" s="41"/>
      <c r="B147" s="42"/>
      <c r="C147" s="216" t="s">
        <v>1131</v>
      </c>
      <c r="D147" s="216" t="s">
        <v>235</v>
      </c>
      <c r="E147" s="217" t="s">
        <v>4067</v>
      </c>
      <c r="F147" s="218" t="s">
        <v>4047</v>
      </c>
      <c r="G147" s="219" t="s">
        <v>332</v>
      </c>
      <c r="H147" s="220">
        <v>52</v>
      </c>
      <c r="I147" s="221"/>
      <c r="J147" s="222">
        <f>ROUND(I147*H147,2)</f>
        <v>0</v>
      </c>
      <c r="K147" s="218" t="s">
        <v>342</v>
      </c>
      <c r="L147" s="47"/>
      <c r="M147" s="223" t="s">
        <v>21</v>
      </c>
      <c r="N147" s="224" t="s">
        <v>45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240</v>
      </c>
      <c r="AT147" s="227" t="s">
        <v>235</v>
      </c>
      <c r="AU147" s="227" t="s">
        <v>86</v>
      </c>
      <c r="AY147" s="20" t="s">
        <v>233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86</v>
      </c>
      <c r="BK147" s="228">
        <f>ROUND(I147*H147,2)</f>
        <v>0</v>
      </c>
      <c r="BL147" s="20" t="s">
        <v>240</v>
      </c>
      <c r="BM147" s="227" t="s">
        <v>1609</v>
      </c>
    </row>
    <row r="148" s="2" customFormat="1" ht="24.15" customHeight="1">
      <c r="A148" s="41"/>
      <c r="B148" s="42"/>
      <c r="C148" s="216" t="s">
        <v>1164</v>
      </c>
      <c r="D148" s="216" t="s">
        <v>235</v>
      </c>
      <c r="E148" s="217" t="s">
        <v>4068</v>
      </c>
      <c r="F148" s="218" t="s">
        <v>4069</v>
      </c>
      <c r="G148" s="219" t="s">
        <v>332</v>
      </c>
      <c r="H148" s="220">
        <v>126</v>
      </c>
      <c r="I148" s="221"/>
      <c r="J148" s="222">
        <f>ROUND(I148*H148,2)</f>
        <v>0</v>
      </c>
      <c r="K148" s="218" t="s">
        <v>342</v>
      </c>
      <c r="L148" s="47"/>
      <c r="M148" s="223" t="s">
        <v>21</v>
      </c>
      <c r="N148" s="224" t="s">
        <v>45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240</v>
      </c>
      <c r="AT148" s="227" t="s">
        <v>235</v>
      </c>
      <c r="AU148" s="227" t="s">
        <v>86</v>
      </c>
      <c r="AY148" s="20" t="s">
        <v>233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86</v>
      </c>
      <c r="BK148" s="228">
        <f>ROUND(I148*H148,2)</f>
        <v>0</v>
      </c>
      <c r="BL148" s="20" t="s">
        <v>240</v>
      </c>
      <c r="BM148" s="227" t="s">
        <v>1617</v>
      </c>
    </row>
    <row r="149" s="2" customFormat="1" ht="16.5" customHeight="1">
      <c r="A149" s="41"/>
      <c r="B149" s="42"/>
      <c r="C149" s="216" t="s">
        <v>1169</v>
      </c>
      <c r="D149" s="216" t="s">
        <v>235</v>
      </c>
      <c r="E149" s="217" t="s">
        <v>4067</v>
      </c>
      <c r="F149" s="218" t="s">
        <v>4047</v>
      </c>
      <c r="G149" s="219" t="s">
        <v>332</v>
      </c>
      <c r="H149" s="220">
        <v>126</v>
      </c>
      <c r="I149" s="221"/>
      <c r="J149" s="222">
        <f>ROUND(I149*H149,2)</f>
        <v>0</v>
      </c>
      <c r="K149" s="218" t="s">
        <v>342</v>
      </c>
      <c r="L149" s="47"/>
      <c r="M149" s="223" t="s">
        <v>21</v>
      </c>
      <c r="N149" s="224" t="s">
        <v>45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240</v>
      </c>
      <c r="AT149" s="227" t="s">
        <v>235</v>
      </c>
      <c r="AU149" s="227" t="s">
        <v>86</v>
      </c>
      <c r="AY149" s="20" t="s">
        <v>233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86</v>
      </c>
      <c r="BK149" s="228">
        <f>ROUND(I149*H149,2)</f>
        <v>0</v>
      </c>
      <c r="BL149" s="20" t="s">
        <v>240</v>
      </c>
      <c r="BM149" s="227" t="s">
        <v>1629</v>
      </c>
    </row>
    <row r="150" s="2" customFormat="1" ht="24.15" customHeight="1">
      <c r="A150" s="41"/>
      <c r="B150" s="42"/>
      <c r="C150" s="216" t="s">
        <v>1174</v>
      </c>
      <c r="D150" s="216" t="s">
        <v>235</v>
      </c>
      <c r="E150" s="217" t="s">
        <v>4070</v>
      </c>
      <c r="F150" s="218" t="s">
        <v>4071</v>
      </c>
      <c r="G150" s="219" t="s">
        <v>332</v>
      </c>
      <c r="H150" s="220">
        <v>7</v>
      </c>
      <c r="I150" s="221"/>
      <c r="J150" s="222">
        <f>ROUND(I150*H150,2)</f>
        <v>0</v>
      </c>
      <c r="K150" s="218" t="s">
        <v>342</v>
      </c>
      <c r="L150" s="47"/>
      <c r="M150" s="223" t="s">
        <v>21</v>
      </c>
      <c r="N150" s="224" t="s">
        <v>45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240</v>
      </c>
      <c r="AT150" s="227" t="s">
        <v>235</v>
      </c>
      <c r="AU150" s="227" t="s">
        <v>86</v>
      </c>
      <c r="AY150" s="20" t="s">
        <v>233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86</v>
      </c>
      <c r="BK150" s="228">
        <f>ROUND(I150*H150,2)</f>
        <v>0</v>
      </c>
      <c r="BL150" s="20" t="s">
        <v>240</v>
      </c>
      <c r="BM150" s="227" t="s">
        <v>1637</v>
      </c>
    </row>
    <row r="151" s="2" customFormat="1" ht="16.5" customHeight="1">
      <c r="A151" s="41"/>
      <c r="B151" s="42"/>
      <c r="C151" s="216" t="s">
        <v>1183</v>
      </c>
      <c r="D151" s="216" t="s">
        <v>235</v>
      </c>
      <c r="E151" s="217" t="s">
        <v>4061</v>
      </c>
      <c r="F151" s="218" t="s">
        <v>4047</v>
      </c>
      <c r="G151" s="219" t="s">
        <v>332</v>
      </c>
      <c r="H151" s="220">
        <v>7</v>
      </c>
      <c r="I151" s="221"/>
      <c r="J151" s="222">
        <f>ROUND(I151*H151,2)</f>
        <v>0</v>
      </c>
      <c r="K151" s="218" t="s">
        <v>342</v>
      </c>
      <c r="L151" s="47"/>
      <c r="M151" s="223" t="s">
        <v>21</v>
      </c>
      <c r="N151" s="224" t="s">
        <v>45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240</v>
      </c>
      <c r="AT151" s="227" t="s">
        <v>235</v>
      </c>
      <c r="AU151" s="227" t="s">
        <v>86</v>
      </c>
      <c r="AY151" s="20" t="s">
        <v>233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86</v>
      </c>
      <c r="BK151" s="228">
        <f>ROUND(I151*H151,2)</f>
        <v>0</v>
      </c>
      <c r="BL151" s="20" t="s">
        <v>240</v>
      </c>
      <c r="BM151" s="227" t="s">
        <v>1652</v>
      </c>
    </row>
    <row r="152" s="2" customFormat="1" ht="24.15" customHeight="1">
      <c r="A152" s="41"/>
      <c r="B152" s="42"/>
      <c r="C152" s="216" t="s">
        <v>1188</v>
      </c>
      <c r="D152" s="216" t="s">
        <v>235</v>
      </c>
      <c r="E152" s="217" t="s">
        <v>4072</v>
      </c>
      <c r="F152" s="218" t="s">
        <v>4073</v>
      </c>
      <c r="G152" s="219" t="s">
        <v>332</v>
      </c>
      <c r="H152" s="220">
        <v>6</v>
      </c>
      <c r="I152" s="221"/>
      <c r="J152" s="222">
        <f>ROUND(I152*H152,2)</f>
        <v>0</v>
      </c>
      <c r="K152" s="218" t="s">
        <v>342</v>
      </c>
      <c r="L152" s="47"/>
      <c r="M152" s="223" t="s">
        <v>21</v>
      </c>
      <c r="N152" s="224" t="s">
        <v>45</v>
      </c>
      <c r="O152" s="87"/>
      <c r="P152" s="225">
        <f>O152*H152</f>
        <v>0</v>
      </c>
      <c r="Q152" s="225">
        <v>0</v>
      </c>
      <c r="R152" s="225">
        <f>Q152*H152</f>
        <v>0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240</v>
      </c>
      <c r="AT152" s="227" t="s">
        <v>235</v>
      </c>
      <c r="AU152" s="227" t="s">
        <v>86</v>
      </c>
      <c r="AY152" s="20" t="s">
        <v>233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86</v>
      </c>
      <c r="BK152" s="228">
        <f>ROUND(I152*H152,2)</f>
        <v>0</v>
      </c>
      <c r="BL152" s="20" t="s">
        <v>240</v>
      </c>
      <c r="BM152" s="227" t="s">
        <v>1663</v>
      </c>
    </row>
    <row r="153" s="2" customFormat="1" ht="16.5" customHeight="1">
      <c r="A153" s="41"/>
      <c r="B153" s="42"/>
      <c r="C153" s="216" t="s">
        <v>1202</v>
      </c>
      <c r="D153" s="216" t="s">
        <v>235</v>
      </c>
      <c r="E153" s="217" t="s">
        <v>4074</v>
      </c>
      <c r="F153" s="218" t="s">
        <v>4047</v>
      </c>
      <c r="G153" s="219" t="s">
        <v>332</v>
      </c>
      <c r="H153" s="220">
        <v>6</v>
      </c>
      <c r="I153" s="221"/>
      <c r="J153" s="222">
        <f>ROUND(I153*H153,2)</f>
        <v>0</v>
      </c>
      <c r="K153" s="218" t="s">
        <v>342</v>
      </c>
      <c r="L153" s="47"/>
      <c r="M153" s="223" t="s">
        <v>21</v>
      </c>
      <c r="N153" s="224" t="s">
        <v>45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240</v>
      </c>
      <c r="AT153" s="227" t="s">
        <v>235</v>
      </c>
      <c r="AU153" s="227" t="s">
        <v>86</v>
      </c>
      <c r="AY153" s="20" t="s">
        <v>233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86</v>
      </c>
      <c r="BK153" s="228">
        <f>ROUND(I153*H153,2)</f>
        <v>0</v>
      </c>
      <c r="BL153" s="20" t="s">
        <v>240</v>
      </c>
      <c r="BM153" s="227" t="s">
        <v>1673</v>
      </c>
    </row>
    <row r="154" s="2" customFormat="1" ht="24.15" customHeight="1">
      <c r="A154" s="41"/>
      <c r="B154" s="42"/>
      <c r="C154" s="216" t="s">
        <v>1206</v>
      </c>
      <c r="D154" s="216" t="s">
        <v>235</v>
      </c>
      <c r="E154" s="217" t="s">
        <v>4075</v>
      </c>
      <c r="F154" s="218" t="s">
        <v>4076</v>
      </c>
      <c r="G154" s="219" t="s">
        <v>332</v>
      </c>
      <c r="H154" s="220">
        <v>139</v>
      </c>
      <c r="I154" s="221"/>
      <c r="J154" s="222">
        <f>ROUND(I154*H154,2)</f>
        <v>0</v>
      </c>
      <c r="K154" s="218" t="s">
        <v>342</v>
      </c>
      <c r="L154" s="47"/>
      <c r="M154" s="223" t="s">
        <v>21</v>
      </c>
      <c r="N154" s="224" t="s">
        <v>45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240</v>
      </c>
      <c r="AT154" s="227" t="s">
        <v>235</v>
      </c>
      <c r="AU154" s="227" t="s">
        <v>86</v>
      </c>
      <c r="AY154" s="20" t="s">
        <v>233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86</v>
      </c>
      <c r="BK154" s="228">
        <f>ROUND(I154*H154,2)</f>
        <v>0</v>
      </c>
      <c r="BL154" s="20" t="s">
        <v>240</v>
      </c>
      <c r="BM154" s="227" t="s">
        <v>1681</v>
      </c>
    </row>
    <row r="155" s="2" customFormat="1" ht="16.5" customHeight="1">
      <c r="A155" s="41"/>
      <c r="B155" s="42"/>
      <c r="C155" s="216" t="s">
        <v>1211</v>
      </c>
      <c r="D155" s="216" t="s">
        <v>235</v>
      </c>
      <c r="E155" s="217" t="s">
        <v>4077</v>
      </c>
      <c r="F155" s="218" t="s">
        <v>4047</v>
      </c>
      <c r="G155" s="219" t="s">
        <v>332</v>
      </c>
      <c r="H155" s="220">
        <v>139</v>
      </c>
      <c r="I155" s="221"/>
      <c r="J155" s="222">
        <f>ROUND(I155*H155,2)</f>
        <v>0</v>
      </c>
      <c r="K155" s="218" t="s">
        <v>342</v>
      </c>
      <c r="L155" s="47"/>
      <c r="M155" s="223" t="s">
        <v>21</v>
      </c>
      <c r="N155" s="224" t="s">
        <v>45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240</v>
      </c>
      <c r="AT155" s="227" t="s">
        <v>235</v>
      </c>
      <c r="AU155" s="227" t="s">
        <v>86</v>
      </c>
      <c r="AY155" s="20" t="s">
        <v>233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86</v>
      </c>
      <c r="BK155" s="228">
        <f>ROUND(I155*H155,2)</f>
        <v>0</v>
      </c>
      <c r="BL155" s="20" t="s">
        <v>240</v>
      </c>
      <c r="BM155" s="227" t="s">
        <v>1691</v>
      </c>
    </row>
    <row r="156" s="2" customFormat="1" ht="24.15" customHeight="1">
      <c r="A156" s="41"/>
      <c r="B156" s="42"/>
      <c r="C156" s="216" t="s">
        <v>1216</v>
      </c>
      <c r="D156" s="216" t="s">
        <v>235</v>
      </c>
      <c r="E156" s="217" t="s">
        <v>4078</v>
      </c>
      <c r="F156" s="218" t="s">
        <v>4079</v>
      </c>
      <c r="G156" s="219" t="s">
        <v>332</v>
      </c>
      <c r="H156" s="220">
        <v>142</v>
      </c>
      <c r="I156" s="221"/>
      <c r="J156" s="222">
        <f>ROUND(I156*H156,2)</f>
        <v>0</v>
      </c>
      <c r="K156" s="218" t="s">
        <v>342</v>
      </c>
      <c r="L156" s="47"/>
      <c r="M156" s="223" t="s">
        <v>21</v>
      </c>
      <c r="N156" s="224" t="s">
        <v>45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240</v>
      </c>
      <c r="AT156" s="227" t="s">
        <v>235</v>
      </c>
      <c r="AU156" s="227" t="s">
        <v>86</v>
      </c>
      <c r="AY156" s="20" t="s">
        <v>233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86</v>
      </c>
      <c r="BK156" s="228">
        <f>ROUND(I156*H156,2)</f>
        <v>0</v>
      </c>
      <c r="BL156" s="20" t="s">
        <v>240</v>
      </c>
      <c r="BM156" s="227" t="s">
        <v>1410</v>
      </c>
    </row>
    <row r="157" s="2" customFormat="1" ht="16.5" customHeight="1">
      <c r="A157" s="41"/>
      <c r="B157" s="42"/>
      <c r="C157" s="216" t="s">
        <v>1226</v>
      </c>
      <c r="D157" s="216" t="s">
        <v>235</v>
      </c>
      <c r="E157" s="217" t="s">
        <v>4077</v>
      </c>
      <c r="F157" s="218" t="s">
        <v>4047</v>
      </c>
      <c r="G157" s="219" t="s">
        <v>332</v>
      </c>
      <c r="H157" s="220">
        <v>142</v>
      </c>
      <c r="I157" s="221"/>
      <c r="J157" s="222">
        <f>ROUND(I157*H157,2)</f>
        <v>0</v>
      </c>
      <c r="K157" s="218" t="s">
        <v>342</v>
      </c>
      <c r="L157" s="47"/>
      <c r="M157" s="223" t="s">
        <v>21</v>
      </c>
      <c r="N157" s="224" t="s">
        <v>45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240</v>
      </c>
      <c r="AT157" s="227" t="s">
        <v>235</v>
      </c>
      <c r="AU157" s="227" t="s">
        <v>86</v>
      </c>
      <c r="AY157" s="20" t="s">
        <v>233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86</v>
      </c>
      <c r="BK157" s="228">
        <f>ROUND(I157*H157,2)</f>
        <v>0</v>
      </c>
      <c r="BL157" s="20" t="s">
        <v>240</v>
      </c>
      <c r="BM157" s="227" t="s">
        <v>1728</v>
      </c>
    </row>
    <row r="158" s="2" customFormat="1" ht="24.15" customHeight="1">
      <c r="A158" s="41"/>
      <c r="B158" s="42"/>
      <c r="C158" s="216" t="s">
        <v>1232</v>
      </c>
      <c r="D158" s="216" t="s">
        <v>235</v>
      </c>
      <c r="E158" s="217" t="s">
        <v>4080</v>
      </c>
      <c r="F158" s="218" t="s">
        <v>4081</v>
      </c>
      <c r="G158" s="219" t="s">
        <v>332</v>
      </c>
      <c r="H158" s="220">
        <v>18</v>
      </c>
      <c r="I158" s="221"/>
      <c r="J158" s="222">
        <f>ROUND(I158*H158,2)</f>
        <v>0</v>
      </c>
      <c r="K158" s="218" t="s">
        <v>342</v>
      </c>
      <c r="L158" s="47"/>
      <c r="M158" s="223" t="s">
        <v>21</v>
      </c>
      <c r="N158" s="224" t="s">
        <v>45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0</v>
      </c>
      <c r="T158" s="226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240</v>
      </c>
      <c r="AT158" s="227" t="s">
        <v>235</v>
      </c>
      <c r="AU158" s="227" t="s">
        <v>86</v>
      </c>
      <c r="AY158" s="20" t="s">
        <v>233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86</v>
      </c>
      <c r="BK158" s="228">
        <f>ROUND(I158*H158,2)</f>
        <v>0</v>
      </c>
      <c r="BL158" s="20" t="s">
        <v>240</v>
      </c>
      <c r="BM158" s="227" t="s">
        <v>1738</v>
      </c>
    </row>
    <row r="159" s="2" customFormat="1" ht="16.5" customHeight="1">
      <c r="A159" s="41"/>
      <c r="B159" s="42"/>
      <c r="C159" s="216" t="s">
        <v>1238</v>
      </c>
      <c r="D159" s="216" t="s">
        <v>235</v>
      </c>
      <c r="E159" s="217" t="s">
        <v>4082</v>
      </c>
      <c r="F159" s="218" t="s">
        <v>4047</v>
      </c>
      <c r="G159" s="219" t="s">
        <v>332</v>
      </c>
      <c r="H159" s="220">
        <v>18</v>
      </c>
      <c r="I159" s="221"/>
      <c r="J159" s="222">
        <f>ROUND(I159*H159,2)</f>
        <v>0</v>
      </c>
      <c r="K159" s="218" t="s">
        <v>342</v>
      </c>
      <c r="L159" s="47"/>
      <c r="M159" s="223" t="s">
        <v>21</v>
      </c>
      <c r="N159" s="224" t="s">
        <v>45</v>
      </c>
      <c r="O159" s="87"/>
      <c r="P159" s="225">
        <f>O159*H159</f>
        <v>0</v>
      </c>
      <c r="Q159" s="225">
        <v>0</v>
      </c>
      <c r="R159" s="225">
        <f>Q159*H159</f>
        <v>0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240</v>
      </c>
      <c r="AT159" s="227" t="s">
        <v>235</v>
      </c>
      <c r="AU159" s="227" t="s">
        <v>86</v>
      </c>
      <c r="AY159" s="20" t="s">
        <v>233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86</v>
      </c>
      <c r="BK159" s="228">
        <f>ROUND(I159*H159,2)</f>
        <v>0</v>
      </c>
      <c r="BL159" s="20" t="s">
        <v>240</v>
      </c>
      <c r="BM159" s="227" t="s">
        <v>1749</v>
      </c>
    </row>
    <row r="160" s="12" customFormat="1" ht="22.8" customHeight="1">
      <c r="A160" s="12"/>
      <c r="B160" s="200"/>
      <c r="C160" s="201"/>
      <c r="D160" s="202" t="s">
        <v>72</v>
      </c>
      <c r="E160" s="214" t="s">
        <v>4083</v>
      </c>
      <c r="F160" s="214" t="s">
        <v>4084</v>
      </c>
      <c r="G160" s="201"/>
      <c r="H160" s="201"/>
      <c r="I160" s="204"/>
      <c r="J160" s="215">
        <f>BK160</f>
        <v>0</v>
      </c>
      <c r="K160" s="201"/>
      <c r="L160" s="206"/>
      <c r="M160" s="207"/>
      <c r="N160" s="208"/>
      <c r="O160" s="208"/>
      <c r="P160" s="209">
        <f>SUM(P161:P163)</f>
        <v>0</v>
      </c>
      <c r="Q160" s="208"/>
      <c r="R160" s="209">
        <f>SUM(R161:R163)</f>
        <v>0</v>
      </c>
      <c r="S160" s="208"/>
      <c r="T160" s="210">
        <f>SUM(T161:T163)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11" t="s">
        <v>80</v>
      </c>
      <c r="AT160" s="212" t="s">
        <v>72</v>
      </c>
      <c r="AU160" s="212" t="s">
        <v>80</v>
      </c>
      <c r="AY160" s="211" t="s">
        <v>233</v>
      </c>
      <c r="BK160" s="213">
        <f>SUM(BK161:BK163)</f>
        <v>0</v>
      </c>
    </row>
    <row r="161" s="2" customFormat="1" ht="16.5" customHeight="1">
      <c r="A161" s="41"/>
      <c r="B161" s="42"/>
      <c r="C161" s="216" t="s">
        <v>1244</v>
      </c>
      <c r="D161" s="216" t="s">
        <v>235</v>
      </c>
      <c r="E161" s="217" t="s">
        <v>4085</v>
      </c>
      <c r="F161" s="218" t="s">
        <v>4086</v>
      </c>
      <c r="G161" s="219" t="s">
        <v>3393</v>
      </c>
      <c r="H161" s="220">
        <v>1</v>
      </c>
      <c r="I161" s="221"/>
      <c r="J161" s="222">
        <f>ROUND(I161*H161,2)</f>
        <v>0</v>
      </c>
      <c r="K161" s="218" t="s">
        <v>342</v>
      </c>
      <c r="L161" s="47"/>
      <c r="M161" s="223" t="s">
        <v>21</v>
      </c>
      <c r="N161" s="224" t="s">
        <v>45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240</v>
      </c>
      <c r="AT161" s="227" t="s">
        <v>235</v>
      </c>
      <c r="AU161" s="227" t="s">
        <v>86</v>
      </c>
      <c r="AY161" s="20" t="s">
        <v>233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86</v>
      </c>
      <c r="BK161" s="228">
        <f>ROUND(I161*H161,2)</f>
        <v>0</v>
      </c>
      <c r="BL161" s="20" t="s">
        <v>240</v>
      </c>
      <c r="BM161" s="227" t="s">
        <v>1760</v>
      </c>
    </row>
    <row r="162" s="2" customFormat="1" ht="16.5" customHeight="1">
      <c r="A162" s="41"/>
      <c r="B162" s="42"/>
      <c r="C162" s="216" t="s">
        <v>765</v>
      </c>
      <c r="D162" s="216" t="s">
        <v>235</v>
      </c>
      <c r="E162" s="217" t="s">
        <v>4087</v>
      </c>
      <c r="F162" s="218" t="s">
        <v>4088</v>
      </c>
      <c r="G162" s="219" t="s">
        <v>494</v>
      </c>
      <c r="H162" s="220">
        <v>42</v>
      </c>
      <c r="I162" s="221"/>
      <c r="J162" s="222">
        <f>ROUND(I162*H162,2)</f>
        <v>0</v>
      </c>
      <c r="K162" s="218" t="s">
        <v>342</v>
      </c>
      <c r="L162" s="47"/>
      <c r="M162" s="223" t="s">
        <v>21</v>
      </c>
      <c r="N162" s="224" t="s">
        <v>45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240</v>
      </c>
      <c r="AT162" s="227" t="s">
        <v>235</v>
      </c>
      <c r="AU162" s="227" t="s">
        <v>86</v>
      </c>
      <c r="AY162" s="20" t="s">
        <v>233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86</v>
      </c>
      <c r="BK162" s="228">
        <f>ROUND(I162*H162,2)</f>
        <v>0</v>
      </c>
      <c r="BL162" s="20" t="s">
        <v>240</v>
      </c>
      <c r="BM162" s="227" t="s">
        <v>1773</v>
      </c>
    </row>
    <row r="163" s="2" customFormat="1" ht="16.5" customHeight="1">
      <c r="A163" s="41"/>
      <c r="B163" s="42"/>
      <c r="C163" s="216" t="s">
        <v>1254</v>
      </c>
      <c r="D163" s="216" t="s">
        <v>235</v>
      </c>
      <c r="E163" s="217" t="s">
        <v>4089</v>
      </c>
      <c r="F163" s="218" t="s">
        <v>4090</v>
      </c>
      <c r="G163" s="219" t="s">
        <v>3393</v>
      </c>
      <c r="H163" s="220">
        <v>1</v>
      </c>
      <c r="I163" s="221"/>
      <c r="J163" s="222">
        <f>ROUND(I163*H163,2)</f>
        <v>0</v>
      </c>
      <c r="K163" s="218" t="s">
        <v>342</v>
      </c>
      <c r="L163" s="47"/>
      <c r="M163" s="223" t="s">
        <v>21</v>
      </c>
      <c r="N163" s="224" t="s">
        <v>45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240</v>
      </c>
      <c r="AT163" s="227" t="s">
        <v>235</v>
      </c>
      <c r="AU163" s="227" t="s">
        <v>86</v>
      </c>
      <c r="AY163" s="20" t="s">
        <v>233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86</v>
      </c>
      <c r="BK163" s="228">
        <f>ROUND(I163*H163,2)</f>
        <v>0</v>
      </c>
      <c r="BL163" s="20" t="s">
        <v>240</v>
      </c>
      <c r="BM163" s="227" t="s">
        <v>1783</v>
      </c>
    </row>
    <row r="164" s="12" customFormat="1" ht="22.8" customHeight="1">
      <c r="A164" s="12"/>
      <c r="B164" s="200"/>
      <c r="C164" s="201"/>
      <c r="D164" s="202" t="s">
        <v>72</v>
      </c>
      <c r="E164" s="214" t="s">
        <v>4091</v>
      </c>
      <c r="F164" s="214" t="s">
        <v>4092</v>
      </c>
      <c r="G164" s="201"/>
      <c r="H164" s="201"/>
      <c r="I164" s="204"/>
      <c r="J164" s="215">
        <f>BK164</f>
        <v>0</v>
      </c>
      <c r="K164" s="201"/>
      <c r="L164" s="206"/>
      <c r="M164" s="207"/>
      <c r="N164" s="208"/>
      <c r="O164" s="208"/>
      <c r="P164" s="209">
        <f>SUM(P165:P173)</f>
        <v>0</v>
      </c>
      <c r="Q164" s="208"/>
      <c r="R164" s="209">
        <f>SUM(R165:R173)</f>
        <v>0</v>
      </c>
      <c r="S164" s="208"/>
      <c r="T164" s="210">
        <f>SUM(T165:T173)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11" t="s">
        <v>80</v>
      </c>
      <c r="AT164" s="212" t="s">
        <v>72</v>
      </c>
      <c r="AU164" s="212" t="s">
        <v>80</v>
      </c>
      <c r="AY164" s="211" t="s">
        <v>233</v>
      </c>
      <c r="BK164" s="213">
        <f>SUM(BK165:BK173)</f>
        <v>0</v>
      </c>
    </row>
    <row r="165" s="2" customFormat="1" ht="16.5" customHeight="1">
      <c r="A165" s="41"/>
      <c r="B165" s="42"/>
      <c r="C165" s="216" t="s">
        <v>1264</v>
      </c>
      <c r="D165" s="216" t="s">
        <v>235</v>
      </c>
      <c r="E165" s="217" t="s">
        <v>4093</v>
      </c>
      <c r="F165" s="218" t="s">
        <v>4094</v>
      </c>
      <c r="G165" s="219" t="s">
        <v>494</v>
      </c>
      <c r="H165" s="220">
        <v>310</v>
      </c>
      <c r="I165" s="221"/>
      <c r="J165" s="222">
        <f>ROUND(I165*H165,2)</f>
        <v>0</v>
      </c>
      <c r="K165" s="218" t="s">
        <v>342</v>
      </c>
      <c r="L165" s="47"/>
      <c r="M165" s="223" t="s">
        <v>21</v>
      </c>
      <c r="N165" s="224" t="s">
        <v>45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240</v>
      </c>
      <c r="AT165" s="227" t="s">
        <v>235</v>
      </c>
      <c r="AU165" s="227" t="s">
        <v>86</v>
      </c>
      <c r="AY165" s="20" t="s">
        <v>233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86</v>
      </c>
      <c r="BK165" s="228">
        <f>ROUND(I165*H165,2)</f>
        <v>0</v>
      </c>
      <c r="BL165" s="20" t="s">
        <v>240</v>
      </c>
      <c r="BM165" s="227" t="s">
        <v>1796</v>
      </c>
    </row>
    <row r="166" s="2" customFormat="1" ht="16.5" customHeight="1">
      <c r="A166" s="41"/>
      <c r="B166" s="42"/>
      <c r="C166" s="216" t="s">
        <v>1271</v>
      </c>
      <c r="D166" s="216" t="s">
        <v>235</v>
      </c>
      <c r="E166" s="217" t="s">
        <v>4095</v>
      </c>
      <c r="F166" s="218" t="s">
        <v>4096</v>
      </c>
      <c r="G166" s="219" t="s">
        <v>494</v>
      </c>
      <c r="H166" s="220">
        <v>160</v>
      </c>
      <c r="I166" s="221"/>
      <c r="J166" s="222">
        <f>ROUND(I166*H166,2)</f>
        <v>0</v>
      </c>
      <c r="K166" s="218" t="s">
        <v>342</v>
      </c>
      <c r="L166" s="47"/>
      <c r="M166" s="223" t="s">
        <v>21</v>
      </c>
      <c r="N166" s="224" t="s">
        <v>45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240</v>
      </c>
      <c r="AT166" s="227" t="s">
        <v>235</v>
      </c>
      <c r="AU166" s="227" t="s">
        <v>86</v>
      </c>
      <c r="AY166" s="20" t="s">
        <v>233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86</v>
      </c>
      <c r="BK166" s="228">
        <f>ROUND(I166*H166,2)</f>
        <v>0</v>
      </c>
      <c r="BL166" s="20" t="s">
        <v>240</v>
      </c>
      <c r="BM166" s="227" t="s">
        <v>1801</v>
      </c>
    </row>
    <row r="167" s="2" customFormat="1" ht="16.5" customHeight="1">
      <c r="A167" s="41"/>
      <c r="B167" s="42"/>
      <c r="C167" s="216" t="s">
        <v>1277</v>
      </c>
      <c r="D167" s="216" t="s">
        <v>235</v>
      </c>
      <c r="E167" s="217" t="s">
        <v>4097</v>
      </c>
      <c r="F167" s="218" t="s">
        <v>4098</v>
      </c>
      <c r="G167" s="219" t="s">
        <v>494</v>
      </c>
      <c r="H167" s="220">
        <v>4</v>
      </c>
      <c r="I167" s="221"/>
      <c r="J167" s="222">
        <f>ROUND(I167*H167,2)</f>
        <v>0</v>
      </c>
      <c r="K167" s="218" t="s">
        <v>342</v>
      </c>
      <c r="L167" s="47"/>
      <c r="M167" s="223" t="s">
        <v>21</v>
      </c>
      <c r="N167" s="224" t="s">
        <v>45</v>
      </c>
      <c r="O167" s="87"/>
      <c r="P167" s="225">
        <f>O167*H167</f>
        <v>0</v>
      </c>
      <c r="Q167" s="225">
        <v>0</v>
      </c>
      <c r="R167" s="225">
        <f>Q167*H167</f>
        <v>0</v>
      </c>
      <c r="S167" s="225">
        <v>0</v>
      </c>
      <c r="T167" s="226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7" t="s">
        <v>240</v>
      </c>
      <c r="AT167" s="227" t="s">
        <v>235</v>
      </c>
      <c r="AU167" s="227" t="s">
        <v>86</v>
      </c>
      <c r="AY167" s="20" t="s">
        <v>233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20" t="s">
        <v>86</v>
      </c>
      <c r="BK167" s="228">
        <f>ROUND(I167*H167,2)</f>
        <v>0</v>
      </c>
      <c r="BL167" s="20" t="s">
        <v>240</v>
      </c>
      <c r="BM167" s="227" t="s">
        <v>1811</v>
      </c>
    </row>
    <row r="168" s="2" customFormat="1" ht="16.5" customHeight="1">
      <c r="A168" s="41"/>
      <c r="B168" s="42"/>
      <c r="C168" s="216" t="s">
        <v>1291</v>
      </c>
      <c r="D168" s="216" t="s">
        <v>235</v>
      </c>
      <c r="E168" s="217" t="s">
        <v>4099</v>
      </c>
      <c r="F168" s="218" t="s">
        <v>4100</v>
      </c>
      <c r="G168" s="219" t="s">
        <v>3393</v>
      </c>
      <c r="H168" s="220">
        <v>1</v>
      </c>
      <c r="I168" s="221"/>
      <c r="J168" s="222">
        <f>ROUND(I168*H168,2)</f>
        <v>0</v>
      </c>
      <c r="K168" s="218" t="s">
        <v>342</v>
      </c>
      <c r="L168" s="47"/>
      <c r="M168" s="223" t="s">
        <v>21</v>
      </c>
      <c r="N168" s="224" t="s">
        <v>45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240</v>
      </c>
      <c r="AT168" s="227" t="s">
        <v>235</v>
      </c>
      <c r="AU168" s="227" t="s">
        <v>86</v>
      </c>
      <c r="AY168" s="20" t="s">
        <v>233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86</v>
      </c>
      <c r="BK168" s="228">
        <f>ROUND(I168*H168,2)</f>
        <v>0</v>
      </c>
      <c r="BL168" s="20" t="s">
        <v>240</v>
      </c>
      <c r="BM168" s="227" t="s">
        <v>1823</v>
      </c>
    </row>
    <row r="169" s="2" customFormat="1" ht="16.5" customHeight="1">
      <c r="A169" s="41"/>
      <c r="B169" s="42"/>
      <c r="C169" s="216" t="s">
        <v>1297</v>
      </c>
      <c r="D169" s="216" t="s">
        <v>235</v>
      </c>
      <c r="E169" s="217" t="s">
        <v>4101</v>
      </c>
      <c r="F169" s="218" t="s">
        <v>4102</v>
      </c>
      <c r="G169" s="219" t="s">
        <v>332</v>
      </c>
      <c r="H169" s="220">
        <v>520</v>
      </c>
      <c r="I169" s="221"/>
      <c r="J169" s="222">
        <f>ROUND(I169*H169,2)</f>
        <v>0</v>
      </c>
      <c r="K169" s="218" t="s">
        <v>342</v>
      </c>
      <c r="L169" s="47"/>
      <c r="M169" s="223" t="s">
        <v>21</v>
      </c>
      <c r="N169" s="224" t="s">
        <v>45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240</v>
      </c>
      <c r="AT169" s="227" t="s">
        <v>235</v>
      </c>
      <c r="AU169" s="227" t="s">
        <v>86</v>
      </c>
      <c r="AY169" s="20" t="s">
        <v>233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86</v>
      </c>
      <c r="BK169" s="228">
        <f>ROUND(I169*H169,2)</f>
        <v>0</v>
      </c>
      <c r="BL169" s="20" t="s">
        <v>240</v>
      </c>
      <c r="BM169" s="227" t="s">
        <v>1834</v>
      </c>
    </row>
    <row r="170" s="2" customFormat="1" ht="16.5" customHeight="1">
      <c r="A170" s="41"/>
      <c r="B170" s="42"/>
      <c r="C170" s="216" t="s">
        <v>1302</v>
      </c>
      <c r="D170" s="216" t="s">
        <v>235</v>
      </c>
      <c r="E170" s="217" t="s">
        <v>4103</v>
      </c>
      <c r="F170" s="218" t="s">
        <v>4104</v>
      </c>
      <c r="G170" s="219" t="s">
        <v>332</v>
      </c>
      <c r="H170" s="220">
        <v>220</v>
      </c>
      <c r="I170" s="221"/>
      <c r="J170" s="222">
        <f>ROUND(I170*H170,2)</f>
        <v>0</v>
      </c>
      <c r="K170" s="218" t="s">
        <v>342</v>
      </c>
      <c r="L170" s="47"/>
      <c r="M170" s="223" t="s">
        <v>21</v>
      </c>
      <c r="N170" s="224" t="s">
        <v>45</v>
      </c>
      <c r="O170" s="87"/>
      <c r="P170" s="225">
        <f>O170*H170</f>
        <v>0</v>
      </c>
      <c r="Q170" s="225">
        <v>0</v>
      </c>
      <c r="R170" s="225">
        <f>Q170*H170</f>
        <v>0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240</v>
      </c>
      <c r="AT170" s="227" t="s">
        <v>235</v>
      </c>
      <c r="AU170" s="227" t="s">
        <v>86</v>
      </c>
      <c r="AY170" s="20" t="s">
        <v>233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86</v>
      </c>
      <c r="BK170" s="228">
        <f>ROUND(I170*H170,2)</f>
        <v>0</v>
      </c>
      <c r="BL170" s="20" t="s">
        <v>240</v>
      </c>
      <c r="BM170" s="227" t="s">
        <v>3961</v>
      </c>
    </row>
    <row r="171" s="2" customFormat="1" ht="16.5" customHeight="1">
      <c r="A171" s="41"/>
      <c r="B171" s="42"/>
      <c r="C171" s="216" t="s">
        <v>1307</v>
      </c>
      <c r="D171" s="216" t="s">
        <v>235</v>
      </c>
      <c r="E171" s="217" t="s">
        <v>4105</v>
      </c>
      <c r="F171" s="218" t="s">
        <v>4106</v>
      </c>
      <c r="G171" s="219" t="s">
        <v>332</v>
      </c>
      <c r="H171" s="220">
        <v>120</v>
      </c>
      <c r="I171" s="221"/>
      <c r="J171" s="222">
        <f>ROUND(I171*H171,2)</f>
        <v>0</v>
      </c>
      <c r="K171" s="218" t="s">
        <v>342</v>
      </c>
      <c r="L171" s="47"/>
      <c r="M171" s="223" t="s">
        <v>21</v>
      </c>
      <c r="N171" s="224" t="s">
        <v>45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240</v>
      </c>
      <c r="AT171" s="227" t="s">
        <v>235</v>
      </c>
      <c r="AU171" s="227" t="s">
        <v>86</v>
      </c>
      <c r="AY171" s="20" t="s">
        <v>233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86</v>
      </c>
      <c r="BK171" s="228">
        <f>ROUND(I171*H171,2)</f>
        <v>0</v>
      </c>
      <c r="BL171" s="20" t="s">
        <v>240</v>
      </c>
      <c r="BM171" s="227" t="s">
        <v>1857</v>
      </c>
    </row>
    <row r="172" s="2" customFormat="1" ht="16.5" customHeight="1">
      <c r="A172" s="41"/>
      <c r="B172" s="42"/>
      <c r="C172" s="216" t="s">
        <v>1312</v>
      </c>
      <c r="D172" s="216" t="s">
        <v>235</v>
      </c>
      <c r="E172" s="217" t="s">
        <v>4107</v>
      </c>
      <c r="F172" s="218" t="s">
        <v>4108</v>
      </c>
      <c r="G172" s="219" t="s">
        <v>3393</v>
      </c>
      <c r="H172" s="220">
        <v>1</v>
      </c>
      <c r="I172" s="221"/>
      <c r="J172" s="222">
        <f>ROUND(I172*H172,2)</f>
        <v>0</v>
      </c>
      <c r="K172" s="218" t="s">
        <v>342</v>
      </c>
      <c r="L172" s="47"/>
      <c r="M172" s="223" t="s">
        <v>21</v>
      </c>
      <c r="N172" s="224" t="s">
        <v>45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</v>
      </c>
      <c r="T172" s="226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240</v>
      </c>
      <c r="AT172" s="227" t="s">
        <v>235</v>
      </c>
      <c r="AU172" s="227" t="s">
        <v>86</v>
      </c>
      <c r="AY172" s="20" t="s">
        <v>233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86</v>
      </c>
      <c r="BK172" s="228">
        <f>ROUND(I172*H172,2)</f>
        <v>0</v>
      </c>
      <c r="BL172" s="20" t="s">
        <v>240</v>
      </c>
      <c r="BM172" s="227" t="s">
        <v>1868</v>
      </c>
    </row>
    <row r="173" s="2" customFormat="1" ht="16.5" customHeight="1">
      <c r="A173" s="41"/>
      <c r="B173" s="42"/>
      <c r="C173" s="216" t="s">
        <v>1318</v>
      </c>
      <c r="D173" s="216" t="s">
        <v>235</v>
      </c>
      <c r="E173" s="217" t="s">
        <v>4109</v>
      </c>
      <c r="F173" s="218" t="s">
        <v>4110</v>
      </c>
      <c r="G173" s="219" t="s">
        <v>3393</v>
      </c>
      <c r="H173" s="220">
        <v>1</v>
      </c>
      <c r="I173" s="221"/>
      <c r="J173" s="222">
        <f>ROUND(I173*H173,2)</f>
        <v>0</v>
      </c>
      <c r="K173" s="218" t="s">
        <v>342</v>
      </c>
      <c r="L173" s="47"/>
      <c r="M173" s="223" t="s">
        <v>21</v>
      </c>
      <c r="N173" s="224" t="s">
        <v>45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240</v>
      </c>
      <c r="AT173" s="227" t="s">
        <v>235</v>
      </c>
      <c r="AU173" s="227" t="s">
        <v>86</v>
      </c>
      <c r="AY173" s="20" t="s">
        <v>233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86</v>
      </c>
      <c r="BK173" s="228">
        <f>ROUND(I173*H173,2)</f>
        <v>0</v>
      </c>
      <c r="BL173" s="20" t="s">
        <v>240</v>
      </c>
      <c r="BM173" s="227" t="s">
        <v>1878</v>
      </c>
    </row>
    <row r="174" s="12" customFormat="1" ht="22.8" customHeight="1">
      <c r="A174" s="12"/>
      <c r="B174" s="200"/>
      <c r="C174" s="201"/>
      <c r="D174" s="202" t="s">
        <v>72</v>
      </c>
      <c r="E174" s="214" t="s">
        <v>4111</v>
      </c>
      <c r="F174" s="214" t="s">
        <v>4112</v>
      </c>
      <c r="G174" s="201"/>
      <c r="H174" s="201"/>
      <c r="I174" s="204"/>
      <c r="J174" s="215">
        <f>BK174</f>
        <v>0</v>
      </c>
      <c r="K174" s="201"/>
      <c r="L174" s="206"/>
      <c r="M174" s="207"/>
      <c r="N174" s="208"/>
      <c r="O174" s="208"/>
      <c r="P174" s="209">
        <f>SUM(P175:P210)</f>
        <v>0</v>
      </c>
      <c r="Q174" s="208"/>
      <c r="R174" s="209">
        <f>SUM(R175:R210)</f>
        <v>0</v>
      </c>
      <c r="S174" s="208"/>
      <c r="T174" s="210">
        <f>SUM(T175:T210)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11" t="s">
        <v>80</v>
      </c>
      <c r="AT174" s="212" t="s">
        <v>72</v>
      </c>
      <c r="AU174" s="212" t="s">
        <v>80</v>
      </c>
      <c r="AY174" s="211" t="s">
        <v>233</v>
      </c>
      <c r="BK174" s="213">
        <f>SUM(BK175:BK210)</f>
        <v>0</v>
      </c>
    </row>
    <row r="175" s="2" customFormat="1" ht="16.5" customHeight="1">
      <c r="A175" s="41"/>
      <c r="B175" s="42"/>
      <c r="C175" s="216" t="s">
        <v>1323</v>
      </c>
      <c r="D175" s="216" t="s">
        <v>235</v>
      </c>
      <c r="E175" s="217" t="s">
        <v>4113</v>
      </c>
      <c r="F175" s="218" t="s">
        <v>4114</v>
      </c>
      <c r="G175" s="219" t="s">
        <v>494</v>
      </c>
      <c r="H175" s="220">
        <v>324</v>
      </c>
      <c r="I175" s="221"/>
      <c r="J175" s="222">
        <f>ROUND(I175*H175,2)</f>
        <v>0</v>
      </c>
      <c r="K175" s="218" t="s">
        <v>342</v>
      </c>
      <c r="L175" s="47"/>
      <c r="M175" s="223" t="s">
        <v>21</v>
      </c>
      <c r="N175" s="224" t="s">
        <v>45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240</v>
      </c>
      <c r="AT175" s="227" t="s">
        <v>235</v>
      </c>
      <c r="AU175" s="227" t="s">
        <v>86</v>
      </c>
      <c r="AY175" s="20" t="s">
        <v>233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86</v>
      </c>
      <c r="BK175" s="228">
        <f>ROUND(I175*H175,2)</f>
        <v>0</v>
      </c>
      <c r="BL175" s="20" t="s">
        <v>240</v>
      </c>
      <c r="BM175" s="227" t="s">
        <v>1888</v>
      </c>
    </row>
    <row r="176" s="2" customFormat="1" ht="16.5" customHeight="1">
      <c r="A176" s="41"/>
      <c r="B176" s="42"/>
      <c r="C176" s="216" t="s">
        <v>1330</v>
      </c>
      <c r="D176" s="216" t="s">
        <v>235</v>
      </c>
      <c r="E176" s="217" t="s">
        <v>4115</v>
      </c>
      <c r="F176" s="218" t="s">
        <v>4047</v>
      </c>
      <c r="G176" s="219" t="s">
        <v>494</v>
      </c>
      <c r="H176" s="220">
        <v>324</v>
      </c>
      <c r="I176" s="221"/>
      <c r="J176" s="222">
        <f>ROUND(I176*H176,2)</f>
        <v>0</v>
      </c>
      <c r="K176" s="218" t="s">
        <v>342</v>
      </c>
      <c r="L176" s="47"/>
      <c r="M176" s="223" t="s">
        <v>21</v>
      </c>
      <c r="N176" s="224" t="s">
        <v>45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240</v>
      </c>
      <c r="AT176" s="227" t="s">
        <v>235</v>
      </c>
      <c r="AU176" s="227" t="s">
        <v>86</v>
      </c>
      <c r="AY176" s="20" t="s">
        <v>233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86</v>
      </c>
      <c r="BK176" s="228">
        <f>ROUND(I176*H176,2)</f>
        <v>0</v>
      </c>
      <c r="BL176" s="20" t="s">
        <v>240</v>
      </c>
      <c r="BM176" s="227" t="s">
        <v>1899</v>
      </c>
    </row>
    <row r="177" s="2" customFormat="1" ht="16.5" customHeight="1">
      <c r="A177" s="41"/>
      <c r="B177" s="42"/>
      <c r="C177" s="216" t="s">
        <v>1335</v>
      </c>
      <c r="D177" s="216" t="s">
        <v>235</v>
      </c>
      <c r="E177" s="217" t="s">
        <v>4116</v>
      </c>
      <c r="F177" s="218" t="s">
        <v>4117</v>
      </c>
      <c r="G177" s="219" t="s">
        <v>494</v>
      </c>
      <c r="H177" s="220">
        <v>336</v>
      </c>
      <c r="I177" s="221"/>
      <c r="J177" s="222">
        <f>ROUND(I177*H177,2)</f>
        <v>0</v>
      </c>
      <c r="K177" s="218" t="s">
        <v>342</v>
      </c>
      <c r="L177" s="47"/>
      <c r="M177" s="223" t="s">
        <v>21</v>
      </c>
      <c r="N177" s="224" t="s">
        <v>45</v>
      </c>
      <c r="O177" s="87"/>
      <c r="P177" s="225">
        <f>O177*H177</f>
        <v>0</v>
      </c>
      <c r="Q177" s="225">
        <v>0</v>
      </c>
      <c r="R177" s="225">
        <f>Q177*H177</f>
        <v>0</v>
      </c>
      <c r="S177" s="225">
        <v>0</v>
      </c>
      <c r="T177" s="226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7" t="s">
        <v>240</v>
      </c>
      <c r="AT177" s="227" t="s">
        <v>235</v>
      </c>
      <c r="AU177" s="227" t="s">
        <v>86</v>
      </c>
      <c r="AY177" s="20" t="s">
        <v>233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20" t="s">
        <v>86</v>
      </c>
      <c r="BK177" s="228">
        <f>ROUND(I177*H177,2)</f>
        <v>0</v>
      </c>
      <c r="BL177" s="20" t="s">
        <v>240</v>
      </c>
      <c r="BM177" s="227" t="s">
        <v>1928</v>
      </c>
    </row>
    <row r="178" s="2" customFormat="1" ht="16.5" customHeight="1">
      <c r="A178" s="41"/>
      <c r="B178" s="42"/>
      <c r="C178" s="216" t="s">
        <v>1343</v>
      </c>
      <c r="D178" s="216" t="s">
        <v>235</v>
      </c>
      <c r="E178" s="217" t="s">
        <v>4118</v>
      </c>
      <c r="F178" s="218" t="s">
        <v>4047</v>
      </c>
      <c r="G178" s="219" t="s">
        <v>494</v>
      </c>
      <c r="H178" s="220">
        <v>336</v>
      </c>
      <c r="I178" s="221"/>
      <c r="J178" s="222">
        <f>ROUND(I178*H178,2)</f>
        <v>0</v>
      </c>
      <c r="K178" s="218" t="s">
        <v>342</v>
      </c>
      <c r="L178" s="47"/>
      <c r="M178" s="223" t="s">
        <v>21</v>
      </c>
      <c r="N178" s="224" t="s">
        <v>45</v>
      </c>
      <c r="O178" s="87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7" t="s">
        <v>240</v>
      </c>
      <c r="AT178" s="227" t="s">
        <v>235</v>
      </c>
      <c r="AU178" s="227" t="s">
        <v>86</v>
      </c>
      <c r="AY178" s="20" t="s">
        <v>233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20" t="s">
        <v>86</v>
      </c>
      <c r="BK178" s="228">
        <f>ROUND(I178*H178,2)</f>
        <v>0</v>
      </c>
      <c r="BL178" s="20" t="s">
        <v>240</v>
      </c>
      <c r="BM178" s="227" t="s">
        <v>1957</v>
      </c>
    </row>
    <row r="179" s="2" customFormat="1" ht="16.5" customHeight="1">
      <c r="A179" s="41"/>
      <c r="B179" s="42"/>
      <c r="C179" s="216" t="s">
        <v>1348</v>
      </c>
      <c r="D179" s="216" t="s">
        <v>235</v>
      </c>
      <c r="E179" s="217" t="s">
        <v>4119</v>
      </c>
      <c r="F179" s="218" t="s">
        <v>4120</v>
      </c>
      <c r="G179" s="219" t="s">
        <v>494</v>
      </c>
      <c r="H179" s="220">
        <v>72</v>
      </c>
      <c r="I179" s="221"/>
      <c r="J179" s="222">
        <f>ROUND(I179*H179,2)</f>
        <v>0</v>
      </c>
      <c r="K179" s="218" t="s">
        <v>342</v>
      </c>
      <c r="L179" s="47"/>
      <c r="M179" s="223" t="s">
        <v>21</v>
      </c>
      <c r="N179" s="224" t="s">
        <v>45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240</v>
      </c>
      <c r="AT179" s="227" t="s">
        <v>235</v>
      </c>
      <c r="AU179" s="227" t="s">
        <v>86</v>
      </c>
      <c r="AY179" s="20" t="s">
        <v>233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86</v>
      </c>
      <c r="BK179" s="228">
        <f>ROUND(I179*H179,2)</f>
        <v>0</v>
      </c>
      <c r="BL179" s="20" t="s">
        <v>240</v>
      </c>
      <c r="BM179" s="227" t="s">
        <v>1970</v>
      </c>
    </row>
    <row r="180" s="2" customFormat="1" ht="16.5" customHeight="1">
      <c r="A180" s="41"/>
      <c r="B180" s="42"/>
      <c r="C180" s="216" t="s">
        <v>1357</v>
      </c>
      <c r="D180" s="216" t="s">
        <v>235</v>
      </c>
      <c r="E180" s="217" t="s">
        <v>4118</v>
      </c>
      <c r="F180" s="218" t="s">
        <v>4047</v>
      </c>
      <c r="G180" s="219" t="s">
        <v>494</v>
      </c>
      <c r="H180" s="220">
        <v>72</v>
      </c>
      <c r="I180" s="221"/>
      <c r="J180" s="222">
        <f>ROUND(I180*H180,2)</f>
        <v>0</v>
      </c>
      <c r="K180" s="218" t="s">
        <v>342</v>
      </c>
      <c r="L180" s="47"/>
      <c r="M180" s="223" t="s">
        <v>21</v>
      </c>
      <c r="N180" s="224" t="s">
        <v>45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240</v>
      </c>
      <c r="AT180" s="227" t="s">
        <v>235</v>
      </c>
      <c r="AU180" s="227" t="s">
        <v>86</v>
      </c>
      <c r="AY180" s="20" t="s">
        <v>233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86</v>
      </c>
      <c r="BK180" s="228">
        <f>ROUND(I180*H180,2)</f>
        <v>0</v>
      </c>
      <c r="BL180" s="20" t="s">
        <v>240</v>
      </c>
      <c r="BM180" s="227" t="s">
        <v>1981</v>
      </c>
    </row>
    <row r="181" s="2" customFormat="1" ht="16.5" customHeight="1">
      <c r="A181" s="41"/>
      <c r="B181" s="42"/>
      <c r="C181" s="216" t="s">
        <v>1362</v>
      </c>
      <c r="D181" s="216" t="s">
        <v>235</v>
      </c>
      <c r="E181" s="217" t="s">
        <v>4121</v>
      </c>
      <c r="F181" s="218" t="s">
        <v>4122</v>
      </c>
      <c r="G181" s="219" t="s">
        <v>494</v>
      </c>
      <c r="H181" s="220">
        <v>4</v>
      </c>
      <c r="I181" s="221"/>
      <c r="J181" s="222">
        <f>ROUND(I181*H181,2)</f>
        <v>0</v>
      </c>
      <c r="K181" s="218" t="s">
        <v>342</v>
      </c>
      <c r="L181" s="47"/>
      <c r="M181" s="223" t="s">
        <v>21</v>
      </c>
      <c r="N181" s="224" t="s">
        <v>45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240</v>
      </c>
      <c r="AT181" s="227" t="s">
        <v>235</v>
      </c>
      <c r="AU181" s="227" t="s">
        <v>86</v>
      </c>
      <c r="AY181" s="20" t="s">
        <v>233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86</v>
      </c>
      <c r="BK181" s="228">
        <f>ROUND(I181*H181,2)</f>
        <v>0</v>
      </c>
      <c r="BL181" s="20" t="s">
        <v>240</v>
      </c>
      <c r="BM181" s="227" t="s">
        <v>1987</v>
      </c>
    </row>
    <row r="182" s="2" customFormat="1" ht="16.5" customHeight="1">
      <c r="A182" s="41"/>
      <c r="B182" s="42"/>
      <c r="C182" s="216" t="s">
        <v>1367</v>
      </c>
      <c r="D182" s="216" t="s">
        <v>235</v>
      </c>
      <c r="E182" s="217" t="s">
        <v>4115</v>
      </c>
      <c r="F182" s="218" t="s">
        <v>4047</v>
      </c>
      <c r="G182" s="219" t="s">
        <v>494</v>
      </c>
      <c r="H182" s="220">
        <v>4</v>
      </c>
      <c r="I182" s="221"/>
      <c r="J182" s="222">
        <f>ROUND(I182*H182,2)</f>
        <v>0</v>
      </c>
      <c r="K182" s="218" t="s">
        <v>342</v>
      </c>
      <c r="L182" s="47"/>
      <c r="M182" s="223" t="s">
        <v>21</v>
      </c>
      <c r="N182" s="224" t="s">
        <v>45</v>
      </c>
      <c r="O182" s="87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240</v>
      </c>
      <c r="AT182" s="227" t="s">
        <v>235</v>
      </c>
      <c r="AU182" s="227" t="s">
        <v>86</v>
      </c>
      <c r="AY182" s="20" t="s">
        <v>233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86</v>
      </c>
      <c r="BK182" s="228">
        <f>ROUND(I182*H182,2)</f>
        <v>0</v>
      </c>
      <c r="BL182" s="20" t="s">
        <v>240</v>
      </c>
      <c r="BM182" s="227" t="s">
        <v>2006</v>
      </c>
    </row>
    <row r="183" s="2" customFormat="1" ht="16.5" customHeight="1">
      <c r="A183" s="41"/>
      <c r="B183" s="42"/>
      <c r="C183" s="216" t="s">
        <v>1374</v>
      </c>
      <c r="D183" s="216" t="s">
        <v>235</v>
      </c>
      <c r="E183" s="217" t="s">
        <v>4123</v>
      </c>
      <c r="F183" s="218" t="s">
        <v>4124</v>
      </c>
      <c r="G183" s="219" t="s">
        <v>494</v>
      </c>
      <c r="H183" s="220">
        <v>2</v>
      </c>
      <c r="I183" s="221"/>
      <c r="J183" s="222">
        <f>ROUND(I183*H183,2)</f>
        <v>0</v>
      </c>
      <c r="K183" s="218" t="s">
        <v>342</v>
      </c>
      <c r="L183" s="47"/>
      <c r="M183" s="223" t="s">
        <v>21</v>
      </c>
      <c r="N183" s="224" t="s">
        <v>45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240</v>
      </c>
      <c r="AT183" s="227" t="s">
        <v>235</v>
      </c>
      <c r="AU183" s="227" t="s">
        <v>86</v>
      </c>
      <c r="AY183" s="20" t="s">
        <v>233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86</v>
      </c>
      <c r="BK183" s="228">
        <f>ROUND(I183*H183,2)</f>
        <v>0</v>
      </c>
      <c r="BL183" s="20" t="s">
        <v>240</v>
      </c>
      <c r="BM183" s="227" t="s">
        <v>2015</v>
      </c>
    </row>
    <row r="184" s="2" customFormat="1" ht="16.5" customHeight="1">
      <c r="A184" s="41"/>
      <c r="B184" s="42"/>
      <c r="C184" s="216" t="s">
        <v>1384</v>
      </c>
      <c r="D184" s="216" t="s">
        <v>235</v>
      </c>
      <c r="E184" s="217" t="s">
        <v>4115</v>
      </c>
      <c r="F184" s="218" t="s">
        <v>4047</v>
      </c>
      <c r="G184" s="219" t="s">
        <v>494</v>
      </c>
      <c r="H184" s="220">
        <v>2</v>
      </c>
      <c r="I184" s="221"/>
      <c r="J184" s="222">
        <f>ROUND(I184*H184,2)</f>
        <v>0</v>
      </c>
      <c r="K184" s="218" t="s">
        <v>342</v>
      </c>
      <c r="L184" s="47"/>
      <c r="M184" s="223" t="s">
        <v>21</v>
      </c>
      <c r="N184" s="224" t="s">
        <v>45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240</v>
      </c>
      <c r="AT184" s="227" t="s">
        <v>235</v>
      </c>
      <c r="AU184" s="227" t="s">
        <v>86</v>
      </c>
      <c r="AY184" s="20" t="s">
        <v>233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86</v>
      </c>
      <c r="BK184" s="228">
        <f>ROUND(I184*H184,2)</f>
        <v>0</v>
      </c>
      <c r="BL184" s="20" t="s">
        <v>240</v>
      </c>
      <c r="BM184" s="227" t="s">
        <v>2024</v>
      </c>
    </row>
    <row r="185" s="2" customFormat="1" ht="16.5" customHeight="1">
      <c r="A185" s="41"/>
      <c r="B185" s="42"/>
      <c r="C185" s="216" t="s">
        <v>1392</v>
      </c>
      <c r="D185" s="216" t="s">
        <v>235</v>
      </c>
      <c r="E185" s="217" t="s">
        <v>4125</v>
      </c>
      <c r="F185" s="218" t="s">
        <v>4126</v>
      </c>
      <c r="G185" s="219" t="s">
        <v>494</v>
      </c>
      <c r="H185" s="220">
        <v>117</v>
      </c>
      <c r="I185" s="221"/>
      <c r="J185" s="222">
        <f>ROUND(I185*H185,2)</f>
        <v>0</v>
      </c>
      <c r="K185" s="218" t="s">
        <v>342</v>
      </c>
      <c r="L185" s="47"/>
      <c r="M185" s="223" t="s">
        <v>21</v>
      </c>
      <c r="N185" s="224" t="s">
        <v>45</v>
      </c>
      <c r="O185" s="87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7" t="s">
        <v>240</v>
      </c>
      <c r="AT185" s="227" t="s">
        <v>235</v>
      </c>
      <c r="AU185" s="227" t="s">
        <v>86</v>
      </c>
      <c r="AY185" s="20" t="s">
        <v>233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20" t="s">
        <v>86</v>
      </c>
      <c r="BK185" s="228">
        <f>ROUND(I185*H185,2)</f>
        <v>0</v>
      </c>
      <c r="BL185" s="20" t="s">
        <v>240</v>
      </c>
      <c r="BM185" s="227" t="s">
        <v>2032</v>
      </c>
    </row>
    <row r="186" s="2" customFormat="1" ht="16.5" customHeight="1">
      <c r="A186" s="41"/>
      <c r="B186" s="42"/>
      <c r="C186" s="216" t="s">
        <v>1406</v>
      </c>
      <c r="D186" s="216" t="s">
        <v>235</v>
      </c>
      <c r="E186" s="217" t="s">
        <v>4127</v>
      </c>
      <c r="F186" s="218" t="s">
        <v>4047</v>
      </c>
      <c r="G186" s="219" t="s">
        <v>494</v>
      </c>
      <c r="H186" s="220">
        <v>117</v>
      </c>
      <c r="I186" s="221"/>
      <c r="J186" s="222">
        <f>ROUND(I186*H186,2)</f>
        <v>0</v>
      </c>
      <c r="K186" s="218" t="s">
        <v>342</v>
      </c>
      <c r="L186" s="47"/>
      <c r="M186" s="223" t="s">
        <v>21</v>
      </c>
      <c r="N186" s="224" t="s">
        <v>45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240</v>
      </c>
      <c r="AT186" s="227" t="s">
        <v>235</v>
      </c>
      <c r="AU186" s="227" t="s">
        <v>86</v>
      </c>
      <c r="AY186" s="20" t="s">
        <v>233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86</v>
      </c>
      <c r="BK186" s="228">
        <f>ROUND(I186*H186,2)</f>
        <v>0</v>
      </c>
      <c r="BL186" s="20" t="s">
        <v>240</v>
      </c>
      <c r="BM186" s="227" t="s">
        <v>2041</v>
      </c>
    </row>
    <row r="187" s="2" customFormat="1" ht="16.5" customHeight="1">
      <c r="A187" s="41"/>
      <c r="B187" s="42"/>
      <c r="C187" s="216" t="s">
        <v>1411</v>
      </c>
      <c r="D187" s="216" t="s">
        <v>235</v>
      </c>
      <c r="E187" s="217" t="s">
        <v>4128</v>
      </c>
      <c r="F187" s="218" t="s">
        <v>4129</v>
      </c>
      <c r="G187" s="219" t="s">
        <v>494</v>
      </c>
      <c r="H187" s="220">
        <v>51</v>
      </c>
      <c r="I187" s="221"/>
      <c r="J187" s="222">
        <f>ROUND(I187*H187,2)</f>
        <v>0</v>
      </c>
      <c r="K187" s="218" t="s">
        <v>342</v>
      </c>
      <c r="L187" s="47"/>
      <c r="M187" s="223" t="s">
        <v>21</v>
      </c>
      <c r="N187" s="224" t="s">
        <v>45</v>
      </c>
      <c r="O187" s="87"/>
      <c r="P187" s="225">
        <f>O187*H187</f>
        <v>0</v>
      </c>
      <c r="Q187" s="225">
        <v>0</v>
      </c>
      <c r="R187" s="225">
        <f>Q187*H187</f>
        <v>0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240</v>
      </c>
      <c r="AT187" s="227" t="s">
        <v>235</v>
      </c>
      <c r="AU187" s="227" t="s">
        <v>86</v>
      </c>
      <c r="AY187" s="20" t="s">
        <v>233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86</v>
      </c>
      <c r="BK187" s="228">
        <f>ROUND(I187*H187,2)</f>
        <v>0</v>
      </c>
      <c r="BL187" s="20" t="s">
        <v>240</v>
      </c>
      <c r="BM187" s="227" t="s">
        <v>2049</v>
      </c>
    </row>
    <row r="188" s="2" customFormat="1" ht="16.5" customHeight="1">
      <c r="A188" s="41"/>
      <c r="B188" s="42"/>
      <c r="C188" s="216" t="s">
        <v>1417</v>
      </c>
      <c r="D188" s="216" t="s">
        <v>235</v>
      </c>
      <c r="E188" s="217" t="s">
        <v>4130</v>
      </c>
      <c r="F188" s="218" t="s">
        <v>4047</v>
      </c>
      <c r="G188" s="219" t="s">
        <v>494</v>
      </c>
      <c r="H188" s="220">
        <v>51</v>
      </c>
      <c r="I188" s="221"/>
      <c r="J188" s="222">
        <f>ROUND(I188*H188,2)</f>
        <v>0</v>
      </c>
      <c r="K188" s="218" t="s">
        <v>342</v>
      </c>
      <c r="L188" s="47"/>
      <c r="M188" s="223" t="s">
        <v>21</v>
      </c>
      <c r="N188" s="224" t="s">
        <v>45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240</v>
      </c>
      <c r="AT188" s="227" t="s">
        <v>235</v>
      </c>
      <c r="AU188" s="227" t="s">
        <v>86</v>
      </c>
      <c r="AY188" s="20" t="s">
        <v>233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86</v>
      </c>
      <c r="BK188" s="228">
        <f>ROUND(I188*H188,2)</f>
        <v>0</v>
      </c>
      <c r="BL188" s="20" t="s">
        <v>240</v>
      </c>
      <c r="BM188" s="227" t="s">
        <v>2057</v>
      </c>
    </row>
    <row r="189" s="2" customFormat="1" ht="16.5" customHeight="1">
      <c r="A189" s="41"/>
      <c r="B189" s="42"/>
      <c r="C189" s="216" t="s">
        <v>1422</v>
      </c>
      <c r="D189" s="216" t="s">
        <v>235</v>
      </c>
      <c r="E189" s="217" t="s">
        <v>4131</v>
      </c>
      <c r="F189" s="218" t="s">
        <v>4132</v>
      </c>
      <c r="G189" s="219" t="s">
        <v>494</v>
      </c>
      <c r="H189" s="220">
        <v>975</v>
      </c>
      <c r="I189" s="221"/>
      <c r="J189" s="222">
        <f>ROUND(I189*H189,2)</f>
        <v>0</v>
      </c>
      <c r="K189" s="218" t="s">
        <v>342</v>
      </c>
      <c r="L189" s="47"/>
      <c r="M189" s="223" t="s">
        <v>21</v>
      </c>
      <c r="N189" s="224" t="s">
        <v>45</v>
      </c>
      <c r="O189" s="87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240</v>
      </c>
      <c r="AT189" s="227" t="s">
        <v>235</v>
      </c>
      <c r="AU189" s="227" t="s">
        <v>86</v>
      </c>
      <c r="AY189" s="20" t="s">
        <v>233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86</v>
      </c>
      <c r="BK189" s="228">
        <f>ROUND(I189*H189,2)</f>
        <v>0</v>
      </c>
      <c r="BL189" s="20" t="s">
        <v>240</v>
      </c>
      <c r="BM189" s="227" t="s">
        <v>2067</v>
      </c>
    </row>
    <row r="190" s="2" customFormat="1" ht="16.5" customHeight="1">
      <c r="A190" s="41"/>
      <c r="B190" s="42"/>
      <c r="C190" s="216" t="s">
        <v>1433</v>
      </c>
      <c r="D190" s="216" t="s">
        <v>235</v>
      </c>
      <c r="E190" s="217" t="s">
        <v>4133</v>
      </c>
      <c r="F190" s="218" t="s">
        <v>4047</v>
      </c>
      <c r="G190" s="219" t="s">
        <v>494</v>
      </c>
      <c r="H190" s="220">
        <v>975</v>
      </c>
      <c r="I190" s="221"/>
      <c r="J190" s="222">
        <f>ROUND(I190*H190,2)</f>
        <v>0</v>
      </c>
      <c r="K190" s="218" t="s">
        <v>342</v>
      </c>
      <c r="L190" s="47"/>
      <c r="M190" s="223" t="s">
        <v>21</v>
      </c>
      <c r="N190" s="224" t="s">
        <v>45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240</v>
      </c>
      <c r="AT190" s="227" t="s">
        <v>235</v>
      </c>
      <c r="AU190" s="227" t="s">
        <v>86</v>
      </c>
      <c r="AY190" s="20" t="s">
        <v>233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86</v>
      </c>
      <c r="BK190" s="228">
        <f>ROUND(I190*H190,2)</f>
        <v>0</v>
      </c>
      <c r="BL190" s="20" t="s">
        <v>240</v>
      </c>
      <c r="BM190" s="227" t="s">
        <v>2076</v>
      </c>
    </row>
    <row r="191" s="2" customFormat="1" ht="16.5" customHeight="1">
      <c r="A191" s="41"/>
      <c r="B191" s="42"/>
      <c r="C191" s="216" t="s">
        <v>1439</v>
      </c>
      <c r="D191" s="216" t="s">
        <v>235</v>
      </c>
      <c r="E191" s="217" t="s">
        <v>4134</v>
      </c>
      <c r="F191" s="218" t="s">
        <v>4135</v>
      </c>
      <c r="G191" s="219" t="s">
        <v>494</v>
      </c>
      <c r="H191" s="220">
        <v>30</v>
      </c>
      <c r="I191" s="221"/>
      <c r="J191" s="222">
        <f>ROUND(I191*H191,2)</f>
        <v>0</v>
      </c>
      <c r="K191" s="218" t="s">
        <v>342</v>
      </c>
      <c r="L191" s="47"/>
      <c r="M191" s="223" t="s">
        <v>21</v>
      </c>
      <c r="N191" s="224" t="s">
        <v>45</v>
      </c>
      <c r="O191" s="87"/>
      <c r="P191" s="225">
        <f>O191*H191</f>
        <v>0</v>
      </c>
      <c r="Q191" s="225">
        <v>0</v>
      </c>
      <c r="R191" s="225">
        <f>Q191*H191</f>
        <v>0</v>
      </c>
      <c r="S191" s="225">
        <v>0</v>
      </c>
      <c r="T191" s="226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7" t="s">
        <v>240</v>
      </c>
      <c r="AT191" s="227" t="s">
        <v>235</v>
      </c>
      <c r="AU191" s="227" t="s">
        <v>86</v>
      </c>
      <c r="AY191" s="20" t="s">
        <v>233</v>
      </c>
      <c r="BE191" s="228">
        <f>IF(N191="základní",J191,0)</f>
        <v>0</v>
      </c>
      <c r="BF191" s="228">
        <f>IF(N191="snížená",J191,0)</f>
        <v>0</v>
      </c>
      <c r="BG191" s="228">
        <f>IF(N191="zákl. přenesená",J191,0)</f>
        <v>0</v>
      </c>
      <c r="BH191" s="228">
        <f>IF(N191="sníž. přenesená",J191,0)</f>
        <v>0</v>
      </c>
      <c r="BI191" s="228">
        <f>IF(N191="nulová",J191,0)</f>
        <v>0</v>
      </c>
      <c r="BJ191" s="20" t="s">
        <v>86</v>
      </c>
      <c r="BK191" s="228">
        <f>ROUND(I191*H191,2)</f>
        <v>0</v>
      </c>
      <c r="BL191" s="20" t="s">
        <v>240</v>
      </c>
      <c r="BM191" s="227" t="s">
        <v>2087</v>
      </c>
    </row>
    <row r="192" s="2" customFormat="1" ht="16.5" customHeight="1">
      <c r="A192" s="41"/>
      <c r="B192" s="42"/>
      <c r="C192" s="216" t="s">
        <v>1445</v>
      </c>
      <c r="D192" s="216" t="s">
        <v>235</v>
      </c>
      <c r="E192" s="217" t="s">
        <v>4115</v>
      </c>
      <c r="F192" s="218" t="s">
        <v>4047</v>
      </c>
      <c r="G192" s="219" t="s">
        <v>494</v>
      </c>
      <c r="H192" s="220">
        <v>30</v>
      </c>
      <c r="I192" s="221"/>
      <c r="J192" s="222">
        <f>ROUND(I192*H192,2)</f>
        <v>0</v>
      </c>
      <c r="K192" s="218" t="s">
        <v>342</v>
      </c>
      <c r="L192" s="47"/>
      <c r="M192" s="223" t="s">
        <v>21</v>
      </c>
      <c r="N192" s="224" t="s">
        <v>45</v>
      </c>
      <c r="O192" s="87"/>
      <c r="P192" s="225">
        <f>O192*H192</f>
        <v>0</v>
      </c>
      <c r="Q192" s="225">
        <v>0</v>
      </c>
      <c r="R192" s="225">
        <f>Q192*H192</f>
        <v>0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240</v>
      </c>
      <c r="AT192" s="227" t="s">
        <v>235</v>
      </c>
      <c r="AU192" s="227" t="s">
        <v>86</v>
      </c>
      <c r="AY192" s="20" t="s">
        <v>233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86</v>
      </c>
      <c r="BK192" s="228">
        <f>ROUND(I192*H192,2)</f>
        <v>0</v>
      </c>
      <c r="BL192" s="20" t="s">
        <v>240</v>
      </c>
      <c r="BM192" s="227" t="s">
        <v>2093</v>
      </c>
    </row>
    <row r="193" s="2" customFormat="1" ht="16.5" customHeight="1">
      <c r="A193" s="41"/>
      <c r="B193" s="42"/>
      <c r="C193" s="216" t="s">
        <v>1451</v>
      </c>
      <c r="D193" s="216" t="s">
        <v>235</v>
      </c>
      <c r="E193" s="217" t="s">
        <v>4136</v>
      </c>
      <c r="F193" s="218" t="s">
        <v>4137</v>
      </c>
      <c r="G193" s="219" t="s">
        <v>494</v>
      </c>
      <c r="H193" s="220">
        <v>130</v>
      </c>
      <c r="I193" s="221"/>
      <c r="J193" s="222">
        <f>ROUND(I193*H193,2)</f>
        <v>0</v>
      </c>
      <c r="K193" s="218" t="s">
        <v>342</v>
      </c>
      <c r="L193" s="47"/>
      <c r="M193" s="223" t="s">
        <v>21</v>
      </c>
      <c r="N193" s="224" t="s">
        <v>45</v>
      </c>
      <c r="O193" s="87"/>
      <c r="P193" s="225">
        <f>O193*H193</f>
        <v>0</v>
      </c>
      <c r="Q193" s="225">
        <v>0</v>
      </c>
      <c r="R193" s="225">
        <f>Q193*H193</f>
        <v>0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240</v>
      </c>
      <c r="AT193" s="227" t="s">
        <v>235</v>
      </c>
      <c r="AU193" s="227" t="s">
        <v>86</v>
      </c>
      <c r="AY193" s="20" t="s">
        <v>233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86</v>
      </c>
      <c r="BK193" s="228">
        <f>ROUND(I193*H193,2)</f>
        <v>0</v>
      </c>
      <c r="BL193" s="20" t="s">
        <v>240</v>
      </c>
      <c r="BM193" s="227" t="s">
        <v>2103</v>
      </c>
    </row>
    <row r="194" s="2" customFormat="1" ht="16.5" customHeight="1">
      <c r="A194" s="41"/>
      <c r="B194" s="42"/>
      <c r="C194" s="216" t="s">
        <v>1456</v>
      </c>
      <c r="D194" s="216" t="s">
        <v>235</v>
      </c>
      <c r="E194" s="217" t="s">
        <v>4138</v>
      </c>
      <c r="F194" s="218" t="s">
        <v>4047</v>
      </c>
      <c r="G194" s="219" t="s">
        <v>494</v>
      </c>
      <c r="H194" s="220">
        <v>130</v>
      </c>
      <c r="I194" s="221"/>
      <c r="J194" s="222">
        <f>ROUND(I194*H194,2)</f>
        <v>0</v>
      </c>
      <c r="K194" s="218" t="s">
        <v>342</v>
      </c>
      <c r="L194" s="47"/>
      <c r="M194" s="223" t="s">
        <v>21</v>
      </c>
      <c r="N194" s="224" t="s">
        <v>45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240</v>
      </c>
      <c r="AT194" s="227" t="s">
        <v>235</v>
      </c>
      <c r="AU194" s="227" t="s">
        <v>86</v>
      </c>
      <c r="AY194" s="20" t="s">
        <v>233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86</v>
      </c>
      <c r="BK194" s="228">
        <f>ROUND(I194*H194,2)</f>
        <v>0</v>
      </c>
      <c r="BL194" s="20" t="s">
        <v>240</v>
      </c>
      <c r="BM194" s="227" t="s">
        <v>3974</v>
      </c>
    </row>
    <row r="195" s="2" customFormat="1" ht="16.5" customHeight="1">
      <c r="A195" s="41"/>
      <c r="B195" s="42"/>
      <c r="C195" s="216" t="s">
        <v>1463</v>
      </c>
      <c r="D195" s="216" t="s">
        <v>235</v>
      </c>
      <c r="E195" s="217" t="s">
        <v>4139</v>
      </c>
      <c r="F195" s="218" t="s">
        <v>4140</v>
      </c>
      <c r="G195" s="219" t="s">
        <v>494</v>
      </c>
      <c r="H195" s="220">
        <v>2010</v>
      </c>
      <c r="I195" s="221"/>
      <c r="J195" s="222">
        <f>ROUND(I195*H195,2)</f>
        <v>0</v>
      </c>
      <c r="K195" s="218" t="s">
        <v>342</v>
      </c>
      <c r="L195" s="47"/>
      <c r="M195" s="223" t="s">
        <v>21</v>
      </c>
      <c r="N195" s="224" t="s">
        <v>45</v>
      </c>
      <c r="O195" s="87"/>
      <c r="P195" s="225">
        <f>O195*H195</f>
        <v>0</v>
      </c>
      <c r="Q195" s="225">
        <v>0</v>
      </c>
      <c r="R195" s="225">
        <f>Q195*H195</f>
        <v>0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240</v>
      </c>
      <c r="AT195" s="227" t="s">
        <v>235</v>
      </c>
      <c r="AU195" s="227" t="s">
        <v>86</v>
      </c>
      <c r="AY195" s="20" t="s">
        <v>233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86</v>
      </c>
      <c r="BK195" s="228">
        <f>ROUND(I195*H195,2)</f>
        <v>0</v>
      </c>
      <c r="BL195" s="20" t="s">
        <v>240</v>
      </c>
      <c r="BM195" s="227" t="s">
        <v>4141</v>
      </c>
    </row>
    <row r="196" s="2" customFormat="1" ht="16.5" customHeight="1">
      <c r="A196" s="41"/>
      <c r="B196" s="42"/>
      <c r="C196" s="216" t="s">
        <v>1469</v>
      </c>
      <c r="D196" s="216" t="s">
        <v>235</v>
      </c>
      <c r="E196" s="217" t="s">
        <v>4142</v>
      </c>
      <c r="F196" s="218" t="s">
        <v>4047</v>
      </c>
      <c r="G196" s="219" t="s">
        <v>494</v>
      </c>
      <c r="H196" s="220">
        <v>2010</v>
      </c>
      <c r="I196" s="221"/>
      <c r="J196" s="222">
        <f>ROUND(I196*H196,2)</f>
        <v>0</v>
      </c>
      <c r="K196" s="218" t="s">
        <v>342</v>
      </c>
      <c r="L196" s="47"/>
      <c r="M196" s="223" t="s">
        <v>21</v>
      </c>
      <c r="N196" s="224" t="s">
        <v>45</v>
      </c>
      <c r="O196" s="87"/>
      <c r="P196" s="225">
        <f>O196*H196</f>
        <v>0</v>
      </c>
      <c r="Q196" s="225">
        <v>0</v>
      </c>
      <c r="R196" s="225">
        <f>Q196*H196</f>
        <v>0</v>
      </c>
      <c r="S196" s="225">
        <v>0</v>
      </c>
      <c r="T196" s="226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7" t="s">
        <v>240</v>
      </c>
      <c r="AT196" s="227" t="s">
        <v>235</v>
      </c>
      <c r="AU196" s="227" t="s">
        <v>86</v>
      </c>
      <c r="AY196" s="20" t="s">
        <v>233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20" t="s">
        <v>86</v>
      </c>
      <c r="BK196" s="228">
        <f>ROUND(I196*H196,2)</f>
        <v>0</v>
      </c>
      <c r="BL196" s="20" t="s">
        <v>240</v>
      </c>
      <c r="BM196" s="227" t="s">
        <v>2592</v>
      </c>
    </row>
    <row r="197" s="2" customFormat="1" ht="16.5" customHeight="1">
      <c r="A197" s="41"/>
      <c r="B197" s="42"/>
      <c r="C197" s="216" t="s">
        <v>1476</v>
      </c>
      <c r="D197" s="216" t="s">
        <v>235</v>
      </c>
      <c r="E197" s="217" t="s">
        <v>4143</v>
      </c>
      <c r="F197" s="218" t="s">
        <v>4144</v>
      </c>
      <c r="G197" s="219" t="s">
        <v>494</v>
      </c>
      <c r="H197" s="220">
        <v>1</v>
      </c>
      <c r="I197" s="221"/>
      <c r="J197" s="222">
        <f>ROUND(I197*H197,2)</f>
        <v>0</v>
      </c>
      <c r="K197" s="218" t="s">
        <v>342</v>
      </c>
      <c r="L197" s="47"/>
      <c r="M197" s="223" t="s">
        <v>21</v>
      </c>
      <c r="N197" s="224" t="s">
        <v>45</v>
      </c>
      <c r="O197" s="87"/>
      <c r="P197" s="225">
        <f>O197*H197</f>
        <v>0</v>
      </c>
      <c r="Q197" s="225">
        <v>0</v>
      </c>
      <c r="R197" s="225">
        <f>Q197*H197</f>
        <v>0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240</v>
      </c>
      <c r="AT197" s="227" t="s">
        <v>235</v>
      </c>
      <c r="AU197" s="227" t="s">
        <v>86</v>
      </c>
      <c r="AY197" s="20" t="s">
        <v>233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86</v>
      </c>
      <c r="BK197" s="228">
        <f>ROUND(I197*H197,2)</f>
        <v>0</v>
      </c>
      <c r="BL197" s="20" t="s">
        <v>240</v>
      </c>
      <c r="BM197" s="227" t="s">
        <v>2161</v>
      </c>
    </row>
    <row r="198" s="2" customFormat="1" ht="16.5" customHeight="1">
      <c r="A198" s="41"/>
      <c r="B198" s="42"/>
      <c r="C198" s="216" t="s">
        <v>1482</v>
      </c>
      <c r="D198" s="216" t="s">
        <v>235</v>
      </c>
      <c r="E198" s="217" t="s">
        <v>4130</v>
      </c>
      <c r="F198" s="218" t="s">
        <v>4047</v>
      </c>
      <c r="G198" s="219" t="s">
        <v>494</v>
      </c>
      <c r="H198" s="220">
        <v>1</v>
      </c>
      <c r="I198" s="221"/>
      <c r="J198" s="222">
        <f>ROUND(I198*H198,2)</f>
        <v>0</v>
      </c>
      <c r="K198" s="218" t="s">
        <v>342</v>
      </c>
      <c r="L198" s="47"/>
      <c r="M198" s="223" t="s">
        <v>21</v>
      </c>
      <c r="N198" s="224" t="s">
        <v>45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240</v>
      </c>
      <c r="AT198" s="227" t="s">
        <v>235</v>
      </c>
      <c r="AU198" s="227" t="s">
        <v>86</v>
      </c>
      <c r="AY198" s="20" t="s">
        <v>233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86</v>
      </c>
      <c r="BK198" s="228">
        <f>ROUND(I198*H198,2)</f>
        <v>0</v>
      </c>
      <c r="BL198" s="20" t="s">
        <v>240</v>
      </c>
      <c r="BM198" s="227" t="s">
        <v>2178</v>
      </c>
    </row>
    <row r="199" s="2" customFormat="1" ht="16.5" customHeight="1">
      <c r="A199" s="41"/>
      <c r="B199" s="42"/>
      <c r="C199" s="216" t="s">
        <v>1487</v>
      </c>
      <c r="D199" s="216" t="s">
        <v>235</v>
      </c>
      <c r="E199" s="217" t="s">
        <v>4145</v>
      </c>
      <c r="F199" s="218" t="s">
        <v>4146</v>
      </c>
      <c r="G199" s="219" t="s">
        <v>494</v>
      </c>
      <c r="H199" s="220">
        <v>1</v>
      </c>
      <c r="I199" s="221"/>
      <c r="J199" s="222">
        <f>ROUND(I199*H199,2)</f>
        <v>0</v>
      </c>
      <c r="K199" s="218" t="s">
        <v>342</v>
      </c>
      <c r="L199" s="47"/>
      <c r="M199" s="223" t="s">
        <v>21</v>
      </c>
      <c r="N199" s="224" t="s">
        <v>45</v>
      </c>
      <c r="O199" s="87"/>
      <c r="P199" s="225">
        <f>O199*H199</f>
        <v>0</v>
      </c>
      <c r="Q199" s="225">
        <v>0</v>
      </c>
      <c r="R199" s="225">
        <f>Q199*H199</f>
        <v>0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240</v>
      </c>
      <c r="AT199" s="227" t="s">
        <v>235</v>
      </c>
      <c r="AU199" s="227" t="s">
        <v>86</v>
      </c>
      <c r="AY199" s="20" t="s">
        <v>233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86</v>
      </c>
      <c r="BK199" s="228">
        <f>ROUND(I199*H199,2)</f>
        <v>0</v>
      </c>
      <c r="BL199" s="20" t="s">
        <v>240</v>
      </c>
      <c r="BM199" s="227" t="s">
        <v>2197</v>
      </c>
    </row>
    <row r="200" s="2" customFormat="1" ht="16.5" customHeight="1">
      <c r="A200" s="41"/>
      <c r="B200" s="42"/>
      <c r="C200" s="216" t="s">
        <v>1492</v>
      </c>
      <c r="D200" s="216" t="s">
        <v>235</v>
      </c>
      <c r="E200" s="217" t="s">
        <v>4130</v>
      </c>
      <c r="F200" s="218" t="s">
        <v>4047</v>
      </c>
      <c r="G200" s="219" t="s">
        <v>494</v>
      </c>
      <c r="H200" s="220">
        <v>1</v>
      </c>
      <c r="I200" s="221"/>
      <c r="J200" s="222">
        <f>ROUND(I200*H200,2)</f>
        <v>0</v>
      </c>
      <c r="K200" s="218" t="s">
        <v>342</v>
      </c>
      <c r="L200" s="47"/>
      <c r="M200" s="223" t="s">
        <v>21</v>
      </c>
      <c r="N200" s="224" t="s">
        <v>45</v>
      </c>
      <c r="O200" s="87"/>
      <c r="P200" s="225">
        <f>O200*H200</f>
        <v>0</v>
      </c>
      <c r="Q200" s="225">
        <v>0</v>
      </c>
      <c r="R200" s="225">
        <f>Q200*H200</f>
        <v>0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240</v>
      </c>
      <c r="AT200" s="227" t="s">
        <v>235</v>
      </c>
      <c r="AU200" s="227" t="s">
        <v>86</v>
      </c>
      <c r="AY200" s="20" t="s">
        <v>233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86</v>
      </c>
      <c r="BK200" s="228">
        <f>ROUND(I200*H200,2)</f>
        <v>0</v>
      </c>
      <c r="BL200" s="20" t="s">
        <v>240</v>
      </c>
      <c r="BM200" s="227" t="s">
        <v>2215</v>
      </c>
    </row>
    <row r="201" s="2" customFormat="1" ht="16.5" customHeight="1">
      <c r="A201" s="41"/>
      <c r="B201" s="42"/>
      <c r="C201" s="216" t="s">
        <v>1504</v>
      </c>
      <c r="D201" s="216" t="s">
        <v>235</v>
      </c>
      <c r="E201" s="217" t="s">
        <v>4147</v>
      </c>
      <c r="F201" s="218" t="s">
        <v>4148</v>
      </c>
      <c r="G201" s="219" t="s">
        <v>494</v>
      </c>
      <c r="H201" s="220">
        <v>50</v>
      </c>
      <c r="I201" s="221"/>
      <c r="J201" s="222">
        <f>ROUND(I201*H201,2)</f>
        <v>0</v>
      </c>
      <c r="K201" s="218" t="s">
        <v>342</v>
      </c>
      <c r="L201" s="47"/>
      <c r="M201" s="223" t="s">
        <v>21</v>
      </c>
      <c r="N201" s="224" t="s">
        <v>45</v>
      </c>
      <c r="O201" s="87"/>
      <c r="P201" s="225">
        <f>O201*H201</f>
        <v>0</v>
      </c>
      <c r="Q201" s="225">
        <v>0</v>
      </c>
      <c r="R201" s="225">
        <f>Q201*H201</f>
        <v>0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240</v>
      </c>
      <c r="AT201" s="227" t="s">
        <v>235</v>
      </c>
      <c r="AU201" s="227" t="s">
        <v>86</v>
      </c>
      <c r="AY201" s="20" t="s">
        <v>233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86</v>
      </c>
      <c r="BK201" s="228">
        <f>ROUND(I201*H201,2)</f>
        <v>0</v>
      </c>
      <c r="BL201" s="20" t="s">
        <v>240</v>
      </c>
      <c r="BM201" s="227" t="s">
        <v>2231</v>
      </c>
    </row>
    <row r="202" s="2" customFormat="1" ht="16.5" customHeight="1">
      <c r="A202" s="41"/>
      <c r="B202" s="42"/>
      <c r="C202" s="216" t="s">
        <v>1510</v>
      </c>
      <c r="D202" s="216" t="s">
        <v>235</v>
      </c>
      <c r="E202" s="217" t="s">
        <v>4149</v>
      </c>
      <c r="F202" s="218" t="s">
        <v>4047</v>
      </c>
      <c r="G202" s="219" t="s">
        <v>494</v>
      </c>
      <c r="H202" s="220">
        <v>50</v>
      </c>
      <c r="I202" s="221"/>
      <c r="J202" s="222">
        <f>ROUND(I202*H202,2)</f>
        <v>0</v>
      </c>
      <c r="K202" s="218" t="s">
        <v>342</v>
      </c>
      <c r="L202" s="47"/>
      <c r="M202" s="223" t="s">
        <v>21</v>
      </c>
      <c r="N202" s="224" t="s">
        <v>45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240</v>
      </c>
      <c r="AT202" s="227" t="s">
        <v>235</v>
      </c>
      <c r="AU202" s="227" t="s">
        <v>86</v>
      </c>
      <c r="AY202" s="20" t="s">
        <v>233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86</v>
      </c>
      <c r="BK202" s="228">
        <f>ROUND(I202*H202,2)</f>
        <v>0</v>
      </c>
      <c r="BL202" s="20" t="s">
        <v>240</v>
      </c>
      <c r="BM202" s="227" t="s">
        <v>2265</v>
      </c>
    </row>
    <row r="203" s="2" customFormat="1" ht="16.5" customHeight="1">
      <c r="A203" s="41"/>
      <c r="B203" s="42"/>
      <c r="C203" s="216" t="s">
        <v>1516</v>
      </c>
      <c r="D203" s="216" t="s">
        <v>235</v>
      </c>
      <c r="E203" s="217" t="s">
        <v>4150</v>
      </c>
      <c r="F203" s="218" t="s">
        <v>4151</v>
      </c>
      <c r="G203" s="219" t="s">
        <v>494</v>
      </c>
      <c r="H203" s="220">
        <v>50</v>
      </c>
      <c r="I203" s="221"/>
      <c r="J203" s="222">
        <f>ROUND(I203*H203,2)</f>
        <v>0</v>
      </c>
      <c r="K203" s="218" t="s">
        <v>342</v>
      </c>
      <c r="L203" s="47"/>
      <c r="M203" s="223" t="s">
        <v>21</v>
      </c>
      <c r="N203" s="224" t="s">
        <v>45</v>
      </c>
      <c r="O203" s="87"/>
      <c r="P203" s="225">
        <f>O203*H203</f>
        <v>0</v>
      </c>
      <c r="Q203" s="225">
        <v>0</v>
      </c>
      <c r="R203" s="225">
        <f>Q203*H203</f>
        <v>0</v>
      </c>
      <c r="S203" s="225">
        <v>0</v>
      </c>
      <c r="T203" s="226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7" t="s">
        <v>240</v>
      </c>
      <c r="AT203" s="227" t="s">
        <v>235</v>
      </c>
      <c r="AU203" s="227" t="s">
        <v>86</v>
      </c>
      <c r="AY203" s="20" t="s">
        <v>233</v>
      </c>
      <c r="BE203" s="228">
        <f>IF(N203="základní",J203,0)</f>
        <v>0</v>
      </c>
      <c r="BF203" s="228">
        <f>IF(N203="snížená",J203,0)</f>
        <v>0</v>
      </c>
      <c r="BG203" s="228">
        <f>IF(N203="zákl. přenesená",J203,0)</f>
        <v>0</v>
      </c>
      <c r="BH203" s="228">
        <f>IF(N203="sníž. přenesená",J203,0)</f>
        <v>0</v>
      </c>
      <c r="BI203" s="228">
        <f>IF(N203="nulová",J203,0)</f>
        <v>0</v>
      </c>
      <c r="BJ203" s="20" t="s">
        <v>86</v>
      </c>
      <c r="BK203" s="228">
        <f>ROUND(I203*H203,2)</f>
        <v>0</v>
      </c>
      <c r="BL203" s="20" t="s">
        <v>240</v>
      </c>
      <c r="BM203" s="227" t="s">
        <v>2278</v>
      </c>
    </row>
    <row r="204" s="2" customFormat="1" ht="16.5" customHeight="1">
      <c r="A204" s="41"/>
      <c r="B204" s="42"/>
      <c r="C204" s="216" t="s">
        <v>1521</v>
      </c>
      <c r="D204" s="216" t="s">
        <v>235</v>
      </c>
      <c r="E204" s="217" t="s">
        <v>4130</v>
      </c>
      <c r="F204" s="218" t="s">
        <v>4047</v>
      </c>
      <c r="G204" s="219" t="s">
        <v>494</v>
      </c>
      <c r="H204" s="220">
        <v>50</v>
      </c>
      <c r="I204" s="221"/>
      <c r="J204" s="222">
        <f>ROUND(I204*H204,2)</f>
        <v>0</v>
      </c>
      <c r="K204" s="218" t="s">
        <v>342</v>
      </c>
      <c r="L204" s="47"/>
      <c r="M204" s="223" t="s">
        <v>21</v>
      </c>
      <c r="N204" s="224" t="s">
        <v>45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240</v>
      </c>
      <c r="AT204" s="227" t="s">
        <v>235</v>
      </c>
      <c r="AU204" s="227" t="s">
        <v>86</v>
      </c>
      <c r="AY204" s="20" t="s">
        <v>233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86</v>
      </c>
      <c r="BK204" s="228">
        <f>ROUND(I204*H204,2)</f>
        <v>0</v>
      </c>
      <c r="BL204" s="20" t="s">
        <v>240</v>
      </c>
      <c r="BM204" s="227" t="s">
        <v>2289</v>
      </c>
    </row>
    <row r="205" s="2" customFormat="1" ht="16.5" customHeight="1">
      <c r="A205" s="41"/>
      <c r="B205" s="42"/>
      <c r="C205" s="216" t="s">
        <v>1537</v>
      </c>
      <c r="D205" s="216" t="s">
        <v>235</v>
      </c>
      <c r="E205" s="217" t="s">
        <v>4152</v>
      </c>
      <c r="F205" s="218" t="s">
        <v>4153</v>
      </c>
      <c r="G205" s="219" t="s">
        <v>494</v>
      </c>
      <c r="H205" s="220">
        <v>50</v>
      </c>
      <c r="I205" s="221"/>
      <c r="J205" s="222">
        <f>ROUND(I205*H205,2)</f>
        <v>0</v>
      </c>
      <c r="K205" s="218" t="s">
        <v>342</v>
      </c>
      <c r="L205" s="47"/>
      <c r="M205" s="223" t="s">
        <v>21</v>
      </c>
      <c r="N205" s="224" t="s">
        <v>45</v>
      </c>
      <c r="O205" s="87"/>
      <c r="P205" s="225">
        <f>O205*H205</f>
        <v>0</v>
      </c>
      <c r="Q205" s="225">
        <v>0</v>
      </c>
      <c r="R205" s="225">
        <f>Q205*H205</f>
        <v>0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240</v>
      </c>
      <c r="AT205" s="227" t="s">
        <v>235</v>
      </c>
      <c r="AU205" s="227" t="s">
        <v>86</v>
      </c>
      <c r="AY205" s="20" t="s">
        <v>233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86</v>
      </c>
      <c r="BK205" s="228">
        <f>ROUND(I205*H205,2)</f>
        <v>0</v>
      </c>
      <c r="BL205" s="20" t="s">
        <v>240</v>
      </c>
      <c r="BM205" s="227" t="s">
        <v>2297</v>
      </c>
    </row>
    <row r="206" s="2" customFormat="1" ht="16.5" customHeight="1">
      <c r="A206" s="41"/>
      <c r="B206" s="42"/>
      <c r="C206" s="216" t="s">
        <v>1540</v>
      </c>
      <c r="D206" s="216" t="s">
        <v>235</v>
      </c>
      <c r="E206" s="217" t="s">
        <v>4130</v>
      </c>
      <c r="F206" s="218" t="s">
        <v>4047</v>
      </c>
      <c r="G206" s="219" t="s">
        <v>494</v>
      </c>
      <c r="H206" s="220">
        <v>50</v>
      </c>
      <c r="I206" s="221"/>
      <c r="J206" s="222">
        <f>ROUND(I206*H206,2)</f>
        <v>0</v>
      </c>
      <c r="K206" s="218" t="s">
        <v>342</v>
      </c>
      <c r="L206" s="47"/>
      <c r="M206" s="223" t="s">
        <v>21</v>
      </c>
      <c r="N206" s="224" t="s">
        <v>45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240</v>
      </c>
      <c r="AT206" s="227" t="s">
        <v>235</v>
      </c>
      <c r="AU206" s="227" t="s">
        <v>86</v>
      </c>
      <c r="AY206" s="20" t="s">
        <v>233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86</v>
      </c>
      <c r="BK206" s="228">
        <f>ROUND(I206*H206,2)</f>
        <v>0</v>
      </c>
      <c r="BL206" s="20" t="s">
        <v>240</v>
      </c>
      <c r="BM206" s="227" t="s">
        <v>2307</v>
      </c>
    </row>
    <row r="207" s="2" customFormat="1" ht="16.5" customHeight="1">
      <c r="A207" s="41"/>
      <c r="B207" s="42"/>
      <c r="C207" s="216" t="s">
        <v>1548</v>
      </c>
      <c r="D207" s="216" t="s">
        <v>235</v>
      </c>
      <c r="E207" s="217" t="s">
        <v>4154</v>
      </c>
      <c r="F207" s="218" t="s">
        <v>4155</v>
      </c>
      <c r="G207" s="219" t="s">
        <v>494</v>
      </c>
      <c r="H207" s="220">
        <v>52</v>
      </c>
      <c r="I207" s="221"/>
      <c r="J207" s="222">
        <f>ROUND(I207*H207,2)</f>
        <v>0</v>
      </c>
      <c r="K207" s="218" t="s">
        <v>342</v>
      </c>
      <c r="L207" s="47"/>
      <c r="M207" s="223" t="s">
        <v>21</v>
      </c>
      <c r="N207" s="224" t="s">
        <v>45</v>
      </c>
      <c r="O207" s="87"/>
      <c r="P207" s="225">
        <f>O207*H207</f>
        <v>0</v>
      </c>
      <c r="Q207" s="225">
        <v>0</v>
      </c>
      <c r="R207" s="225">
        <f>Q207*H207</f>
        <v>0</v>
      </c>
      <c r="S207" s="225">
        <v>0</v>
      </c>
      <c r="T207" s="226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7" t="s">
        <v>240</v>
      </c>
      <c r="AT207" s="227" t="s">
        <v>235</v>
      </c>
      <c r="AU207" s="227" t="s">
        <v>86</v>
      </c>
      <c r="AY207" s="20" t="s">
        <v>233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20" t="s">
        <v>86</v>
      </c>
      <c r="BK207" s="228">
        <f>ROUND(I207*H207,2)</f>
        <v>0</v>
      </c>
      <c r="BL207" s="20" t="s">
        <v>240</v>
      </c>
      <c r="BM207" s="227" t="s">
        <v>2316</v>
      </c>
    </row>
    <row r="208" s="2" customFormat="1" ht="16.5" customHeight="1">
      <c r="A208" s="41"/>
      <c r="B208" s="42"/>
      <c r="C208" s="216" t="s">
        <v>1555</v>
      </c>
      <c r="D208" s="216" t="s">
        <v>235</v>
      </c>
      <c r="E208" s="217" t="s">
        <v>4156</v>
      </c>
      <c r="F208" s="218" t="s">
        <v>4047</v>
      </c>
      <c r="G208" s="219" t="s">
        <v>494</v>
      </c>
      <c r="H208" s="220">
        <v>52</v>
      </c>
      <c r="I208" s="221"/>
      <c r="J208" s="222">
        <f>ROUND(I208*H208,2)</f>
        <v>0</v>
      </c>
      <c r="K208" s="218" t="s">
        <v>342</v>
      </c>
      <c r="L208" s="47"/>
      <c r="M208" s="223" t="s">
        <v>21</v>
      </c>
      <c r="N208" s="224" t="s">
        <v>45</v>
      </c>
      <c r="O208" s="87"/>
      <c r="P208" s="225">
        <f>O208*H208</f>
        <v>0</v>
      </c>
      <c r="Q208" s="225">
        <v>0</v>
      </c>
      <c r="R208" s="225">
        <f>Q208*H208</f>
        <v>0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240</v>
      </c>
      <c r="AT208" s="227" t="s">
        <v>235</v>
      </c>
      <c r="AU208" s="227" t="s">
        <v>86</v>
      </c>
      <c r="AY208" s="20" t="s">
        <v>233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86</v>
      </c>
      <c r="BK208" s="228">
        <f>ROUND(I208*H208,2)</f>
        <v>0</v>
      </c>
      <c r="BL208" s="20" t="s">
        <v>240</v>
      </c>
      <c r="BM208" s="227" t="s">
        <v>4157</v>
      </c>
    </row>
    <row r="209" s="2" customFormat="1" ht="16.5" customHeight="1">
      <c r="A209" s="41"/>
      <c r="B209" s="42"/>
      <c r="C209" s="216" t="s">
        <v>1564</v>
      </c>
      <c r="D209" s="216" t="s">
        <v>235</v>
      </c>
      <c r="E209" s="217" t="s">
        <v>4158</v>
      </c>
      <c r="F209" s="218" t="s">
        <v>4159</v>
      </c>
      <c r="G209" s="219" t="s">
        <v>494</v>
      </c>
      <c r="H209" s="220">
        <v>15</v>
      </c>
      <c r="I209" s="221"/>
      <c r="J209" s="222">
        <f>ROUND(I209*H209,2)</f>
        <v>0</v>
      </c>
      <c r="K209" s="218" t="s">
        <v>342</v>
      </c>
      <c r="L209" s="47"/>
      <c r="M209" s="223" t="s">
        <v>21</v>
      </c>
      <c r="N209" s="224" t="s">
        <v>45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240</v>
      </c>
      <c r="AT209" s="227" t="s">
        <v>235</v>
      </c>
      <c r="AU209" s="227" t="s">
        <v>86</v>
      </c>
      <c r="AY209" s="20" t="s">
        <v>233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86</v>
      </c>
      <c r="BK209" s="228">
        <f>ROUND(I209*H209,2)</f>
        <v>0</v>
      </c>
      <c r="BL209" s="20" t="s">
        <v>240</v>
      </c>
      <c r="BM209" s="227" t="s">
        <v>4160</v>
      </c>
    </row>
    <row r="210" s="2" customFormat="1" ht="16.5" customHeight="1">
      <c r="A210" s="41"/>
      <c r="B210" s="42"/>
      <c r="C210" s="216" t="s">
        <v>1572</v>
      </c>
      <c r="D210" s="216" t="s">
        <v>235</v>
      </c>
      <c r="E210" s="217" t="s">
        <v>4130</v>
      </c>
      <c r="F210" s="218" t="s">
        <v>4047</v>
      </c>
      <c r="G210" s="219" t="s">
        <v>494</v>
      </c>
      <c r="H210" s="220">
        <v>15</v>
      </c>
      <c r="I210" s="221"/>
      <c r="J210" s="222">
        <f>ROUND(I210*H210,2)</f>
        <v>0</v>
      </c>
      <c r="K210" s="218" t="s">
        <v>342</v>
      </c>
      <c r="L210" s="47"/>
      <c r="M210" s="223" t="s">
        <v>21</v>
      </c>
      <c r="N210" s="224" t="s">
        <v>45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240</v>
      </c>
      <c r="AT210" s="227" t="s">
        <v>235</v>
      </c>
      <c r="AU210" s="227" t="s">
        <v>86</v>
      </c>
      <c r="AY210" s="20" t="s">
        <v>233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86</v>
      </c>
      <c r="BK210" s="228">
        <f>ROUND(I210*H210,2)</f>
        <v>0</v>
      </c>
      <c r="BL210" s="20" t="s">
        <v>240</v>
      </c>
      <c r="BM210" s="227" t="s">
        <v>4161</v>
      </c>
    </row>
    <row r="211" s="12" customFormat="1" ht="22.8" customHeight="1">
      <c r="A211" s="12"/>
      <c r="B211" s="200"/>
      <c r="C211" s="201"/>
      <c r="D211" s="202" t="s">
        <v>72</v>
      </c>
      <c r="E211" s="214" t="s">
        <v>4162</v>
      </c>
      <c r="F211" s="214" t="s">
        <v>4163</v>
      </c>
      <c r="G211" s="201"/>
      <c r="H211" s="201"/>
      <c r="I211" s="204"/>
      <c r="J211" s="215">
        <f>BK211</f>
        <v>0</v>
      </c>
      <c r="K211" s="201"/>
      <c r="L211" s="206"/>
      <c r="M211" s="207"/>
      <c r="N211" s="208"/>
      <c r="O211" s="208"/>
      <c r="P211" s="209">
        <f>SUM(P212:P270)</f>
        <v>0</v>
      </c>
      <c r="Q211" s="208"/>
      <c r="R211" s="209">
        <f>SUM(R212:R270)</f>
        <v>0</v>
      </c>
      <c r="S211" s="208"/>
      <c r="T211" s="210">
        <f>SUM(T212:T270)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11" t="s">
        <v>80</v>
      </c>
      <c r="AT211" s="212" t="s">
        <v>72</v>
      </c>
      <c r="AU211" s="212" t="s">
        <v>80</v>
      </c>
      <c r="AY211" s="211" t="s">
        <v>233</v>
      </c>
      <c r="BK211" s="213">
        <f>SUM(BK212:BK270)</f>
        <v>0</v>
      </c>
    </row>
    <row r="212" s="2" customFormat="1" ht="16.5" customHeight="1">
      <c r="A212" s="41"/>
      <c r="B212" s="42"/>
      <c r="C212" s="216" t="s">
        <v>1579</v>
      </c>
      <c r="D212" s="216" t="s">
        <v>235</v>
      </c>
      <c r="E212" s="217" t="s">
        <v>4164</v>
      </c>
      <c r="F212" s="218" t="s">
        <v>4165</v>
      </c>
      <c r="G212" s="219" t="s">
        <v>332</v>
      </c>
      <c r="H212" s="220">
        <v>610</v>
      </c>
      <c r="I212" s="221"/>
      <c r="J212" s="222">
        <f>ROUND(I212*H212,2)</f>
        <v>0</v>
      </c>
      <c r="K212" s="218" t="s">
        <v>342</v>
      </c>
      <c r="L212" s="47"/>
      <c r="M212" s="223" t="s">
        <v>21</v>
      </c>
      <c r="N212" s="224" t="s">
        <v>45</v>
      </c>
      <c r="O212" s="87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240</v>
      </c>
      <c r="AT212" s="227" t="s">
        <v>235</v>
      </c>
      <c r="AU212" s="227" t="s">
        <v>86</v>
      </c>
      <c r="AY212" s="20" t="s">
        <v>233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86</v>
      </c>
      <c r="BK212" s="228">
        <f>ROUND(I212*H212,2)</f>
        <v>0</v>
      </c>
      <c r="BL212" s="20" t="s">
        <v>240</v>
      </c>
      <c r="BM212" s="227" t="s">
        <v>4166</v>
      </c>
    </row>
    <row r="213" s="2" customFormat="1" ht="16.5" customHeight="1">
      <c r="A213" s="41"/>
      <c r="B213" s="42"/>
      <c r="C213" s="216" t="s">
        <v>1584</v>
      </c>
      <c r="D213" s="216" t="s">
        <v>235</v>
      </c>
      <c r="E213" s="217" t="s">
        <v>4167</v>
      </c>
      <c r="F213" s="218" t="s">
        <v>4168</v>
      </c>
      <c r="G213" s="219" t="s">
        <v>332</v>
      </c>
      <c r="H213" s="220">
        <v>610</v>
      </c>
      <c r="I213" s="221"/>
      <c r="J213" s="222">
        <f>ROUND(I213*H213,2)</f>
        <v>0</v>
      </c>
      <c r="K213" s="218" t="s">
        <v>342</v>
      </c>
      <c r="L213" s="47"/>
      <c r="M213" s="223" t="s">
        <v>21</v>
      </c>
      <c r="N213" s="224" t="s">
        <v>45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240</v>
      </c>
      <c r="AT213" s="227" t="s">
        <v>235</v>
      </c>
      <c r="AU213" s="227" t="s">
        <v>86</v>
      </c>
      <c r="AY213" s="20" t="s">
        <v>233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86</v>
      </c>
      <c r="BK213" s="228">
        <f>ROUND(I213*H213,2)</f>
        <v>0</v>
      </c>
      <c r="BL213" s="20" t="s">
        <v>240</v>
      </c>
      <c r="BM213" s="227" t="s">
        <v>2378</v>
      </c>
    </row>
    <row r="214" s="2" customFormat="1" ht="16.5" customHeight="1">
      <c r="A214" s="41"/>
      <c r="B214" s="42"/>
      <c r="C214" s="216" t="s">
        <v>1596</v>
      </c>
      <c r="D214" s="216" t="s">
        <v>235</v>
      </c>
      <c r="E214" s="217" t="s">
        <v>4169</v>
      </c>
      <c r="F214" s="218" t="s">
        <v>4170</v>
      </c>
      <c r="G214" s="219" t="s">
        <v>494</v>
      </c>
      <c r="H214" s="220">
        <v>95</v>
      </c>
      <c r="I214" s="221"/>
      <c r="J214" s="222">
        <f>ROUND(I214*H214,2)</f>
        <v>0</v>
      </c>
      <c r="K214" s="218" t="s">
        <v>342</v>
      </c>
      <c r="L214" s="47"/>
      <c r="M214" s="223" t="s">
        <v>21</v>
      </c>
      <c r="N214" s="224" t="s">
        <v>45</v>
      </c>
      <c r="O214" s="87"/>
      <c r="P214" s="225">
        <f>O214*H214</f>
        <v>0</v>
      </c>
      <c r="Q214" s="225">
        <v>0</v>
      </c>
      <c r="R214" s="225">
        <f>Q214*H214</f>
        <v>0</v>
      </c>
      <c r="S214" s="225">
        <v>0</v>
      </c>
      <c r="T214" s="226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7" t="s">
        <v>240</v>
      </c>
      <c r="AT214" s="227" t="s">
        <v>235</v>
      </c>
      <c r="AU214" s="227" t="s">
        <v>86</v>
      </c>
      <c r="AY214" s="20" t="s">
        <v>233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20" t="s">
        <v>86</v>
      </c>
      <c r="BK214" s="228">
        <f>ROUND(I214*H214,2)</f>
        <v>0</v>
      </c>
      <c r="BL214" s="20" t="s">
        <v>240</v>
      </c>
      <c r="BM214" s="227" t="s">
        <v>2390</v>
      </c>
    </row>
    <row r="215" s="2" customFormat="1" ht="16.5" customHeight="1">
      <c r="A215" s="41"/>
      <c r="B215" s="42"/>
      <c r="C215" s="216" t="s">
        <v>1599</v>
      </c>
      <c r="D215" s="216" t="s">
        <v>235</v>
      </c>
      <c r="E215" s="217" t="s">
        <v>4171</v>
      </c>
      <c r="F215" s="218" t="s">
        <v>4047</v>
      </c>
      <c r="G215" s="219" t="s">
        <v>494</v>
      </c>
      <c r="H215" s="220">
        <v>95</v>
      </c>
      <c r="I215" s="221"/>
      <c r="J215" s="222">
        <f>ROUND(I215*H215,2)</f>
        <v>0</v>
      </c>
      <c r="K215" s="218" t="s">
        <v>342</v>
      </c>
      <c r="L215" s="47"/>
      <c r="M215" s="223" t="s">
        <v>21</v>
      </c>
      <c r="N215" s="224" t="s">
        <v>45</v>
      </c>
      <c r="O215" s="87"/>
      <c r="P215" s="225">
        <f>O215*H215</f>
        <v>0</v>
      </c>
      <c r="Q215" s="225">
        <v>0</v>
      </c>
      <c r="R215" s="225">
        <f>Q215*H215</f>
        <v>0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240</v>
      </c>
      <c r="AT215" s="227" t="s">
        <v>235</v>
      </c>
      <c r="AU215" s="227" t="s">
        <v>86</v>
      </c>
      <c r="AY215" s="20" t="s">
        <v>233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86</v>
      </c>
      <c r="BK215" s="228">
        <f>ROUND(I215*H215,2)</f>
        <v>0</v>
      </c>
      <c r="BL215" s="20" t="s">
        <v>240</v>
      </c>
      <c r="BM215" s="227" t="s">
        <v>2400</v>
      </c>
    </row>
    <row r="216" s="2" customFormat="1" ht="16.5" customHeight="1">
      <c r="A216" s="41"/>
      <c r="B216" s="42"/>
      <c r="C216" s="216" t="s">
        <v>1604</v>
      </c>
      <c r="D216" s="216" t="s">
        <v>235</v>
      </c>
      <c r="E216" s="217" t="s">
        <v>4172</v>
      </c>
      <c r="F216" s="218" t="s">
        <v>4173</v>
      </c>
      <c r="G216" s="219" t="s">
        <v>332</v>
      </c>
      <c r="H216" s="220">
        <v>1120</v>
      </c>
      <c r="I216" s="221"/>
      <c r="J216" s="222">
        <f>ROUND(I216*H216,2)</f>
        <v>0</v>
      </c>
      <c r="K216" s="218" t="s">
        <v>342</v>
      </c>
      <c r="L216" s="47"/>
      <c r="M216" s="223" t="s">
        <v>21</v>
      </c>
      <c r="N216" s="224" t="s">
        <v>45</v>
      </c>
      <c r="O216" s="87"/>
      <c r="P216" s="225">
        <f>O216*H216</f>
        <v>0</v>
      </c>
      <c r="Q216" s="225">
        <v>0</v>
      </c>
      <c r="R216" s="225">
        <f>Q216*H216</f>
        <v>0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240</v>
      </c>
      <c r="AT216" s="227" t="s">
        <v>235</v>
      </c>
      <c r="AU216" s="227" t="s">
        <v>86</v>
      </c>
      <c r="AY216" s="20" t="s">
        <v>233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86</v>
      </c>
      <c r="BK216" s="228">
        <f>ROUND(I216*H216,2)</f>
        <v>0</v>
      </c>
      <c r="BL216" s="20" t="s">
        <v>240</v>
      </c>
      <c r="BM216" s="227" t="s">
        <v>2415</v>
      </c>
    </row>
    <row r="217" s="2" customFormat="1" ht="16.5" customHeight="1">
      <c r="A217" s="41"/>
      <c r="B217" s="42"/>
      <c r="C217" s="216" t="s">
        <v>1609</v>
      </c>
      <c r="D217" s="216" t="s">
        <v>235</v>
      </c>
      <c r="E217" s="217" t="s">
        <v>4174</v>
      </c>
      <c r="F217" s="218" t="s">
        <v>4175</v>
      </c>
      <c r="G217" s="219" t="s">
        <v>332</v>
      </c>
      <c r="H217" s="220">
        <v>1120</v>
      </c>
      <c r="I217" s="221"/>
      <c r="J217" s="222">
        <f>ROUND(I217*H217,2)</f>
        <v>0</v>
      </c>
      <c r="K217" s="218" t="s">
        <v>342</v>
      </c>
      <c r="L217" s="47"/>
      <c r="M217" s="223" t="s">
        <v>21</v>
      </c>
      <c r="N217" s="224" t="s">
        <v>45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240</v>
      </c>
      <c r="AT217" s="227" t="s">
        <v>235</v>
      </c>
      <c r="AU217" s="227" t="s">
        <v>86</v>
      </c>
      <c r="AY217" s="20" t="s">
        <v>233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86</v>
      </c>
      <c r="BK217" s="228">
        <f>ROUND(I217*H217,2)</f>
        <v>0</v>
      </c>
      <c r="BL217" s="20" t="s">
        <v>240</v>
      </c>
      <c r="BM217" s="227" t="s">
        <v>2444</v>
      </c>
    </row>
    <row r="218" s="2" customFormat="1" ht="16.5" customHeight="1">
      <c r="A218" s="41"/>
      <c r="B218" s="42"/>
      <c r="C218" s="216" t="s">
        <v>1614</v>
      </c>
      <c r="D218" s="216" t="s">
        <v>235</v>
      </c>
      <c r="E218" s="217" t="s">
        <v>4176</v>
      </c>
      <c r="F218" s="218" t="s">
        <v>4177</v>
      </c>
      <c r="G218" s="219" t="s">
        <v>332</v>
      </c>
      <c r="H218" s="220">
        <v>1650</v>
      </c>
      <c r="I218" s="221"/>
      <c r="J218" s="222">
        <f>ROUND(I218*H218,2)</f>
        <v>0</v>
      </c>
      <c r="K218" s="218" t="s">
        <v>342</v>
      </c>
      <c r="L218" s="47"/>
      <c r="M218" s="223" t="s">
        <v>21</v>
      </c>
      <c r="N218" s="224" t="s">
        <v>45</v>
      </c>
      <c r="O218" s="87"/>
      <c r="P218" s="225">
        <f>O218*H218</f>
        <v>0</v>
      </c>
      <c r="Q218" s="225">
        <v>0</v>
      </c>
      <c r="R218" s="225">
        <f>Q218*H218</f>
        <v>0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240</v>
      </c>
      <c r="AT218" s="227" t="s">
        <v>235</v>
      </c>
      <c r="AU218" s="227" t="s">
        <v>86</v>
      </c>
      <c r="AY218" s="20" t="s">
        <v>233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86</v>
      </c>
      <c r="BK218" s="228">
        <f>ROUND(I218*H218,2)</f>
        <v>0</v>
      </c>
      <c r="BL218" s="20" t="s">
        <v>240</v>
      </c>
      <c r="BM218" s="227" t="s">
        <v>2454</v>
      </c>
    </row>
    <row r="219" s="2" customFormat="1" ht="16.5" customHeight="1">
      <c r="A219" s="41"/>
      <c r="B219" s="42"/>
      <c r="C219" s="216" t="s">
        <v>1617</v>
      </c>
      <c r="D219" s="216" t="s">
        <v>235</v>
      </c>
      <c r="E219" s="217" t="s">
        <v>4174</v>
      </c>
      <c r="F219" s="218" t="s">
        <v>4175</v>
      </c>
      <c r="G219" s="219" t="s">
        <v>332</v>
      </c>
      <c r="H219" s="220">
        <v>1650</v>
      </c>
      <c r="I219" s="221"/>
      <c r="J219" s="222">
        <f>ROUND(I219*H219,2)</f>
        <v>0</v>
      </c>
      <c r="K219" s="218" t="s">
        <v>342</v>
      </c>
      <c r="L219" s="47"/>
      <c r="M219" s="223" t="s">
        <v>21</v>
      </c>
      <c r="N219" s="224" t="s">
        <v>45</v>
      </c>
      <c r="O219" s="87"/>
      <c r="P219" s="225">
        <f>O219*H219</f>
        <v>0</v>
      </c>
      <c r="Q219" s="225">
        <v>0</v>
      </c>
      <c r="R219" s="225">
        <f>Q219*H219</f>
        <v>0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240</v>
      </c>
      <c r="AT219" s="227" t="s">
        <v>235</v>
      </c>
      <c r="AU219" s="227" t="s">
        <v>86</v>
      </c>
      <c r="AY219" s="20" t="s">
        <v>233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86</v>
      </c>
      <c r="BK219" s="228">
        <f>ROUND(I219*H219,2)</f>
        <v>0</v>
      </c>
      <c r="BL219" s="20" t="s">
        <v>240</v>
      </c>
      <c r="BM219" s="227" t="s">
        <v>2464</v>
      </c>
    </row>
    <row r="220" s="2" customFormat="1" ht="16.5" customHeight="1">
      <c r="A220" s="41"/>
      <c r="B220" s="42"/>
      <c r="C220" s="216" t="s">
        <v>1624</v>
      </c>
      <c r="D220" s="216" t="s">
        <v>235</v>
      </c>
      <c r="E220" s="217" t="s">
        <v>4178</v>
      </c>
      <c r="F220" s="218" t="s">
        <v>4179</v>
      </c>
      <c r="G220" s="219" t="s">
        <v>332</v>
      </c>
      <c r="H220" s="220">
        <v>7250</v>
      </c>
      <c r="I220" s="221"/>
      <c r="J220" s="222">
        <f>ROUND(I220*H220,2)</f>
        <v>0</v>
      </c>
      <c r="K220" s="218" t="s">
        <v>342</v>
      </c>
      <c r="L220" s="47"/>
      <c r="M220" s="223" t="s">
        <v>21</v>
      </c>
      <c r="N220" s="224" t="s">
        <v>45</v>
      </c>
      <c r="O220" s="87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240</v>
      </c>
      <c r="AT220" s="227" t="s">
        <v>235</v>
      </c>
      <c r="AU220" s="227" t="s">
        <v>86</v>
      </c>
      <c r="AY220" s="20" t="s">
        <v>233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86</v>
      </c>
      <c r="BK220" s="228">
        <f>ROUND(I220*H220,2)</f>
        <v>0</v>
      </c>
      <c r="BL220" s="20" t="s">
        <v>240</v>
      </c>
      <c r="BM220" s="227" t="s">
        <v>2473</v>
      </c>
    </row>
    <row r="221" s="2" customFormat="1" ht="16.5" customHeight="1">
      <c r="A221" s="41"/>
      <c r="B221" s="42"/>
      <c r="C221" s="216" t="s">
        <v>1629</v>
      </c>
      <c r="D221" s="216" t="s">
        <v>235</v>
      </c>
      <c r="E221" s="217" t="s">
        <v>4174</v>
      </c>
      <c r="F221" s="218" t="s">
        <v>4175</v>
      </c>
      <c r="G221" s="219" t="s">
        <v>332</v>
      </c>
      <c r="H221" s="220">
        <v>7250</v>
      </c>
      <c r="I221" s="221"/>
      <c r="J221" s="222">
        <f>ROUND(I221*H221,2)</f>
        <v>0</v>
      </c>
      <c r="K221" s="218" t="s">
        <v>342</v>
      </c>
      <c r="L221" s="47"/>
      <c r="M221" s="223" t="s">
        <v>21</v>
      </c>
      <c r="N221" s="224" t="s">
        <v>45</v>
      </c>
      <c r="O221" s="87"/>
      <c r="P221" s="225">
        <f>O221*H221</f>
        <v>0</v>
      </c>
      <c r="Q221" s="225">
        <v>0</v>
      </c>
      <c r="R221" s="225">
        <f>Q221*H221</f>
        <v>0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240</v>
      </c>
      <c r="AT221" s="227" t="s">
        <v>235</v>
      </c>
      <c r="AU221" s="227" t="s">
        <v>86</v>
      </c>
      <c r="AY221" s="20" t="s">
        <v>233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86</v>
      </c>
      <c r="BK221" s="228">
        <f>ROUND(I221*H221,2)</f>
        <v>0</v>
      </c>
      <c r="BL221" s="20" t="s">
        <v>240</v>
      </c>
      <c r="BM221" s="227" t="s">
        <v>4180</v>
      </c>
    </row>
    <row r="222" s="2" customFormat="1" ht="16.5" customHeight="1">
      <c r="A222" s="41"/>
      <c r="B222" s="42"/>
      <c r="C222" s="216" t="s">
        <v>1634</v>
      </c>
      <c r="D222" s="216" t="s">
        <v>235</v>
      </c>
      <c r="E222" s="217" t="s">
        <v>4181</v>
      </c>
      <c r="F222" s="218" t="s">
        <v>4182</v>
      </c>
      <c r="G222" s="219" t="s">
        <v>332</v>
      </c>
      <c r="H222" s="220">
        <v>10250</v>
      </c>
      <c r="I222" s="221"/>
      <c r="J222" s="222">
        <f>ROUND(I222*H222,2)</f>
        <v>0</v>
      </c>
      <c r="K222" s="218" t="s">
        <v>342</v>
      </c>
      <c r="L222" s="47"/>
      <c r="M222" s="223" t="s">
        <v>21</v>
      </c>
      <c r="N222" s="224" t="s">
        <v>45</v>
      </c>
      <c r="O222" s="87"/>
      <c r="P222" s="225">
        <f>O222*H222</f>
        <v>0</v>
      </c>
      <c r="Q222" s="225">
        <v>0</v>
      </c>
      <c r="R222" s="225">
        <f>Q222*H222</f>
        <v>0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240</v>
      </c>
      <c r="AT222" s="227" t="s">
        <v>235</v>
      </c>
      <c r="AU222" s="227" t="s">
        <v>86</v>
      </c>
      <c r="AY222" s="20" t="s">
        <v>233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86</v>
      </c>
      <c r="BK222" s="228">
        <f>ROUND(I222*H222,2)</f>
        <v>0</v>
      </c>
      <c r="BL222" s="20" t="s">
        <v>240</v>
      </c>
      <c r="BM222" s="227" t="s">
        <v>2480</v>
      </c>
    </row>
    <row r="223" s="2" customFormat="1" ht="16.5" customHeight="1">
      <c r="A223" s="41"/>
      <c r="B223" s="42"/>
      <c r="C223" s="216" t="s">
        <v>1637</v>
      </c>
      <c r="D223" s="216" t="s">
        <v>235</v>
      </c>
      <c r="E223" s="217" t="s">
        <v>4183</v>
      </c>
      <c r="F223" s="218" t="s">
        <v>4175</v>
      </c>
      <c r="G223" s="219" t="s">
        <v>332</v>
      </c>
      <c r="H223" s="220">
        <v>10250</v>
      </c>
      <c r="I223" s="221"/>
      <c r="J223" s="222">
        <f>ROUND(I223*H223,2)</f>
        <v>0</v>
      </c>
      <c r="K223" s="218" t="s">
        <v>342</v>
      </c>
      <c r="L223" s="47"/>
      <c r="M223" s="223" t="s">
        <v>21</v>
      </c>
      <c r="N223" s="224" t="s">
        <v>45</v>
      </c>
      <c r="O223" s="87"/>
      <c r="P223" s="225">
        <f>O223*H223</f>
        <v>0</v>
      </c>
      <c r="Q223" s="225">
        <v>0</v>
      </c>
      <c r="R223" s="225">
        <f>Q223*H223</f>
        <v>0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240</v>
      </c>
      <c r="AT223" s="227" t="s">
        <v>235</v>
      </c>
      <c r="AU223" s="227" t="s">
        <v>86</v>
      </c>
      <c r="AY223" s="20" t="s">
        <v>233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86</v>
      </c>
      <c r="BK223" s="228">
        <f>ROUND(I223*H223,2)</f>
        <v>0</v>
      </c>
      <c r="BL223" s="20" t="s">
        <v>240</v>
      </c>
      <c r="BM223" s="227" t="s">
        <v>2531</v>
      </c>
    </row>
    <row r="224" s="2" customFormat="1" ht="16.5" customHeight="1">
      <c r="A224" s="41"/>
      <c r="B224" s="42"/>
      <c r="C224" s="216" t="s">
        <v>1644</v>
      </c>
      <c r="D224" s="216" t="s">
        <v>235</v>
      </c>
      <c r="E224" s="217" t="s">
        <v>4184</v>
      </c>
      <c r="F224" s="218" t="s">
        <v>4185</v>
      </c>
      <c r="G224" s="219" t="s">
        <v>332</v>
      </c>
      <c r="H224" s="220">
        <v>1200</v>
      </c>
      <c r="I224" s="221"/>
      <c r="J224" s="222">
        <f>ROUND(I224*H224,2)</f>
        <v>0</v>
      </c>
      <c r="K224" s="218" t="s">
        <v>342</v>
      </c>
      <c r="L224" s="47"/>
      <c r="M224" s="223" t="s">
        <v>21</v>
      </c>
      <c r="N224" s="224" t="s">
        <v>45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240</v>
      </c>
      <c r="AT224" s="227" t="s">
        <v>235</v>
      </c>
      <c r="AU224" s="227" t="s">
        <v>86</v>
      </c>
      <c r="AY224" s="20" t="s">
        <v>233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86</v>
      </c>
      <c r="BK224" s="228">
        <f>ROUND(I224*H224,2)</f>
        <v>0</v>
      </c>
      <c r="BL224" s="20" t="s">
        <v>240</v>
      </c>
      <c r="BM224" s="227" t="s">
        <v>2541</v>
      </c>
    </row>
    <row r="225" s="2" customFormat="1" ht="16.5" customHeight="1">
      <c r="A225" s="41"/>
      <c r="B225" s="42"/>
      <c r="C225" s="216" t="s">
        <v>1652</v>
      </c>
      <c r="D225" s="216" t="s">
        <v>235</v>
      </c>
      <c r="E225" s="217" t="s">
        <v>4186</v>
      </c>
      <c r="F225" s="218" t="s">
        <v>4175</v>
      </c>
      <c r="G225" s="219" t="s">
        <v>332</v>
      </c>
      <c r="H225" s="220">
        <v>1200</v>
      </c>
      <c r="I225" s="221"/>
      <c r="J225" s="222">
        <f>ROUND(I225*H225,2)</f>
        <v>0</v>
      </c>
      <c r="K225" s="218" t="s">
        <v>342</v>
      </c>
      <c r="L225" s="47"/>
      <c r="M225" s="223" t="s">
        <v>21</v>
      </c>
      <c r="N225" s="224" t="s">
        <v>45</v>
      </c>
      <c r="O225" s="87"/>
      <c r="P225" s="225">
        <f>O225*H225</f>
        <v>0</v>
      </c>
      <c r="Q225" s="225">
        <v>0</v>
      </c>
      <c r="R225" s="225">
        <f>Q225*H225</f>
        <v>0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240</v>
      </c>
      <c r="AT225" s="227" t="s">
        <v>235</v>
      </c>
      <c r="AU225" s="227" t="s">
        <v>86</v>
      </c>
      <c r="AY225" s="20" t="s">
        <v>233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86</v>
      </c>
      <c r="BK225" s="228">
        <f>ROUND(I225*H225,2)</f>
        <v>0</v>
      </c>
      <c r="BL225" s="20" t="s">
        <v>240</v>
      </c>
      <c r="BM225" s="227" t="s">
        <v>2550</v>
      </c>
    </row>
    <row r="226" s="2" customFormat="1" ht="16.5" customHeight="1">
      <c r="A226" s="41"/>
      <c r="B226" s="42"/>
      <c r="C226" s="216" t="s">
        <v>1657</v>
      </c>
      <c r="D226" s="216" t="s">
        <v>235</v>
      </c>
      <c r="E226" s="217" t="s">
        <v>4187</v>
      </c>
      <c r="F226" s="218" t="s">
        <v>4188</v>
      </c>
      <c r="G226" s="219" t="s">
        <v>332</v>
      </c>
      <c r="H226" s="220">
        <v>585</v>
      </c>
      <c r="I226" s="221"/>
      <c r="J226" s="222">
        <f>ROUND(I226*H226,2)</f>
        <v>0</v>
      </c>
      <c r="K226" s="218" t="s">
        <v>342</v>
      </c>
      <c r="L226" s="47"/>
      <c r="M226" s="223" t="s">
        <v>21</v>
      </c>
      <c r="N226" s="224" t="s">
        <v>45</v>
      </c>
      <c r="O226" s="87"/>
      <c r="P226" s="225">
        <f>O226*H226</f>
        <v>0</v>
      </c>
      <c r="Q226" s="225">
        <v>0</v>
      </c>
      <c r="R226" s="225">
        <f>Q226*H226</f>
        <v>0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240</v>
      </c>
      <c r="AT226" s="227" t="s">
        <v>235</v>
      </c>
      <c r="AU226" s="227" t="s">
        <v>86</v>
      </c>
      <c r="AY226" s="20" t="s">
        <v>233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86</v>
      </c>
      <c r="BK226" s="228">
        <f>ROUND(I226*H226,2)</f>
        <v>0</v>
      </c>
      <c r="BL226" s="20" t="s">
        <v>240</v>
      </c>
      <c r="BM226" s="227" t="s">
        <v>2559</v>
      </c>
    </row>
    <row r="227" s="2" customFormat="1" ht="16.5" customHeight="1">
      <c r="A227" s="41"/>
      <c r="B227" s="42"/>
      <c r="C227" s="216" t="s">
        <v>1663</v>
      </c>
      <c r="D227" s="216" t="s">
        <v>235</v>
      </c>
      <c r="E227" s="217" t="s">
        <v>4189</v>
      </c>
      <c r="F227" s="218" t="s">
        <v>4175</v>
      </c>
      <c r="G227" s="219" t="s">
        <v>332</v>
      </c>
      <c r="H227" s="220">
        <v>585</v>
      </c>
      <c r="I227" s="221"/>
      <c r="J227" s="222">
        <f>ROUND(I227*H227,2)</f>
        <v>0</v>
      </c>
      <c r="K227" s="218" t="s">
        <v>342</v>
      </c>
      <c r="L227" s="47"/>
      <c r="M227" s="223" t="s">
        <v>21</v>
      </c>
      <c r="N227" s="224" t="s">
        <v>45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240</v>
      </c>
      <c r="AT227" s="227" t="s">
        <v>235</v>
      </c>
      <c r="AU227" s="227" t="s">
        <v>86</v>
      </c>
      <c r="AY227" s="20" t="s">
        <v>233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86</v>
      </c>
      <c r="BK227" s="228">
        <f>ROUND(I227*H227,2)</f>
        <v>0</v>
      </c>
      <c r="BL227" s="20" t="s">
        <v>240</v>
      </c>
      <c r="BM227" s="227" t="s">
        <v>2571</v>
      </c>
    </row>
    <row r="228" s="2" customFormat="1" ht="16.5" customHeight="1">
      <c r="A228" s="41"/>
      <c r="B228" s="42"/>
      <c r="C228" s="216" t="s">
        <v>1667</v>
      </c>
      <c r="D228" s="216" t="s">
        <v>235</v>
      </c>
      <c r="E228" s="217" t="s">
        <v>4190</v>
      </c>
      <c r="F228" s="218" t="s">
        <v>4191</v>
      </c>
      <c r="G228" s="219" t="s">
        <v>332</v>
      </c>
      <c r="H228" s="220">
        <v>220</v>
      </c>
      <c r="I228" s="221"/>
      <c r="J228" s="222">
        <f>ROUND(I228*H228,2)</f>
        <v>0</v>
      </c>
      <c r="K228" s="218" t="s">
        <v>342</v>
      </c>
      <c r="L228" s="47"/>
      <c r="M228" s="223" t="s">
        <v>21</v>
      </c>
      <c r="N228" s="224" t="s">
        <v>45</v>
      </c>
      <c r="O228" s="87"/>
      <c r="P228" s="225">
        <f>O228*H228</f>
        <v>0</v>
      </c>
      <c r="Q228" s="225">
        <v>0</v>
      </c>
      <c r="R228" s="225">
        <f>Q228*H228</f>
        <v>0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240</v>
      </c>
      <c r="AT228" s="227" t="s">
        <v>235</v>
      </c>
      <c r="AU228" s="227" t="s">
        <v>86</v>
      </c>
      <c r="AY228" s="20" t="s">
        <v>233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86</v>
      </c>
      <c r="BK228" s="228">
        <f>ROUND(I228*H228,2)</f>
        <v>0</v>
      </c>
      <c r="BL228" s="20" t="s">
        <v>240</v>
      </c>
      <c r="BM228" s="227" t="s">
        <v>2593</v>
      </c>
    </row>
    <row r="229" s="2" customFormat="1" ht="16.5" customHeight="1">
      <c r="A229" s="41"/>
      <c r="B229" s="42"/>
      <c r="C229" s="216" t="s">
        <v>1673</v>
      </c>
      <c r="D229" s="216" t="s">
        <v>235</v>
      </c>
      <c r="E229" s="217" t="s">
        <v>4192</v>
      </c>
      <c r="F229" s="218" t="s">
        <v>4047</v>
      </c>
      <c r="G229" s="219" t="s">
        <v>332</v>
      </c>
      <c r="H229" s="220">
        <v>220</v>
      </c>
      <c r="I229" s="221"/>
      <c r="J229" s="222">
        <f>ROUND(I229*H229,2)</f>
        <v>0</v>
      </c>
      <c r="K229" s="218" t="s">
        <v>342</v>
      </c>
      <c r="L229" s="47"/>
      <c r="M229" s="223" t="s">
        <v>21</v>
      </c>
      <c r="N229" s="224" t="s">
        <v>45</v>
      </c>
      <c r="O229" s="87"/>
      <c r="P229" s="225">
        <f>O229*H229</f>
        <v>0</v>
      </c>
      <c r="Q229" s="225">
        <v>0</v>
      </c>
      <c r="R229" s="225">
        <f>Q229*H229</f>
        <v>0</v>
      </c>
      <c r="S229" s="225">
        <v>0</v>
      </c>
      <c r="T229" s="226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7" t="s">
        <v>240</v>
      </c>
      <c r="AT229" s="227" t="s">
        <v>235</v>
      </c>
      <c r="AU229" s="227" t="s">
        <v>86</v>
      </c>
      <c r="AY229" s="20" t="s">
        <v>233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20" t="s">
        <v>86</v>
      </c>
      <c r="BK229" s="228">
        <f>ROUND(I229*H229,2)</f>
        <v>0</v>
      </c>
      <c r="BL229" s="20" t="s">
        <v>240</v>
      </c>
      <c r="BM229" s="227" t="s">
        <v>2605</v>
      </c>
    </row>
    <row r="230" s="2" customFormat="1" ht="16.5" customHeight="1">
      <c r="A230" s="41"/>
      <c r="B230" s="42"/>
      <c r="C230" s="216" t="s">
        <v>1676</v>
      </c>
      <c r="D230" s="216" t="s">
        <v>235</v>
      </c>
      <c r="E230" s="217" t="s">
        <v>4193</v>
      </c>
      <c r="F230" s="218" t="s">
        <v>4194</v>
      </c>
      <c r="G230" s="219" t="s">
        <v>332</v>
      </c>
      <c r="H230" s="220">
        <v>960</v>
      </c>
      <c r="I230" s="221"/>
      <c r="J230" s="222">
        <f>ROUND(I230*H230,2)</f>
        <v>0</v>
      </c>
      <c r="K230" s="218" t="s">
        <v>342</v>
      </c>
      <c r="L230" s="47"/>
      <c r="M230" s="223" t="s">
        <v>21</v>
      </c>
      <c r="N230" s="224" t="s">
        <v>45</v>
      </c>
      <c r="O230" s="87"/>
      <c r="P230" s="225">
        <f>O230*H230</f>
        <v>0</v>
      </c>
      <c r="Q230" s="225">
        <v>0</v>
      </c>
      <c r="R230" s="225">
        <f>Q230*H230</f>
        <v>0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240</v>
      </c>
      <c r="AT230" s="227" t="s">
        <v>235</v>
      </c>
      <c r="AU230" s="227" t="s">
        <v>86</v>
      </c>
      <c r="AY230" s="20" t="s">
        <v>233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86</v>
      </c>
      <c r="BK230" s="228">
        <f>ROUND(I230*H230,2)</f>
        <v>0</v>
      </c>
      <c r="BL230" s="20" t="s">
        <v>240</v>
      </c>
      <c r="BM230" s="227" t="s">
        <v>2615</v>
      </c>
    </row>
    <row r="231" s="2" customFormat="1" ht="16.5" customHeight="1">
      <c r="A231" s="41"/>
      <c r="B231" s="42"/>
      <c r="C231" s="216" t="s">
        <v>1681</v>
      </c>
      <c r="D231" s="216" t="s">
        <v>235</v>
      </c>
      <c r="E231" s="217" t="s">
        <v>4192</v>
      </c>
      <c r="F231" s="218" t="s">
        <v>4047</v>
      </c>
      <c r="G231" s="219" t="s">
        <v>332</v>
      </c>
      <c r="H231" s="220">
        <v>960</v>
      </c>
      <c r="I231" s="221"/>
      <c r="J231" s="222">
        <f>ROUND(I231*H231,2)</f>
        <v>0</v>
      </c>
      <c r="K231" s="218" t="s">
        <v>342</v>
      </c>
      <c r="L231" s="47"/>
      <c r="M231" s="223" t="s">
        <v>21</v>
      </c>
      <c r="N231" s="224" t="s">
        <v>45</v>
      </c>
      <c r="O231" s="87"/>
      <c r="P231" s="225">
        <f>O231*H231</f>
        <v>0</v>
      </c>
      <c r="Q231" s="225">
        <v>0</v>
      </c>
      <c r="R231" s="225">
        <f>Q231*H231</f>
        <v>0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240</v>
      </c>
      <c r="AT231" s="227" t="s">
        <v>235</v>
      </c>
      <c r="AU231" s="227" t="s">
        <v>86</v>
      </c>
      <c r="AY231" s="20" t="s">
        <v>233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86</v>
      </c>
      <c r="BK231" s="228">
        <f>ROUND(I231*H231,2)</f>
        <v>0</v>
      </c>
      <c r="BL231" s="20" t="s">
        <v>240</v>
      </c>
      <c r="BM231" s="227" t="s">
        <v>2625</v>
      </c>
    </row>
    <row r="232" s="2" customFormat="1" ht="16.5" customHeight="1">
      <c r="A232" s="41"/>
      <c r="B232" s="42"/>
      <c r="C232" s="216" t="s">
        <v>1686</v>
      </c>
      <c r="D232" s="216" t="s">
        <v>235</v>
      </c>
      <c r="E232" s="217" t="s">
        <v>4195</v>
      </c>
      <c r="F232" s="218" t="s">
        <v>4196</v>
      </c>
      <c r="G232" s="219" t="s">
        <v>332</v>
      </c>
      <c r="H232" s="220">
        <v>315</v>
      </c>
      <c r="I232" s="221"/>
      <c r="J232" s="222">
        <f>ROUND(I232*H232,2)</f>
        <v>0</v>
      </c>
      <c r="K232" s="218" t="s">
        <v>342</v>
      </c>
      <c r="L232" s="47"/>
      <c r="M232" s="223" t="s">
        <v>21</v>
      </c>
      <c r="N232" s="224" t="s">
        <v>45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240</v>
      </c>
      <c r="AT232" s="227" t="s">
        <v>235</v>
      </c>
      <c r="AU232" s="227" t="s">
        <v>86</v>
      </c>
      <c r="AY232" s="20" t="s">
        <v>233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86</v>
      </c>
      <c r="BK232" s="228">
        <f>ROUND(I232*H232,2)</f>
        <v>0</v>
      </c>
      <c r="BL232" s="20" t="s">
        <v>240</v>
      </c>
      <c r="BM232" s="227" t="s">
        <v>2658</v>
      </c>
    </row>
    <row r="233" s="2" customFormat="1" ht="16.5" customHeight="1">
      <c r="A233" s="41"/>
      <c r="B233" s="42"/>
      <c r="C233" s="216" t="s">
        <v>1691</v>
      </c>
      <c r="D233" s="216" t="s">
        <v>235</v>
      </c>
      <c r="E233" s="217" t="s">
        <v>4197</v>
      </c>
      <c r="F233" s="218" t="s">
        <v>4047</v>
      </c>
      <c r="G233" s="219" t="s">
        <v>332</v>
      </c>
      <c r="H233" s="220">
        <v>315</v>
      </c>
      <c r="I233" s="221"/>
      <c r="J233" s="222">
        <f>ROUND(I233*H233,2)</f>
        <v>0</v>
      </c>
      <c r="K233" s="218" t="s">
        <v>342</v>
      </c>
      <c r="L233" s="47"/>
      <c r="M233" s="223" t="s">
        <v>21</v>
      </c>
      <c r="N233" s="224" t="s">
        <v>45</v>
      </c>
      <c r="O233" s="87"/>
      <c r="P233" s="225">
        <f>O233*H233</f>
        <v>0</v>
      </c>
      <c r="Q233" s="225">
        <v>0</v>
      </c>
      <c r="R233" s="225">
        <f>Q233*H233</f>
        <v>0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240</v>
      </c>
      <c r="AT233" s="227" t="s">
        <v>235</v>
      </c>
      <c r="AU233" s="227" t="s">
        <v>86</v>
      </c>
      <c r="AY233" s="20" t="s">
        <v>233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86</v>
      </c>
      <c r="BK233" s="228">
        <f>ROUND(I233*H233,2)</f>
        <v>0</v>
      </c>
      <c r="BL233" s="20" t="s">
        <v>240</v>
      </c>
      <c r="BM233" s="227" t="s">
        <v>2673</v>
      </c>
    </row>
    <row r="234" s="2" customFormat="1" ht="16.5" customHeight="1">
      <c r="A234" s="41"/>
      <c r="B234" s="42"/>
      <c r="C234" s="216" t="s">
        <v>1715</v>
      </c>
      <c r="D234" s="216" t="s">
        <v>235</v>
      </c>
      <c r="E234" s="217" t="s">
        <v>4198</v>
      </c>
      <c r="F234" s="218" t="s">
        <v>4199</v>
      </c>
      <c r="G234" s="219" t="s">
        <v>332</v>
      </c>
      <c r="H234" s="220">
        <v>120</v>
      </c>
      <c r="I234" s="221"/>
      <c r="J234" s="222">
        <f>ROUND(I234*H234,2)</f>
        <v>0</v>
      </c>
      <c r="K234" s="218" t="s">
        <v>342</v>
      </c>
      <c r="L234" s="47"/>
      <c r="M234" s="223" t="s">
        <v>21</v>
      </c>
      <c r="N234" s="224" t="s">
        <v>45</v>
      </c>
      <c r="O234" s="87"/>
      <c r="P234" s="225">
        <f>O234*H234</f>
        <v>0</v>
      </c>
      <c r="Q234" s="225">
        <v>0</v>
      </c>
      <c r="R234" s="225">
        <f>Q234*H234</f>
        <v>0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240</v>
      </c>
      <c r="AT234" s="227" t="s">
        <v>235</v>
      </c>
      <c r="AU234" s="227" t="s">
        <v>86</v>
      </c>
      <c r="AY234" s="20" t="s">
        <v>233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86</v>
      </c>
      <c r="BK234" s="228">
        <f>ROUND(I234*H234,2)</f>
        <v>0</v>
      </c>
      <c r="BL234" s="20" t="s">
        <v>240</v>
      </c>
      <c r="BM234" s="227" t="s">
        <v>2496</v>
      </c>
    </row>
    <row r="235" s="2" customFormat="1" ht="16.5" customHeight="1">
      <c r="A235" s="41"/>
      <c r="B235" s="42"/>
      <c r="C235" s="216" t="s">
        <v>1410</v>
      </c>
      <c r="D235" s="216" t="s">
        <v>235</v>
      </c>
      <c r="E235" s="217" t="s">
        <v>4200</v>
      </c>
      <c r="F235" s="218" t="s">
        <v>4047</v>
      </c>
      <c r="G235" s="219" t="s">
        <v>332</v>
      </c>
      <c r="H235" s="220">
        <v>120</v>
      </c>
      <c r="I235" s="221"/>
      <c r="J235" s="222">
        <f>ROUND(I235*H235,2)</f>
        <v>0</v>
      </c>
      <c r="K235" s="218" t="s">
        <v>342</v>
      </c>
      <c r="L235" s="47"/>
      <c r="M235" s="223" t="s">
        <v>21</v>
      </c>
      <c r="N235" s="224" t="s">
        <v>45</v>
      </c>
      <c r="O235" s="87"/>
      <c r="P235" s="225">
        <f>O235*H235</f>
        <v>0</v>
      </c>
      <c r="Q235" s="225">
        <v>0</v>
      </c>
      <c r="R235" s="225">
        <f>Q235*H235</f>
        <v>0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240</v>
      </c>
      <c r="AT235" s="227" t="s">
        <v>235</v>
      </c>
      <c r="AU235" s="227" t="s">
        <v>86</v>
      </c>
      <c r="AY235" s="20" t="s">
        <v>233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86</v>
      </c>
      <c r="BK235" s="228">
        <f>ROUND(I235*H235,2)</f>
        <v>0</v>
      </c>
      <c r="BL235" s="20" t="s">
        <v>240</v>
      </c>
      <c r="BM235" s="227" t="s">
        <v>2427</v>
      </c>
    </row>
    <row r="236" s="2" customFormat="1" ht="16.5" customHeight="1">
      <c r="A236" s="41"/>
      <c r="B236" s="42"/>
      <c r="C236" s="216" t="s">
        <v>1724</v>
      </c>
      <c r="D236" s="216" t="s">
        <v>235</v>
      </c>
      <c r="E236" s="217" t="s">
        <v>4201</v>
      </c>
      <c r="F236" s="218" t="s">
        <v>4202</v>
      </c>
      <c r="G236" s="219" t="s">
        <v>332</v>
      </c>
      <c r="H236" s="220">
        <v>96</v>
      </c>
      <c r="I236" s="221"/>
      <c r="J236" s="222">
        <f>ROUND(I236*H236,2)</f>
        <v>0</v>
      </c>
      <c r="K236" s="218" t="s">
        <v>342</v>
      </c>
      <c r="L236" s="47"/>
      <c r="M236" s="223" t="s">
        <v>21</v>
      </c>
      <c r="N236" s="224" t="s">
        <v>45</v>
      </c>
      <c r="O236" s="87"/>
      <c r="P236" s="225">
        <f>O236*H236</f>
        <v>0</v>
      </c>
      <c r="Q236" s="225">
        <v>0</v>
      </c>
      <c r="R236" s="225">
        <f>Q236*H236</f>
        <v>0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240</v>
      </c>
      <c r="AT236" s="227" t="s">
        <v>235</v>
      </c>
      <c r="AU236" s="227" t="s">
        <v>86</v>
      </c>
      <c r="AY236" s="20" t="s">
        <v>233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86</v>
      </c>
      <c r="BK236" s="228">
        <f>ROUND(I236*H236,2)</f>
        <v>0</v>
      </c>
      <c r="BL236" s="20" t="s">
        <v>240</v>
      </c>
      <c r="BM236" s="227" t="s">
        <v>2439</v>
      </c>
    </row>
    <row r="237" s="2" customFormat="1" ht="16.5" customHeight="1">
      <c r="A237" s="41"/>
      <c r="B237" s="42"/>
      <c r="C237" s="216" t="s">
        <v>1728</v>
      </c>
      <c r="D237" s="216" t="s">
        <v>235</v>
      </c>
      <c r="E237" s="217" t="s">
        <v>4203</v>
      </c>
      <c r="F237" s="218" t="s">
        <v>4047</v>
      </c>
      <c r="G237" s="219" t="s">
        <v>332</v>
      </c>
      <c r="H237" s="220">
        <v>96</v>
      </c>
      <c r="I237" s="221"/>
      <c r="J237" s="222">
        <f>ROUND(I237*H237,2)</f>
        <v>0</v>
      </c>
      <c r="K237" s="218" t="s">
        <v>342</v>
      </c>
      <c r="L237" s="47"/>
      <c r="M237" s="223" t="s">
        <v>21</v>
      </c>
      <c r="N237" s="224" t="s">
        <v>45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240</v>
      </c>
      <c r="AT237" s="227" t="s">
        <v>235</v>
      </c>
      <c r="AU237" s="227" t="s">
        <v>86</v>
      </c>
      <c r="AY237" s="20" t="s">
        <v>233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86</v>
      </c>
      <c r="BK237" s="228">
        <f>ROUND(I237*H237,2)</f>
        <v>0</v>
      </c>
      <c r="BL237" s="20" t="s">
        <v>240</v>
      </c>
      <c r="BM237" s="227" t="s">
        <v>749</v>
      </c>
    </row>
    <row r="238" s="2" customFormat="1" ht="16.5" customHeight="1">
      <c r="A238" s="41"/>
      <c r="B238" s="42"/>
      <c r="C238" s="216" t="s">
        <v>1733</v>
      </c>
      <c r="D238" s="216" t="s">
        <v>235</v>
      </c>
      <c r="E238" s="217" t="s">
        <v>4204</v>
      </c>
      <c r="F238" s="218" t="s">
        <v>4205</v>
      </c>
      <c r="G238" s="219" t="s">
        <v>332</v>
      </c>
      <c r="H238" s="220">
        <v>465</v>
      </c>
      <c r="I238" s="221"/>
      <c r="J238" s="222">
        <f>ROUND(I238*H238,2)</f>
        <v>0</v>
      </c>
      <c r="K238" s="218" t="s">
        <v>342</v>
      </c>
      <c r="L238" s="47"/>
      <c r="M238" s="223" t="s">
        <v>21</v>
      </c>
      <c r="N238" s="224" t="s">
        <v>45</v>
      </c>
      <c r="O238" s="87"/>
      <c r="P238" s="225">
        <f>O238*H238</f>
        <v>0</v>
      </c>
      <c r="Q238" s="225">
        <v>0</v>
      </c>
      <c r="R238" s="225">
        <f>Q238*H238</f>
        <v>0</v>
      </c>
      <c r="S238" s="225">
        <v>0</v>
      </c>
      <c r="T238" s="226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7" t="s">
        <v>240</v>
      </c>
      <c r="AT238" s="227" t="s">
        <v>235</v>
      </c>
      <c r="AU238" s="227" t="s">
        <v>86</v>
      </c>
      <c r="AY238" s="20" t="s">
        <v>233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20" t="s">
        <v>86</v>
      </c>
      <c r="BK238" s="228">
        <f>ROUND(I238*H238,2)</f>
        <v>0</v>
      </c>
      <c r="BL238" s="20" t="s">
        <v>240</v>
      </c>
      <c r="BM238" s="227" t="s">
        <v>1533</v>
      </c>
    </row>
    <row r="239" s="2" customFormat="1" ht="16.5" customHeight="1">
      <c r="A239" s="41"/>
      <c r="B239" s="42"/>
      <c r="C239" s="216" t="s">
        <v>1738</v>
      </c>
      <c r="D239" s="216" t="s">
        <v>235</v>
      </c>
      <c r="E239" s="217" t="s">
        <v>4203</v>
      </c>
      <c r="F239" s="218" t="s">
        <v>4047</v>
      </c>
      <c r="G239" s="219" t="s">
        <v>332</v>
      </c>
      <c r="H239" s="220">
        <v>465</v>
      </c>
      <c r="I239" s="221"/>
      <c r="J239" s="222">
        <f>ROUND(I239*H239,2)</f>
        <v>0</v>
      </c>
      <c r="K239" s="218" t="s">
        <v>342</v>
      </c>
      <c r="L239" s="47"/>
      <c r="M239" s="223" t="s">
        <v>21</v>
      </c>
      <c r="N239" s="224" t="s">
        <v>45</v>
      </c>
      <c r="O239" s="87"/>
      <c r="P239" s="225">
        <f>O239*H239</f>
        <v>0</v>
      </c>
      <c r="Q239" s="225">
        <v>0</v>
      </c>
      <c r="R239" s="225">
        <f>Q239*H239</f>
        <v>0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240</v>
      </c>
      <c r="AT239" s="227" t="s">
        <v>235</v>
      </c>
      <c r="AU239" s="227" t="s">
        <v>86</v>
      </c>
      <c r="AY239" s="20" t="s">
        <v>233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86</v>
      </c>
      <c r="BK239" s="228">
        <f>ROUND(I239*H239,2)</f>
        <v>0</v>
      </c>
      <c r="BL239" s="20" t="s">
        <v>240</v>
      </c>
      <c r="BM239" s="227" t="s">
        <v>2244</v>
      </c>
    </row>
    <row r="240" s="2" customFormat="1" ht="16.5" customHeight="1">
      <c r="A240" s="41"/>
      <c r="B240" s="42"/>
      <c r="C240" s="216" t="s">
        <v>1744</v>
      </c>
      <c r="D240" s="216" t="s">
        <v>235</v>
      </c>
      <c r="E240" s="217" t="s">
        <v>4206</v>
      </c>
      <c r="F240" s="218" t="s">
        <v>4207</v>
      </c>
      <c r="G240" s="219" t="s">
        <v>332</v>
      </c>
      <c r="H240" s="220">
        <v>2040</v>
      </c>
      <c r="I240" s="221"/>
      <c r="J240" s="222">
        <f>ROUND(I240*H240,2)</f>
        <v>0</v>
      </c>
      <c r="K240" s="218" t="s">
        <v>342</v>
      </c>
      <c r="L240" s="47"/>
      <c r="M240" s="223" t="s">
        <v>21</v>
      </c>
      <c r="N240" s="224" t="s">
        <v>45</v>
      </c>
      <c r="O240" s="87"/>
      <c r="P240" s="225">
        <f>O240*H240</f>
        <v>0</v>
      </c>
      <c r="Q240" s="225">
        <v>0</v>
      </c>
      <c r="R240" s="225">
        <f>Q240*H240</f>
        <v>0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240</v>
      </c>
      <c r="AT240" s="227" t="s">
        <v>235</v>
      </c>
      <c r="AU240" s="227" t="s">
        <v>86</v>
      </c>
      <c r="AY240" s="20" t="s">
        <v>233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86</v>
      </c>
      <c r="BK240" s="228">
        <f>ROUND(I240*H240,2)</f>
        <v>0</v>
      </c>
      <c r="BL240" s="20" t="s">
        <v>240</v>
      </c>
      <c r="BM240" s="227" t="s">
        <v>2363</v>
      </c>
    </row>
    <row r="241" s="2" customFormat="1" ht="16.5" customHeight="1">
      <c r="A241" s="41"/>
      <c r="B241" s="42"/>
      <c r="C241" s="216" t="s">
        <v>1749</v>
      </c>
      <c r="D241" s="216" t="s">
        <v>235</v>
      </c>
      <c r="E241" s="217" t="s">
        <v>4208</v>
      </c>
      <c r="F241" s="218" t="s">
        <v>4047</v>
      </c>
      <c r="G241" s="219" t="s">
        <v>332</v>
      </c>
      <c r="H241" s="220">
        <v>2040</v>
      </c>
      <c r="I241" s="221"/>
      <c r="J241" s="222">
        <f>ROUND(I241*H241,2)</f>
        <v>0</v>
      </c>
      <c r="K241" s="218" t="s">
        <v>342</v>
      </c>
      <c r="L241" s="47"/>
      <c r="M241" s="223" t="s">
        <v>21</v>
      </c>
      <c r="N241" s="224" t="s">
        <v>45</v>
      </c>
      <c r="O241" s="87"/>
      <c r="P241" s="225">
        <f>O241*H241</f>
        <v>0</v>
      </c>
      <c r="Q241" s="225">
        <v>0</v>
      </c>
      <c r="R241" s="225">
        <f>Q241*H241</f>
        <v>0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240</v>
      </c>
      <c r="AT241" s="227" t="s">
        <v>235</v>
      </c>
      <c r="AU241" s="227" t="s">
        <v>86</v>
      </c>
      <c r="AY241" s="20" t="s">
        <v>233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86</v>
      </c>
      <c r="BK241" s="228">
        <f>ROUND(I241*H241,2)</f>
        <v>0</v>
      </c>
      <c r="BL241" s="20" t="s">
        <v>240</v>
      </c>
      <c r="BM241" s="227" t="s">
        <v>2373</v>
      </c>
    </row>
    <row r="242" s="2" customFormat="1" ht="16.5" customHeight="1">
      <c r="A242" s="41"/>
      <c r="B242" s="42"/>
      <c r="C242" s="216" t="s">
        <v>1754</v>
      </c>
      <c r="D242" s="216" t="s">
        <v>235</v>
      </c>
      <c r="E242" s="217" t="s">
        <v>4209</v>
      </c>
      <c r="F242" s="218" t="s">
        <v>4210</v>
      </c>
      <c r="G242" s="219" t="s">
        <v>332</v>
      </c>
      <c r="H242" s="220">
        <v>3092</v>
      </c>
      <c r="I242" s="221"/>
      <c r="J242" s="222">
        <f>ROUND(I242*H242,2)</f>
        <v>0</v>
      </c>
      <c r="K242" s="218" t="s">
        <v>342</v>
      </c>
      <c r="L242" s="47"/>
      <c r="M242" s="223" t="s">
        <v>21</v>
      </c>
      <c r="N242" s="224" t="s">
        <v>45</v>
      </c>
      <c r="O242" s="87"/>
      <c r="P242" s="225">
        <f>O242*H242</f>
        <v>0</v>
      </c>
      <c r="Q242" s="225">
        <v>0</v>
      </c>
      <c r="R242" s="225">
        <f>Q242*H242</f>
        <v>0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240</v>
      </c>
      <c r="AT242" s="227" t="s">
        <v>235</v>
      </c>
      <c r="AU242" s="227" t="s">
        <v>86</v>
      </c>
      <c r="AY242" s="20" t="s">
        <v>233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86</v>
      </c>
      <c r="BK242" s="228">
        <f>ROUND(I242*H242,2)</f>
        <v>0</v>
      </c>
      <c r="BL242" s="20" t="s">
        <v>240</v>
      </c>
      <c r="BM242" s="227" t="s">
        <v>2326</v>
      </c>
    </row>
    <row r="243" s="2" customFormat="1" ht="16.5" customHeight="1">
      <c r="A243" s="41"/>
      <c r="B243" s="42"/>
      <c r="C243" s="216" t="s">
        <v>1760</v>
      </c>
      <c r="D243" s="216" t="s">
        <v>235</v>
      </c>
      <c r="E243" s="217" t="s">
        <v>4211</v>
      </c>
      <c r="F243" s="218" t="s">
        <v>4047</v>
      </c>
      <c r="G243" s="219" t="s">
        <v>332</v>
      </c>
      <c r="H243" s="220">
        <v>3092</v>
      </c>
      <c r="I243" s="221"/>
      <c r="J243" s="222">
        <f>ROUND(I243*H243,2)</f>
        <v>0</v>
      </c>
      <c r="K243" s="218" t="s">
        <v>342</v>
      </c>
      <c r="L243" s="47"/>
      <c r="M243" s="223" t="s">
        <v>21</v>
      </c>
      <c r="N243" s="224" t="s">
        <v>45</v>
      </c>
      <c r="O243" s="87"/>
      <c r="P243" s="225">
        <f>O243*H243</f>
        <v>0</v>
      </c>
      <c r="Q243" s="225">
        <v>0</v>
      </c>
      <c r="R243" s="225">
        <f>Q243*H243</f>
        <v>0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240</v>
      </c>
      <c r="AT243" s="227" t="s">
        <v>235</v>
      </c>
      <c r="AU243" s="227" t="s">
        <v>86</v>
      </c>
      <c r="AY243" s="20" t="s">
        <v>233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86</v>
      </c>
      <c r="BK243" s="228">
        <f>ROUND(I243*H243,2)</f>
        <v>0</v>
      </c>
      <c r="BL243" s="20" t="s">
        <v>240</v>
      </c>
      <c r="BM243" s="227" t="s">
        <v>2115</v>
      </c>
    </row>
    <row r="244" s="2" customFormat="1" ht="16.5" customHeight="1">
      <c r="A244" s="41"/>
      <c r="B244" s="42"/>
      <c r="C244" s="216" t="s">
        <v>1768</v>
      </c>
      <c r="D244" s="216" t="s">
        <v>235</v>
      </c>
      <c r="E244" s="217" t="s">
        <v>4212</v>
      </c>
      <c r="F244" s="218" t="s">
        <v>4213</v>
      </c>
      <c r="G244" s="219" t="s">
        <v>332</v>
      </c>
      <c r="H244" s="220">
        <v>142</v>
      </c>
      <c r="I244" s="221"/>
      <c r="J244" s="222">
        <f>ROUND(I244*H244,2)</f>
        <v>0</v>
      </c>
      <c r="K244" s="218" t="s">
        <v>342</v>
      </c>
      <c r="L244" s="47"/>
      <c r="M244" s="223" t="s">
        <v>21</v>
      </c>
      <c r="N244" s="224" t="s">
        <v>45</v>
      </c>
      <c r="O244" s="87"/>
      <c r="P244" s="225">
        <f>O244*H244</f>
        <v>0</v>
      </c>
      <c r="Q244" s="225">
        <v>0</v>
      </c>
      <c r="R244" s="225">
        <f>Q244*H244</f>
        <v>0</v>
      </c>
      <c r="S244" s="225">
        <v>0</v>
      </c>
      <c r="T244" s="226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7" t="s">
        <v>240</v>
      </c>
      <c r="AT244" s="227" t="s">
        <v>235</v>
      </c>
      <c r="AU244" s="227" t="s">
        <v>86</v>
      </c>
      <c r="AY244" s="20" t="s">
        <v>233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20" t="s">
        <v>86</v>
      </c>
      <c r="BK244" s="228">
        <f>ROUND(I244*H244,2)</f>
        <v>0</v>
      </c>
      <c r="BL244" s="20" t="s">
        <v>240</v>
      </c>
      <c r="BM244" s="227" t="s">
        <v>2130</v>
      </c>
    </row>
    <row r="245" s="2" customFormat="1" ht="16.5" customHeight="1">
      <c r="A245" s="41"/>
      <c r="B245" s="42"/>
      <c r="C245" s="216" t="s">
        <v>1773</v>
      </c>
      <c r="D245" s="216" t="s">
        <v>235</v>
      </c>
      <c r="E245" s="217" t="s">
        <v>4214</v>
      </c>
      <c r="F245" s="218" t="s">
        <v>4047</v>
      </c>
      <c r="G245" s="219" t="s">
        <v>332</v>
      </c>
      <c r="H245" s="220">
        <v>142</v>
      </c>
      <c r="I245" s="221"/>
      <c r="J245" s="222">
        <f>ROUND(I245*H245,2)</f>
        <v>0</v>
      </c>
      <c r="K245" s="218" t="s">
        <v>342</v>
      </c>
      <c r="L245" s="47"/>
      <c r="M245" s="223" t="s">
        <v>21</v>
      </c>
      <c r="N245" s="224" t="s">
        <v>45</v>
      </c>
      <c r="O245" s="87"/>
      <c r="P245" s="225">
        <f>O245*H245</f>
        <v>0</v>
      </c>
      <c r="Q245" s="225">
        <v>0</v>
      </c>
      <c r="R245" s="225">
        <f>Q245*H245</f>
        <v>0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240</v>
      </c>
      <c r="AT245" s="227" t="s">
        <v>235</v>
      </c>
      <c r="AU245" s="227" t="s">
        <v>86</v>
      </c>
      <c r="AY245" s="20" t="s">
        <v>233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86</v>
      </c>
      <c r="BK245" s="228">
        <f>ROUND(I245*H245,2)</f>
        <v>0</v>
      </c>
      <c r="BL245" s="20" t="s">
        <v>240</v>
      </c>
      <c r="BM245" s="227" t="s">
        <v>2119</v>
      </c>
    </row>
    <row r="246" s="2" customFormat="1" ht="16.5" customHeight="1">
      <c r="A246" s="41"/>
      <c r="B246" s="42"/>
      <c r="C246" s="216" t="s">
        <v>1778</v>
      </c>
      <c r="D246" s="216" t="s">
        <v>235</v>
      </c>
      <c r="E246" s="217" t="s">
        <v>4215</v>
      </c>
      <c r="F246" s="218" t="s">
        <v>4216</v>
      </c>
      <c r="G246" s="219" t="s">
        <v>332</v>
      </c>
      <c r="H246" s="220">
        <v>22</v>
      </c>
      <c r="I246" s="221"/>
      <c r="J246" s="222">
        <f>ROUND(I246*H246,2)</f>
        <v>0</v>
      </c>
      <c r="K246" s="218" t="s">
        <v>342</v>
      </c>
      <c r="L246" s="47"/>
      <c r="M246" s="223" t="s">
        <v>21</v>
      </c>
      <c r="N246" s="224" t="s">
        <v>45</v>
      </c>
      <c r="O246" s="87"/>
      <c r="P246" s="225">
        <f>O246*H246</f>
        <v>0</v>
      </c>
      <c r="Q246" s="225">
        <v>0</v>
      </c>
      <c r="R246" s="225">
        <f>Q246*H246</f>
        <v>0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240</v>
      </c>
      <c r="AT246" s="227" t="s">
        <v>235</v>
      </c>
      <c r="AU246" s="227" t="s">
        <v>86</v>
      </c>
      <c r="AY246" s="20" t="s">
        <v>233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86</v>
      </c>
      <c r="BK246" s="228">
        <f>ROUND(I246*H246,2)</f>
        <v>0</v>
      </c>
      <c r="BL246" s="20" t="s">
        <v>240</v>
      </c>
      <c r="BM246" s="227" t="s">
        <v>4217</v>
      </c>
    </row>
    <row r="247" s="2" customFormat="1" ht="16.5" customHeight="1">
      <c r="A247" s="41"/>
      <c r="B247" s="42"/>
      <c r="C247" s="216" t="s">
        <v>1783</v>
      </c>
      <c r="D247" s="216" t="s">
        <v>235</v>
      </c>
      <c r="E247" s="217" t="s">
        <v>4214</v>
      </c>
      <c r="F247" s="218" t="s">
        <v>4047</v>
      </c>
      <c r="G247" s="219" t="s">
        <v>332</v>
      </c>
      <c r="H247" s="220">
        <v>22</v>
      </c>
      <c r="I247" s="221"/>
      <c r="J247" s="222">
        <f>ROUND(I247*H247,2)</f>
        <v>0</v>
      </c>
      <c r="K247" s="218" t="s">
        <v>342</v>
      </c>
      <c r="L247" s="47"/>
      <c r="M247" s="223" t="s">
        <v>21</v>
      </c>
      <c r="N247" s="224" t="s">
        <v>45</v>
      </c>
      <c r="O247" s="87"/>
      <c r="P247" s="225">
        <f>O247*H247</f>
        <v>0</v>
      </c>
      <c r="Q247" s="225">
        <v>0</v>
      </c>
      <c r="R247" s="225">
        <f>Q247*H247</f>
        <v>0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240</v>
      </c>
      <c r="AT247" s="227" t="s">
        <v>235</v>
      </c>
      <c r="AU247" s="227" t="s">
        <v>86</v>
      </c>
      <c r="AY247" s="20" t="s">
        <v>233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86</v>
      </c>
      <c r="BK247" s="228">
        <f>ROUND(I247*H247,2)</f>
        <v>0</v>
      </c>
      <c r="BL247" s="20" t="s">
        <v>240</v>
      </c>
      <c r="BM247" s="227" t="s">
        <v>4218</v>
      </c>
    </row>
    <row r="248" s="2" customFormat="1" ht="16.5" customHeight="1">
      <c r="A248" s="41"/>
      <c r="B248" s="42"/>
      <c r="C248" s="216" t="s">
        <v>1791</v>
      </c>
      <c r="D248" s="216" t="s">
        <v>235</v>
      </c>
      <c r="E248" s="217" t="s">
        <v>4219</v>
      </c>
      <c r="F248" s="218" t="s">
        <v>4220</v>
      </c>
      <c r="G248" s="219" t="s">
        <v>332</v>
      </c>
      <c r="H248" s="220">
        <v>79</v>
      </c>
      <c r="I248" s="221"/>
      <c r="J248" s="222">
        <f>ROUND(I248*H248,2)</f>
        <v>0</v>
      </c>
      <c r="K248" s="218" t="s">
        <v>342</v>
      </c>
      <c r="L248" s="47"/>
      <c r="M248" s="223" t="s">
        <v>21</v>
      </c>
      <c r="N248" s="224" t="s">
        <v>45</v>
      </c>
      <c r="O248" s="87"/>
      <c r="P248" s="225">
        <f>O248*H248</f>
        <v>0</v>
      </c>
      <c r="Q248" s="225">
        <v>0</v>
      </c>
      <c r="R248" s="225">
        <f>Q248*H248</f>
        <v>0</v>
      </c>
      <c r="S248" s="225">
        <v>0</v>
      </c>
      <c r="T248" s="226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240</v>
      </c>
      <c r="AT248" s="227" t="s">
        <v>235</v>
      </c>
      <c r="AU248" s="227" t="s">
        <v>86</v>
      </c>
      <c r="AY248" s="20" t="s">
        <v>233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86</v>
      </c>
      <c r="BK248" s="228">
        <f>ROUND(I248*H248,2)</f>
        <v>0</v>
      </c>
      <c r="BL248" s="20" t="s">
        <v>240</v>
      </c>
      <c r="BM248" s="227" t="s">
        <v>4221</v>
      </c>
    </row>
    <row r="249" s="2" customFormat="1" ht="16.5" customHeight="1">
      <c r="A249" s="41"/>
      <c r="B249" s="42"/>
      <c r="C249" s="216" t="s">
        <v>1796</v>
      </c>
      <c r="D249" s="216" t="s">
        <v>235</v>
      </c>
      <c r="E249" s="217" t="s">
        <v>4222</v>
      </c>
      <c r="F249" s="218" t="s">
        <v>4047</v>
      </c>
      <c r="G249" s="219" t="s">
        <v>332</v>
      </c>
      <c r="H249" s="220">
        <v>79</v>
      </c>
      <c r="I249" s="221"/>
      <c r="J249" s="222">
        <f>ROUND(I249*H249,2)</f>
        <v>0</v>
      </c>
      <c r="K249" s="218" t="s">
        <v>342</v>
      </c>
      <c r="L249" s="47"/>
      <c r="M249" s="223" t="s">
        <v>21</v>
      </c>
      <c r="N249" s="224" t="s">
        <v>45</v>
      </c>
      <c r="O249" s="87"/>
      <c r="P249" s="225">
        <f>O249*H249</f>
        <v>0</v>
      </c>
      <c r="Q249" s="225">
        <v>0</v>
      </c>
      <c r="R249" s="225">
        <f>Q249*H249</f>
        <v>0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240</v>
      </c>
      <c r="AT249" s="227" t="s">
        <v>235</v>
      </c>
      <c r="AU249" s="227" t="s">
        <v>86</v>
      </c>
      <c r="AY249" s="20" t="s">
        <v>233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86</v>
      </c>
      <c r="BK249" s="228">
        <f>ROUND(I249*H249,2)</f>
        <v>0</v>
      </c>
      <c r="BL249" s="20" t="s">
        <v>240</v>
      </c>
      <c r="BM249" s="227" t="s">
        <v>4223</v>
      </c>
    </row>
    <row r="250" s="2" customFormat="1" ht="16.5" customHeight="1">
      <c r="A250" s="41"/>
      <c r="B250" s="42"/>
      <c r="C250" s="216" t="s">
        <v>1798</v>
      </c>
      <c r="D250" s="216" t="s">
        <v>235</v>
      </c>
      <c r="E250" s="217" t="s">
        <v>4224</v>
      </c>
      <c r="F250" s="218" t="s">
        <v>4225</v>
      </c>
      <c r="G250" s="219" t="s">
        <v>332</v>
      </c>
      <c r="H250" s="220">
        <v>69</v>
      </c>
      <c r="I250" s="221"/>
      <c r="J250" s="222">
        <f>ROUND(I250*H250,2)</f>
        <v>0</v>
      </c>
      <c r="K250" s="218" t="s">
        <v>342</v>
      </c>
      <c r="L250" s="47"/>
      <c r="M250" s="223" t="s">
        <v>21</v>
      </c>
      <c r="N250" s="224" t="s">
        <v>45</v>
      </c>
      <c r="O250" s="87"/>
      <c r="P250" s="225">
        <f>O250*H250</f>
        <v>0</v>
      </c>
      <c r="Q250" s="225">
        <v>0</v>
      </c>
      <c r="R250" s="225">
        <f>Q250*H250</f>
        <v>0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240</v>
      </c>
      <c r="AT250" s="227" t="s">
        <v>235</v>
      </c>
      <c r="AU250" s="227" t="s">
        <v>86</v>
      </c>
      <c r="AY250" s="20" t="s">
        <v>233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86</v>
      </c>
      <c r="BK250" s="228">
        <f>ROUND(I250*H250,2)</f>
        <v>0</v>
      </c>
      <c r="BL250" s="20" t="s">
        <v>240</v>
      </c>
      <c r="BM250" s="227" t="s">
        <v>4226</v>
      </c>
    </row>
    <row r="251" s="2" customFormat="1" ht="16.5" customHeight="1">
      <c r="A251" s="41"/>
      <c r="B251" s="42"/>
      <c r="C251" s="216" t="s">
        <v>1801</v>
      </c>
      <c r="D251" s="216" t="s">
        <v>235</v>
      </c>
      <c r="E251" s="217" t="s">
        <v>4227</v>
      </c>
      <c r="F251" s="218" t="s">
        <v>4047</v>
      </c>
      <c r="G251" s="219" t="s">
        <v>332</v>
      </c>
      <c r="H251" s="220">
        <v>69</v>
      </c>
      <c r="I251" s="221"/>
      <c r="J251" s="222">
        <f>ROUND(I251*H251,2)</f>
        <v>0</v>
      </c>
      <c r="K251" s="218" t="s">
        <v>342</v>
      </c>
      <c r="L251" s="47"/>
      <c r="M251" s="223" t="s">
        <v>21</v>
      </c>
      <c r="N251" s="224" t="s">
        <v>45</v>
      </c>
      <c r="O251" s="87"/>
      <c r="P251" s="225">
        <f>O251*H251</f>
        <v>0</v>
      </c>
      <c r="Q251" s="225">
        <v>0</v>
      </c>
      <c r="R251" s="225">
        <f>Q251*H251</f>
        <v>0</v>
      </c>
      <c r="S251" s="225">
        <v>0</v>
      </c>
      <c r="T251" s="226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240</v>
      </c>
      <c r="AT251" s="227" t="s">
        <v>235</v>
      </c>
      <c r="AU251" s="227" t="s">
        <v>86</v>
      </c>
      <c r="AY251" s="20" t="s">
        <v>233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86</v>
      </c>
      <c r="BK251" s="228">
        <f>ROUND(I251*H251,2)</f>
        <v>0</v>
      </c>
      <c r="BL251" s="20" t="s">
        <v>240</v>
      </c>
      <c r="BM251" s="227" t="s">
        <v>4228</v>
      </c>
    </row>
    <row r="252" s="2" customFormat="1" ht="16.5" customHeight="1">
      <c r="A252" s="41"/>
      <c r="B252" s="42"/>
      <c r="C252" s="216" t="s">
        <v>1806</v>
      </c>
      <c r="D252" s="216" t="s">
        <v>235</v>
      </c>
      <c r="E252" s="217" t="s">
        <v>4229</v>
      </c>
      <c r="F252" s="218" t="s">
        <v>4230</v>
      </c>
      <c r="G252" s="219" t="s">
        <v>332</v>
      </c>
      <c r="H252" s="220">
        <v>32</v>
      </c>
      <c r="I252" s="221"/>
      <c r="J252" s="222">
        <f>ROUND(I252*H252,2)</f>
        <v>0</v>
      </c>
      <c r="K252" s="218" t="s">
        <v>342</v>
      </c>
      <c r="L252" s="47"/>
      <c r="M252" s="223" t="s">
        <v>21</v>
      </c>
      <c r="N252" s="224" t="s">
        <v>45</v>
      </c>
      <c r="O252" s="87"/>
      <c r="P252" s="225">
        <f>O252*H252</f>
        <v>0</v>
      </c>
      <c r="Q252" s="225">
        <v>0</v>
      </c>
      <c r="R252" s="225">
        <f>Q252*H252</f>
        <v>0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240</v>
      </c>
      <c r="AT252" s="227" t="s">
        <v>235</v>
      </c>
      <c r="AU252" s="227" t="s">
        <v>86</v>
      </c>
      <c r="AY252" s="20" t="s">
        <v>233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86</v>
      </c>
      <c r="BK252" s="228">
        <f>ROUND(I252*H252,2)</f>
        <v>0</v>
      </c>
      <c r="BL252" s="20" t="s">
        <v>240</v>
      </c>
      <c r="BM252" s="227" t="s">
        <v>4231</v>
      </c>
    </row>
    <row r="253" s="2" customFormat="1" ht="16.5" customHeight="1">
      <c r="A253" s="41"/>
      <c r="B253" s="42"/>
      <c r="C253" s="216" t="s">
        <v>1811</v>
      </c>
      <c r="D253" s="216" t="s">
        <v>235</v>
      </c>
      <c r="E253" s="217" t="s">
        <v>4211</v>
      </c>
      <c r="F253" s="218" t="s">
        <v>4047</v>
      </c>
      <c r="G253" s="219" t="s">
        <v>332</v>
      </c>
      <c r="H253" s="220">
        <v>32</v>
      </c>
      <c r="I253" s="221"/>
      <c r="J253" s="222">
        <f>ROUND(I253*H253,2)</f>
        <v>0</v>
      </c>
      <c r="K253" s="218" t="s">
        <v>342</v>
      </c>
      <c r="L253" s="47"/>
      <c r="M253" s="223" t="s">
        <v>21</v>
      </c>
      <c r="N253" s="224" t="s">
        <v>45</v>
      </c>
      <c r="O253" s="87"/>
      <c r="P253" s="225">
        <f>O253*H253</f>
        <v>0</v>
      </c>
      <c r="Q253" s="225">
        <v>0</v>
      </c>
      <c r="R253" s="225">
        <f>Q253*H253</f>
        <v>0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240</v>
      </c>
      <c r="AT253" s="227" t="s">
        <v>235</v>
      </c>
      <c r="AU253" s="227" t="s">
        <v>86</v>
      </c>
      <c r="AY253" s="20" t="s">
        <v>233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86</v>
      </c>
      <c r="BK253" s="228">
        <f>ROUND(I253*H253,2)</f>
        <v>0</v>
      </c>
      <c r="BL253" s="20" t="s">
        <v>240</v>
      </c>
      <c r="BM253" s="227" t="s">
        <v>4232</v>
      </c>
    </row>
    <row r="254" s="2" customFormat="1" ht="16.5" customHeight="1">
      <c r="A254" s="41"/>
      <c r="B254" s="42"/>
      <c r="C254" s="216" t="s">
        <v>1818</v>
      </c>
      <c r="D254" s="216" t="s">
        <v>235</v>
      </c>
      <c r="E254" s="217" t="s">
        <v>4233</v>
      </c>
      <c r="F254" s="218" t="s">
        <v>4234</v>
      </c>
      <c r="G254" s="219" t="s">
        <v>332</v>
      </c>
      <c r="H254" s="220">
        <v>95</v>
      </c>
      <c r="I254" s="221"/>
      <c r="J254" s="222">
        <f>ROUND(I254*H254,2)</f>
        <v>0</v>
      </c>
      <c r="K254" s="218" t="s">
        <v>342</v>
      </c>
      <c r="L254" s="47"/>
      <c r="M254" s="223" t="s">
        <v>21</v>
      </c>
      <c r="N254" s="224" t="s">
        <v>45</v>
      </c>
      <c r="O254" s="87"/>
      <c r="P254" s="225">
        <f>O254*H254</f>
        <v>0</v>
      </c>
      <c r="Q254" s="225">
        <v>0</v>
      </c>
      <c r="R254" s="225">
        <f>Q254*H254</f>
        <v>0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240</v>
      </c>
      <c r="AT254" s="227" t="s">
        <v>235</v>
      </c>
      <c r="AU254" s="227" t="s">
        <v>86</v>
      </c>
      <c r="AY254" s="20" t="s">
        <v>233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86</v>
      </c>
      <c r="BK254" s="228">
        <f>ROUND(I254*H254,2)</f>
        <v>0</v>
      </c>
      <c r="BL254" s="20" t="s">
        <v>240</v>
      </c>
      <c r="BM254" s="227" t="s">
        <v>3550</v>
      </c>
    </row>
    <row r="255" s="2" customFormat="1" ht="16.5" customHeight="1">
      <c r="A255" s="41"/>
      <c r="B255" s="42"/>
      <c r="C255" s="216" t="s">
        <v>1823</v>
      </c>
      <c r="D255" s="216" t="s">
        <v>235</v>
      </c>
      <c r="E255" s="217" t="s">
        <v>4214</v>
      </c>
      <c r="F255" s="218" t="s">
        <v>4047</v>
      </c>
      <c r="G255" s="219" t="s">
        <v>332</v>
      </c>
      <c r="H255" s="220">
        <v>95</v>
      </c>
      <c r="I255" s="221"/>
      <c r="J255" s="222">
        <f>ROUND(I255*H255,2)</f>
        <v>0</v>
      </c>
      <c r="K255" s="218" t="s">
        <v>342</v>
      </c>
      <c r="L255" s="47"/>
      <c r="M255" s="223" t="s">
        <v>21</v>
      </c>
      <c r="N255" s="224" t="s">
        <v>45</v>
      </c>
      <c r="O255" s="87"/>
      <c r="P255" s="225">
        <f>O255*H255</f>
        <v>0</v>
      </c>
      <c r="Q255" s="225">
        <v>0</v>
      </c>
      <c r="R255" s="225">
        <f>Q255*H255</f>
        <v>0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240</v>
      </c>
      <c r="AT255" s="227" t="s">
        <v>235</v>
      </c>
      <c r="AU255" s="227" t="s">
        <v>86</v>
      </c>
      <c r="AY255" s="20" t="s">
        <v>233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86</v>
      </c>
      <c r="BK255" s="228">
        <f>ROUND(I255*H255,2)</f>
        <v>0</v>
      </c>
      <c r="BL255" s="20" t="s">
        <v>240</v>
      </c>
      <c r="BM255" s="227" t="s">
        <v>4235</v>
      </c>
    </row>
    <row r="256" s="2" customFormat="1" ht="16.5" customHeight="1">
      <c r="A256" s="41"/>
      <c r="B256" s="42"/>
      <c r="C256" s="216" t="s">
        <v>1829</v>
      </c>
      <c r="D256" s="216" t="s">
        <v>235</v>
      </c>
      <c r="E256" s="217" t="s">
        <v>4236</v>
      </c>
      <c r="F256" s="218" t="s">
        <v>4237</v>
      </c>
      <c r="G256" s="219" t="s">
        <v>332</v>
      </c>
      <c r="H256" s="220">
        <v>66</v>
      </c>
      <c r="I256" s="221"/>
      <c r="J256" s="222">
        <f>ROUND(I256*H256,2)</f>
        <v>0</v>
      </c>
      <c r="K256" s="218" t="s">
        <v>342</v>
      </c>
      <c r="L256" s="47"/>
      <c r="M256" s="223" t="s">
        <v>21</v>
      </c>
      <c r="N256" s="224" t="s">
        <v>45</v>
      </c>
      <c r="O256" s="87"/>
      <c r="P256" s="225">
        <f>O256*H256</f>
        <v>0</v>
      </c>
      <c r="Q256" s="225">
        <v>0</v>
      </c>
      <c r="R256" s="225">
        <f>Q256*H256</f>
        <v>0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240</v>
      </c>
      <c r="AT256" s="227" t="s">
        <v>235</v>
      </c>
      <c r="AU256" s="227" t="s">
        <v>86</v>
      </c>
      <c r="AY256" s="20" t="s">
        <v>233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86</v>
      </c>
      <c r="BK256" s="228">
        <f>ROUND(I256*H256,2)</f>
        <v>0</v>
      </c>
      <c r="BL256" s="20" t="s">
        <v>240</v>
      </c>
      <c r="BM256" s="227" t="s">
        <v>4238</v>
      </c>
    </row>
    <row r="257" s="2" customFormat="1" ht="16.5" customHeight="1">
      <c r="A257" s="41"/>
      <c r="B257" s="42"/>
      <c r="C257" s="216" t="s">
        <v>1834</v>
      </c>
      <c r="D257" s="216" t="s">
        <v>235</v>
      </c>
      <c r="E257" s="217" t="s">
        <v>4239</v>
      </c>
      <c r="F257" s="218" t="s">
        <v>4047</v>
      </c>
      <c r="G257" s="219" t="s">
        <v>332</v>
      </c>
      <c r="H257" s="220">
        <v>66</v>
      </c>
      <c r="I257" s="221"/>
      <c r="J257" s="222">
        <f>ROUND(I257*H257,2)</f>
        <v>0</v>
      </c>
      <c r="K257" s="218" t="s">
        <v>342</v>
      </c>
      <c r="L257" s="47"/>
      <c r="M257" s="223" t="s">
        <v>21</v>
      </c>
      <c r="N257" s="224" t="s">
        <v>45</v>
      </c>
      <c r="O257" s="87"/>
      <c r="P257" s="225">
        <f>O257*H257</f>
        <v>0</v>
      </c>
      <c r="Q257" s="225">
        <v>0</v>
      </c>
      <c r="R257" s="225">
        <f>Q257*H257</f>
        <v>0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240</v>
      </c>
      <c r="AT257" s="227" t="s">
        <v>235</v>
      </c>
      <c r="AU257" s="227" t="s">
        <v>86</v>
      </c>
      <c r="AY257" s="20" t="s">
        <v>233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86</v>
      </c>
      <c r="BK257" s="228">
        <f>ROUND(I257*H257,2)</f>
        <v>0</v>
      </c>
      <c r="BL257" s="20" t="s">
        <v>240</v>
      </c>
      <c r="BM257" s="227" t="s">
        <v>4240</v>
      </c>
    </row>
    <row r="258" s="2" customFormat="1" ht="16.5" customHeight="1">
      <c r="A258" s="41"/>
      <c r="B258" s="42"/>
      <c r="C258" s="216" t="s">
        <v>1841</v>
      </c>
      <c r="D258" s="216" t="s">
        <v>235</v>
      </c>
      <c r="E258" s="217" t="s">
        <v>4241</v>
      </c>
      <c r="F258" s="218" t="s">
        <v>4242</v>
      </c>
      <c r="G258" s="219" t="s">
        <v>332</v>
      </c>
      <c r="H258" s="220">
        <v>250</v>
      </c>
      <c r="I258" s="221"/>
      <c r="J258" s="222">
        <f>ROUND(I258*H258,2)</f>
        <v>0</v>
      </c>
      <c r="K258" s="218" t="s">
        <v>342</v>
      </c>
      <c r="L258" s="47"/>
      <c r="M258" s="223" t="s">
        <v>21</v>
      </c>
      <c r="N258" s="224" t="s">
        <v>45</v>
      </c>
      <c r="O258" s="87"/>
      <c r="P258" s="225">
        <f>O258*H258</f>
        <v>0</v>
      </c>
      <c r="Q258" s="225">
        <v>0</v>
      </c>
      <c r="R258" s="225">
        <f>Q258*H258</f>
        <v>0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240</v>
      </c>
      <c r="AT258" s="227" t="s">
        <v>235</v>
      </c>
      <c r="AU258" s="227" t="s">
        <v>86</v>
      </c>
      <c r="AY258" s="20" t="s">
        <v>233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86</v>
      </c>
      <c r="BK258" s="228">
        <f>ROUND(I258*H258,2)</f>
        <v>0</v>
      </c>
      <c r="BL258" s="20" t="s">
        <v>240</v>
      </c>
      <c r="BM258" s="227" t="s">
        <v>4243</v>
      </c>
    </row>
    <row r="259" s="2" customFormat="1" ht="16.5" customHeight="1">
      <c r="A259" s="41"/>
      <c r="B259" s="42"/>
      <c r="C259" s="216" t="s">
        <v>3961</v>
      </c>
      <c r="D259" s="216" t="s">
        <v>235</v>
      </c>
      <c r="E259" s="217" t="s">
        <v>4244</v>
      </c>
      <c r="F259" s="218" t="s">
        <v>4047</v>
      </c>
      <c r="G259" s="219" t="s">
        <v>332</v>
      </c>
      <c r="H259" s="220">
        <v>250</v>
      </c>
      <c r="I259" s="221"/>
      <c r="J259" s="222">
        <f>ROUND(I259*H259,2)</f>
        <v>0</v>
      </c>
      <c r="K259" s="218" t="s">
        <v>342</v>
      </c>
      <c r="L259" s="47"/>
      <c r="M259" s="223" t="s">
        <v>21</v>
      </c>
      <c r="N259" s="224" t="s">
        <v>45</v>
      </c>
      <c r="O259" s="87"/>
      <c r="P259" s="225">
        <f>O259*H259</f>
        <v>0</v>
      </c>
      <c r="Q259" s="225">
        <v>0</v>
      </c>
      <c r="R259" s="225">
        <f>Q259*H259</f>
        <v>0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240</v>
      </c>
      <c r="AT259" s="227" t="s">
        <v>235</v>
      </c>
      <c r="AU259" s="227" t="s">
        <v>86</v>
      </c>
      <c r="AY259" s="20" t="s">
        <v>233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86</v>
      </c>
      <c r="BK259" s="228">
        <f>ROUND(I259*H259,2)</f>
        <v>0</v>
      </c>
      <c r="BL259" s="20" t="s">
        <v>240</v>
      </c>
      <c r="BM259" s="227" t="s">
        <v>4245</v>
      </c>
    </row>
    <row r="260" s="2" customFormat="1" ht="16.5" customHeight="1">
      <c r="A260" s="41"/>
      <c r="B260" s="42"/>
      <c r="C260" s="216" t="s">
        <v>1849</v>
      </c>
      <c r="D260" s="216" t="s">
        <v>235</v>
      </c>
      <c r="E260" s="217" t="s">
        <v>4246</v>
      </c>
      <c r="F260" s="218" t="s">
        <v>4247</v>
      </c>
      <c r="G260" s="219" t="s">
        <v>332</v>
      </c>
      <c r="H260" s="220">
        <v>830</v>
      </c>
      <c r="I260" s="221"/>
      <c r="J260" s="222">
        <f>ROUND(I260*H260,2)</f>
        <v>0</v>
      </c>
      <c r="K260" s="218" t="s">
        <v>342</v>
      </c>
      <c r="L260" s="47"/>
      <c r="M260" s="223" t="s">
        <v>21</v>
      </c>
      <c r="N260" s="224" t="s">
        <v>45</v>
      </c>
      <c r="O260" s="87"/>
      <c r="P260" s="225">
        <f>O260*H260</f>
        <v>0</v>
      </c>
      <c r="Q260" s="225">
        <v>0</v>
      </c>
      <c r="R260" s="225">
        <f>Q260*H260</f>
        <v>0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240</v>
      </c>
      <c r="AT260" s="227" t="s">
        <v>235</v>
      </c>
      <c r="AU260" s="227" t="s">
        <v>86</v>
      </c>
      <c r="AY260" s="20" t="s">
        <v>233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86</v>
      </c>
      <c r="BK260" s="228">
        <f>ROUND(I260*H260,2)</f>
        <v>0</v>
      </c>
      <c r="BL260" s="20" t="s">
        <v>240</v>
      </c>
      <c r="BM260" s="227" t="s">
        <v>4248</v>
      </c>
    </row>
    <row r="261" s="2" customFormat="1" ht="16.5" customHeight="1">
      <c r="A261" s="41"/>
      <c r="B261" s="42"/>
      <c r="C261" s="216" t="s">
        <v>1857</v>
      </c>
      <c r="D261" s="216" t="s">
        <v>235</v>
      </c>
      <c r="E261" s="217" t="s">
        <v>4249</v>
      </c>
      <c r="F261" s="218" t="s">
        <v>4047</v>
      </c>
      <c r="G261" s="219" t="s">
        <v>332</v>
      </c>
      <c r="H261" s="220">
        <v>830</v>
      </c>
      <c r="I261" s="221"/>
      <c r="J261" s="222">
        <f>ROUND(I261*H261,2)</f>
        <v>0</v>
      </c>
      <c r="K261" s="218" t="s">
        <v>342</v>
      </c>
      <c r="L261" s="47"/>
      <c r="M261" s="223" t="s">
        <v>21</v>
      </c>
      <c r="N261" s="224" t="s">
        <v>45</v>
      </c>
      <c r="O261" s="87"/>
      <c r="P261" s="225">
        <f>O261*H261</f>
        <v>0</v>
      </c>
      <c r="Q261" s="225">
        <v>0</v>
      </c>
      <c r="R261" s="225">
        <f>Q261*H261</f>
        <v>0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240</v>
      </c>
      <c r="AT261" s="227" t="s">
        <v>235</v>
      </c>
      <c r="AU261" s="227" t="s">
        <v>86</v>
      </c>
      <c r="AY261" s="20" t="s">
        <v>233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86</v>
      </c>
      <c r="BK261" s="228">
        <f>ROUND(I261*H261,2)</f>
        <v>0</v>
      </c>
      <c r="BL261" s="20" t="s">
        <v>240</v>
      </c>
      <c r="BM261" s="227" t="s">
        <v>4250</v>
      </c>
    </row>
    <row r="262" s="2" customFormat="1" ht="16.5" customHeight="1">
      <c r="A262" s="41"/>
      <c r="B262" s="42"/>
      <c r="C262" s="216" t="s">
        <v>1863</v>
      </c>
      <c r="D262" s="216" t="s">
        <v>235</v>
      </c>
      <c r="E262" s="217" t="s">
        <v>4251</v>
      </c>
      <c r="F262" s="218" t="s">
        <v>4252</v>
      </c>
      <c r="G262" s="219" t="s">
        <v>332</v>
      </c>
      <c r="H262" s="220">
        <v>30</v>
      </c>
      <c r="I262" s="221"/>
      <c r="J262" s="222">
        <f>ROUND(I262*H262,2)</f>
        <v>0</v>
      </c>
      <c r="K262" s="218" t="s">
        <v>342</v>
      </c>
      <c r="L262" s="47"/>
      <c r="M262" s="223" t="s">
        <v>21</v>
      </c>
      <c r="N262" s="224" t="s">
        <v>45</v>
      </c>
      <c r="O262" s="87"/>
      <c r="P262" s="225">
        <f>O262*H262</f>
        <v>0</v>
      </c>
      <c r="Q262" s="225">
        <v>0</v>
      </c>
      <c r="R262" s="225">
        <f>Q262*H262</f>
        <v>0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240</v>
      </c>
      <c r="AT262" s="227" t="s">
        <v>235</v>
      </c>
      <c r="AU262" s="227" t="s">
        <v>86</v>
      </c>
      <c r="AY262" s="20" t="s">
        <v>233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86</v>
      </c>
      <c r="BK262" s="228">
        <f>ROUND(I262*H262,2)</f>
        <v>0</v>
      </c>
      <c r="BL262" s="20" t="s">
        <v>240</v>
      </c>
      <c r="BM262" s="227" t="s">
        <v>4253</v>
      </c>
    </row>
    <row r="263" s="2" customFormat="1" ht="16.5" customHeight="1">
      <c r="A263" s="41"/>
      <c r="B263" s="42"/>
      <c r="C263" s="216" t="s">
        <v>1868</v>
      </c>
      <c r="D263" s="216" t="s">
        <v>235</v>
      </c>
      <c r="E263" s="217" t="s">
        <v>4254</v>
      </c>
      <c r="F263" s="218" t="s">
        <v>4047</v>
      </c>
      <c r="G263" s="219" t="s">
        <v>332</v>
      </c>
      <c r="H263" s="220">
        <v>30</v>
      </c>
      <c r="I263" s="221"/>
      <c r="J263" s="222">
        <f>ROUND(I263*H263,2)</f>
        <v>0</v>
      </c>
      <c r="K263" s="218" t="s">
        <v>342</v>
      </c>
      <c r="L263" s="47"/>
      <c r="M263" s="223" t="s">
        <v>21</v>
      </c>
      <c r="N263" s="224" t="s">
        <v>45</v>
      </c>
      <c r="O263" s="87"/>
      <c r="P263" s="225">
        <f>O263*H263</f>
        <v>0</v>
      </c>
      <c r="Q263" s="225">
        <v>0</v>
      </c>
      <c r="R263" s="225">
        <f>Q263*H263</f>
        <v>0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240</v>
      </c>
      <c r="AT263" s="227" t="s">
        <v>235</v>
      </c>
      <c r="AU263" s="227" t="s">
        <v>86</v>
      </c>
      <c r="AY263" s="20" t="s">
        <v>233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86</v>
      </c>
      <c r="BK263" s="228">
        <f>ROUND(I263*H263,2)</f>
        <v>0</v>
      </c>
      <c r="BL263" s="20" t="s">
        <v>240</v>
      </c>
      <c r="BM263" s="227" t="s">
        <v>4255</v>
      </c>
    </row>
    <row r="264" s="2" customFormat="1" ht="16.5" customHeight="1">
      <c r="A264" s="41"/>
      <c r="B264" s="42"/>
      <c r="C264" s="216" t="s">
        <v>1873</v>
      </c>
      <c r="D264" s="216" t="s">
        <v>235</v>
      </c>
      <c r="E264" s="217" t="s">
        <v>4256</v>
      </c>
      <c r="F264" s="218" t="s">
        <v>4257</v>
      </c>
      <c r="G264" s="219" t="s">
        <v>332</v>
      </c>
      <c r="H264" s="220">
        <v>35</v>
      </c>
      <c r="I264" s="221"/>
      <c r="J264" s="222">
        <f>ROUND(I264*H264,2)</f>
        <v>0</v>
      </c>
      <c r="K264" s="218" t="s">
        <v>342</v>
      </c>
      <c r="L264" s="47"/>
      <c r="M264" s="223" t="s">
        <v>21</v>
      </c>
      <c r="N264" s="224" t="s">
        <v>45</v>
      </c>
      <c r="O264" s="87"/>
      <c r="P264" s="225">
        <f>O264*H264</f>
        <v>0</v>
      </c>
      <c r="Q264" s="225">
        <v>0</v>
      </c>
      <c r="R264" s="225">
        <f>Q264*H264</f>
        <v>0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240</v>
      </c>
      <c r="AT264" s="227" t="s">
        <v>235</v>
      </c>
      <c r="AU264" s="227" t="s">
        <v>86</v>
      </c>
      <c r="AY264" s="20" t="s">
        <v>233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86</v>
      </c>
      <c r="BK264" s="228">
        <f>ROUND(I264*H264,2)</f>
        <v>0</v>
      </c>
      <c r="BL264" s="20" t="s">
        <v>240</v>
      </c>
      <c r="BM264" s="227" t="s">
        <v>4258</v>
      </c>
    </row>
    <row r="265" s="2" customFormat="1" ht="16.5" customHeight="1">
      <c r="A265" s="41"/>
      <c r="B265" s="42"/>
      <c r="C265" s="216" t="s">
        <v>1878</v>
      </c>
      <c r="D265" s="216" t="s">
        <v>235</v>
      </c>
      <c r="E265" s="217" t="s">
        <v>4259</v>
      </c>
      <c r="F265" s="218" t="s">
        <v>4047</v>
      </c>
      <c r="G265" s="219" t="s">
        <v>332</v>
      </c>
      <c r="H265" s="220">
        <v>35</v>
      </c>
      <c r="I265" s="221"/>
      <c r="J265" s="222">
        <f>ROUND(I265*H265,2)</f>
        <v>0</v>
      </c>
      <c r="K265" s="218" t="s">
        <v>342</v>
      </c>
      <c r="L265" s="47"/>
      <c r="M265" s="223" t="s">
        <v>21</v>
      </c>
      <c r="N265" s="224" t="s">
        <v>45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240</v>
      </c>
      <c r="AT265" s="227" t="s">
        <v>235</v>
      </c>
      <c r="AU265" s="227" t="s">
        <v>86</v>
      </c>
      <c r="AY265" s="20" t="s">
        <v>233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86</v>
      </c>
      <c r="BK265" s="228">
        <f>ROUND(I265*H265,2)</f>
        <v>0</v>
      </c>
      <c r="BL265" s="20" t="s">
        <v>240</v>
      </c>
      <c r="BM265" s="227" t="s">
        <v>4260</v>
      </c>
    </row>
    <row r="266" s="2" customFormat="1" ht="16.5" customHeight="1">
      <c r="A266" s="41"/>
      <c r="B266" s="42"/>
      <c r="C266" s="216" t="s">
        <v>1883</v>
      </c>
      <c r="D266" s="216" t="s">
        <v>235</v>
      </c>
      <c r="E266" s="217" t="s">
        <v>4261</v>
      </c>
      <c r="F266" s="218" t="s">
        <v>4262</v>
      </c>
      <c r="G266" s="219" t="s">
        <v>332</v>
      </c>
      <c r="H266" s="220">
        <v>192</v>
      </c>
      <c r="I266" s="221"/>
      <c r="J266" s="222">
        <f>ROUND(I266*H266,2)</f>
        <v>0</v>
      </c>
      <c r="K266" s="218" t="s">
        <v>342</v>
      </c>
      <c r="L266" s="47"/>
      <c r="M266" s="223" t="s">
        <v>21</v>
      </c>
      <c r="N266" s="224" t="s">
        <v>45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240</v>
      </c>
      <c r="AT266" s="227" t="s">
        <v>235</v>
      </c>
      <c r="AU266" s="227" t="s">
        <v>86</v>
      </c>
      <c r="AY266" s="20" t="s">
        <v>233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86</v>
      </c>
      <c r="BK266" s="228">
        <f>ROUND(I266*H266,2)</f>
        <v>0</v>
      </c>
      <c r="BL266" s="20" t="s">
        <v>240</v>
      </c>
      <c r="BM266" s="227" t="s">
        <v>4263</v>
      </c>
    </row>
    <row r="267" s="2" customFormat="1" ht="16.5" customHeight="1">
      <c r="A267" s="41"/>
      <c r="B267" s="42"/>
      <c r="C267" s="216" t="s">
        <v>1888</v>
      </c>
      <c r="D267" s="216" t="s">
        <v>235</v>
      </c>
      <c r="E267" s="217" t="s">
        <v>4264</v>
      </c>
      <c r="F267" s="218" t="s">
        <v>4047</v>
      </c>
      <c r="G267" s="219" t="s">
        <v>332</v>
      </c>
      <c r="H267" s="220">
        <v>192</v>
      </c>
      <c r="I267" s="221"/>
      <c r="J267" s="222">
        <f>ROUND(I267*H267,2)</f>
        <v>0</v>
      </c>
      <c r="K267" s="218" t="s">
        <v>342</v>
      </c>
      <c r="L267" s="47"/>
      <c r="M267" s="223" t="s">
        <v>21</v>
      </c>
      <c r="N267" s="224" t="s">
        <v>45</v>
      </c>
      <c r="O267" s="87"/>
      <c r="P267" s="225">
        <f>O267*H267</f>
        <v>0</v>
      </c>
      <c r="Q267" s="225">
        <v>0</v>
      </c>
      <c r="R267" s="225">
        <f>Q267*H267</f>
        <v>0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240</v>
      </c>
      <c r="AT267" s="227" t="s">
        <v>235</v>
      </c>
      <c r="AU267" s="227" t="s">
        <v>86</v>
      </c>
      <c r="AY267" s="20" t="s">
        <v>233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86</v>
      </c>
      <c r="BK267" s="228">
        <f>ROUND(I267*H267,2)</f>
        <v>0</v>
      </c>
      <c r="BL267" s="20" t="s">
        <v>240</v>
      </c>
      <c r="BM267" s="227" t="s">
        <v>4265</v>
      </c>
    </row>
    <row r="268" s="2" customFormat="1" ht="16.5" customHeight="1">
      <c r="A268" s="41"/>
      <c r="B268" s="42"/>
      <c r="C268" s="216" t="s">
        <v>1892</v>
      </c>
      <c r="D268" s="216" t="s">
        <v>235</v>
      </c>
      <c r="E268" s="217" t="s">
        <v>4266</v>
      </c>
      <c r="F268" s="218" t="s">
        <v>4267</v>
      </c>
      <c r="G268" s="219" t="s">
        <v>332</v>
      </c>
      <c r="H268" s="220">
        <v>364</v>
      </c>
      <c r="I268" s="221"/>
      <c r="J268" s="222">
        <f>ROUND(I268*H268,2)</f>
        <v>0</v>
      </c>
      <c r="K268" s="218" t="s">
        <v>342</v>
      </c>
      <c r="L268" s="47"/>
      <c r="M268" s="223" t="s">
        <v>21</v>
      </c>
      <c r="N268" s="224" t="s">
        <v>45</v>
      </c>
      <c r="O268" s="87"/>
      <c r="P268" s="225">
        <f>O268*H268</f>
        <v>0</v>
      </c>
      <c r="Q268" s="225">
        <v>0</v>
      </c>
      <c r="R268" s="225">
        <f>Q268*H268</f>
        <v>0</v>
      </c>
      <c r="S268" s="225">
        <v>0</v>
      </c>
      <c r="T268" s="226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7" t="s">
        <v>240</v>
      </c>
      <c r="AT268" s="227" t="s">
        <v>235</v>
      </c>
      <c r="AU268" s="227" t="s">
        <v>86</v>
      </c>
      <c r="AY268" s="20" t="s">
        <v>233</v>
      </c>
      <c r="BE268" s="228">
        <f>IF(N268="základní",J268,0)</f>
        <v>0</v>
      </c>
      <c r="BF268" s="228">
        <f>IF(N268="snížená",J268,0)</f>
        <v>0</v>
      </c>
      <c r="BG268" s="228">
        <f>IF(N268="zákl. přenesená",J268,0)</f>
        <v>0</v>
      </c>
      <c r="BH268" s="228">
        <f>IF(N268="sníž. přenesená",J268,0)</f>
        <v>0</v>
      </c>
      <c r="BI268" s="228">
        <f>IF(N268="nulová",J268,0)</f>
        <v>0</v>
      </c>
      <c r="BJ268" s="20" t="s">
        <v>86</v>
      </c>
      <c r="BK268" s="228">
        <f>ROUND(I268*H268,2)</f>
        <v>0</v>
      </c>
      <c r="BL268" s="20" t="s">
        <v>240</v>
      </c>
      <c r="BM268" s="227" t="s">
        <v>4268</v>
      </c>
    </row>
    <row r="269" s="2" customFormat="1" ht="16.5" customHeight="1">
      <c r="A269" s="41"/>
      <c r="B269" s="42"/>
      <c r="C269" s="216" t="s">
        <v>1899</v>
      </c>
      <c r="D269" s="216" t="s">
        <v>235</v>
      </c>
      <c r="E269" s="217" t="s">
        <v>4249</v>
      </c>
      <c r="F269" s="218" t="s">
        <v>4047</v>
      </c>
      <c r="G269" s="219" t="s">
        <v>332</v>
      </c>
      <c r="H269" s="220">
        <v>364</v>
      </c>
      <c r="I269" s="221"/>
      <c r="J269" s="222">
        <f>ROUND(I269*H269,2)</f>
        <v>0</v>
      </c>
      <c r="K269" s="218" t="s">
        <v>342</v>
      </c>
      <c r="L269" s="47"/>
      <c r="M269" s="223" t="s">
        <v>21</v>
      </c>
      <c r="N269" s="224" t="s">
        <v>45</v>
      </c>
      <c r="O269" s="87"/>
      <c r="P269" s="225">
        <f>O269*H269</f>
        <v>0</v>
      </c>
      <c r="Q269" s="225">
        <v>0</v>
      </c>
      <c r="R269" s="225">
        <f>Q269*H269</f>
        <v>0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240</v>
      </c>
      <c r="AT269" s="227" t="s">
        <v>235</v>
      </c>
      <c r="AU269" s="227" t="s">
        <v>86</v>
      </c>
      <c r="AY269" s="20" t="s">
        <v>233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86</v>
      </c>
      <c r="BK269" s="228">
        <f>ROUND(I269*H269,2)</f>
        <v>0</v>
      </c>
      <c r="BL269" s="20" t="s">
        <v>240</v>
      </c>
      <c r="BM269" s="227" t="s">
        <v>4269</v>
      </c>
    </row>
    <row r="270" s="2" customFormat="1" ht="37.8" customHeight="1">
      <c r="A270" s="41"/>
      <c r="B270" s="42"/>
      <c r="C270" s="216" t="s">
        <v>1913</v>
      </c>
      <c r="D270" s="216" t="s">
        <v>235</v>
      </c>
      <c r="E270" s="217" t="s">
        <v>4270</v>
      </c>
      <c r="F270" s="218" t="s">
        <v>4271</v>
      </c>
      <c r="G270" s="219" t="s">
        <v>3393</v>
      </c>
      <c r="H270" s="220">
        <v>1</v>
      </c>
      <c r="I270" s="221"/>
      <c r="J270" s="222">
        <f>ROUND(I270*H270,2)</f>
        <v>0</v>
      </c>
      <c r="K270" s="218" t="s">
        <v>342</v>
      </c>
      <c r="L270" s="47"/>
      <c r="M270" s="223" t="s">
        <v>21</v>
      </c>
      <c r="N270" s="224" t="s">
        <v>45</v>
      </c>
      <c r="O270" s="87"/>
      <c r="P270" s="225">
        <f>O270*H270</f>
        <v>0</v>
      </c>
      <c r="Q270" s="225">
        <v>0</v>
      </c>
      <c r="R270" s="225">
        <f>Q270*H270</f>
        <v>0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240</v>
      </c>
      <c r="AT270" s="227" t="s">
        <v>235</v>
      </c>
      <c r="AU270" s="227" t="s">
        <v>86</v>
      </c>
      <c r="AY270" s="20" t="s">
        <v>233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86</v>
      </c>
      <c r="BK270" s="228">
        <f>ROUND(I270*H270,2)</f>
        <v>0</v>
      </c>
      <c r="BL270" s="20" t="s">
        <v>240</v>
      </c>
      <c r="BM270" s="227" t="s">
        <v>4272</v>
      </c>
    </row>
    <row r="271" s="12" customFormat="1" ht="22.8" customHeight="1">
      <c r="A271" s="12"/>
      <c r="B271" s="200"/>
      <c r="C271" s="201"/>
      <c r="D271" s="202" t="s">
        <v>72</v>
      </c>
      <c r="E271" s="214" t="s">
        <v>4273</v>
      </c>
      <c r="F271" s="214" t="s">
        <v>4274</v>
      </c>
      <c r="G271" s="201"/>
      <c r="H271" s="201"/>
      <c r="I271" s="204"/>
      <c r="J271" s="215">
        <f>BK271</f>
        <v>0</v>
      </c>
      <c r="K271" s="201"/>
      <c r="L271" s="206"/>
      <c r="M271" s="207"/>
      <c r="N271" s="208"/>
      <c r="O271" s="208"/>
      <c r="P271" s="209">
        <f>SUM(P272:P278)</f>
        <v>0</v>
      </c>
      <c r="Q271" s="208"/>
      <c r="R271" s="209">
        <f>SUM(R272:R278)</f>
        <v>0</v>
      </c>
      <c r="S271" s="208"/>
      <c r="T271" s="210">
        <f>SUM(T272:T278)</f>
        <v>0</v>
      </c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R271" s="211" t="s">
        <v>80</v>
      </c>
      <c r="AT271" s="212" t="s">
        <v>72</v>
      </c>
      <c r="AU271" s="212" t="s">
        <v>80</v>
      </c>
      <c r="AY271" s="211" t="s">
        <v>233</v>
      </c>
      <c r="BK271" s="213">
        <f>SUM(BK272:BK278)</f>
        <v>0</v>
      </c>
    </row>
    <row r="272" s="2" customFormat="1" ht="16.5" customHeight="1">
      <c r="A272" s="41"/>
      <c r="B272" s="42"/>
      <c r="C272" s="216" t="s">
        <v>1928</v>
      </c>
      <c r="D272" s="216" t="s">
        <v>235</v>
      </c>
      <c r="E272" s="217" t="s">
        <v>4275</v>
      </c>
      <c r="F272" s="218" t="s">
        <v>4276</v>
      </c>
      <c r="G272" s="219" t="s">
        <v>494</v>
      </c>
      <c r="H272" s="220">
        <v>1</v>
      </c>
      <c r="I272" s="221"/>
      <c r="J272" s="222">
        <f>ROUND(I272*H272,2)</f>
        <v>0</v>
      </c>
      <c r="K272" s="218" t="s">
        <v>342</v>
      </c>
      <c r="L272" s="47"/>
      <c r="M272" s="223" t="s">
        <v>21</v>
      </c>
      <c r="N272" s="224" t="s">
        <v>45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240</v>
      </c>
      <c r="AT272" s="227" t="s">
        <v>235</v>
      </c>
      <c r="AU272" s="227" t="s">
        <v>86</v>
      </c>
      <c r="AY272" s="20" t="s">
        <v>233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86</v>
      </c>
      <c r="BK272" s="228">
        <f>ROUND(I272*H272,2)</f>
        <v>0</v>
      </c>
      <c r="BL272" s="20" t="s">
        <v>240</v>
      </c>
      <c r="BM272" s="227" t="s">
        <v>4277</v>
      </c>
    </row>
    <row r="273" s="2" customFormat="1" ht="16.5" customHeight="1">
      <c r="A273" s="41"/>
      <c r="B273" s="42"/>
      <c r="C273" s="216" t="s">
        <v>1951</v>
      </c>
      <c r="D273" s="216" t="s">
        <v>235</v>
      </c>
      <c r="E273" s="217" t="s">
        <v>4278</v>
      </c>
      <c r="F273" s="218" t="s">
        <v>4279</v>
      </c>
      <c r="G273" s="219" t="s">
        <v>4280</v>
      </c>
      <c r="H273" s="220">
        <v>20</v>
      </c>
      <c r="I273" s="221"/>
      <c r="J273" s="222">
        <f>ROUND(I273*H273,2)</f>
        <v>0</v>
      </c>
      <c r="K273" s="218" t="s">
        <v>342</v>
      </c>
      <c r="L273" s="47"/>
      <c r="M273" s="223" t="s">
        <v>21</v>
      </c>
      <c r="N273" s="224" t="s">
        <v>45</v>
      </c>
      <c r="O273" s="87"/>
      <c r="P273" s="225">
        <f>O273*H273</f>
        <v>0</v>
      </c>
      <c r="Q273" s="225">
        <v>0</v>
      </c>
      <c r="R273" s="225">
        <f>Q273*H273</f>
        <v>0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240</v>
      </c>
      <c r="AT273" s="227" t="s">
        <v>235</v>
      </c>
      <c r="AU273" s="227" t="s">
        <v>86</v>
      </c>
      <c r="AY273" s="20" t="s">
        <v>233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86</v>
      </c>
      <c r="BK273" s="228">
        <f>ROUND(I273*H273,2)</f>
        <v>0</v>
      </c>
      <c r="BL273" s="20" t="s">
        <v>240</v>
      </c>
      <c r="BM273" s="227" t="s">
        <v>1270</v>
      </c>
    </row>
    <row r="274" s="2" customFormat="1" ht="16.5" customHeight="1">
      <c r="A274" s="41"/>
      <c r="B274" s="42"/>
      <c r="C274" s="216" t="s">
        <v>1957</v>
      </c>
      <c r="D274" s="216" t="s">
        <v>235</v>
      </c>
      <c r="E274" s="217" t="s">
        <v>4281</v>
      </c>
      <c r="F274" s="218" t="s">
        <v>4282</v>
      </c>
      <c r="G274" s="219" t="s">
        <v>494</v>
      </c>
      <c r="H274" s="220">
        <v>1</v>
      </c>
      <c r="I274" s="221"/>
      <c r="J274" s="222">
        <f>ROUND(I274*H274,2)</f>
        <v>0</v>
      </c>
      <c r="K274" s="218" t="s">
        <v>342</v>
      </c>
      <c r="L274" s="47"/>
      <c r="M274" s="223" t="s">
        <v>21</v>
      </c>
      <c r="N274" s="224" t="s">
        <v>45</v>
      </c>
      <c r="O274" s="87"/>
      <c r="P274" s="225">
        <f>O274*H274</f>
        <v>0</v>
      </c>
      <c r="Q274" s="225">
        <v>0</v>
      </c>
      <c r="R274" s="225">
        <f>Q274*H274</f>
        <v>0</v>
      </c>
      <c r="S274" s="225">
        <v>0</v>
      </c>
      <c r="T274" s="226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7" t="s">
        <v>240</v>
      </c>
      <c r="AT274" s="227" t="s">
        <v>235</v>
      </c>
      <c r="AU274" s="227" t="s">
        <v>86</v>
      </c>
      <c r="AY274" s="20" t="s">
        <v>233</v>
      </c>
      <c r="BE274" s="228">
        <f>IF(N274="základní",J274,0)</f>
        <v>0</v>
      </c>
      <c r="BF274" s="228">
        <f>IF(N274="snížená",J274,0)</f>
        <v>0</v>
      </c>
      <c r="BG274" s="228">
        <f>IF(N274="zákl. přenesená",J274,0)</f>
        <v>0</v>
      </c>
      <c r="BH274" s="228">
        <f>IF(N274="sníž. přenesená",J274,0)</f>
        <v>0</v>
      </c>
      <c r="BI274" s="228">
        <f>IF(N274="nulová",J274,0)</f>
        <v>0</v>
      </c>
      <c r="BJ274" s="20" t="s">
        <v>86</v>
      </c>
      <c r="BK274" s="228">
        <f>ROUND(I274*H274,2)</f>
        <v>0</v>
      </c>
      <c r="BL274" s="20" t="s">
        <v>240</v>
      </c>
      <c r="BM274" s="227" t="s">
        <v>4283</v>
      </c>
    </row>
    <row r="275" s="2" customFormat="1" ht="16.5" customHeight="1">
      <c r="A275" s="41"/>
      <c r="B275" s="42"/>
      <c r="C275" s="216" t="s">
        <v>1964</v>
      </c>
      <c r="D275" s="216" t="s">
        <v>235</v>
      </c>
      <c r="E275" s="217" t="s">
        <v>4284</v>
      </c>
      <c r="F275" s="218" t="s">
        <v>4285</v>
      </c>
      <c r="G275" s="219" t="s">
        <v>4280</v>
      </c>
      <c r="H275" s="220">
        <v>40</v>
      </c>
      <c r="I275" s="221"/>
      <c r="J275" s="222">
        <f>ROUND(I275*H275,2)</f>
        <v>0</v>
      </c>
      <c r="K275" s="218" t="s">
        <v>342</v>
      </c>
      <c r="L275" s="47"/>
      <c r="M275" s="223" t="s">
        <v>21</v>
      </c>
      <c r="N275" s="224" t="s">
        <v>45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240</v>
      </c>
      <c r="AT275" s="227" t="s">
        <v>235</v>
      </c>
      <c r="AU275" s="227" t="s">
        <v>86</v>
      </c>
      <c r="AY275" s="20" t="s">
        <v>233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86</v>
      </c>
      <c r="BK275" s="228">
        <f>ROUND(I275*H275,2)</f>
        <v>0</v>
      </c>
      <c r="BL275" s="20" t="s">
        <v>240</v>
      </c>
      <c r="BM275" s="227" t="s">
        <v>4286</v>
      </c>
    </row>
    <row r="276" s="2" customFormat="1" ht="16.5" customHeight="1">
      <c r="A276" s="41"/>
      <c r="B276" s="42"/>
      <c r="C276" s="216" t="s">
        <v>1970</v>
      </c>
      <c r="D276" s="216" t="s">
        <v>235</v>
      </c>
      <c r="E276" s="217" t="s">
        <v>4287</v>
      </c>
      <c r="F276" s="218" t="s">
        <v>4288</v>
      </c>
      <c r="G276" s="219" t="s">
        <v>279</v>
      </c>
      <c r="H276" s="220">
        <v>3</v>
      </c>
      <c r="I276" s="221"/>
      <c r="J276" s="222">
        <f>ROUND(I276*H276,2)</f>
        <v>0</v>
      </c>
      <c r="K276" s="218" t="s">
        <v>342</v>
      </c>
      <c r="L276" s="47"/>
      <c r="M276" s="223" t="s">
        <v>21</v>
      </c>
      <c r="N276" s="224" t="s">
        <v>45</v>
      </c>
      <c r="O276" s="87"/>
      <c r="P276" s="225">
        <f>O276*H276</f>
        <v>0</v>
      </c>
      <c r="Q276" s="225">
        <v>0</v>
      </c>
      <c r="R276" s="225">
        <f>Q276*H276</f>
        <v>0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240</v>
      </c>
      <c r="AT276" s="227" t="s">
        <v>235</v>
      </c>
      <c r="AU276" s="227" t="s">
        <v>86</v>
      </c>
      <c r="AY276" s="20" t="s">
        <v>233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86</v>
      </c>
      <c r="BK276" s="228">
        <f>ROUND(I276*H276,2)</f>
        <v>0</v>
      </c>
      <c r="BL276" s="20" t="s">
        <v>240</v>
      </c>
      <c r="BM276" s="227" t="s">
        <v>4289</v>
      </c>
    </row>
    <row r="277" s="2" customFormat="1" ht="16.5" customHeight="1">
      <c r="A277" s="41"/>
      <c r="B277" s="42"/>
      <c r="C277" s="216" t="s">
        <v>1974</v>
      </c>
      <c r="D277" s="216" t="s">
        <v>235</v>
      </c>
      <c r="E277" s="217" t="s">
        <v>4290</v>
      </c>
      <c r="F277" s="218" t="s">
        <v>4291</v>
      </c>
      <c r="G277" s="219" t="s">
        <v>3393</v>
      </c>
      <c r="H277" s="220">
        <v>1</v>
      </c>
      <c r="I277" s="221"/>
      <c r="J277" s="222">
        <f>ROUND(I277*H277,2)</f>
        <v>0</v>
      </c>
      <c r="K277" s="218" t="s">
        <v>342</v>
      </c>
      <c r="L277" s="47"/>
      <c r="M277" s="223" t="s">
        <v>21</v>
      </c>
      <c r="N277" s="224" t="s">
        <v>45</v>
      </c>
      <c r="O277" s="87"/>
      <c r="P277" s="225">
        <f>O277*H277</f>
        <v>0</v>
      </c>
      <c r="Q277" s="225">
        <v>0</v>
      </c>
      <c r="R277" s="225">
        <f>Q277*H277</f>
        <v>0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240</v>
      </c>
      <c r="AT277" s="227" t="s">
        <v>235</v>
      </c>
      <c r="AU277" s="227" t="s">
        <v>86</v>
      </c>
      <c r="AY277" s="20" t="s">
        <v>233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86</v>
      </c>
      <c r="BK277" s="228">
        <f>ROUND(I277*H277,2)</f>
        <v>0</v>
      </c>
      <c r="BL277" s="20" t="s">
        <v>240</v>
      </c>
      <c r="BM277" s="227" t="s">
        <v>4292</v>
      </c>
    </row>
    <row r="278" s="2" customFormat="1" ht="16.5" customHeight="1">
      <c r="A278" s="41"/>
      <c r="B278" s="42"/>
      <c r="C278" s="216" t="s">
        <v>1981</v>
      </c>
      <c r="D278" s="216" t="s">
        <v>235</v>
      </c>
      <c r="E278" s="217" t="s">
        <v>4293</v>
      </c>
      <c r="F278" s="218" t="s">
        <v>4294</v>
      </c>
      <c r="G278" s="219" t="s">
        <v>494</v>
      </c>
      <c r="H278" s="220">
        <v>1</v>
      </c>
      <c r="I278" s="221"/>
      <c r="J278" s="222">
        <f>ROUND(I278*H278,2)</f>
        <v>0</v>
      </c>
      <c r="K278" s="218" t="s">
        <v>342</v>
      </c>
      <c r="L278" s="47"/>
      <c r="M278" s="223" t="s">
        <v>21</v>
      </c>
      <c r="N278" s="224" t="s">
        <v>45</v>
      </c>
      <c r="O278" s="87"/>
      <c r="P278" s="225">
        <f>O278*H278</f>
        <v>0</v>
      </c>
      <c r="Q278" s="225">
        <v>0</v>
      </c>
      <c r="R278" s="225">
        <f>Q278*H278</f>
        <v>0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240</v>
      </c>
      <c r="AT278" s="227" t="s">
        <v>235</v>
      </c>
      <c r="AU278" s="227" t="s">
        <v>86</v>
      </c>
      <c r="AY278" s="20" t="s">
        <v>233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86</v>
      </c>
      <c r="BK278" s="228">
        <f>ROUND(I278*H278,2)</f>
        <v>0</v>
      </c>
      <c r="BL278" s="20" t="s">
        <v>240</v>
      </c>
      <c r="BM278" s="227" t="s">
        <v>4295</v>
      </c>
    </row>
    <row r="279" s="12" customFormat="1" ht="22.8" customHeight="1">
      <c r="A279" s="12"/>
      <c r="B279" s="200"/>
      <c r="C279" s="201"/>
      <c r="D279" s="202" t="s">
        <v>72</v>
      </c>
      <c r="E279" s="214" t="s">
        <v>4296</v>
      </c>
      <c r="F279" s="214" t="s">
        <v>4297</v>
      </c>
      <c r="G279" s="201"/>
      <c r="H279" s="201"/>
      <c r="I279" s="204"/>
      <c r="J279" s="215">
        <f>BK279</f>
        <v>0</v>
      </c>
      <c r="K279" s="201"/>
      <c r="L279" s="206"/>
      <c r="M279" s="207"/>
      <c r="N279" s="208"/>
      <c r="O279" s="208"/>
      <c r="P279" s="209">
        <f>SUM(P280:P316)</f>
        <v>0</v>
      </c>
      <c r="Q279" s="208"/>
      <c r="R279" s="209">
        <f>SUM(R280:R316)</f>
        <v>0</v>
      </c>
      <c r="S279" s="208"/>
      <c r="T279" s="210">
        <f>SUM(T280:T316)</f>
        <v>0</v>
      </c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R279" s="211" t="s">
        <v>80</v>
      </c>
      <c r="AT279" s="212" t="s">
        <v>72</v>
      </c>
      <c r="AU279" s="212" t="s">
        <v>80</v>
      </c>
      <c r="AY279" s="211" t="s">
        <v>233</v>
      </c>
      <c r="BK279" s="213">
        <f>SUM(BK280:BK316)</f>
        <v>0</v>
      </c>
    </row>
    <row r="280" s="2" customFormat="1" ht="16.5" customHeight="1">
      <c r="A280" s="41"/>
      <c r="B280" s="42"/>
      <c r="C280" s="216" t="s">
        <v>1985</v>
      </c>
      <c r="D280" s="216" t="s">
        <v>235</v>
      </c>
      <c r="E280" s="217" t="s">
        <v>4298</v>
      </c>
      <c r="F280" s="218" t="s">
        <v>4299</v>
      </c>
      <c r="G280" s="219" t="s">
        <v>494</v>
      </c>
      <c r="H280" s="220">
        <v>7</v>
      </c>
      <c r="I280" s="221"/>
      <c r="J280" s="222">
        <f>ROUND(I280*H280,2)</f>
        <v>0</v>
      </c>
      <c r="K280" s="218" t="s">
        <v>342</v>
      </c>
      <c r="L280" s="47"/>
      <c r="M280" s="223" t="s">
        <v>21</v>
      </c>
      <c r="N280" s="224" t="s">
        <v>45</v>
      </c>
      <c r="O280" s="87"/>
      <c r="P280" s="225">
        <f>O280*H280</f>
        <v>0</v>
      </c>
      <c r="Q280" s="225">
        <v>0</v>
      </c>
      <c r="R280" s="225">
        <f>Q280*H280</f>
        <v>0</v>
      </c>
      <c r="S280" s="225">
        <v>0</v>
      </c>
      <c r="T280" s="226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7" t="s">
        <v>240</v>
      </c>
      <c r="AT280" s="227" t="s">
        <v>235</v>
      </c>
      <c r="AU280" s="227" t="s">
        <v>86</v>
      </c>
      <c r="AY280" s="20" t="s">
        <v>233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20" t="s">
        <v>86</v>
      </c>
      <c r="BK280" s="228">
        <f>ROUND(I280*H280,2)</f>
        <v>0</v>
      </c>
      <c r="BL280" s="20" t="s">
        <v>240</v>
      </c>
      <c r="BM280" s="227" t="s">
        <v>4300</v>
      </c>
    </row>
    <row r="281" s="2" customFormat="1" ht="16.5" customHeight="1">
      <c r="A281" s="41"/>
      <c r="B281" s="42"/>
      <c r="C281" s="216" t="s">
        <v>1987</v>
      </c>
      <c r="D281" s="216" t="s">
        <v>235</v>
      </c>
      <c r="E281" s="217" t="s">
        <v>4156</v>
      </c>
      <c r="F281" s="218" t="s">
        <v>4047</v>
      </c>
      <c r="G281" s="219" t="s">
        <v>494</v>
      </c>
      <c r="H281" s="220">
        <v>7</v>
      </c>
      <c r="I281" s="221"/>
      <c r="J281" s="222">
        <f>ROUND(I281*H281,2)</f>
        <v>0</v>
      </c>
      <c r="K281" s="218" t="s">
        <v>342</v>
      </c>
      <c r="L281" s="47"/>
      <c r="M281" s="223" t="s">
        <v>21</v>
      </c>
      <c r="N281" s="224" t="s">
        <v>45</v>
      </c>
      <c r="O281" s="87"/>
      <c r="P281" s="225">
        <f>O281*H281</f>
        <v>0</v>
      </c>
      <c r="Q281" s="225">
        <v>0</v>
      </c>
      <c r="R281" s="225">
        <f>Q281*H281</f>
        <v>0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240</v>
      </c>
      <c r="AT281" s="227" t="s">
        <v>235</v>
      </c>
      <c r="AU281" s="227" t="s">
        <v>86</v>
      </c>
      <c r="AY281" s="20" t="s">
        <v>233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86</v>
      </c>
      <c r="BK281" s="228">
        <f>ROUND(I281*H281,2)</f>
        <v>0</v>
      </c>
      <c r="BL281" s="20" t="s">
        <v>240</v>
      </c>
      <c r="BM281" s="227" t="s">
        <v>4301</v>
      </c>
    </row>
    <row r="282" s="2" customFormat="1" ht="16.5" customHeight="1">
      <c r="A282" s="41"/>
      <c r="B282" s="42"/>
      <c r="C282" s="216" t="s">
        <v>2002</v>
      </c>
      <c r="D282" s="216" t="s">
        <v>235</v>
      </c>
      <c r="E282" s="217" t="s">
        <v>4302</v>
      </c>
      <c r="F282" s="218" t="s">
        <v>4303</v>
      </c>
      <c r="G282" s="219" t="s">
        <v>494</v>
      </c>
      <c r="H282" s="220">
        <v>7</v>
      </c>
      <c r="I282" s="221"/>
      <c r="J282" s="222">
        <f>ROUND(I282*H282,2)</f>
        <v>0</v>
      </c>
      <c r="K282" s="218" t="s">
        <v>342</v>
      </c>
      <c r="L282" s="47"/>
      <c r="M282" s="223" t="s">
        <v>21</v>
      </c>
      <c r="N282" s="224" t="s">
        <v>45</v>
      </c>
      <c r="O282" s="87"/>
      <c r="P282" s="225">
        <f>O282*H282</f>
        <v>0</v>
      </c>
      <c r="Q282" s="225">
        <v>0</v>
      </c>
      <c r="R282" s="225">
        <f>Q282*H282</f>
        <v>0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240</v>
      </c>
      <c r="AT282" s="227" t="s">
        <v>235</v>
      </c>
      <c r="AU282" s="227" t="s">
        <v>86</v>
      </c>
      <c r="AY282" s="20" t="s">
        <v>233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86</v>
      </c>
      <c r="BK282" s="228">
        <f>ROUND(I282*H282,2)</f>
        <v>0</v>
      </c>
      <c r="BL282" s="20" t="s">
        <v>240</v>
      </c>
      <c r="BM282" s="227" t="s">
        <v>4304</v>
      </c>
    </row>
    <row r="283" s="2" customFormat="1" ht="16.5" customHeight="1">
      <c r="A283" s="41"/>
      <c r="B283" s="42"/>
      <c r="C283" s="216" t="s">
        <v>2006</v>
      </c>
      <c r="D283" s="216" t="s">
        <v>235</v>
      </c>
      <c r="E283" s="217" t="s">
        <v>4156</v>
      </c>
      <c r="F283" s="218" t="s">
        <v>4047</v>
      </c>
      <c r="G283" s="219" t="s">
        <v>494</v>
      </c>
      <c r="H283" s="220">
        <v>7</v>
      </c>
      <c r="I283" s="221"/>
      <c r="J283" s="222">
        <f>ROUND(I283*H283,2)</f>
        <v>0</v>
      </c>
      <c r="K283" s="218" t="s">
        <v>342</v>
      </c>
      <c r="L283" s="47"/>
      <c r="M283" s="223" t="s">
        <v>21</v>
      </c>
      <c r="N283" s="224" t="s">
        <v>45</v>
      </c>
      <c r="O283" s="87"/>
      <c r="P283" s="225">
        <f>O283*H283</f>
        <v>0</v>
      </c>
      <c r="Q283" s="225">
        <v>0</v>
      </c>
      <c r="R283" s="225">
        <f>Q283*H283</f>
        <v>0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240</v>
      </c>
      <c r="AT283" s="227" t="s">
        <v>235</v>
      </c>
      <c r="AU283" s="227" t="s">
        <v>86</v>
      </c>
      <c r="AY283" s="20" t="s">
        <v>233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86</v>
      </c>
      <c r="BK283" s="228">
        <f>ROUND(I283*H283,2)</f>
        <v>0</v>
      </c>
      <c r="BL283" s="20" t="s">
        <v>240</v>
      </c>
      <c r="BM283" s="227" t="s">
        <v>4305</v>
      </c>
    </row>
    <row r="284" s="2" customFormat="1" ht="16.5" customHeight="1">
      <c r="A284" s="41"/>
      <c r="B284" s="42"/>
      <c r="C284" s="216" t="s">
        <v>2010</v>
      </c>
      <c r="D284" s="216" t="s">
        <v>235</v>
      </c>
      <c r="E284" s="217" t="s">
        <v>4306</v>
      </c>
      <c r="F284" s="218" t="s">
        <v>4307</v>
      </c>
      <c r="G284" s="219" t="s">
        <v>332</v>
      </c>
      <c r="H284" s="220">
        <v>365</v>
      </c>
      <c r="I284" s="221"/>
      <c r="J284" s="222">
        <f>ROUND(I284*H284,2)</f>
        <v>0</v>
      </c>
      <c r="K284" s="218" t="s">
        <v>342</v>
      </c>
      <c r="L284" s="47"/>
      <c r="M284" s="223" t="s">
        <v>21</v>
      </c>
      <c r="N284" s="224" t="s">
        <v>45</v>
      </c>
      <c r="O284" s="87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240</v>
      </c>
      <c r="AT284" s="227" t="s">
        <v>235</v>
      </c>
      <c r="AU284" s="227" t="s">
        <v>86</v>
      </c>
      <c r="AY284" s="20" t="s">
        <v>233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86</v>
      </c>
      <c r="BK284" s="228">
        <f>ROUND(I284*H284,2)</f>
        <v>0</v>
      </c>
      <c r="BL284" s="20" t="s">
        <v>240</v>
      </c>
      <c r="BM284" s="227" t="s">
        <v>4308</v>
      </c>
    </row>
    <row r="285" s="2" customFormat="1" ht="16.5" customHeight="1">
      <c r="A285" s="41"/>
      <c r="B285" s="42"/>
      <c r="C285" s="216" t="s">
        <v>2015</v>
      </c>
      <c r="D285" s="216" t="s">
        <v>235</v>
      </c>
      <c r="E285" s="217" t="s">
        <v>4309</v>
      </c>
      <c r="F285" s="218" t="s">
        <v>4310</v>
      </c>
      <c r="G285" s="219" t="s">
        <v>332</v>
      </c>
      <c r="H285" s="220">
        <v>365</v>
      </c>
      <c r="I285" s="221"/>
      <c r="J285" s="222">
        <f>ROUND(I285*H285,2)</f>
        <v>0</v>
      </c>
      <c r="K285" s="218" t="s">
        <v>342</v>
      </c>
      <c r="L285" s="47"/>
      <c r="M285" s="223" t="s">
        <v>21</v>
      </c>
      <c r="N285" s="224" t="s">
        <v>45</v>
      </c>
      <c r="O285" s="87"/>
      <c r="P285" s="225">
        <f>O285*H285</f>
        <v>0</v>
      </c>
      <c r="Q285" s="225">
        <v>0</v>
      </c>
      <c r="R285" s="225">
        <f>Q285*H285</f>
        <v>0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240</v>
      </c>
      <c r="AT285" s="227" t="s">
        <v>235</v>
      </c>
      <c r="AU285" s="227" t="s">
        <v>86</v>
      </c>
      <c r="AY285" s="20" t="s">
        <v>233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86</v>
      </c>
      <c r="BK285" s="228">
        <f>ROUND(I285*H285,2)</f>
        <v>0</v>
      </c>
      <c r="BL285" s="20" t="s">
        <v>240</v>
      </c>
      <c r="BM285" s="227" t="s">
        <v>4311</v>
      </c>
    </row>
    <row r="286" s="2" customFormat="1" ht="16.5" customHeight="1">
      <c r="A286" s="41"/>
      <c r="B286" s="42"/>
      <c r="C286" s="216" t="s">
        <v>2020</v>
      </c>
      <c r="D286" s="216" t="s">
        <v>235</v>
      </c>
      <c r="E286" s="217" t="s">
        <v>4312</v>
      </c>
      <c r="F286" s="218" t="s">
        <v>4313</v>
      </c>
      <c r="G286" s="219" t="s">
        <v>494</v>
      </c>
      <c r="H286" s="220">
        <v>16</v>
      </c>
      <c r="I286" s="221"/>
      <c r="J286" s="222">
        <f>ROUND(I286*H286,2)</f>
        <v>0</v>
      </c>
      <c r="K286" s="218" t="s">
        <v>342</v>
      </c>
      <c r="L286" s="47"/>
      <c r="M286" s="223" t="s">
        <v>21</v>
      </c>
      <c r="N286" s="224" t="s">
        <v>45</v>
      </c>
      <c r="O286" s="87"/>
      <c r="P286" s="225">
        <f>O286*H286</f>
        <v>0</v>
      </c>
      <c r="Q286" s="225">
        <v>0</v>
      </c>
      <c r="R286" s="225">
        <f>Q286*H286</f>
        <v>0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240</v>
      </c>
      <c r="AT286" s="227" t="s">
        <v>235</v>
      </c>
      <c r="AU286" s="227" t="s">
        <v>86</v>
      </c>
      <c r="AY286" s="20" t="s">
        <v>233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86</v>
      </c>
      <c r="BK286" s="228">
        <f>ROUND(I286*H286,2)</f>
        <v>0</v>
      </c>
      <c r="BL286" s="20" t="s">
        <v>240</v>
      </c>
      <c r="BM286" s="227" t="s">
        <v>4314</v>
      </c>
    </row>
    <row r="287" s="2" customFormat="1" ht="16.5" customHeight="1">
      <c r="A287" s="41"/>
      <c r="B287" s="42"/>
      <c r="C287" s="216" t="s">
        <v>2024</v>
      </c>
      <c r="D287" s="216" t="s">
        <v>235</v>
      </c>
      <c r="E287" s="217" t="s">
        <v>4315</v>
      </c>
      <c r="F287" s="218" t="s">
        <v>4316</v>
      </c>
      <c r="G287" s="219" t="s">
        <v>494</v>
      </c>
      <c r="H287" s="220">
        <v>16</v>
      </c>
      <c r="I287" s="221"/>
      <c r="J287" s="222">
        <f>ROUND(I287*H287,2)</f>
        <v>0</v>
      </c>
      <c r="K287" s="218" t="s">
        <v>342</v>
      </c>
      <c r="L287" s="47"/>
      <c r="M287" s="223" t="s">
        <v>21</v>
      </c>
      <c r="N287" s="224" t="s">
        <v>45</v>
      </c>
      <c r="O287" s="87"/>
      <c r="P287" s="225">
        <f>O287*H287</f>
        <v>0</v>
      </c>
      <c r="Q287" s="225">
        <v>0</v>
      </c>
      <c r="R287" s="225">
        <f>Q287*H287</f>
        <v>0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240</v>
      </c>
      <c r="AT287" s="227" t="s">
        <v>235</v>
      </c>
      <c r="AU287" s="227" t="s">
        <v>86</v>
      </c>
      <c r="AY287" s="20" t="s">
        <v>233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86</v>
      </c>
      <c r="BK287" s="228">
        <f>ROUND(I287*H287,2)</f>
        <v>0</v>
      </c>
      <c r="BL287" s="20" t="s">
        <v>240</v>
      </c>
      <c r="BM287" s="227" t="s">
        <v>4317</v>
      </c>
    </row>
    <row r="288" s="2" customFormat="1" ht="16.5" customHeight="1">
      <c r="A288" s="41"/>
      <c r="B288" s="42"/>
      <c r="C288" s="216" t="s">
        <v>2028</v>
      </c>
      <c r="D288" s="216" t="s">
        <v>235</v>
      </c>
      <c r="E288" s="217" t="s">
        <v>4318</v>
      </c>
      <c r="F288" s="218" t="s">
        <v>4319</v>
      </c>
      <c r="G288" s="219" t="s">
        <v>494</v>
      </c>
      <c r="H288" s="220">
        <v>15</v>
      </c>
      <c r="I288" s="221"/>
      <c r="J288" s="222">
        <f>ROUND(I288*H288,2)</f>
        <v>0</v>
      </c>
      <c r="K288" s="218" t="s">
        <v>342</v>
      </c>
      <c r="L288" s="47"/>
      <c r="M288" s="223" t="s">
        <v>21</v>
      </c>
      <c r="N288" s="224" t="s">
        <v>45</v>
      </c>
      <c r="O288" s="87"/>
      <c r="P288" s="225">
        <f>O288*H288</f>
        <v>0</v>
      </c>
      <c r="Q288" s="225">
        <v>0</v>
      </c>
      <c r="R288" s="225">
        <f>Q288*H288</f>
        <v>0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240</v>
      </c>
      <c r="AT288" s="227" t="s">
        <v>235</v>
      </c>
      <c r="AU288" s="227" t="s">
        <v>86</v>
      </c>
      <c r="AY288" s="20" t="s">
        <v>233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86</v>
      </c>
      <c r="BK288" s="228">
        <f>ROUND(I288*H288,2)</f>
        <v>0</v>
      </c>
      <c r="BL288" s="20" t="s">
        <v>240</v>
      </c>
      <c r="BM288" s="227" t="s">
        <v>4320</v>
      </c>
    </row>
    <row r="289" s="2" customFormat="1" ht="16.5" customHeight="1">
      <c r="A289" s="41"/>
      <c r="B289" s="42"/>
      <c r="C289" s="216" t="s">
        <v>2032</v>
      </c>
      <c r="D289" s="216" t="s">
        <v>235</v>
      </c>
      <c r="E289" s="217" t="s">
        <v>4315</v>
      </c>
      <c r="F289" s="218" t="s">
        <v>4316</v>
      </c>
      <c r="G289" s="219" t="s">
        <v>494</v>
      </c>
      <c r="H289" s="220">
        <v>15</v>
      </c>
      <c r="I289" s="221"/>
      <c r="J289" s="222">
        <f>ROUND(I289*H289,2)</f>
        <v>0</v>
      </c>
      <c r="K289" s="218" t="s">
        <v>342</v>
      </c>
      <c r="L289" s="47"/>
      <c r="M289" s="223" t="s">
        <v>21</v>
      </c>
      <c r="N289" s="224" t="s">
        <v>45</v>
      </c>
      <c r="O289" s="87"/>
      <c r="P289" s="225">
        <f>O289*H289</f>
        <v>0</v>
      </c>
      <c r="Q289" s="225">
        <v>0</v>
      </c>
      <c r="R289" s="225">
        <f>Q289*H289</f>
        <v>0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240</v>
      </c>
      <c r="AT289" s="227" t="s">
        <v>235</v>
      </c>
      <c r="AU289" s="227" t="s">
        <v>86</v>
      </c>
      <c r="AY289" s="20" t="s">
        <v>233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86</v>
      </c>
      <c r="BK289" s="228">
        <f>ROUND(I289*H289,2)</f>
        <v>0</v>
      </c>
      <c r="BL289" s="20" t="s">
        <v>240</v>
      </c>
      <c r="BM289" s="227" t="s">
        <v>4321</v>
      </c>
    </row>
    <row r="290" s="2" customFormat="1" ht="16.5" customHeight="1">
      <c r="A290" s="41"/>
      <c r="B290" s="42"/>
      <c r="C290" s="216" t="s">
        <v>2037</v>
      </c>
      <c r="D290" s="216" t="s">
        <v>235</v>
      </c>
      <c r="E290" s="217" t="s">
        <v>4322</v>
      </c>
      <c r="F290" s="218" t="s">
        <v>4323</v>
      </c>
      <c r="G290" s="219" t="s">
        <v>332</v>
      </c>
      <c r="H290" s="220">
        <v>90</v>
      </c>
      <c r="I290" s="221"/>
      <c r="J290" s="222">
        <f>ROUND(I290*H290,2)</f>
        <v>0</v>
      </c>
      <c r="K290" s="218" t="s">
        <v>342</v>
      </c>
      <c r="L290" s="47"/>
      <c r="M290" s="223" t="s">
        <v>21</v>
      </c>
      <c r="N290" s="224" t="s">
        <v>45</v>
      </c>
      <c r="O290" s="87"/>
      <c r="P290" s="225">
        <f>O290*H290</f>
        <v>0</v>
      </c>
      <c r="Q290" s="225">
        <v>0</v>
      </c>
      <c r="R290" s="225">
        <f>Q290*H290</f>
        <v>0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240</v>
      </c>
      <c r="AT290" s="227" t="s">
        <v>235</v>
      </c>
      <c r="AU290" s="227" t="s">
        <v>86</v>
      </c>
      <c r="AY290" s="20" t="s">
        <v>233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86</v>
      </c>
      <c r="BK290" s="228">
        <f>ROUND(I290*H290,2)</f>
        <v>0</v>
      </c>
      <c r="BL290" s="20" t="s">
        <v>240</v>
      </c>
      <c r="BM290" s="227" t="s">
        <v>4324</v>
      </c>
    </row>
    <row r="291" s="2" customFormat="1" ht="16.5" customHeight="1">
      <c r="A291" s="41"/>
      <c r="B291" s="42"/>
      <c r="C291" s="216" t="s">
        <v>2041</v>
      </c>
      <c r="D291" s="216" t="s">
        <v>235</v>
      </c>
      <c r="E291" s="217" t="s">
        <v>4325</v>
      </c>
      <c r="F291" s="218" t="s">
        <v>4047</v>
      </c>
      <c r="G291" s="219" t="s">
        <v>332</v>
      </c>
      <c r="H291" s="220">
        <v>90</v>
      </c>
      <c r="I291" s="221"/>
      <c r="J291" s="222">
        <f>ROUND(I291*H291,2)</f>
        <v>0</v>
      </c>
      <c r="K291" s="218" t="s">
        <v>342</v>
      </c>
      <c r="L291" s="47"/>
      <c r="M291" s="223" t="s">
        <v>21</v>
      </c>
      <c r="N291" s="224" t="s">
        <v>45</v>
      </c>
      <c r="O291" s="87"/>
      <c r="P291" s="225">
        <f>O291*H291</f>
        <v>0</v>
      </c>
      <c r="Q291" s="225">
        <v>0</v>
      </c>
      <c r="R291" s="225">
        <f>Q291*H291</f>
        <v>0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240</v>
      </c>
      <c r="AT291" s="227" t="s">
        <v>235</v>
      </c>
      <c r="AU291" s="227" t="s">
        <v>86</v>
      </c>
      <c r="AY291" s="20" t="s">
        <v>233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86</v>
      </c>
      <c r="BK291" s="228">
        <f>ROUND(I291*H291,2)</f>
        <v>0</v>
      </c>
      <c r="BL291" s="20" t="s">
        <v>240</v>
      </c>
      <c r="BM291" s="227" t="s">
        <v>4326</v>
      </c>
    </row>
    <row r="292" s="2" customFormat="1" ht="16.5" customHeight="1">
      <c r="A292" s="41"/>
      <c r="B292" s="42"/>
      <c r="C292" s="216" t="s">
        <v>2045</v>
      </c>
      <c r="D292" s="216" t="s">
        <v>235</v>
      </c>
      <c r="E292" s="217" t="s">
        <v>4327</v>
      </c>
      <c r="F292" s="218" t="s">
        <v>4328</v>
      </c>
      <c r="G292" s="219" t="s">
        <v>332</v>
      </c>
      <c r="H292" s="220">
        <v>730</v>
      </c>
      <c r="I292" s="221"/>
      <c r="J292" s="222">
        <f>ROUND(I292*H292,2)</f>
        <v>0</v>
      </c>
      <c r="K292" s="218" t="s">
        <v>342</v>
      </c>
      <c r="L292" s="47"/>
      <c r="M292" s="223" t="s">
        <v>21</v>
      </c>
      <c r="N292" s="224" t="s">
        <v>45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240</v>
      </c>
      <c r="AT292" s="227" t="s">
        <v>235</v>
      </c>
      <c r="AU292" s="227" t="s">
        <v>86</v>
      </c>
      <c r="AY292" s="20" t="s">
        <v>233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86</v>
      </c>
      <c r="BK292" s="228">
        <f>ROUND(I292*H292,2)</f>
        <v>0</v>
      </c>
      <c r="BL292" s="20" t="s">
        <v>240</v>
      </c>
      <c r="BM292" s="227" t="s">
        <v>4329</v>
      </c>
    </row>
    <row r="293" s="2" customFormat="1" ht="16.5" customHeight="1">
      <c r="A293" s="41"/>
      <c r="B293" s="42"/>
      <c r="C293" s="216" t="s">
        <v>2049</v>
      </c>
      <c r="D293" s="216" t="s">
        <v>235</v>
      </c>
      <c r="E293" s="217" t="s">
        <v>4330</v>
      </c>
      <c r="F293" s="218" t="s">
        <v>4331</v>
      </c>
      <c r="G293" s="219" t="s">
        <v>332</v>
      </c>
      <c r="H293" s="220">
        <v>730</v>
      </c>
      <c r="I293" s="221"/>
      <c r="J293" s="222">
        <f>ROUND(I293*H293,2)</f>
        <v>0</v>
      </c>
      <c r="K293" s="218" t="s">
        <v>342</v>
      </c>
      <c r="L293" s="47"/>
      <c r="M293" s="223" t="s">
        <v>21</v>
      </c>
      <c r="N293" s="224" t="s">
        <v>45</v>
      </c>
      <c r="O293" s="87"/>
      <c r="P293" s="225">
        <f>O293*H293</f>
        <v>0</v>
      </c>
      <c r="Q293" s="225">
        <v>0</v>
      </c>
      <c r="R293" s="225">
        <f>Q293*H293</f>
        <v>0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240</v>
      </c>
      <c r="AT293" s="227" t="s">
        <v>235</v>
      </c>
      <c r="AU293" s="227" t="s">
        <v>86</v>
      </c>
      <c r="AY293" s="20" t="s">
        <v>233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86</v>
      </c>
      <c r="BK293" s="228">
        <f>ROUND(I293*H293,2)</f>
        <v>0</v>
      </c>
      <c r="BL293" s="20" t="s">
        <v>240</v>
      </c>
      <c r="BM293" s="227" t="s">
        <v>4332</v>
      </c>
    </row>
    <row r="294" s="2" customFormat="1" ht="16.5" customHeight="1">
      <c r="A294" s="41"/>
      <c r="B294" s="42"/>
      <c r="C294" s="216" t="s">
        <v>2052</v>
      </c>
      <c r="D294" s="216" t="s">
        <v>235</v>
      </c>
      <c r="E294" s="217" t="s">
        <v>4333</v>
      </c>
      <c r="F294" s="218" t="s">
        <v>4334</v>
      </c>
      <c r="G294" s="219" t="s">
        <v>494</v>
      </c>
      <c r="H294" s="220">
        <v>15</v>
      </c>
      <c r="I294" s="221"/>
      <c r="J294" s="222">
        <f>ROUND(I294*H294,2)</f>
        <v>0</v>
      </c>
      <c r="K294" s="218" t="s">
        <v>342</v>
      </c>
      <c r="L294" s="47"/>
      <c r="M294" s="223" t="s">
        <v>21</v>
      </c>
      <c r="N294" s="224" t="s">
        <v>45</v>
      </c>
      <c r="O294" s="87"/>
      <c r="P294" s="225">
        <f>O294*H294</f>
        <v>0</v>
      </c>
      <c r="Q294" s="225">
        <v>0</v>
      </c>
      <c r="R294" s="225">
        <f>Q294*H294</f>
        <v>0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240</v>
      </c>
      <c r="AT294" s="227" t="s">
        <v>235</v>
      </c>
      <c r="AU294" s="227" t="s">
        <v>86</v>
      </c>
      <c r="AY294" s="20" t="s">
        <v>233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86</v>
      </c>
      <c r="BK294" s="228">
        <f>ROUND(I294*H294,2)</f>
        <v>0</v>
      </c>
      <c r="BL294" s="20" t="s">
        <v>240</v>
      </c>
      <c r="BM294" s="227" t="s">
        <v>4335</v>
      </c>
    </row>
    <row r="295" s="2" customFormat="1" ht="16.5" customHeight="1">
      <c r="A295" s="41"/>
      <c r="B295" s="42"/>
      <c r="C295" s="216" t="s">
        <v>2057</v>
      </c>
      <c r="D295" s="216" t="s">
        <v>235</v>
      </c>
      <c r="E295" s="217" t="s">
        <v>4336</v>
      </c>
      <c r="F295" s="218" t="s">
        <v>4047</v>
      </c>
      <c r="G295" s="219" t="s">
        <v>494</v>
      </c>
      <c r="H295" s="220">
        <v>15</v>
      </c>
      <c r="I295" s="221"/>
      <c r="J295" s="222">
        <f>ROUND(I295*H295,2)</f>
        <v>0</v>
      </c>
      <c r="K295" s="218" t="s">
        <v>342</v>
      </c>
      <c r="L295" s="47"/>
      <c r="M295" s="223" t="s">
        <v>21</v>
      </c>
      <c r="N295" s="224" t="s">
        <v>45</v>
      </c>
      <c r="O295" s="87"/>
      <c r="P295" s="225">
        <f>O295*H295</f>
        <v>0</v>
      </c>
      <c r="Q295" s="225">
        <v>0</v>
      </c>
      <c r="R295" s="225">
        <f>Q295*H295</f>
        <v>0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240</v>
      </c>
      <c r="AT295" s="227" t="s">
        <v>235</v>
      </c>
      <c r="AU295" s="227" t="s">
        <v>86</v>
      </c>
      <c r="AY295" s="20" t="s">
        <v>233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86</v>
      </c>
      <c r="BK295" s="228">
        <f>ROUND(I295*H295,2)</f>
        <v>0</v>
      </c>
      <c r="BL295" s="20" t="s">
        <v>240</v>
      </c>
      <c r="BM295" s="227" t="s">
        <v>4337</v>
      </c>
    </row>
    <row r="296" s="2" customFormat="1" ht="16.5" customHeight="1">
      <c r="A296" s="41"/>
      <c r="B296" s="42"/>
      <c r="C296" s="216" t="s">
        <v>2061</v>
      </c>
      <c r="D296" s="216" t="s">
        <v>235</v>
      </c>
      <c r="E296" s="217" t="s">
        <v>4338</v>
      </c>
      <c r="F296" s="218" t="s">
        <v>4339</v>
      </c>
      <c r="G296" s="219" t="s">
        <v>494</v>
      </c>
      <c r="H296" s="220">
        <v>15</v>
      </c>
      <c r="I296" s="221"/>
      <c r="J296" s="222">
        <f>ROUND(I296*H296,2)</f>
        <v>0</v>
      </c>
      <c r="K296" s="218" t="s">
        <v>342</v>
      </c>
      <c r="L296" s="47"/>
      <c r="M296" s="223" t="s">
        <v>21</v>
      </c>
      <c r="N296" s="224" t="s">
        <v>45</v>
      </c>
      <c r="O296" s="87"/>
      <c r="P296" s="225">
        <f>O296*H296</f>
        <v>0</v>
      </c>
      <c r="Q296" s="225">
        <v>0</v>
      </c>
      <c r="R296" s="225">
        <f>Q296*H296</f>
        <v>0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240</v>
      </c>
      <c r="AT296" s="227" t="s">
        <v>235</v>
      </c>
      <c r="AU296" s="227" t="s">
        <v>86</v>
      </c>
      <c r="AY296" s="20" t="s">
        <v>233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86</v>
      </c>
      <c r="BK296" s="228">
        <f>ROUND(I296*H296,2)</f>
        <v>0</v>
      </c>
      <c r="BL296" s="20" t="s">
        <v>240</v>
      </c>
      <c r="BM296" s="227" t="s">
        <v>4340</v>
      </c>
    </row>
    <row r="297" s="2" customFormat="1" ht="16.5" customHeight="1">
      <c r="A297" s="41"/>
      <c r="B297" s="42"/>
      <c r="C297" s="216" t="s">
        <v>2067</v>
      </c>
      <c r="D297" s="216" t="s">
        <v>235</v>
      </c>
      <c r="E297" s="217" t="s">
        <v>4127</v>
      </c>
      <c r="F297" s="218" t="s">
        <v>4047</v>
      </c>
      <c r="G297" s="219" t="s">
        <v>494</v>
      </c>
      <c r="H297" s="220">
        <v>15</v>
      </c>
      <c r="I297" s="221"/>
      <c r="J297" s="222">
        <f>ROUND(I297*H297,2)</f>
        <v>0</v>
      </c>
      <c r="K297" s="218" t="s">
        <v>342</v>
      </c>
      <c r="L297" s="47"/>
      <c r="M297" s="223" t="s">
        <v>21</v>
      </c>
      <c r="N297" s="224" t="s">
        <v>45</v>
      </c>
      <c r="O297" s="87"/>
      <c r="P297" s="225">
        <f>O297*H297</f>
        <v>0</v>
      </c>
      <c r="Q297" s="225">
        <v>0</v>
      </c>
      <c r="R297" s="225">
        <f>Q297*H297</f>
        <v>0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240</v>
      </c>
      <c r="AT297" s="227" t="s">
        <v>235</v>
      </c>
      <c r="AU297" s="227" t="s">
        <v>86</v>
      </c>
      <c r="AY297" s="20" t="s">
        <v>233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86</v>
      </c>
      <c r="BK297" s="228">
        <f>ROUND(I297*H297,2)</f>
        <v>0</v>
      </c>
      <c r="BL297" s="20" t="s">
        <v>240</v>
      </c>
      <c r="BM297" s="227" t="s">
        <v>4341</v>
      </c>
    </row>
    <row r="298" s="2" customFormat="1" ht="16.5" customHeight="1">
      <c r="A298" s="41"/>
      <c r="B298" s="42"/>
      <c r="C298" s="216" t="s">
        <v>2071</v>
      </c>
      <c r="D298" s="216" t="s">
        <v>235</v>
      </c>
      <c r="E298" s="217" t="s">
        <v>4342</v>
      </c>
      <c r="F298" s="218" t="s">
        <v>4343</v>
      </c>
      <c r="G298" s="219" t="s">
        <v>494</v>
      </c>
      <c r="H298" s="220">
        <v>360</v>
      </c>
      <c r="I298" s="221"/>
      <c r="J298" s="222">
        <f>ROUND(I298*H298,2)</f>
        <v>0</v>
      </c>
      <c r="K298" s="218" t="s">
        <v>342</v>
      </c>
      <c r="L298" s="47"/>
      <c r="M298" s="223" t="s">
        <v>21</v>
      </c>
      <c r="N298" s="224" t="s">
        <v>45</v>
      </c>
      <c r="O298" s="87"/>
      <c r="P298" s="225">
        <f>O298*H298</f>
        <v>0</v>
      </c>
      <c r="Q298" s="225">
        <v>0</v>
      </c>
      <c r="R298" s="225">
        <f>Q298*H298</f>
        <v>0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240</v>
      </c>
      <c r="AT298" s="227" t="s">
        <v>235</v>
      </c>
      <c r="AU298" s="227" t="s">
        <v>86</v>
      </c>
      <c r="AY298" s="20" t="s">
        <v>233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86</v>
      </c>
      <c r="BK298" s="228">
        <f>ROUND(I298*H298,2)</f>
        <v>0</v>
      </c>
      <c r="BL298" s="20" t="s">
        <v>240</v>
      </c>
      <c r="BM298" s="227" t="s">
        <v>4344</v>
      </c>
    </row>
    <row r="299" s="2" customFormat="1" ht="16.5" customHeight="1">
      <c r="A299" s="41"/>
      <c r="B299" s="42"/>
      <c r="C299" s="216" t="s">
        <v>2076</v>
      </c>
      <c r="D299" s="216" t="s">
        <v>235</v>
      </c>
      <c r="E299" s="217" t="s">
        <v>4345</v>
      </c>
      <c r="F299" s="218" t="s">
        <v>4346</v>
      </c>
      <c r="G299" s="219" t="s">
        <v>494</v>
      </c>
      <c r="H299" s="220">
        <v>360</v>
      </c>
      <c r="I299" s="221"/>
      <c r="J299" s="222">
        <f>ROUND(I299*H299,2)</f>
        <v>0</v>
      </c>
      <c r="K299" s="218" t="s">
        <v>342</v>
      </c>
      <c r="L299" s="47"/>
      <c r="M299" s="223" t="s">
        <v>21</v>
      </c>
      <c r="N299" s="224" t="s">
        <v>45</v>
      </c>
      <c r="O299" s="87"/>
      <c r="P299" s="225">
        <f>O299*H299</f>
        <v>0</v>
      </c>
      <c r="Q299" s="225">
        <v>0</v>
      </c>
      <c r="R299" s="225">
        <f>Q299*H299</f>
        <v>0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240</v>
      </c>
      <c r="AT299" s="227" t="s">
        <v>235</v>
      </c>
      <c r="AU299" s="227" t="s">
        <v>86</v>
      </c>
      <c r="AY299" s="20" t="s">
        <v>233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86</v>
      </c>
      <c r="BK299" s="228">
        <f>ROUND(I299*H299,2)</f>
        <v>0</v>
      </c>
      <c r="BL299" s="20" t="s">
        <v>240</v>
      </c>
      <c r="BM299" s="227" t="s">
        <v>4347</v>
      </c>
    </row>
    <row r="300" s="2" customFormat="1" ht="16.5" customHeight="1">
      <c r="A300" s="41"/>
      <c r="B300" s="42"/>
      <c r="C300" s="216" t="s">
        <v>2080</v>
      </c>
      <c r="D300" s="216" t="s">
        <v>235</v>
      </c>
      <c r="E300" s="217" t="s">
        <v>4348</v>
      </c>
      <c r="F300" s="218" t="s">
        <v>4349</v>
      </c>
      <c r="G300" s="219" t="s">
        <v>494</v>
      </c>
      <c r="H300" s="220">
        <v>30</v>
      </c>
      <c r="I300" s="221"/>
      <c r="J300" s="222">
        <f>ROUND(I300*H300,2)</f>
        <v>0</v>
      </c>
      <c r="K300" s="218" t="s">
        <v>342</v>
      </c>
      <c r="L300" s="47"/>
      <c r="M300" s="223" t="s">
        <v>21</v>
      </c>
      <c r="N300" s="224" t="s">
        <v>45</v>
      </c>
      <c r="O300" s="87"/>
      <c r="P300" s="225">
        <f>O300*H300</f>
        <v>0</v>
      </c>
      <c r="Q300" s="225">
        <v>0</v>
      </c>
      <c r="R300" s="225">
        <f>Q300*H300</f>
        <v>0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240</v>
      </c>
      <c r="AT300" s="227" t="s">
        <v>235</v>
      </c>
      <c r="AU300" s="227" t="s">
        <v>86</v>
      </c>
      <c r="AY300" s="20" t="s">
        <v>233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86</v>
      </c>
      <c r="BK300" s="228">
        <f>ROUND(I300*H300,2)</f>
        <v>0</v>
      </c>
      <c r="BL300" s="20" t="s">
        <v>240</v>
      </c>
      <c r="BM300" s="227" t="s">
        <v>4350</v>
      </c>
    </row>
    <row r="301" s="2" customFormat="1" ht="16.5" customHeight="1">
      <c r="A301" s="41"/>
      <c r="B301" s="42"/>
      <c r="C301" s="216" t="s">
        <v>2087</v>
      </c>
      <c r="D301" s="216" t="s">
        <v>235</v>
      </c>
      <c r="E301" s="217" t="s">
        <v>4345</v>
      </c>
      <c r="F301" s="218" t="s">
        <v>4346</v>
      </c>
      <c r="G301" s="219" t="s">
        <v>494</v>
      </c>
      <c r="H301" s="220">
        <v>30</v>
      </c>
      <c r="I301" s="221"/>
      <c r="J301" s="222">
        <f>ROUND(I301*H301,2)</f>
        <v>0</v>
      </c>
      <c r="K301" s="218" t="s">
        <v>342</v>
      </c>
      <c r="L301" s="47"/>
      <c r="M301" s="223" t="s">
        <v>21</v>
      </c>
      <c r="N301" s="224" t="s">
        <v>45</v>
      </c>
      <c r="O301" s="87"/>
      <c r="P301" s="225">
        <f>O301*H301</f>
        <v>0</v>
      </c>
      <c r="Q301" s="225">
        <v>0</v>
      </c>
      <c r="R301" s="225">
        <f>Q301*H301</f>
        <v>0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240</v>
      </c>
      <c r="AT301" s="227" t="s">
        <v>235</v>
      </c>
      <c r="AU301" s="227" t="s">
        <v>86</v>
      </c>
      <c r="AY301" s="20" t="s">
        <v>233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86</v>
      </c>
      <c r="BK301" s="228">
        <f>ROUND(I301*H301,2)</f>
        <v>0</v>
      </c>
      <c r="BL301" s="20" t="s">
        <v>240</v>
      </c>
      <c r="BM301" s="227" t="s">
        <v>4351</v>
      </c>
    </row>
    <row r="302" s="2" customFormat="1" ht="16.5" customHeight="1">
      <c r="A302" s="41"/>
      <c r="B302" s="42"/>
      <c r="C302" s="216" t="s">
        <v>2089</v>
      </c>
      <c r="D302" s="216" t="s">
        <v>235</v>
      </c>
      <c r="E302" s="217" t="s">
        <v>4352</v>
      </c>
      <c r="F302" s="218" t="s">
        <v>4353</v>
      </c>
      <c r="G302" s="219" t="s">
        <v>494</v>
      </c>
      <c r="H302" s="220">
        <v>285</v>
      </c>
      <c r="I302" s="221"/>
      <c r="J302" s="222">
        <f>ROUND(I302*H302,2)</f>
        <v>0</v>
      </c>
      <c r="K302" s="218" t="s">
        <v>342</v>
      </c>
      <c r="L302" s="47"/>
      <c r="M302" s="223" t="s">
        <v>21</v>
      </c>
      <c r="N302" s="224" t="s">
        <v>45</v>
      </c>
      <c r="O302" s="87"/>
      <c r="P302" s="225">
        <f>O302*H302</f>
        <v>0</v>
      </c>
      <c r="Q302" s="225">
        <v>0</v>
      </c>
      <c r="R302" s="225">
        <f>Q302*H302</f>
        <v>0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240</v>
      </c>
      <c r="AT302" s="227" t="s">
        <v>235</v>
      </c>
      <c r="AU302" s="227" t="s">
        <v>86</v>
      </c>
      <c r="AY302" s="20" t="s">
        <v>233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86</v>
      </c>
      <c r="BK302" s="228">
        <f>ROUND(I302*H302,2)</f>
        <v>0</v>
      </c>
      <c r="BL302" s="20" t="s">
        <v>240</v>
      </c>
      <c r="BM302" s="227" t="s">
        <v>4354</v>
      </c>
    </row>
    <row r="303" s="2" customFormat="1" ht="16.5" customHeight="1">
      <c r="A303" s="41"/>
      <c r="B303" s="42"/>
      <c r="C303" s="216" t="s">
        <v>2093</v>
      </c>
      <c r="D303" s="216" t="s">
        <v>235</v>
      </c>
      <c r="E303" s="217" t="s">
        <v>4355</v>
      </c>
      <c r="F303" s="218" t="s">
        <v>4047</v>
      </c>
      <c r="G303" s="219" t="s">
        <v>494</v>
      </c>
      <c r="H303" s="220">
        <v>285</v>
      </c>
      <c r="I303" s="221"/>
      <c r="J303" s="222">
        <f>ROUND(I303*H303,2)</f>
        <v>0</v>
      </c>
      <c r="K303" s="218" t="s">
        <v>342</v>
      </c>
      <c r="L303" s="47"/>
      <c r="M303" s="223" t="s">
        <v>21</v>
      </c>
      <c r="N303" s="224" t="s">
        <v>45</v>
      </c>
      <c r="O303" s="87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240</v>
      </c>
      <c r="AT303" s="227" t="s">
        <v>235</v>
      </c>
      <c r="AU303" s="227" t="s">
        <v>86</v>
      </c>
      <c r="AY303" s="20" t="s">
        <v>233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86</v>
      </c>
      <c r="BK303" s="228">
        <f>ROUND(I303*H303,2)</f>
        <v>0</v>
      </c>
      <c r="BL303" s="20" t="s">
        <v>240</v>
      </c>
      <c r="BM303" s="227" t="s">
        <v>4356</v>
      </c>
    </row>
    <row r="304" s="2" customFormat="1" ht="16.5" customHeight="1">
      <c r="A304" s="41"/>
      <c r="B304" s="42"/>
      <c r="C304" s="216" t="s">
        <v>2099</v>
      </c>
      <c r="D304" s="216" t="s">
        <v>235</v>
      </c>
      <c r="E304" s="217" t="s">
        <v>4357</v>
      </c>
      <c r="F304" s="218" t="s">
        <v>4358</v>
      </c>
      <c r="G304" s="219" t="s">
        <v>494</v>
      </c>
      <c r="H304" s="220">
        <v>37</v>
      </c>
      <c r="I304" s="221"/>
      <c r="J304" s="222">
        <f>ROUND(I304*H304,2)</f>
        <v>0</v>
      </c>
      <c r="K304" s="218" t="s">
        <v>342</v>
      </c>
      <c r="L304" s="47"/>
      <c r="M304" s="223" t="s">
        <v>21</v>
      </c>
      <c r="N304" s="224" t="s">
        <v>45</v>
      </c>
      <c r="O304" s="87"/>
      <c r="P304" s="225">
        <f>O304*H304</f>
        <v>0</v>
      </c>
      <c r="Q304" s="225">
        <v>0</v>
      </c>
      <c r="R304" s="225">
        <f>Q304*H304</f>
        <v>0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240</v>
      </c>
      <c r="AT304" s="227" t="s">
        <v>235</v>
      </c>
      <c r="AU304" s="227" t="s">
        <v>86</v>
      </c>
      <c r="AY304" s="20" t="s">
        <v>233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86</v>
      </c>
      <c r="BK304" s="228">
        <f>ROUND(I304*H304,2)</f>
        <v>0</v>
      </c>
      <c r="BL304" s="20" t="s">
        <v>240</v>
      </c>
      <c r="BM304" s="227" t="s">
        <v>4359</v>
      </c>
    </row>
    <row r="305" s="2" customFormat="1" ht="16.5" customHeight="1">
      <c r="A305" s="41"/>
      <c r="B305" s="42"/>
      <c r="C305" s="216" t="s">
        <v>2103</v>
      </c>
      <c r="D305" s="216" t="s">
        <v>235</v>
      </c>
      <c r="E305" s="217" t="s">
        <v>4156</v>
      </c>
      <c r="F305" s="218" t="s">
        <v>4047</v>
      </c>
      <c r="G305" s="219" t="s">
        <v>494</v>
      </c>
      <c r="H305" s="220">
        <v>37</v>
      </c>
      <c r="I305" s="221"/>
      <c r="J305" s="222">
        <f>ROUND(I305*H305,2)</f>
        <v>0</v>
      </c>
      <c r="K305" s="218" t="s">
        <v>342</v>
      </c>
      <c r="L305" s="47"/>
      <c r="M305" s="223" t="s">
        <v>21</v>
      </c>
      <c r="N305" s="224" t="s">
        <v>45</v>
      </c>
      <c r="O305" s="87"/>
      <c r="P305" s="225">
        <f>O305*H305</f>
        <v>0</v>
      </c>
      <c r="Q305" s="225">
        <v>0</v>
      </c>
      <c r="R305" s="225">
        <f>Q305*H305</f>
        <v>0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240</v>
      </c>
      <c r="AT305" s="227" t="s">
        <v>235</v>
      </c>
      <c r="AU305" s="227" t="s">
        <v>86</v>
      </c>
      <c r="AY305" s="20" t="s">
        <v>233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86</v>
      </c>
      <c r="BK305" s="228">
        <f>ROUND(I305*H305,2)</f>
        <v>0</v>
      </c>
      <c r="BL305" s="20" t="s">
        <v>240</v>
      </c>
      <c r="BM305" s="227" t="s">
        <v>4360</v>
      </c>
    </row>
    <row r="306" s="2" customFormat="1" ht="16.5" customHeight="1">
      <c r="A306" s="41"/>
      <c r="B306" s="42"/>
      <c r="C306" s="216" t="s">
        <v>4361</v>
      </c>
      <c r="D306" s="216" t="s">
        <v>235</v>
      </c>
      <c r="E306" s="217" t="s">
        <v>4362</v>
      </c>
      <c r="F306" s="218" t="s">
        <v>4363</v>
      </c>
      <c r="G306" s="219" t="s">
        <v>494</v>
      </c>
      <c r="H306" s="220">
        <v>4</v>
      </c>
      <c r="I306" s="221"/>
      <c r="J306" s="222">
        <f>ROUND(I306*H306,2)</f>
        <v>0</v>
      </c>
      <c r="K306" s="218" t="s">
        <v>342</v>
      </c>
      <c r="L306" s="47"/>
      <c r="M306" s="223" t="s">
        <v>21</v>
      </c>
      <c r="N306" s="224" t="s">
        <v>45</v>
      </c>
      <c r="O306" s="87"/>
      <c r="P306" s="225">
        <f>O306*H306</f>
        <v>0</v>
      </c>
      <c r="Q306" s="225">
        <v>0</v>
      </c>
      <c r="R306" s="225">
        <f>Q306*H306</f>
        <v>0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240</v>
      </c>
      <c r="AT306" s="227" t="s">
        <v>235</v>
      </c>
      <c r="AU306" s="227" t="s">
        <v>86</v>
      </c>
      <c r="AY306" s="20" t="s">
        <v>233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86</v>
      </c>
      <c r="BK306" s="228">
        <f>ROUND(I306*H306,2)</f>
        <v>0</v>
      </c>
      <c r="BL306" s="20" t="s">
        <v>240</v>
      </c>
      <c r="BM306" s="227" t="s">
        <v>4364</v>
      </c>
    </row>
    <row r="307" s="2" customFormat="1" ht="16.5" customHeight="1">
      <c r="A307" s="41"/>
      <c r="B307" s="42"/>
      <c r="C307" s="216" t="s">
        <v>3974</v>
      </c>
      <c r="D307" s="216" t="s">
        <v>235</v>
      </c>
      <c r="E307" s="217" t="s">
        <v>4365</v>
      </c>
      <c r="F307" s="218" t="s">
        <v>4047</v>
      </c>
      <c r="G307" s="219" t="s">
        <v>494</v>
      </c>
      <c r="H307" s="220">
        <v>4</v>
      </c>
      <c r="I307" s="221"/>
      <c r="J307" s="222">
        <f>ROUND(I307*H307,2)</f>
        <v>0</v>
      </c>
      <c r="K307" s="218" t="s">
        <v>342</v>
      </c>
      <c r="L307" s="47"/>
      <c r="M307" s="223" t="s">
        <v>21</v>
      </c>
      <c r="N307" s="224" t="s">
        <v>45</v>
      </c>
      <c r="O307" s="87"/>
      <c r="P307" s="225">
        <f>O307*H307</f>
        <v>0</v>
      </c>
      <c r="Q307" s="225">
        <v>0</v>
      </c>
      <c r="R307" s="225">
        <f>Q307*H307</f>
        <v>0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240</v>
      </c>
      <c r="AT307" s="227" t="s">
        <v>235</v>
      </c>
      <c r="AU307" s="227" t="s">
        <v>86</v>
      </c>
      <c r="AY307" s="20" t="s">
        <v>233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86</v>
      </c>
      <c r="BK307" s="228">
        <f>ROUND(I307*H307,2)</f>
        <v>0</v>
      </c>
      <c r="BL307" s="20" t="s">
        <v>240</v>
      </c>
      <c r="BM307" s="227" t="s">
        <v>4366</v>
      </c>
    </row>
    <row r="308" s="2" customFormat="1" ht="16.5" customHeight="1">
      <c r="A308" s="41"/>
      <c r="B308" s="42"/>
      <c r="C308" s="216" t="s">
        <v>4367</v>
      </c>
      <c r="D308" s="216" t="s">
        <v>235</v>
      </c>
      <c r="E308" s="217" t="s">
        <v>4368</v>
      </c>
      <c r="F308" s="218" t="s">
        <v>4369</v>
      </c>
      <c r="G308" s="219" t="s">
        <v>494</v>
      </c>
      <c r="H308" s="220">
        <v>24</v>
      </c>
      <c r="I308" s="221"/>
      <c r="J308" s="222">
        <f>ROUND(I308*H308,2)</f>
        <v>0</v>
      </c>
      <c r="K308" s="218" t="s">
        <v>342</v>
      </c>
      <c r="L308" s="47"/>
      <c r="M308" s="223" t="s">
        <v>21</v>
      </c>
      <c r="N308" s="224" t="s">
        <v>45</v>
      </c>
      <c r="O308" s="87"/>
      <c r="P308" s="225">
        <f>O308*H308</f>
        <v>0</v>
      </c>
      <c r="Q308" s="225">
        <v>0</v>
      </c>
      <c r="R308" s="225">
        <f>Q308*H308</f>
        <v>0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240</v>
      </c>
      <c r="AT308" s="227" t="s">
        <v>235</v>
      </c>
      <c r="AU308" s="227" t="s">
        <v>86</v>
      </c>
      <c r="AY308" s="20" t="s">
        <v>233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86</v>
      </c>
      <c r="BK308" s="228">
        <f>ROUND(I308*H308,2)</f>
        <v>0</v>
      </c>
      <c r="BL308" s="20" t="s">
        <v>240</v>
      </c>
      <c r="BM308" s="227" t="s">
        <v>4370</v>
      </c>
    </row>
    <row r="309" s="2" customFormat="1" ht="16.5" customHeight="1">
      <c r="A309" s="41"/>
      <c r="B309" s="42"/>
      <c r="C309" s="216" t="s">
        <v>4141</v>
      </c>
      <c r="D309" s="216" t="s">
        <v>235</v>
      </c>
      <c r="E309" s="217" t="s">
        <v>4130</v>
      </c>
      <c r="F309" s="218" t="s">
        <v>4047</v>
      </c>
      <c r="G309" s="219" t="s">
        <v>494</v>
      </c>
      <c r="H309" s="220">
        <v>24</v>
      </c>
      <c r="I309" s="221"/>
      <c r="J309" s="222">
        <f>ROUND(I309*H309,2)</f>
        <v>0</v>
      </c>
      <c r="K309" s="218" t="s">
        <v>342</v>
      </c>
      <c r="L309" s="47"/>
      <c r="M309" s="223" t="s">
        <v>21</v>
      </c>
      <c r="N309" s="224" t="s">
        <v>45</v>
      </c>
      <c r="O309" s="87"/>
      <c r="P309" s="225">
        <f>O309*H309</f>
        <v>0</v>
      </c>
      <c r="Q309" s="225">
        <v>0</v>
      </c>
      <c r="R309" s="225">
        <f>Q309*H309</f>
        <v>0</v>
      </c>
      <c r="S309" s="225">
        <v>0</v>
      </c>
      <c r="T309" s="226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240</v>
      </c>
      <c r="AT309" s="227" t="s">
        <v>235</v>
      </c>
      <c r="AU309" s="227" t="s">
        <v>86</v>
      </c>
      <c r="AY309" s="20" t="s">
        <v>233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86</v>
      </c>
      <c r="BK309" s="228">
        <f>ROUND(I309*H309,2)</f>
        <v>0</v>
      </c>
      <c r="BL309" s="20" t="s">
        <v>240</v>
      </c>
      <c r="BM309" s="227" t="s">
        <v>4371</v>
      </c>
    </row>
    <row r="310" s="2" customFormat="1" ht="16.5" customHeight="1">
      <c r="A310" s="41"/>
      <c r="B310" s="42"/>
      <c r="C310" s="216" t="s">
        <v>4372</v>
      </c>
      <c r="D310" s="216" t="s">
        <v>235</v>
      </c>
      <c r="E310" s="217" t="s">
        <v>4373</v>
      </c>
      <c r="F310" s="218" t="s">
        <v>4374</v>
      </c>
      <c r="G310" s="219" t="s">
        <v>494</v>
      </c>
      <c r="H310" s="220">
        <v>18</v>
      </c>
      <c r="I310" s="221"/>
      <c r="J310" s="222">
        <f>ROUND(I310*H310,2)</f>
        <v>0</v>
      </c>
      <c r="K310" s="218" t="s">
        <v>342</v>
      </c>
      <c r="L310" s="47"/>
      <c r="M310" s="223" t="s">
        <v>21</v>
      </c>
      <c r="N310" s="224" t="s">
        <v>45</v>
      </c>
      <c r="O310" s="87"/>
      <c r="P310" s="225">
        <f>O310*H310</f>
        <v>0</v>
      </c>
      <c r="Q310" s="225">
        <v>0</v>
      </c>
      <c r="R310" s="225">
        <f>Q310*H310</f>
        <v>0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240</v>
      </c>
      <c r="AT310" s="227" t="s">
        <v>235</v>
      </c>
      <c r="AU310" s="227" t="s">
        <v>86</v>
      </c>
      <c r="AY310" s="20" t="s">
        <v>233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86</v>
      </c>
      <c r="BK310" s="228">
        <f>ROUND(I310*H310,2)</f>
        <v>0</v>
      </c>
      <c r="BL310" s="20" t="s">
        <v>240</v>
      </c>
      <c r="BM310" s="227" t="s">
        <v>4375</v>
      </c>
    </row>
    <row r="311" s="2" customFormat="1" ht="16.5" customHeight="1">
      <c r="A311" s="41"/>
      <c r="B311" s="42"/>
      <c r="C311" s="216" t="s">
        <v>2592</v>
      </c>
      <c r="D311" s="216" t="s">
        <v>235</v>
      </c>
      <c r="E311" s="217" t="s">
        <v>4130</v>
      </c>
      <c r="F311" s="218" t="s">
        <v>4047</v>
      </c>
      <c r="G311" s="219" t="s">
        <v>494</v>
      </c>
      <c r="H311" s="220">
        <v>18</v>
      </c>
      <c r="I311" s="221"/>
      <c r="J311" s="222">
        <f>ROUND(I311*H311,2)</f>
        <v>0</v>
      </c>
      <c r="K311" s="218" t="s">
        <v>342</v>
      </c>
      <c r="L311" s="47"/>
      <c r="M311" s="223" t="s">
        <v>21</v>
      </c>
      <c r="N311" s="224" t="s">
        <v>45</v>
      </c>
      <c r="O311" s="87"/>
      <c r="P311" s="225">
        <f>O311*H311</f>
        <v>0</v>
      </c>
      <c r="Q311" s="225">
        <v>0</v>
      </c>
      <c r="R311" s="225">
        <f>Q311*H311</f>
        <v>0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240</v>
      </c>
      <c r="AT311" s="227" t="s">
        <v>235</v>
      </c>
      <c r="AU311" s="227" t="s">
        <v>86</v>
      </c>
      <c r="AY311" s="20" t="s">
        <v>233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86</v>
      </c>
      <c r="BK311" s="228">
        <f>ROUND(I311*H311,2)</f>
        <v>0</v>
      </c>
      <c r="BL311" s="20" t="s">
        <v>240</v>
      </c>
      <c r="BM311" s="227" t="s">
        <v>4376</v>
      </c>
    </row>
    <row r="312" s="2" customFormat="1" ht="16.5" customHeight="1">
      <c r="A312" s="41"/>
      <c r="B312" s="42"/>
      <c r="C312" s="216" t="s">
        <v>2154</v>
      </c>
      <c r="D312" s="216" t="s">
        <v>235</v>
      </c>
      <c r="E312" s="217" t="s">
        <v>4377</v>
      </c>
      <c r="F312" s="218" t="s">
        <v>4378</v>
      </c>
      <c r="G312" s="219" t="s">
        <v>494</v>
      </c>
      <c r="H312" s="220">
        <v>378</v>
      </c>
      <c r="I312" s="221"/>
      <c r="J312" s="222">
        <f>ROUND(I312*H312,2)</f>
        <v>0</v>
      </c>
      <c r="K312" s="218" t="s">
        <v>342</v>
      </c>
      <c r="L312" s="47"/>
      <c r="M312" s="223" t="s">
        <v>21</v>
      </c>
      <c r="N312" s="224" t="s">
        <v>45</v>
      </c>
      <c r="O312" s="87"/>
      <c r="P312" s="225">
        <f>O312*H312</f>
        <v>0</v>
      </c>
      <c r="Q312" s="225">
        <v>0</v>
      </c>
      <c r="R312" s="225">
        <f>Q312*H312</f>
        <v>0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240</v>
      </c>
      <c r="AT312" s="227" t="s">
        <v>235</v>
      </c>
      <c r="AU312" s="227" t="s">
        <v>86</v>
      </c>
      <c r="AY312" s="20" t="s">
        <v>233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86</v>
      </c>
      <c r="BK312" s="228">
        <f>ROUND(I312*H312,2)</f>
        <v>0</v>
      </c>
      <c r="BL312" s="20" t="s">
        <v>240</v>
      </c>
      <c r="BM312" s="227" t="s">
        <v>4379</v>
      </c>
    </row>
    <row r="313" s="2" customFormat="1" ht="16.5" customHeight="1">
      <c r="A313" s="41"/>
      <c r="B313" s="42"/>
      <c r="C313" s="216" t="s">
        <v>2161</v>
      </c>
      <c r="D313" s="216" t="s">
        <v>235</v>
      </c>
      <c r="E313" s="217" t="s">
        <v>4380</v>
      </c>
      <c r="F313" s="218" t="s">
        <v>4047</v>
      </c>
      <c r="G313" s="219" t="s">
        <v>332</v>
      </c>
      <c r="H313" s="220">
        <v>378</v>
      </c>
      <c r="I313" s="221"/>
      <c r="J313" s="222">
        <f>ROUND(I313*H313,2)</f>
        <v>0</v>
      </c>
      <c r="K313" s="218" t="s">
        <v>342</v>
      </c>
      <c r="L313" s="47"/>
      <c r="M313" s="223" t="s">
        <v>21</v>
      </c>
      <c r="N313" s="224" t="s">
        <v>45</v>
      </c>
      <c r="O313" s="87"/>
      <c r="P313" s="225">
        <f>O313*H313</f>
        <v>0</v>
      </c>
      <c r="Q313" s="225">
        <v>0</v>
      </c>
      <c r="R313" s="225">
        <f>Q313*H313</f>
        <v>0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240</v>
      </c>
      <c r="AT313" s="227" t="s">
        <v>235</v>
      </c>
      <c r="AU313" s="227" t="s">
        <v>86</v>
      </c>
      <c r="AY313" s="20" t="s">
        <v>233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86</v>
      </c>
      <c r="BK313" s="228">
        <f>ROUND(I313*H313,2)</f>
        <v>0</v>
      </c>
      <c r="BL313" s="20" t="s">
        <v>240</v>
      </c>
      <c r="BM313" s="227" t="s">
        <v>4381</v>
      </c>
    </row>
    <row r="314" s="2" customFormat="1" ht="16.5" customHeight="1">
      <c r="A314" s="41"/>
      <c r="B314" s="42"/>
      <c r="C314" s="216" t="s">
        <v>2166</v>
      </c>
      <c r="D314" s="216" t="s">
        <v>235</v>
      </c>
      <c r="E314" s="217" t="s">
        <v>4382</v>
      </c>
      <c r="F314" s="218" t="s">
        <v>4383</v>
      </c>
      <c r="G314" s="219" t="s">
        <v>494</v>
      </c>
      <c r="H314" s="220">
        <v>41</v>
      </c>
      <c r="I314" s="221"/>
      <c r="J314" s="222">
        <f>ROUND(I314*H314,2)</f>
        <v>0</v>
      </c>
      <c r="K314" s="218" t="s">
        <v>342</v>
      </c>
      <c r="L314" s="47"/>
      <c r="M314" s="223" t="s">
        <v>21</v>
      </c>
      <c r="N314" s="224" t="s">
        <v>45</v>
      </c>
      <c r="O314" s="87"/>
      <c r="P314" s="225">
        <f>O314*H314</f>
        <v>0</v>
      </c>
      <c r="Q314" s="225">
        <v>0</v>
      </c>
      <c r="R314" s="225">
        <f>Q314*H314</f>
        <v>0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240</v>
      </c>
      <c r="AT314" s="227" t="s">
        <v>235</v>
      </c>
      <c r="AU314" s="227" t="s">
        <v>86</v>
      </c>
      <c r="AY314" s="20" t="s">
        <v>233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86</v>
      </c>
      <c r="BK314" s="228">
        <f>ROUND(I314*H314,2)</f>
        <v>0</v>
      </c>
      <c r="BL314" s="20" t="s">
        <v>240</v>
      </c>
      <c r="BM314" s="227" t="s">
        <v>4384</v>
      </c>
    </row>
    <row r="315" s="2" customFormat="1" ht="16.5" customHeight="1">
      <c r="A315" s="41"/>
      <c r="B315" s="42"/>
      <c r="C315" s="216" t="s">
        <v>2178</v>
      </c>
      <c r="D315" s="216" t="s">
        <v>235</v>
      </c>
      <c r="E315" s="217" t="s">
        <v>4385</v>
      </c>
      <c r="F315" s="218" t="s">
        <v>4047</v>
      </c>
      <c r="G315" s="219" t="s">
        <v>332</v>
      </c>
      <c r="H315" s="220">
        <v>41</v>
      </c>
      <c r="I315" s="221"/>
      <c r="J315" s="222">
        <f>ROUND(I315*H315,2)</f>
        <v>0</v>
      </c>
      <c r="K315" s="218" t="s">
        <v>342</v>
      </c>
      <c r="L315" s="47"/>
      <c r="M315" s="223" t="s">
        <v>21</v>
      </c>
      <c r="N315" s="224" t="s">
        <v>45</v>
      </c>
      <c r="O315" s="87"/>
      <c r="P315" s="225">
        <f>O315*H315</f>
        <v>0</v>
      </c>
      <c r="Q315" s="225">
        <v>0</v>
      </c>
      <c r="R315" s="225">
        <f>Q315*H315</f>
        <v>0</v>
      </c>
      <c r="S315" s="225">
        <v>0</v>
      </c>
      <c r="T315" s="226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240</v>
      </c>
      <c r="AT315" s="227" t="s">
        <v>235</v>
      </c>
      <c r="AU315" s="227" t="s">
        <v>86</v>
      </c>
      <c r="AY315" s="20" t="s">
        <v>233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86</v>
      </c>
      <c r="BK315" s="228">
        <f>ROUND(I315*H315,2)</f>
        <v>0</v>
      </c>
      <c r="BL315" s="20" t="s">
        <v>240</v>
      </c>
      <c r="BM315" s="227" t="s">
        <v>4386</v>
      </c>
    </row>
    <row r="316" s="2" customFormat="1" ht="16.5" customHeight="1">
      <c r="A316" s="41"/>
      <c r="B316" s="42"/>
      <c r="C316" s="216" t="s">
        <v>2189</v>
      </c>
      <c r="D316" s="216" t="s">
        <v>235</v>
      </c>
      <c r="E316" s="217" t="s">
        <v>4387</v>
      </c>
      <c r="F316" s="218" t="s">
        <v>4388</v>
      </c>
      <c r="G316" s="219" t="s">
        <v>3393</v>
      </c>
      <c r="H316" s="220">
        <v>1</v>
      </c>
      <c r="I316" s="221"/>
      <c r="J316" s="222">
        <f>ROUND(I316*H316,2)</f>
        <v>0</v>
      </c>
      <c r="K316" s="218" t="s">
        <v>342</v>
      </c>
      <c r="L316" s="47"/>
      <c r="M316" s="302" t="s">
        <v>21</v>
      </c>
      <c r="N316" s="303" t="s">
        <v>45</v>
      </c>
      <c r="O316" s="279"/>
      <c r="P316" s="304">
        <f>O316*H316</f>
        <v>0</v>
      </c>
      <c r="Q316" s="304">
        <v>0</v>
      </c>
      <c r="R316" s="304">
        <f>Q316*H316</f>
        <v>0</v>
      </c>
      <c r="S316" s="304">
        <v>0</v>
      </c>
      <c r="T316" s="305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240</v>
      </c>
      <c r="AT316" s="227" t="s">
        <v>235</v>
      </c>
      <c r="AU316" s="227" t="s">
        <v>86</v>
      </c>
      <c r="AY316" s="20" t="s">
        <v>233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86</v>
      </c>
      <c r="BK316" s="228">
        <f>ROUND(I316*H316,2)</f>
        <v>0</v>
      </c>
      <c r="BL316" s="20" t="s">
        <v>240</v>
      </c>
      <c r="BM316" s="227" t="s">
        <v>4389</v>
      </c>
    </row>
    <row r="317" s="2" customFormat="1" ht="6.96" customHeight="1">
      <c r="A317" s="41"/>
      <c r="B317" s="62"/>
      <c r="C317" s="63"/>
      <c r="D317" s="63"/>
      <c r="E317" s="63"/>
      <c r="F317" s="63"/>
      <c r="G317" s="63"/>
      <c r="H317" s="63"/>
      <c r="I317" s="63"/>
      <c r="J317" s="63"/>
      <c r="K317" s="63"/>
      <c r="L317" s="47"/>
      <c r="M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</row>
  </sheetData>
  <sheetProtection sheet="1" autoFilter="0" formatColumns="0" formatRows="0" objects="1" scenarios="1" spinCount="100000" saltValue="jfemPRmwWMCca5a/6IGt4tcdeMneymUO5OhaVpPYG6t/n1O8CmZYH6priuHufR67vy/I26XgZzmyU8re2A4aqQ==" hashValue="sRxrYsp/fjO5vD3a9qBZrKc3A+WjmcHydevJvlOQGhIRxd5+M7AGV2bM0L00J0UeXnJ/7bvfCn+VJJ8WYAZLNA==" algorithmName="SHA-512" password="CC35"/>
  <autoFilter ref="C100:K316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7:H87"/>
    <mergeCell ref="E91:H91"/>
    <mergeCell ref="E89:H89"/>
    <mergeCell ref="E93:H9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148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206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Kolovraty - dostupné bydlení</v>
      </c>
      <c r="F7" s="146"/>
      <c r="G7" s="146"/>
      <c r="H7" s="146"/>
      <c r="L7" s="23"/>
    </row>
    <row r="8">
      <c r="B8" s="23"/>
      <c r="D8" s="146" t="s">
        <v>207</v>
      </c>
      <c r="L8" s="23"/>
    </row>
    <row r="9" s="1" customFormat="1" ht="16.5" customHeight="1">
      <c r="B9" s="23"/>
      <c r="E9" s="147" t="s">
        <v>599</v>
      </c>
      <c r="F9" s="1"/>
      <c r="G9" s="1"/>
      <c r="H9" s="1"/>
      <c r="L9" s="23"/>
    </row>
    <row r="10" s="1" customFormat="1" ht="12" customHeight="1">
      <c r="B10" s="23"/>
      <c r="D10" s="146" t="s">
        <v>209</v>
      </c>
      <c r="L10" s="23"/>
    </row>
    <row r="11" s="2" customFormat="1" ht="16.5" customHeight="1">
      <c r="A11" s="41"/>
      <c r="B11" s="47"/>
      <c r="C11" s="41"/>
      <c r="D11" s="41"/>
      <c r="E11" s="159" t="s">
        <v>3988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3292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4390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21</v>
      </c>
      <c r="G15" s="41"/>
      <c r="H15" s="41"/>
      <c r="I15" s="146" t="s">
        <v>20</v>
      </c>
      <c r="J15" s="136" t="s">
        <v>21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22</v>
      </c>
      <c r="E16" s="41"/>
      <c r="F16" s="136" t="s">
        <v>23</v>
      </c>
      <c r="G16" s="41"/>
      <c r="H16" s="41"/>
      <c r="I16" s="146" t="s">
        <v>24</v>
      </c>
      <c r="J16" s="150" t="str">
        <f>'Rekapitulace stavby'!AN8</f>
        <v>28. 6. 2021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26</v>
      </c>
      <c r="E18" s="41"/>
      <c r="F18" s="41"/>
      <c r="G18" s="41"/>
      <c r="H18" s="41"/>
      <c r="I18" s="146" t="s">
        <v>27</v>
      </c>
      <c r="J18" s="136" t="s">
        <v>21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6" t="s">
        <v>29</v>
      </c>
      <c r="J19" s="136" t="s">
        <v>21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30</v>
      </c>
      <c r="E21" s="41"/>
      <c r="F21" s="41"/>
      <c r="G21" s="41"/>
      <c r="H21" s="41"/>
      <c r="I21" s="146" t="s">
        <v>27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29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32</v>
      </c>
      <c r="E24" s="41"/>
      <c r="F24" s="41"/>
      <c r="G24" s="41"/>
      <c r="H24" s="41"/>
      <c r="I24" s="146" t="s">
        <v>27</v>
      </c>
      <c r="J24" s="136" t="s">
        <v>21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28</v>
      </c>
      <c r="F25" s="41"/>
      <c r="G25" s="41"/>
      <c r="H25" s="41"/>
      <c r="I25" s="146" t="s">
        <v>29</v>
      </c>
      <c r="J25" s="136" t="s">
        <v>21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34</v>
      </c>
      <c r="E27" s="41"/>
      <c r="F27" s="41"/>
      <c r="G27" s="41"/>
      <c r="H27" s="41"/>
      <c r="I27" s="146" t="s">
        <v>27</v>
      </c>
      <c r="J27" s="136" t="s">
        <v>35</v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36</v>
      </c>
      <c r="F28" s="41"/>
      <c r="G28" s="41"/>
      <c r="H28" s="41"/>
      <c r="I28" s="146" t="s">
        <v>29</v>
      </c>
      <c r="J28" s="136" t="s">
        <v>21</v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37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71.25" customHeight="1">
      <c r="A31" s="151"/>
      <c r="B31" s="152"/>
      <c r="C31" s="151"/>
      <c r="D31" s="151"/>
      <c r="E31" s="153" t="s">
        <v>38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39</v>
      </c>
      <c r="E34" s="41"/>
      <c r="F34" s="41"/>
      <c r="G34" s="41"/>
      <c r="H34" s="41"/>
      <c r="I34" s="41"/>
      <c r="J34" s="157">
        <f>ROUND(J99,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41</v>
      </c>
      <c r="G36" s="41"/>
      <c r="H36" s="41"/>
      <c r="I36" s="158" t="s">
        <v>40</v>
      </c>
      <c r="J36" s="158" t="s">
        <v>42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43</v>
      </c>
      <c r="E37" s="146" t="s">
        <v>44</v>
      </c>
      <c r="F37" s="160">
        <f>ROUND((SUM(BE99:BE169)),  2)</f>
        <v>0</v>
      </c>
      <c r="G37" s="41"/>
      <c r="H37" s="41"/>
      <c r="I37" s="161">
        <v>0.20999999999999999</v>
      </c>
      <c r="J37" s="160">
        <f>ROUND(((SUM(BE99:BE169))*I37),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45</v>
      </c>
      <c r="F38" s="160">
        <f>ROUND((SUM(BF99:BF169)),  2)</f>
        <v>0</v>
      </c>
      <c r="G38" s="41"/>
      <c r="H38" s="41"/>
      <c r="I38" s="161">
        <v>0.14999999999999999</v>
      </c>
      <c r="J38" s="160">
        <f>ROUND(((SUM(BF99:BF169))*I38),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ROUND((SUM(BG99:BG169)),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47</v>
      </c>
      <c r="F40" s="160">
        <f>ROUND((SUM(BH99:BH169)),  2)</f>
        <v>0</v>
      </c>
      <c r="G40" s="41"/>
      <c r="H40" s="41"/>
      <c r="I40" s="161">
        <v>0.14999999999999999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48</v>
      </c>
      <c r="F41" s="160">
        <f>ROUND((SUM(BI99:BI169)),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49</v>
      </c>
      <c r="E43" s="164"/>
      <c r="F43" s="164"/>
      <c r="G43" s="165" t="s">
        <v>50</v>
      </c>
      <c r="H43" s="166" t="s">
        <v>51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211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Kolovraty - dostupné bydlení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207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599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209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98" t="s">
        <v>3988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3292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SO-04.04.02 - Slaboproud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Kolovraty</v>
      </c>
      <c r="G60" s="43"/>
      <c r="H60" s="43"/>
      <c r="I60" s="35" t="s">
        <v>24</v>
      </c>
      <c r="J60" s="75" t="str">
        <f>IF(J16="","",J16)</f>
        <v>28. 6. 2021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26</v>
      </c>
      <c r="D62" s="43"/>
      <c r="E62" s="43"/>
      <c r="F62" s="30" t="str">
        <f>E19</f>
        <v>atelier HETA s.r.o.</v>
      </c>
      <c r="G62" s="43"/>
      <c r="H62" s="43"/>
      <c r="I62" s="35" t="s">
        <v>32</v>
      </c>
      <c r="J62" s="39" t="str">
        <f>E25</f>
        <v>atelier HETA s.r.o.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30</v>
      </c>
      <c r="D63" s="43"/>
      <c r="E63" s="43"/>
      <c r="F63" s="30" t="str">
        <f>IF(E22="","",E22)</f>
        <v>Vyplň údaj</v>
      </c>
      <c r="G63" s="43"/>
      <c r="H63" s="43"/>
      <c r="I63" s="35" t="s">
        <v>34</v>
      </c>
      <c r="J63" s="39" t="str">
        <f>E28</f>
        <v>Toman Martin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71</v>
      </c>
      <c r="D67" s="43"/>
      <c r="E67" s="43"/>
      <c r="F67" s="43"/>
      <c r="G67" s="43"/>
      <c r="H67" s="43"/>
      <c r="I67" s="43"/>
      <c r="J67" s="105">
        <f>J99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214</v>
      </c>
    </row>
    <row r="68" s="9" customFormat="1" ht="24.96" customHeight="1">
      <c r="A68" s="9"/>
      <c r="B68" s="178"/>
      <c r="C68" s="179"/>
      <c r="D68" s="180" t="s">
        <v>477</v>
      </c>
      <c r="E68" s="181"/>
      <c r="F68" s="181"/>
      <c r="G68" s="181"/>
      <c r="H68" s="181"/>
      <c r="I68" s="181"/>
      <c r="J68" s="182">
        <f>J100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4391</v>
      </c>
      <c r="E69" s="186"/>
      <c r="F69" s="186"/>
      <c r="G69" s="186"/>
      <c r="H69" s="186"/>
      <c r="I69" s="186"/>
      <c r="J69" s="187">
        <f>J101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4392</v>
      </c>
      <c r="E70" s="186"/>
      <c r="F70" s="186"/>
      <c r="G70" s="186"/>
      <c r="H70" s="186"/>
      <c r="I70" s="186"/>
      <c r="J70" s="187">
        <f>J119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4393</v>
      </c>
      <c r="E71" s="186"/>
      <c r="F71" s="186"/>
      <c r="G71" s="186"/>
      <c r="H71" s="186"/>
      <c r="I71" s="186"/>
      <c r="J71" s="187">
        <f>J124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4394</v>
      </c>
      <c r="E72" s="186"/>
      <c r="F72" s="186"/>
      <c r="G72" s="186"/>
      <c r="H72" s="186"/>
      <c r="I72" s="186"/>
      <c r="J72" s="187">
        <f>J145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4395</v>
      </c>
      <c r="E73" s="186"/>
      <c r="F73" s="186"/>
      <c r="G73" s="186"/>
      <c r="H73" s="186"/>
      <c r="I73" s="186"/>
      <c r="J73" s="187">
        <f>J150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8"/>
      <c r="D74" s="185" t="s">
        <v>4396</v>
      </c>
      <c r="E74" s="186"/>
      <c r="F74" s="186"/>
      <c r="G74" s="186"/>
      <c r="H74" s="186"/>
      <c r="I74" s="186"/>
      <c r="J74" s="187">
        <f>J155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4397</v>
      </c>
      <c r="E75" s="186"/>
      <c r="F75" s="186"/>
      <c r="G75" s="186"/>
      <c r="H75" s="186"/>
      <c r="I75" s="186"/>
      <c r="J75" s="187">
        <f>J163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218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73" t="str">
        <f>E7</f>
        <v>Kolovraty - dostupné bydlení</v>
      </c>
      <c r="F85" s="35"/>
      <c r="G85" s="35"/>
      <c r="H85" s="35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" customFormat="1" ht="12" customHeight="1">
      <c r="B86" s="24"/>
      <c r="C86" s="35" t="s">
        <v>207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1" customFormat="1" ht="16.5" customHeight="1">
      <c r="B87" s="24"/>
      <c r="C87" s="25"/>
      <c r="D87" s="25"/>
      <c r="E87" s="173" t="s">
        <v>599</v>
      </c>
      <c r="F87" s="25"/>
      <c r="G87" s="25"/>
      <c r="H87" s="25"/>
      <c r="I87" s="25"/>
      <c r="J87" s="25"/>
      <c r="K87" s="25"/>
      <c r="L87" s="23"/>
    </row>
    <row r="88" s="1" customFormat="1" ht="12" customHeight="1">
      <c r="B88" s="24"/>
      <c r="C88" s="35" t="s">
        <v>209</v>
      </c>
      <c r="D88" s="25"/>
      <c r="E88" s="25"/>
      <c r="F88" s="25"/>
      <c r="G88" s="25"/>
      <c r="H88" s="25"/>
      <c r="I88" s="25"/>
      <c r="J88" s="25"/>
      <c r="K88" s="25"/>
      <c r="L88" s="23"/>
    </row>
    <row r="89" s="2" customFormat="1" ht="16.5" customHeight="1">
      <c r="A89" s="41"/>
      <c r="B89" s="42"/>
      <c r="C89" s="43"/>
      <c r="D89" s="43"/>
      <c r="E89" s="298" t="s">
        <v>3988</v>
      </c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3292</v>
      </c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6.5" customHeight="1">
      <c r="A91" s="41"/>
      <c r="B91" s="42"/>
      <c r="C91" s="43"/>
      <c r="D91" s="43"/>
      <c r="E91" s="72" t="str">
        <f>E13</f>
        <v>SO-04.04.02 - Slaboproud</v>
      </c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2" customHeight="1">
      <c r="A93" s="41"/>
      <c r="B93" s="42"/>
      <c r="C93" s="35" t="s">
        <v>22</v>
      </c>
      <c r="D93" s="43"/>
      <c r="E93" s="43"/>
      <c r="F93" s="30" t="str">
        <f>F16</f>
        <v>Kolovraty</v>
      </c>
      <c r="G93" s="43"/>
      <c r="H93" s="43"/>
      <c r="I93" s="35" t="s">
        <v>24</v>
      </c>
      <c r="J93" s="75" t="str">
        <f>IF(J16="","",J16)</f>
        <v>28. 6. 2021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6.96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5.15" customHeight="1">
      <c r="A95" s="41"/>
      <c r="B95" s="42"/>
      <c r="C95" s="35" t="s">
        <v>26</v>
      </c>
      <c r="D95" s="43"/>
      <c r="E95" s="43"/>
      <c r="F95" s="30" t="str">
        <f>E19</f>
        <v>atelier HETA s.r.o.</v>
      </c>
      <c r="G95" s="43"/>
      <c r="H95" s="43"/>
      <c r="I95" s="35" t="s">
        <v>32</v>
      </c>
      <c r="J95" s="39" t="str">
        <f>E25</f>
        <v>atelier HETA s.r.o.</v>
      </c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5.15" customHeight="1">
      <c r="A96" s="41"/>
      <c r="B96" s="42"/>
      <c r="C96" s="35" t="s">
        <v>30</v>
      </c>
      <c r="D96" s="43"/>
      <c r="E96" s="43"/>
      <c r="F96" s="30" t="str">
        <f>IF(E22="","",E22)</f>
        <v>Vyplň údaj</v>
      </c>
      <c r="G96" s="43"/>
      <c r="H96" s="43"/>
      <c r="I96" s="35" t="s">
        <v>34</v>
      </c>
      <c r="J96" s="39" t="str">
        <f>E28</f>
        <v>Toman Martin</v>
      </c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0.32" customHeight="1">
      <c r="A97" s="41"/>
      <c r="B97" s="42"/>
      <c r="C97" s="43"/>
      <c r="D97" s="43"/>
      <c r="E97" s="43"/>
      <c r="F97" s="43"/>
      <c r="G97" s="43"/>
      <c r="H97" s="43"/>
      <c r="I97" s="43"/>
      <c r="J97" s="43"/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11" customFormat="1" ht="29.28" customHeight="1">
      <c r="A98" s="189"/>
      <c r="B98" s="190"/>
      <c r="C98" s="191" t="s">
        <v>219</v>
      </c>
      <c r="D98" s="192" t="s">
        <v>58</v>
      </c>
      <c r="E98" s="192" t="s">
        <v>54</v>
      </c>
      <c r="F98" s="192" t="s">
        <v>55</v>
      </c>
      <c r="G98" s="192" t="s">
        <v>220</v>
      </c>
      <c r="H98" s="192" t="s">
        <v>221</v>
      </c>
      <c r="I98" s="192" t="s">
        <v>222</v>
      </c>
      <c r="J98" s="192" t="s">
        <v>213</v>
      </c>
      <c r="K98" s="193" t="s">
        <v>223</v>
      </c>
      <c r="L98" s="194"/>
      <c r="M98" s="95" t="s">
        <v>21</v>
      </c>
      <c r="N98" s="96" t="s">
        <v>43</v>
      </c>
      <c r="O98" s="96" t="s">
        <v>224</v>
      </c>
      <c r="P98" s="96" t="s">
        <v>225</v>
      </c>
      <c r="Q98" s="96" t="s">
        <v>226</v>
      </c>
      <c r="R98" s="96" t="s">
        <v>227</v>
      </c>
      <c r="S98" s="96" t="s">
        <v>228</v>
      </c>
      <c r="T98" s="97" t="s">
        <v>229</v>
      </c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</row>
    <row r="99" s="2" customFormat="1" ht="22.8" customHeight="1">
      <c r="A99" s="41"/>
      <c r="B99" s="42"/>
      <c r="C99" s="102" t="s">
        <v>230</v>
      </c>
      <c r="D99" s="43"/>
      <c r="E99" s="43"/>
      <c r="F99" s="43"/>
      <c r="G99" s="43"/>
      <c r="H99" s="43"/>
      <c r="I99" s="43"/>
      <c r="J99" s="195">
        <f>BK99</f>
        <v>0</v>
      </c>
      <c r="K99" s="43"/>
      <c r="L99" s="47"/>
      <c r="M99" s="98"/>
      <c r="N99" s="196"/>
      <c r="O99" s="99"/>
      <c r="P99" s="197">
        <f>P100</f>
        <v>0</v>
      </c>
      <c r="Q99" s="99"/>
      <c r="R99" s="197">
        <f>R100</f>
        <v>0</v>
      </c>
      <c r="S99" s="99"/>
      <c r="T99" s="198">
        <f>T100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72</v>
      </c>
      <c r="AU99" s="20" t="s">
        <v>214</v>
      </c>
      <c r="BK99" s="199">
        <f>BK100</f>
        <v>0</v>
      </c>
    </row>
    <row r="100" s="12" customFormat="1" ht="25.92" customHeight="1">
      <c r="A100" s="12"/>
      <c r="B100" s="200"/>
      <c r="C100" s="201"/>
      <c r="D100" s="202" t="s">
        <v>72</v>
      </c>
      <c r="E100" s="203" t="s">
        <v>480</v>
      </c>
      <c r="F100" s="203" t="s">
        <v>21</v>
      </c>
      <c r="G100" s="201"/>
      <c r="H100" s="201"/>
      <c r="I100" s="204"/>
      <c r="J100" s="205">
        <f>BK100</f>
        <v>0</v>
      </c>
      <c r="K100" s="201"/>
      <c r="L100" s="206"/>
      <c r="M100" s="207"/>
      <c r="N100" s="208"/>
      <c r="O100" s="208"/>
      <c r="P100" s="209">
        <f>P101+P119+P124+P145+P150+P155+P163</f>
        <v>0</v>
      </c>
      <c r="Q100" s="208"/>
      <c r="R100" s="209">
        <f>R101+R119+R124+R145+R150+R155+R163</f>
        <v>0</v>
      </c>
      <c r="S100" s="208"/>
      <c r="T100" s="210">
        <f>T101+T119+T124+T145+T150+T155+T163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11" t="s">
        <v>80</v>
      </c>
      <c r="AT100" s="212" t="s">
        <v>72</v>
      </c>
      <c r="AU100" s="212" t="s">
        <v>73</v>
      </c>
      <c r="AY100" s="211" t="s">
        <v>233</v>
      </c>
      <c r="BK100" s="213">
        <f>BK101+BK119+BK124+BK145+BK150+BK155+BK163</f>
        <v>0</v>
      </c>
    </row>
    <row r="101" s="12" customFormat="1" ht="22.8" customHeight="1">
      <c r="A101" s="12"/>
      <c r="B101" s="200"/>
      <c r="C101" s="201"/>
      <c r="D101" s="202" t="s">
        <v>72</v>
      </c>
      <c r="E101" s="214" t="s">
        <v>521</v>
      </c>
      <c r="F101" s="214" t="s">
        <v>4398</v>
      </c>
      <c r="G101" s="201"/>
      <c r="H101" s="201"/>
      <c r="I101" s="204"/>
      <c r="J101" s="215">
        <f>BK101</f>
        <v>0</v>
      </c>
      <c r="K101" s="201"/>
      <c r="L101" s="206"/>
      <c r="M101" s="207"/>
      <c r="N101" s="208"/>
      <c r="O101" s="208"/>
      <c r="P101" s="209">
        <f>SUM(P102:P118)</f>
        <v>0</v>
      </c>
      <c r="Q101" s="208"/>
      <c r="R101" s="209">
        <f>SUM(R102:R118)</f>
        <v>0</v>
      </c>
      <c r="S101" s="208"/>
      <c r="T101" s="210">
        <f>SUM(T102:T118)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11" t="s">
        <v>80</v>
      </c>
      <c r="AT101" s="212" t="s">
        <v>72</v>
      </c>
      <c r="AU101" s="212" t="s">
        <v>80</v>
      </c>
      <c r="AY101" s="211" t="s">
        <v>233</v>
      </c>
      <c r="BK101" s="213">
        <f>SUM(BK102:BK118)</f>
        <v>0</v>
      </c>
    </row>
    <row r="102" s="2" customFormat="1" ht="16.5" customHeight="1">
      <c r="A102" s="41"/>
      <c r="B102" s="42"/>
      <c r="C102" s="216" t="s">
        <v>80</v>
      </c>
      <c r="D102" s="216" t="s">
        <v>235</v>
      </c>
      <c r="E102" s="217" t="s">
        <v>4399</v>
      </c>
      <c r="F102" s="218" t="s">
        <v>4400</v>
      </c>
      <c r="G102" s="219" t="s">
        <v>494</v>
      </c>
      <c r="H102" s="220">
        <v>1</v>
      </c>
      <c r="I102" s="221"/>
      <c r="J102" s="222">
        <f>ROUND(I102*H102,2)</f>
        <v>0</v>
      </c>
      <c r="K102" s="218" t="s">
        <v>342</v>
      </c>
      <c r="L102" s="47"/>
      <c r="M102" s="223" t="s">
        <v>21</v>
      </c>
      <c r="N102" s="224" t="s">
        <v>45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240</v>
      </c>
      <c r="AT102" s="227" t="s">
        <v>235</v>
      </c>
      <c r="AU102" s="227" t="s">
        <v>86</v>
      </c>
      <c r="AY102" s="20" t="s">
        <v>233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86</v>
      </c>
      <c r="BK102" s="228">
        <f>ROUND(I102*H102,2)</f>
        <v>0</v>
      </c>
      <c r="BL102" s="20" t="s">
        <v>240</v>
      </c>
      <c r="BM102" s="227" t="s">
        <v>4401</v>
      </c>
    </row>
    <row r="103" s="2" customFormat="1" ht="21.75" customHeight="1">
      <c r="A103" s="41"/>
      <c r="B103" s="42"/>
      <c r="C103" s="216" t="s">
        <v>86</v>
      </c>
      <c r="D103" s="216" t="s">
        <v>235</v>
      </c>
      <c r="E103" s="217" t="s">
        <v>4402</v>
      </c>
      <c r="F103" s="218" t="s">
        <v>4403</v>
      </c>
      <c r="G103" s="219" t="s">
        <v>332</v>
      </c>
      <c r="H103" s="220">
        <v>4</v>
      </c>
      <c r="I103" s="221"/>
      <c r="J103" s="222">
        <f>ROUND(I103*H103,2)</f>
        <v>0</v>
      </c>
      <c r="K103" s="218" t="s">
        <v>342</v>
      </c>
      <c r="L103" s="47"/>
      <c r="M103" s="223" t="s">
        <v>21</v>
      </c>
      <c r="N103" s="224" t="s">
        <v>45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240</v>
      </c>
      <c r="AT103" s="227" t="s">
        <v>235</v>
      </c>
      <c r="AU103" s="227" t="s">
        <v>86</v>
      </c>
      <c r="AY103" s="20" t="s">
        <v>233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86</v>
      </c>
      <c r="BK103" s="228">
        <f>ROUND(I103*H103,2)</f>
        <v>0</v>
      </c>
      <c r="BL103" s="20" t="s">
        <v>240</v>
      </c>
      <c r="BM103" s="227" t="s">
        <v>4404</v>
      </c>
    </row>
    <row r="104" s="2" customFormat="1" ht="16.5" customHeight="1">
      <c r="A104" s="41"/>
      <c r="B104" s="42"/>
      <c r="C104" s="216" t="s">
        <v>117</v>
      </c>
      <c r="D104" s="216" t="s">
        <v>235</v>
      </c>
      <c r="E104" s="217" t="s">
        <v>4405</v>
      </c>
      <c r="F104" s="218" t="s">
        <v>4406</v>
      </c>
      <c r="G104" s="219" t="s">
        <v>332</v>
      </c>
      <c r="H104" s="220">
        <v>4</v>
      </c>
      <c r="I104" s="221"/>
      <c r="J104" s="222">
        <f>ROUND(I104*H104,2)</f>
        <v>0</v>
      </c>
      <c r="K104" s="218" t="s">
        <v>342</v>
      </c>
      <c r="L104" s="47"/>
      <c r="M104" s="223" t="s">
        <v>21</v>
      </c>
      <c r="N104" s="224" t="s">
        <v>45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240</v>
      </c>
      <c r="AT104" s="227" t="s">
        <v>235</v>
      </c>
      <c r="AU104" s="227" t="s">
        <v>86</v>
      </c>
      <c r="AY104" s="20" t="s">
        <v>233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86</v>
      </c>
      <c r="BK104" s="228">
        <f>ROUND(I104*H104,2)</f>
        <v>0</v>
      </c>
      <c r="BL104" s="20" t="s">
        <v>240</v>
      </c>
      <c r="BM104" s="227" t="s">
        <v>4407</v>
      </c>
    </row>
    <row r="105" s="2" customFormat="1" ht="24.15" customHeight="1">
      <c r="A105" s="41"/>
      <c r="B105" s="42"/>
      <c r="C105" s="216" t="s">
        <v>240</v>
      </c>
      <c r="D105" s="216" t="s">
        <v>235</v>
      </c>
      <c r="E105" s="217" t="s">
        <v>4408</v>
      </c>
      <c r="F105" s="218" t="s">
        <v>4409</v>
      </c>
      <c r="G105" s="219" t="s">
        <v>332</v>
      </c>
      <c r="H105" s="220">
        <v>15</v>
      </c>
      <c r="I105" s="221"/>
      <c r="J105" s="222">
        <f>ROUND(I105*H105,2)</f>
        <v>0</v>
      </c>
      <c r="K105" s="218" t="s">
        <v>342</v>
      </c>
      <c r="L105" s="47"/>
      <c r="M105" s="223" t="s">
        <v>21</v>
      </c>
      <c r="N105" s="224" t="s">
        <v>45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240</v>
      </c>
      <c r="AT105" s="227" t="s">
        <v>235</v>
      </c>
      <c r="AU105" s="227" t="s">
        <v>86</v>
      </c>
      <c r="AY105" s="20" t="s">
        <v>233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86</v>
      </c>
      <c r="BK105" s="228">
        <f>ROUND(I105*H105,2)</f>
        <v>0</v>
      </c>
      <c r="BL105" s="20" t="s">
        <v>240</v>
      </c>
      <c r="BM105" s="227" t="s">
        <v>4410</v>
      </c>
    </row>
    <row r="106" s="2" customFormat="1" ht="16.5" customHeight="1">
      <c r="A106" s="41"/>
      <c r="B106" s="42"/>
      <c r="C106" s="216" t="s">
        <v>270</v>
      </c>
      <c r="D106" s="216" t="s">
        <v>235</v>
      </c>
      <c r="E106" s="217" t="s">
        <v>4411</v>
      </c>
      <c r="F106" s="218" t="s">
        <v>4406</v>
      </c>
      <c r="G106" s="219" t="s">
        <v>332</v>
      </c>
      <c r="H106" s="220">
        <v>15</v>
      </c>
      <c r="I106" s="221"/>
      <c r="J106" s="222">
        <f>ROUND(I106*H106,2)</f>
        <v>0</v>
      </c>
      <c r="K106" s="218" t="s">
        <v>342</v>
      </c>
      <c r="L106" s="47"/>
      <c r="M106" s="223" t="s">
        <v>21</v>
      </c>
      <c r="N106" s="224" t="s">
        <v>45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240</v>
      </c>
      <c r="AT106" s="227" t="s">
        <v>235</v>
      </c>
      <c r="AU106" s="227" t="s">
        <v>86</v>
      </c>
      <c r="AY106" s="20" t="s">
        <v>233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86</v>
      </c>
      <c r="BK106" s="228">
        <f>ROUND(I106*H106,2)</f>
        <v>0</v>
      </c>
      <c r="BL106" s="20" t="s">
        <v>240</v>
      </c>
      <c r="BM106" s="227" t="s">
        <v>4412</v>
      </c>
    </row>
    <row r="107" s="2" customFormat="1" ht="21.75" customHeight="1">
      <c r="A107" s="41"/>
      <c r="B107" s="42"/>
      <c r="C107" s="216" t="s">
        <v>276</v>
      </c>
      <c r="D107" s="216" t="s">
        <v>235</v>
      </c>
      <c r="E107" s="217" t="s">
        <v>4413</v>
      </c>
      <c r="F107" s="218" t="s">
        <v>4414</v>
      </c>
      <c r="G107" s="219" t="s">
        <v>332</v>
      </c>
      <c r="H107" s="220">
        <v>136</v>
      </c>
      <c r="I107" s="221"/>
      <c r="J107" s="222">
        <f>ROUND(I107*H107,2)</f>
        <v>0</v>
      </c>
      <c r="K107" s="218" t="s">
        <v>342</v>
      </c>
      <c r="L107" s="47"/>
      <c r="M107" s="223" t="s">
        <v>21</v>
      </c>
      <c r="N107" s="224" t="s">
        <v>45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240</v>
      </c>
      <c r="AT107" s="227" t="s">
        <v>235</v>
      </c>
      <c r="AU107" s="227" t="s">
        <v>86</v>
      </c>
      <c r="AY107" s="20" t="s">
        <v>233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86</v>
      </c>
      <c r="BK107" s="228">
        <f>ROUND(I107*H107,2)</f>
        <v>0</v>
      </c>
      <c r="BL107" s="20" t="s">
        <v>240</v>
      </c>
      <c r="BM107" s="227" t="s">
        <v>4415</v>
      </c>
    </row>
    <row r="108" s="2" customFormat="1" ht="16.5" customHeight="1">
      <c r="A108" s="41"/>
      <c r="B108" s="42"/>
      <c r="C108" s="216" t="s">
        <v>284</v>
      </c>
      <c r="D108" s="216" t="s">
        <v>235</v>
      </c>
      <c r="E108" s="217" t="s">
        <v>4416</v>
      </c>
      <c r="F108" s="218" t="s">
        <v>4406</v>
      </c>
      <c r="G108" s="219" t="s">
        <v>332</v>
      </c>
      <c r="H108" s="220">
        <v>136</v>
      </c>
      <c r="I108" s="221"/>
      <c r="J108" s="222">
        <f>ROUND(I108*H108,2)</f>
        <v>0</v>
      </c>
      <c r="K108" s="218" t="s">
        <v>342</v>
      </c>
      <c r="L108" s="47"/>
      <c r="M108" s="223" t="s">
        <v>21</v>
      </c>
      <c r="N108" s="224" t="s">
        <v>45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240</v>
      </c>
      <c r="AT108" s="227" t="s">
        <v>235</v>
      </c>
      <c r="AU108" s="227" t="s">
        <v>86</v>
      </c>
      <c r="AY108" s="20" t="s">
        <v>233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86</v>
      </c>
      <c r="BK108" s="228">
        <f>ROUND(I108*H108,2)</f>
        <v>0</v>
      </c>
      <c r="BL108" s="20" t="s">
        <v>240</v>
      </c>
      <c r="BM108" s="227" t="s">
        <v>4417</v>
      </c>
    </row>
    <row r="109" s="2" customFormat="1" ht="24.15" customHeight="1">
      <c r="A109" s="41"/>
      <c r="B109" s="42"/>
      <c r="C109" s="216" t="s">
        <v>289</v>
      </c>
      <c r="D109" s="216" t="s">
        <v>235</v>
      </c>
      <c r="E109" s="217" t="s">
        <v>4418</v>
      </c>
      <c r="F109" s="218" t="s">
        <v>4419</v>
      </c>
      <c r="G109" s="219" t="s">
        <v>332</v>
      </c>
      <c r="H109" s="220">
        <v>169</v>
      </c>
      <c r="I109" s="221"/>
      <c r="J109" s="222">
        <f>ROUND(I109*H109,2)</f>
        <v>0</v>
      </c>
      <c r="K109" s="218" t="s">
        <v>342</v>
      </c>
      <c r="L109" s="47"/>
      <c r="M109" s="223" t="s">
        <v>21</v>
      </c>
      <c r="N109" s="224" t="s">
        <v>45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240</v>
      </c>
      <c r="AT109" s="227" t="s">
        <v>235</v>
      </c>
      <c r="AU109" s="227" t="s">
        <v>86</v>
      </c>
      <c r="AY109" s="20" t="s">
        <v>233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86</v>
      </c>
      <c r="BK109" s="228">
        <f>ROUND(I109*H109,2)</f>
        <v>0</v>
      </c>
      <c r="BL109" s="20" t="s">
        <v>240</v>
      </c>
      <c r="BM109" s="227" t="s">
        <v>4420</v>
      </c>
    </row>
    <row r="110" s="2" customFormat="1" ht="16.5" customHeight="1">
      <c r="A110" s="41"/>
      <c r="B110" s="42"/>
      <c r="C110" s="216" t="s">
        <v>296</v>
      </c>
      <c r="D110" s="216" t="s">
        <v>235</v>
      </c>
      <c r="E110" s="217" t="s">
        <v>4421</v>
      </c>
      <c r="F110" s="218" t="s">
        <v>4047</v>
      </c>
      <c r="G110" s="219" t="s">
        <v>332</v>
      </c>
      <c r="H110" s="220">
        <v>169</v>
      </c>
      <c r="I110" s="221"/>
      <c r="J110" s="222">
        <f>ROUND(I110*H110,2)</f>
        <v>0</v>
      </c>
      <c r="K110" s="218" t="s">
        <v>342</v>
      </c>
      <c r="L110" s="47"/>
      <c r="M110" s="223" t="s">
        <v>21</v>
      </c>
      <c r="N110" s="224" t="s">
        <v>45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240</v>
      </c>
      <c r="AT110" s="227" t="s">
        <v>235</v>
      </c>
      <c r="AU110" s="227" t="s">
        <v>86</v>
      </c>
      <c r="AY110" s="20" t="s">
        <v>233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86</v>
      </c>
      <c r="BK110" s="228">
        <f>ROUND(I110*H110,2)</f>
        <v>0</v>
      </c>
      <c r="BL110" s="20" t="s">
        <v>240</v>
      </c>
      <c r="BM110" s="227" t="s">
        <v>4422</v>
      </c>
    </row>
    <row r="111" s="2" customFormat="1" ht="21.75" customHeight="1">
      <c r="A111" s="41"/>
      <c r="B111" s="42"/>
      <c r="C111" s="216" t="s">
        <v>302</v>
      </c>
      <c r="D111" s="216" t="s">
        <v>235</v>
      </c>
      <c r="E111" s="217" t="s">
        <v>4423</v>
      </c>
      <c r="F111" s="218" t="s">
        <v>4424</v>
      </c>
      <c r="G111" s="219" t="s">
        <v>332</v>
      </c>
      <c r="H111" s="220">
        <v>25</v>
      </c>
      <c r="I111" s="221"/>
      <c r="J111" s="222">
        <f>ROUND(I111*H111,2)</f>
        <v>0</v>
      </c>
      <c r="K111" s="218" t="s">
        <v>342</v>
      </c>
      <c r="L111" s="47"/>
      <c r="M111" s="223" t="s">
        <v>21</v>
      </c>
      <c r="N111" s="224" t="s">
        <v>45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240</v>
      </c>
      <c r="AT111" s="227" t="s">
        <v>235</v>
      </c>
      <c r="AU111" s="227" t="s">
        <v>86</v>
      </c>
      <c r="AY111" s="20" t="s">
        <v>233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86</v>
      </c>
      <c r="BK111" s="228">
        <f>ROUND(I111*H111,2)</f>
        <v>0</v>
      </c>
      <c r="BL111" s="20" t="s">
        <v>240</v>
      </c>
      <c r="BM111" s="227" t="s">
        <v>4425</v>
      </c>
    </row>
    <row r="112" s="2" customFormat="1" ht="16.5" customHeight="1">
      <c r="A112" s="41"/>
      <c r="B112" s="42"/>
      <c r="C112" s="216" t="s">
        <v>314</v>
      </c>
      <c r="D112" s="216" t="s">
        <v>235</v>
      </c>
      <c r="E112" s="217" t="s">
        <v>4426</v>
      </c>
      <c r="F112" s="218" t="s">
        <v>4047</v>
      </c>
      <c r="G112" s="219" t="s">
        <v>332</v>
      </c>
      <c r="H112" s="220">
        <v>25</v>
      </c>
      <c r="I112" s="221"/>
      <c r="J112" s="222">
        <f>ROUND(I112*H112,2)</f>
        <v>0</v>
      </c>
      <c r="K112" s="218" t="s">
        <v>342</v>
      </c>
      <c r="L112" s="47"/>
      <c r="M112" s="223" t="s">
        <v>21</v>
      </c>
      <c r="N112" s="224" t="s">
        <v>45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240</v>
      </c>
      <c r="AT112" s="227" t="s">
        <v>235</v>
      </c>
      <c r="AU112" s="227" t="s">
        <v>86</v>
      </c>
      <c r="AY112" s="20" t="s">
        <v>233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86</v>
      </c>
      <c r="BK112" s="228">
        <f>ROUND(I112*H112,2)</f>
        <v>0</v>
      </c>
      <c r="BL112" s="20" t="s">
        <v>240</v>
      </c>
      <c r="BM112" s="227" t="s">
        <v>4427</v>
      </c>
    </row>
    <row r="113" s="2" customFormat="1" ht="16.5" customHeight="1">
      <c r="A113" s="41"/>
      <c r="B113" s="42"/>
      <c r="C113" s="216" t="s">
        <v>371</v>
      </c>
      <c r="D113" s="216" t="s">
        <v>235</v>
      </c>
      <c r="E113" s="217" t="s">
        <v>4426</v>
      </c>
      <c r="F113" s="218" t="s">
        <v>4047</v>
      </c>
      <c r="G113" s="219" t="s">
        <v>332</v>
      </c>
      <c r="H113" s="220">
        <v>40</v>
      </c>
      <c r="I113" s="221"/>
      <c r="J113" s="222">
        <f>ROUND(I113*H113,2)</f>
        <v>0</v>
      </c>
      <c r="K113" s="218" t="s">
        <v>342</v>
      </c>
      <c r="L113" s="47"/>
      <c r="M113" s="223" t="s">
        <v>21</v>
      </c>
      <c r="N113" s="224" t="s">
        <v>45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240</v>
      </c>
      <c r="AT113" s="227" t="s">
        <v>235</v>
      </c>
      <c r="AU113" s="227" t="s">
        <v>86</v>
      </c>
      <c r="AY113" s="20" t="s">
        <v>233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86</v>
      </c>
      <c r="BK113" s="228">
        <f>ROUND(I113*H113,2)</f>
        <v>0</v>
      </c>
      <c r="BL113" s="20" t="s">
        <v>240</v>
      </c>
      <c r="BM113" s="227" t="s">
        <v>4428</v>
      </c>
    </row>
    <row r="114" s="2" customFormat="1" ht="21.75" customHeight="1">
      <c r="A114" s="41"/>
      <c r="B114" s="42"/>
      <c r="C114" s="216" t="s">
        <v>377</v>
      </c>
      <c r="D114" s="216" t="s">
        <v>235</v>
      </c>
      <c r="E114" s="217" t="s">
        <v>4429</v>
      </c>
      <c r="F114" s="218" t="s">
        <v>4430</v>
      </c>
      <c r="G114" s="219" t="s">
        <v>332</v>
      </c>
      <c r="H114" s="220">
        <v>40</v>
      </c>
      <c r="I114" s="221"/>
      <c r="J114" s="222">
        <f>ROUND(I114*H114,2)</f>
        <v>0</v>
      </c>
      <c r="K114" s="218" t="s">
        <v>342</v>
      </c>
      <c r="L114" s="47"/>
      <c r="M114" s="223" t="s">
        <v>21</v>
      </c>
      <c r="N114" s="224" t="s">
        <v>45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240</v>
      </c>
      <c r="AT114" s="227" t="s">
        <v>235</v>
      </c>
      <c r="AU114" s="227" t="s">
        <v>86</v>
      </c>
      <c r="AY114" s="20" t="s">
        <v>233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86</v>
      </c>
      <c r="BK114" s="228">
        <f>ROUND(I114*H114,2)</f>
        <v>0</v>
      </c>
      <c r="BL114" s="20" t="s">
        <v>240</v>
      </c>
      <c r="BM114" s="227" t="s">
        <v>4431</v>
      </c>
    </row>
    <row r="115" s="2" customFormat="1" ht="21.75" customHeight="1">
      <c r="A115" s="41"/>
      <c r="B115" s="42"/>
      <c r="C115" s="216" t="s">
        <v>383</v>
      </c>
      <c r="D115" s="216" t="s">
        <v>235</v>
      </c>
      <c r="E115" s="217" t="s">
        <v>4432</v>
      </c>
      <c r="F115" s="218" t="s">
        <v>4433</v>
      </c>
      <c r="G115" s="219" t="s">
        <v>332</v>
      </c>
      <c r="H115" s="220">
        <v>3620</v>
      </c>
      <c r="I115" s="221"/>
      <c r="J115" s="222">
        <f>ROUND(I115*H115,2)</f>
        <v>0</v>
      </c>
      <c r="K115" s="218" t="s">
        <v>342</v>
      </c>
      <c r="L115" s="47"/>
      <c r="M115" s="223" t="s">
        <v>21</v>
      </c>
      <c r="N115" s="224" t="s">
        <v>45</v>
      </c>
      <c r="O115" s="87"/>
      <c r="P115" s="225">
        <f>O115*H115</f>
        <v>0</v>
      </c>
      <c r="Q115" s="225">
        <v>0</v>
      </c>
      <c r="R115" s="225">
        <f>Q115*H115</f>
        <v>0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240</v>
      </c>
      <c r="AT115" s="227" t="s">
        <v>235</v>
      </c>
      <c r="AU115" s="227" t="s">
        <v>86</v>
      </c>
      <c r="AY115" s="20" t="s">
        <v>233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86</v>
      </c>
      <c r="BK115" s="228">
        <f>ROUND(I115*H115,2)</f>
        <v>0</v>
      </c>
      <c r="BL115" s="20" t="s">
        <v>240</v>
      </c>
      <c r="BM115" s="227" t="s">
        <v>4434</v>
      </c>
    </row>
    <row r="116" s="2" customFormat="1" ht="16.5" customHeight="1">
      <c r="A116" s="41"/>
      <c r="B116" s="42"/>
      <c r="C116" s="216" t="s">
        <v>8</v>
      </c>
      <c r="D116" s="216" t="s">
        <v>235</v>
      </c>
      <c r="E116" s="217" t="s">
        <v>4435</v>
      </c>
      <c r="F116" s="218" t="s">
        <v>4047</v>
      </c>
      <c r="G116" s="219" t="s">
        <v>332</v>
      </c>
      <c r="H116" s="220">
        <v>3620</v>
      </c>
      <c r="I116" s="221"/>
      <c r="J116" s="222">
        <f>ROUND(I116*H116,2)</f>
        <v>0</v>
      </c>
      <c r="K116" s="218" t="s">
        <v>342</v>
      </c>
      <c r="L116" s="47"/>
      <c r="M116" s="223" t="s">
        <v>21</v>
      </c>
      <c r="N116" s="224" t="s">
        <v>45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240</v>
      </c>
      <c r="AT116" s="227" t="s">
        <v>235</v>
      </c>
      <c r="AU116" s="227" t="s">
        <v>86</v>
      </c>
      <c r="AY116" s="20" t="s">
        <v>233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86</v>
      </c>
      <c r="BK116" s="228">
        <f>ROUND(I116*H116,2)</f>
        <v>0</v>
      </c>
      <c r="BL116" s="20" t="s">
        <v>240</v>
      </c>
      <c r="BM116" s="227" t="s">
        <v>4436</v>
      </c>
    </row>
    <row r="117" s="2" customFormat="1" ht="24.15" customHeight="1">
      <c r="A117" s="41"/>
      <c r="B117" s="42"/>
      <c r="C117" s="216" t="s">
        <v>394</v>
      </c>
      <c r="D117" s="216" t="s">
        <v>235</v>
      </c>
      <c r="E117" s="217" t="s">
        <v>4437</v>
      </c>
      <c r="F117" s="218" t="s">
        <v>4438</v>
      </c>
      <c r="G117" s="219" t="s">
        <v>332</v>
      </c>
      <c r="H117" s="220">
        <v>100</v>
      </c>
      <c r="I117" s="221"/>
      <c r="J117" s="222">
        <f>ROUND(I117*H117,2)</f>
        <v>0</v>
      </c>
      <c r="K117" s="218" t="s">
        <v>342</v>
      </c>
      <c r="L117" s="47"/>
      <c r="M117" s="223" t="s">
        <v>21</v>
      </c>
      <c r="N117" s="224" t="s">
        <v>45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240</v>
      </c>
      <c r="AT117" s="227" t="s">
        <v>235</v>
      </c>
      <c r="AU117" s="227" t="s">
        <v>86</v>
      </c>
      <c r="AY117" s="20" t="s">
        <v>233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86</v>
      </c>
      <c r="BK117" s="228">
        <f>ROUND(I117*H117,2)</f>
        <v>0</v>
      </c>
      <c r="BL117" s="20" t="s">
        <v>240</v>
      </c>
      <c r="BM117" s="227" t="s">
        <v>4439</v>
      </c>
    </row>
    <row r="118" s="2" customFormat="1" ht="16.5" customHeight="1">
      <c r="A118" s="41"/>
      <c r="B118" s="42"/>
      <c r="C118" s="216" t="s">
        <v>399</v>
      </c>
      <c r="D118" s="216" t="s">
        <v>235</v>
      </c>
      <c r="E118" s="217" t="s">
        <v>4440</v>
      </c>
      <c r="F118" s="218" t="s">
        <v>4047</v>
      </c>
      <c r="G118" s="219" t="s">
        <v>332</v>
      </c>
      <c r="H118" s="220">
        <v>100</v>
      </c>
      <c r="I118" s="221"/>
      <c r="J118" s="222">
        <f>ROUND(I118*H118,2)</f>
        <v>0</v>
      </c>
      <c r="K118" s="218" t="s">
        <v>342</v>
      </c>
      <c r="L118" s="47"/>
      <c r="M118" s="223" t="s">
        <v>21</v>
      </c>
      <c r="N118" s="224" t="s">
        <v>45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240</v>
      </c>
      <c r="AT118" s="227" t="s">
        <v>235</v>
      </c>
      <c r="AU118" s="227" t="s">
        <v>86</v>
      </c>
      <c r="AY118" s="20" t="s">
        <v>233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86</v>
      </c>
      <c r="BK118" s="228">
        <f>ROUND(I118*H118,2)</f>
        <v>0</v>
      </c>
      <c r="BL118" s="20" t="s">
        <v>240</v>
      </c>
      <c r="BM118" s="227" t="s">
        <v>4441</v>
      </c>
    </row>
    <row r="119" s="12" customFormat="1" ht="22.8" customHeight="1">
      <c r="A119" s="12"/>
      <c r="B119" s="200"/>
      <c r="C119" s="201"/>
      <c r="D119" s="202" t="s">
        <v>72</v>
      </c>
      <c r="E119" s="214" t="s">
        <v>481</v>
      </c>
      <c r="F119" s="214" t="s">
        <v>4442</v>
      </c>
      <c r="G119" s="201"/>
      <c r="H119" s="201"/>
      <c r="I119" s="204"/>
      <c r="J119" s="215">
        <f>BK119</f>
        <v>0</v>
      </c>
      <c r="K119" s="201"/>
      <c r="L119" s="206"/>
      <c r="M119" s="207"/>
      <c r="N119" s="208"/>
      <c r="O119" s="208"/>
      <c r="P119" s="209">
        <f>SUM(P120:P123)</f>
        <v>0</v>
      </c>
      <c r="Q119" s="208"/>
      <c r="R119" s="209">
        <f>SUM(R120:R123)</f>
        <v>0</v>
      </c>
      <c r="S119" s="208"/>
      <c r="T119" s="210">
        <f>SUM(T120:T123)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211" t="s">
        <v>80</v>
      </c>
      <c r="AT119" s="212" t="s">
        <v>72</v>
      </c>
      <c r="AU119" s="212" t="s">
        <v>80</v>
      </c>
      <c r="AY119" s="211" t="s">
        <v>233</v>
      </c>
      <c r="BK119" s="213">
        <f>SUM(BK120:BK123)</f>
        <v>0</v>
      </c>
    </row>
    <row r="120" s="2" customFormat="1" ht="33" customHeight="1">
      <c r="A120" s="41"/>
      <c r="B120" s="42"/>
      <c r="C120" s="216" t="s">
        <v>405</v>
      </c>
      <c r="D120" s="216" t="s">
        <v>235</v>
      </c>
      <c r="E120" s="217" t="s">
        <v>4443</v>
      </c>
      <c r="F120" s="218" t="s">
        <v>4444</v>
      </c>
      <c r="G120" s="219" t="s">
        <v>3393</v>
      </c>
      <c r="H120" s="220">
        <v>1</v>
      </c>
      <c r="I120" s="221"/>
      <c r="J120" s="222">
        <f>ROUND(I120*H120,2)</f>
        <v>0</v>
      </c>
      <c r="K120" s="218" t="s">
        <v>342</v>
      </c>
      <c r="L120" s="47"/>
      <c r="M120" s="223" t="s">
        <v>21</v>
      </c>
      <c r="N120" s="224" t="s">
        <v>45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240</v>
      </c>
      <c r="AT120" s="227" t="s">
        <v>235</v>
      </c>
      <c r="AU120" s="227" t="s">
        <v>86</v>
      </c>
      <c r="AY120" s="20" t="s">
        <v>233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86</v>
      </c>
      <c r="BK120" s="228">
        <f>ROUND(I120*H120,2)</f>
        <v>0</v>
      </c>
      <c r="BL120" s="20" t="s">
        <v>240</v>
      </c>
      <c r="BM120" s="227" t="s">
        <v>1183</v>
      </c>
    </row>
    <row r="121" s="2" customFormat="1" ht="37.8" customHeight="1">
      <c r="A121" s="41"/>
      <c r="B121" s="42"/>
      <c r="C121" s="216" t="s">
        <v>411</v>
      </c>
      <c r="D121" s="216" t="s">
        <v>235</v>
      </c>
      <c r="E121" s="217" t="s">
        <v>4445</v>
      </c>
      <c r="F121" s="218" t="s">
        <v>4446</v>
      </c>
      <c r="G121" s="219" t="s">
        <v>3393</v>
      </c>
      <c r="H121" s="220">
        <v>1</v>
      </c>
      <c r="I121" s="221"/>
      <c r="J121" s="222">
        <f>ROUND(I121*H121,2)</f>
        <v>0</v>
      </c>
      <c r="K121" s="218" t="s">
        <v>342</v>
      </c>
      <c r="L121" s="47"/>
      <c r="M121" s="223" t="s">
        <v>21</v>
      </c>
      <c r="N121" s="224" t="s">
        <v>45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240</v>
      </c>
      <c r="AT121" s="227" t="s">
        <v>235</v>
      </c>
      <c r="AU121" s="227" t="s">
        <v>86</v>
      </c>
      <c r="AY121" s="20" t="s">
        <v>233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86</v>
      </c>
      <c r="BK121" s="228">
        <f>ROUND(I121*H121,2)</f>
        <v>0</v>
      </c>
      <c r="BL121" s="20" t="s">
        <v>240</v>
      </c>
      <c r="BM121" s="227" t="s">
        <v>1202</v>
      </c>
    </row>
    <row r="122" s="2" customFormat="1" ht="37.8" customHeight="1">
      <c r="A122" s="41"/>
      <c r="B122" s="42"/>
      <c r="C122" s="216" t="s">
        <v>415</v>
      </c>
      <c r="D122" s="216" t="s">
        <v>235</v>
      </c>
      <c r="E122" s="217" t="s">
        <v>4447</v>
      </c>
      <c r="F122" s="218" t="s">
        <v>4448</v>
      </c>
      <c r="G122" s="219" t="s">
        <v>494</v>
      </c>
      <c r="H122" s="220">
        <v>150</v>
      </c>
      <c r="I122" s="221"/>
      <c r="J122" s="222">
        <f>ROUND(I122*H122,2)</f>
        <v>0</v>
      </c>
      <c r="K122" s="218" t="s">
        <v>342</v>
      </c>
      <c r="L122" s="47"/>
      <c r="M122" s="223" t="s">
        <v>21</v>
      </c>
      <c r="N122" s="224" t="s">
        <v>45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240</v>
      </c>
      <c r="AT122" s="227" t="s">
        <v>235</v>
      </c>
      <c r="AU122" s="227" t="s">
        <v>86</v>
      </c>
      <c r="AY122" s="20" t="s">
        <v>233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86</v>
      </c>
      <c r="BK122" s="228">
        <f>ROUND(I122*H122,2)</f>
        <v>0</v>
      </c>
      <c r="BL122" s="20" t="s">
        <v>240</v>
      </c>
      <c r="BM122" s="227" t="s">
        <v>1211</v>
      </c>
    </row>
    <row r="123" s="2" customFormat="1" ht="16.5" customHeight="1">
      <c r="A123" s="41"/>
      <c r="B123" s="42"/>
      <c r="C123" s="216" t="s">
        <v>7</v>
      </c>
      <c r="D123" s="216" t="s">
        <v>235</v>
      </c>
      <c r="E123" s="217" t="s">
        <v>4449</v>
      </c>
      <c r="F123" s="218" t="s">
        <v>4100</v>
      </c>
      <c r="G123" s="219" t="s">
        <v>3393</v>
      </c>
      <c r="H123" s="220">
        <v>1</v>
      </c>
      <c r="I123" s="221"/>
      <c r="J123" s="222">
        <f>ROUND(I123*H123,2)</f>
        <v>0</v>
      </c>
      <c r="K123" s="218" t="s">
        <v>342</v>
      </c>
      <c r="L123" s="47"/>
      <c r="M123" s="223" t="s">
        <v>21</v>
      </c>
      <c r="N123" s="224" t="s">
        <v>45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240</v>
      </c>
      <c r="AT123" s="227" t="s">
        <v>235</v>
      </c>
      <c r="AU123" s="227" t="s">
        <v>86</v>
      </c>
      <c r="AY123" s="20" t="s">
        <v>233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86</v>
      </c>
      <c r="BK123" s="228">
        <f>ROUND(I123*H123,2)</f>
        <v>0</v>
      </c>
      <c r="BL123" s="20" t="s">
        <v>240</v>
      </c>
      <c r="BM123" s="227" t="s">
        <v>1226</v>
      </c>
    </row>
    <row r="124" s="12" customFormat="1" ht="22.8" customHeight="1">
      <c r="A124" s="12"/>
      <c r="B124" s="200"/>
      <c r="C124" s="201"/>
      <c r="D124" s="202" t="s">
        <v>72</v>
      </c>
      <c r="E124" s="214" t="s">
        <v>3959</v>
      </c>
      <c r="F124" s="214" t="s">
        <v>4450</v>
      </c>
      <c r="G124" s="201"/>
      <c r="H124" s="201"/>
      <c r="I124" s="204"/>
      <c r="J124" s="215">
        <f>BK124</f>
        <v>0</v>
      </c>
      <c r="K124" s="201"/>
      <c r="L124" s="206"/>
      <c r="M124" s="207"/>
      <c r="N124" s="208"/>
      <c r="O124" s="208"/>
      <c r="P124" s="209">
        <f>SUM(P125:P144)</f>
        <v>0</v>
      </c>
      <c r="Q124" s="208"/>
      <c r="R124" s="209">
        <f>SUM(R125:R144)</f>
        <v>0</v>
      </c>
      <c r="S124" s="208"/>
      <c r="T124" s="210">
        <f>SUM(T125:T144)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11" t="s">
        <v>80</v>
      </c>
      <c r="AT124" s="212" t="s">
        <v>72</v>
      </c>
      <c r="AU124" s="212" t="s">
        <v>80</v>
      </c>
      <c r="AY124" s="211" t="s">
        <v>233</v>
      </c>
      <c r="BK124" s="213">
        <f>SUM(BK125:BK144)</f>
        <v>0</v>
      </c>
    </row>
    <row r="125" s="2" customFormat="1" ht="16.5" customHeight="1">
      <c r="A125" s="41"/>
      <c r="B125" s="42"/>
      <c r="C125" s="216" t="s">
        <v>422</v>
      </c>
      <c r="D125" s="216" t="s">
        <v>235</v>
      </c>
      <c r="E125" s="217" t="s">
        <v>4451</v>
      </c>
      <c r="F125" s="218" t="s">
        <v>4452</v>
      </c>
      <c r="G125" s="219" t="s">
        <v>494</v>
      </c>
      <c r="H125" s="220">
        <v>1</v>
      </c>
      <c r="I125" s="221"/>
      <c r="J125" s="222">
        <f>ROUND(I125*H125,2)</f>
        <v>0</v>
      </c>
      <c r="K125" s="218" t="s">
        <v>342</v>
      </c>
      <c r="L125" s="47"/>
      <c r="M125" s="223" t="s">
        <v>21</v>
      </c>
      <c r="N125" s="224" t="s">
        <v>45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240</v>
      </c>
      <c r="AT125" s="227" t="s">
        <v>235</v>
      </c>
      <c r="AU125" s="227" t="s">
        <v>86</v>
      </c>
      <c r="AY125" s="20" t="s">
        <v>233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86</v>
      </c>
      <c r="BK125" s="228">
        <f>ROUND(I125*H125,2)</f>
        <v>0</v>
      </c>
      <c r="BL125" s="20" t="s">
        <v>240</v>
      </c>
      <c r="BM125" s="227" t="s">
        <v>1238</v>
      </c>
    </row>
    <row r="126" s="2" customFormat="1" ht="16.5" customHeight="1">
      <c r="A126" s="41"/>
      <c r="B126" s="42"/>
      <c r="C126" s="216" t="s">
        <v>427</v>
      </c>
      <c r="D126" s="216" t="s">
        <v>235</v>
      </c>
      <c r="E126" s="217" t="s">
        <v>4156</v>
      </c>
      <c r="F126" s="218" t="s">
        <v>4047</v>
      </c>
      <c r="G126" s="219" t="s">
        <v>494</v>
      </c>
      <c r="H126" s="220">
        <v>1</v>
      </c>
      <c r="I126" s="221"/>
      <c r="J126" s="222">
        <f>ROUND(I126*H126,2)</f>
        <v>0</v>
      </c>
      <c r="K126" s="218" t="s">
        <v>342</v>
      </c>
      <c r="L126" s="47"/>
      <c r="M126" s="223" t="s">
        <v>21</v>
      </c>
      <c r="N126" s="224" t="s">
        <v>45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240</v>
      </c>
      <c r="AT126" s="227" t="s">
        <v>235</v>
      </c>
      <c r="AU126" s="227" t="s">
        <v>86</v>
      </c>
      <c r="AY126" s="20" t="s">
        <v>233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86</v>
      </c>
      <c r="BK126" s="228">
        <f>ROUND(I126*H126,2)</f>
        <v>0</v>
      </c>
      <c r="BL126" s="20" t="s">
        <v>240</v>
      </c>
      <c r="BM126" s="227" t="s">
        <v>765</v>
      </c>
    </row>
    <row r="127" s="2" customFormat="1" ht="16.5" customHeight="1">
      <c r="A127" s="41"/>
      <c r="B127" s="42"/>
      <c r="C127" s="216" t="s">
        <v>431</v>
      </c>
      <c r="D127" s="216" t="s">
        <v>235</v>
      </c>
      <c r="E127" s="217" t="s">
        <v>4453</v>
      </c>
      <c r="F127" s="218" t="s">
        <v>4454</v>
      </c>
      <c r="G127" s="219" t="s">
        <v>494</v>
      </c>
      <c r="H127" s="220">
        <v>1</v>
      </c>
      <c r="I127" s="221"/>
      <c r="J127" s="222">
        <f>ROUND(I127*H127,2)</f>
        <v>0</v>
      </c>
      <c r="K127" s="218" t="s">
        <v>342</v>
      </c>
      <c r="L127" s="47"/>
      <c r="M127" s="223" t="s">
        <v>21</v>
      </c>
      <c r="N127" s="224" t="s">
        <v>45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240</v>
      </c>
      <c r="AT127" s="227" t="s">
        <v>235</v>
      </c>
      <c r="AU127" s="227" t="s">
        <v>86</v>
      </c>
      <c r="AY127" s="20" t="s">
        <v>233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86</v>
      </c>
      <c r="BK127" s="228">
        <f>ROUND(I127*H127,2)</f>
        <v>0</v>
      </c>
      <c r="BL127" s="20" t="s">
        <v>240</v>
      </c>
      <c r="BM127" s="227" t="s">
        <v>1264</v>
      </c>
    </row>
    <row r="128" s="2" customFormat="1" ht="16.5" customHeight="1">
      <c r="A128" s="41"/>
      <c r="B128" s="42"/>
      <c r="C128" s="216" t="s">
        <v>436</v>
      </c>
      <c r="D128" s="216" t="s">
        <v>235</v>
      </c>
      <c r="E128" s="217" t="s">
        <v>4156</v>
      </c>
      <c r="F128" s="218" t="s">
        <v>4047</v>
      </c>
      <c r="G128" s="219" t="s">
        <v>494</v>
      </c>
      <c r="H128" s="220">
        <v>1</v>
      </c>
      <c r="I128" s="221"/>
      <c r="J128" s="222">
        <f>ROUND(I128*H128,2)</f>
        <v>0</v>
      </c>
      <c r="K128" s="218" t="s">
        <v>342</v>
      </c>
      <c r="L128" s="47"/>
      <c r="M128" s="223" t="s">
        <v>21</v>
      </c>
      <c r="N128" s="224" t="s">
        <v>45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240</v>
      </c>
      <c r="AT128" s="227" t="s">
        <v>235</v>
      </c>
      <c r="AU128" s="227" t="s">
        <v>86</v>
      </c>
      <c r="AY128" s="20" t="s">
        <v>233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86</v>
      </c>
      <c r="BK128" s="228">
        <f>ROUND(I128*H128,2)</f>
        <v>0</v>
      </c>
      <c r="BL128" s="20" t="s">
        <v>240</v>
      </c>
      <c r="BM128" s="227" t="s">
        <v>1277</v>
      </c>
    </row>
    <row r="129" s="2" customFormat="1" ht="16.5" customHeight="1">
      <c r="A129" s="41"/>
      <c r="B129" s="42"/>
      <c r="C129" s="216" t="s">
        <v>441</v>
      </c>
      <c r="D129" s="216" t="s">
        <v>235</v>
      </c>
      <c r="E129" s="217" t="s">
        <v>4455</v>
      </c>
      <c r="F129" s="218" t="s">
        <v>4456</v>
      </c>
      <c r="G129" s="219" t="s">
        <v>494</v>
      </c>
      <c r="H129" s="220">
        <v>1</v>
      </c>
      <c r="I129" s="221"/>
      <c r="J129" s="222">
        <f>ROUND(I129*H129,2)</f>
        <v>0</v>
      </c>
      <c r="K129" s="218" t="s">
        <v>342</v>
      </c>
      <c r="L129" s="47"/>
      <c r="M129" s="223" t="s">
        <v>21</v>
      </c>
      <c r="N129" s="224" t="s">
        <v>45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240</v>
      </c>
      <c r="AT129" s="227" t="s">
        <v>235</v>
      </c>
      <c r="AU129" s="227" t="s">
        <v>86</v>
      </c>
      <c r="AY129" s="20" t="s">
        <v>233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86</v>
      </c>
      <c r="BK129" s="228">
        <f>ROUND(I129*H129,2)</f>
        <v>0</v>
      </c>
      <c r="BL129" s="20" t="s">
        <v>240</v>
      </c>
      <c r="BM129" s="227" t="s">
        <v>1297</v>
      </c>
    </row>
    <row r="130" s="2" customFormat="1" ht="16.5" customHeight="1">
      <c r="A130" s="41"/>
      <c r="B130" s="42"/>
      <c r="C130" s="216" t="s">
        <v>447</v>
      </c>
      <c r="D130" s="216" t="s">
        <v>235</v>
      </c>
      <c r="E130" s="217" t="s">
        <v>4156</v>
      </c>
      <c r="F130" s="218" t="s">
        <v>4047</v>
      </c>
      <c r="G130" s="219" t="s">
        <v>494</v>
      </c>
      <c r="H130" s="220">
        <v>1</v>
      </c>
      <c r="I130" s="221"/>
      <c r="J130" s="222">
        <f>ROUND(I130*H130,2)</f>
        <v>0</v>
      </c>
      <c r="K130" s="218" t="s">
        <v>342</v>
      </c>
      <c r="L130" s="47"/>
      <c r="M130" s="223" t="s">
        <v>21</v>
      </c>
      <c r="N130" s="224" t="s">
        <v>45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240</v>
      </c>
      <c r="AT130" s="227" t="s">
        <v>235</v>
      </c>
      <c r="AU130" s="227" t="s">
        <v>86</v>
      </c>
      <c r="AY130" s="20" t="s">
        <v>233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86</v>
      </c>
      <c r="BK130" s="228">
        <f>ROUND(I130*H130,2)</f>
        <v>0</v>
      </c>
      <c r="BL130" s="20" t="s">
        <v>240</v>
      </c>
      <c r="BM130" s="227" t="s">
        <v>1307</v>
      </c>
    </row>
    <row r="131" s="2" customFormat="1" ht="16.5" customHeight="1">
      <c r="A131" s="41"/>
      <c r="B131" s="42"/>
      <c r="C131" s="216" t="s">
        <v>451</v>
      </c>
      <c r="D131" s="216" t="s">
        <v>235</v>
      </c>
      <c r="E131" s="217" t="s">
        <v>4457</v>
      </c>
      <c r="F131" s="218" t="s">
        <v>4458</v>
      </c>
      <c r="G131" s="219" t="s">
        <v>494</v>
      </c>
      <c r="H131" s="220">
        <v>1</v>
      </c>
      <c r="I131" s="221"/>
      <c r="J131" s="222">
        <f>ROUND(I131*H131,2)</f>
        <v>0</v>
      </c>
      <c r="K131" s="218" t="s">
        <v>342</v>
      </c>
      <c r="L131" s="47"/>
      <c r="M131" s="223" t="s">
        <v>21</v>
      </c>
      <c r="N131" s="224" t="s">
        <v>45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240</v>
      </c>
      <c r="AT131" s="227" t="s">
        <v>235</v>
      </c>
      <c r="AU131" s="227" t="s">
        <v>86</v>
      </c>
      <c r="AY131" s="20" t="s">
        <v>233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86</v>
      </c>
      <c r="BK131" s="228">
        <f>ROUND(I131*H131,2)</f>
        <v>0</v>
      </c>
      <c r="BL131" s="20" t="s">
        <v>240</v>
      </c>
      <c r="BM131" s="227" t="s">
        <v>1318</v>
      </c>
    </row>
    <row r="132" s="2" customFormat="1" ht="16.5" customHeight="1">
      <c r="A132" s="41"/>
      <c r="B132" s="42"/>
      <c r="C132" s="216" t="s">
        <v>456</v>
      </c>
      <c r="D132" s="216" t="s">
        <v>235</v>
      </c>
      <c r="E132" s="217" t="s">
        <v>4336</v>
      </c>
      <c r="F132" s="218" t="s">
        <v>4047</v>
      </c>
      <c r="G132" s="219" t="s">
        <v>494</v>
      </c>
      <c r="H132" s="220">
        <v>1</v>
      </c>
      <c r="I132" s="221"/>
      <c r="J132" s="222">
        <f>ROUND(I132*H132,2)</f>
        <v>0</v>
      </c>
      <c r="K132" s="218" t="s">
        <v>342</v>
      </c>
      <c r="L132" s="47"/>
      <c r="M132" s="223" t="s">
        <v>21</v>
      </c>
      <c r="N132" s="224" t="s">
        <v>45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240</v>
      </c>
      <c r="AT132" s="227" t="s">
        <v>235</v>
      </c>
      <c r="AU132" s="227" t="s">
        <v>86</v>
      </c>
      <c r="AY132" s="20" t="s">
        <v>233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86</v>
      </c>
      <c r="BK132" s="228">
        <f>ROUND(I132*H132,2)</f>
        <v>0</v>
      </c>
      <c r="BL132" s="20" t="s">
        <v>240</v>
      </c>
      <c r="BM132" s="227" t="s">
        <v>1330</v>
      </c>
    </row>
    <row r="133" s="2" customFormat="1" ht="16.5" customHeight="1">
      <c r="A133" s="41"/>
      <c r="B133" s="42"/>
      <c r="C133" s="216" t="s">
        <v>465</v>
      </c>
      <c r="D133" s="216" t="s">
        <v>235</v>
      </c>
      <c r="E133" s="217" t="s">
        <v>4459</v>
      </c>
      <c r="F133" s="218" t="s">
        <v>4460</v>
      </c>
      <c r="G133" s="219" t="s">
        <v>494</v>
      </c>
      <c r="H133" s="220">
        <v>1</v>
      </c>
      <c r="I133" s="221"/>
      <c r="J133" s="222">
        <f>ROUND(I133*H133,2)</f>
        <v>0</v>
      </c>
      <c r="K133" s="218" t="s">
        <v>342</v>
      </c>
      <c r="L133" s="47"/>
      <c r="M133" s="223" t="s">
        <v>21</v>
      </c>
      <c r="N133" s="224" t="s">
        <v>45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240</v>
      </c>
      <c r="AT133" s="227" t="s">
        <v>235</v>
      </c>
      <c r="AU133" s="227" t="s">
        <v>86</v>
      </c>
      <c r="AY133" s="20" t="s">
        <v>233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86</v>
      </c>
      <c r="BK133" s="228">
        <f>ROUND(I133*H133,2)</f>
        <v>0</v>
      </c>
      <c r="BL133" s="20" t="s">
        <v>240</v>
      </c>
      <c r="BM133" s="227" t="s">
        <v>1343</v>
      </c>
    </row>
    <row r="134" s="2" customFormat="1" ht="21.75" customHeight="1">
      <c r="A134" s="41"/>
      <c r="B134" s="42"/>
      <c r="C134" s="216" t="s">
        <v>470</v>
      </c>
      <c r="D134" s="216" t="s">
        <v>235</v>
      </c>
      <c r="E134" s="217" t="s">
        <v>4461</v>
      </c>
      <c r="F134" s="218" t="s">
        <v>4462</v>
      </c>
      <c r="G134" s="219" t="s">
        <v>494</v>
      </c>
      <c r="H134" s="220">
        <v>1</v>
      </c>
      <c r="I134" s="221"/>
      <c r="J134" s="222">
        <f>ROUND(I134*H134,2)</f>
        <v>0</v>
      </c>
      <c r="K134" s="218" t="s">
        <v>342</v>
      </c>
      <c r="L134" s="47"/>
      <c r="M134" s="223" t="s">
        <v>21</v>
      </c>
      <c r="N134" s="224" t="s">
        <v>45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240</v>
      </c>
      <c r="AT134" s="227" t="s">
        <v>235</v>
      </c>
      <c r="AU134" s="227" t="s">
        <v>86</v>
      </c>
      <c r="AY134" s="20" t="s">
        <v>233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86</v>
      </c>
      <c r="BK134" s="228">
        <f>ROUND(I134*H134,2)</f>
        <v>0</v>
      </c>
      <c r="BL134" s="20" t="s">
        <v>240</v>
      </c>
      <c r="BM134" s="227" t="s">
        <v>1357</v>
      </c>
    </row>
    <row r="135" s="2" customFormat="1" ht="16.5" customHeight="1">
      <c r="A135" s="41"/>
      <c r="B135" s="42"/>
      <c r="C135" s="216" t="s">
        <v>569</v>
      </c>
      <c r="D135" s="216" t="s">
        <v>235</v>
      </c>
      <c r="E135" s="217" t="s">
        <v>4130</v>
      </c>
      <c r="F135" s="218" t="s">
        <v>4047</v>
      </c>
      <c r="G135" s="219" t="s">
        <v>494</v>
      </c>
      <c r="H135" s="220">
        <v>1</v>
      </c>
      <c r="I135" s="221"/>
      <c r="J135" s="222">
        <f>ROUND(I135*H135,2)</f>
        <v>0</v>
      </c>
      <c r="K135" s="218" t="s">
        <v>342</v>
      </c>
      <c r="L135" s="47"/>
      <c r="M135" s="223" t="s">
        <v>21</v>
      </c>
      <c r="N135" s="224" t="s">
        <v>45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240</v>
      </c>
      <c r="AT135" s="227" t="s">
        <v>235</v>
      </c>
      <c r="AU135" s="227" t="s">
        <v>86</v>
      </c>
      <c r="AY135" s="20" t="s">
        <v>233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86</v>
      </c>
      <c r="BK135" s="228">
        <f>ROUND(I135*H135,2)</f>
        <v>0</v>
      </c>
      <c r="BL135" s="20" t="s">
        <v>240</v>
      </c>
      <c r="BM135" s="227" t="s">
        <v>1367</v>
      </c>
    </row>
    <row r="136" s="2" customFormat="1" ht="16.5" customHeight="1">
      <c r="A136" s="41"/>
      <c r="B136" s="42"/>
      <c r="C136" s="216" t="s">
        <v>1076</v>
      </c>
      <c r="D136" s="216" t="s">
        <v>235</v>
      </c>
      <c r="E136" s="217" t="s">
        <v>4463</v>
      </c>
      <c r="F136" s="218" t="s">
        <v>4464</v>
      </c>
      <c r="G136" s="219" t="s">
        <v>494</v>
      </c>
      <c r="H136" s="220">
        <v>50</v>
      </c>
      <c r="I136" s="221"/>
      <c r="J136" s="222">
        <f>ROUND(I136*H136,2)</f>
        <v>0</v>
      </c>
      <c r="K136" s="218" t="s">
        <v>342</v>
      </c>
      <c r="L136" s="47"/>
      <c r="M136" s="223" t="s">
        <v>21</v>
      </c>
      <c r="N136" s="224" t="s">
        <v>45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240</v>
      </c>
      <c r="AT136" s="227" t="s">
        <v>235</v>
      </c>
      <c r="AU136" s="227" t="s">
        <v>86</v>
      </c>
      <c r="AY136" s="20" t="s">
        <v>233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86</v>
      </c>
      <c r="BK136" s="228">
        <f>ROUND(I136*H136,2)</f>
        <v>0</v>
      </c>
      <c r="BL136" s="20" t="s">
        <v>240</v>
      </c>
      <c r="BM136" s="227" t="s">
        <v>1384</v>
      </c>
    </row>
    <row r="137" s="2" customFormat="1" ht="16.5" customHeight="1">
      <c r="A137" s="41"/>
      <c r="B137" s="42"/>
      <c r="C137" s="216" t="s">
        <v>1081</v>
      </c>
      <c r="D137" s="216" t="s">
        <v>235</v>
      </c>
      <c r="E137" s="217" t="s">
        <v>4465</v>
      </c>
      <c r="F137" s="218" t="s">
        <v>4047</v>
      </c>
      <c r="G137" s="219" t="s">
        <v>494</v>
      </c>
      <c r="H137" s="220">
        <v>50</v>
      </c>
      <c r="I137" s="221"/>
      <c r="J137" s="222">
        <f>ROUND(I137*H137,2)</f>
        <v>0</v>
      </c>
      <c r="K137" s="218" t="s">
        <v>342</v>
      </c>
      <c r="L137" s="47"/>
      <c r="M137" s="223" t="s">
        <v>21</v>
      </c>
      <c r="N137" s="224" t="s">
        <v>45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240</v>
      </c>
      <c r="AT137" s="227" t="s">
        <v>235</v>
      </c>
      <c r="AU137" s="227" t="s">
        <v>86</v>
      </c>
      <c r="AY137" s="20" t="s">
        <v>233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86</v>
      </c>
      <c r="BK137" s="228">
        <f>ROUND(I137*H137,2)</f>
        <v>0</v>
      </c>
      <c r="BL137" s="20" t="s">
        <v>240</v>
      </c>
      <c r="BM137" s="227" t="s">
        <v>1406</v>
      </c>
    </row>
    <row r="138" s="2" customFormat="1" ht="16.5" customHeight="1">
      <c r="A138" s="41"/>
      <c r="B138" s="42"/>
      <c r="C138" s="216" t="s">
        <v>1086</v>
      </c>
      <c r="D138" s="216" t="s">
        <v>235</v>
      </c>
      <c r="E138" s="217" t="s">
        <v>4466</v>
      </c>
      <c r="F138" s="218" t="s">
        <v>4467</v>
      </c>
      <c r="G138" s="219" t="s">
        <v>494</v>
      </c>
      <c r="H138" s="220">
        <v>50</v>
      </c>
      <c r="I138" s="221"/>
      <c r="J138" s="222">
        <f>ROUND(I138*H138,2)</f>
        <v>0</v>
      </c>
      <c r="K138" s="218" t="s">
        <v>342</v>
      </c>
      <c r="L138" s="47"/>
      <c r="M138" s="223" t="s">
        <v>21</v>
      </c>
      <c r="N138" s="224" t="s">
        <v>45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240</v>
      </c>
      <c r="AT138" s="227" t="s">
        <v>235</v>
      </c>
      <c r="AU138" s="227" t="s">
        <v>86</v>
      </c>
      <c r="AY138" s="20" t="s">
        <v>233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86</v>
      </c>
      <c r="BK138" s="228">
        <f>ROUND(I138*H138,2)</f>
        <v>0</v>
      </c>
      <c r="BL138" s="20" t="s">
        <v>240</v>
      </c>
      <c r="BM138" s="227" t="s">
        <v>1417</v>
      </c>
    </row>
    <row r="139" s="2" customFormat="1" ht="16.5" customHeight="1">
      <c r="A139" s="41"/>
      <c r="B139" s="42"/>
      <c r="C139" s="216" t="s">
        <v>1099</v>
      </c>
      <c r="D139" s="216" t="s">
        <v>235</v>
      </c>
      <c r="E139" s="217" t="s">
        <v>4115</v>
      </c>
      <c r="F139" s="218" t="s">
        <v>4047</v>
      </c>
      <c r="G139" s="219" t="s">
        <v>494</v>
      </c>
      <c r="H139" s="220">
        <v>50</v>
      </c>
      <c r="I139" s="221"/>
      <c r="J139" s="222">
        <f>ROUND(I139*H139,2)</f>
        <v>0</v>
      </c>
      <c r="K139" s="218" t="s">
        <v>342</v>
      </c>
      <c r="L139" s="47"/>
      <c r="M139" s="223" t="s">
        <v>21</v>
      </c>
      <c r="N139" s="224" t="s">
        <v>45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240</v>
      </c>
      <c r="AT139" s="227" t="s">
        <v>235</v>
      </c>
      <c r="AU139" s="227" t="s">
        <v>86</v>
      </c>
      <c r="AY139" s="20" t="s">
        <v>233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86</v>
      </c>
      <c r="BK139" s="228">
        <f>ROUND(I139*H139,2)</f>
        <v>0</v>
      </c>
      <c r="BL139" s="20" t="s">
        <v>240</v>
      </c>
      <c r="BM139" s="227" t="s">
        <v>1433</v>
      </c>
    </row>
    <row r="140" s="2" customFormat="1" ht="16.5" customHeight="1">
      <c r="A140" s="41"/>
      <c r="B140" s="42"/>
      <c r="C140" s="216" t="s">
        <v>1104</v>
      </c>
      <c r="D140" s="216" t="s">
        <v>235</v>
      </c>
      <c r="E140" s="217" t="s">
        <v>4468</v>
      </c>
      <c r="F140" s="218" t="s">
        <v>4469</v>
      </c>
      <c r="G140" s="219" t="s">
        <v>494</v>
      </c>
      <c r="H140" s="220">
        <v>12</v>
      </c>
      <c r="I140" s="221"/>
      <c r="J140" s="222">
        <f>ROUND(I140*H140,2)</f>
        <v>0</v>
      </c>
      <c r="K140" s="218" t="s">
        <v>342</v>
      </c>
      <c r="L140" s="47"/>
      <c r="M140" s="223" t="s">
        <v>21</v>
      </c>
      <c r="N140" s="224" t="s">
        <v>45</v>
      </c>
      <c r="O140" s="87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240</v>
      </c>
      <c r="AT140" s="227" t="s">
        <v>235</v>
      </c>
      <c r="AU140" s="227" t="s">
        <v>86</v>
      </c>
      <c r="AY140" s="20" t="s">
        <v>233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86</v>
      </c>
      <c r="BK140" s="228">
        <f>ROUND(I140*H140,2)</f>
        <v>0</v>
      </c>
      <c r="BL140" s="20" t="s">
        <v>240</v>
      </c>
      <c r="BM140" s="227" t="s">
        <v>1445</v>
      </c>
    </row>
    <row r="141" s="2" customFormat="1" ht="16.5" customHeight="1">
      <c r="A141" s="41"/>
      <c r="B141" s="42"/>
      <c r="C141" s="216" t="s">
        <v>1109</v>
      </c>
      <c r="D141" s="216" t="s">
        <v>235</v>
      </c>
      <c r="E141" s="217" t="s">
        <v>4355</v>
      </c>
      <c r="F141" s="218" t="s">
        <v>4047</v>
      </c>
      <c r="G141" s="219" t="s">
        <v>494</v>
      </c>
      <c r="H141" s="220">
        <v>12</v>
      </c>
      <c r="I141" s="221"/>
      <c r="J141" s="222">
        <f>ROUND(I141*H141,2)</f>
        <v>0</v>
      </c>
      <c r="K141" s="218" t="s">
        <v>342</v>
      </c>
      <c r="L141" s="47"/>
      <c r="M141" s="223" t="s">
        <v>21</v>
      </c>
      <c r="N141" s="224" t="s">
        <v>45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240</v>
      </c>
      <c r="AT141" s="227" t="s">
        <v>235</v>
      </c>
      <c r="AU141" s="227" t="s">
        <v>86</v>
      </c>
      <c r="AY141" s="20" t="s">
        <v>233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86</v>
      </c>
      <c r="BK141" s="228">
        <f>ROUND(I141*H141,2)</f>
        <v>0</v>
      </c>
      <c r="BL141" s="20" t="s">
        <v>240</v>
      </c>
      <c r="BM141" s="227" t="s">
        <v>1456</v>
      </c>
    </row>
    <row r="142" s="2" customFormat="1" ht="16.5" customHeight="1">
      <c r="A142" s="41"/>
      <c r="B142" s="42"/>
      <c r="C142" s="216" t="s">
        <v>1114</v>
      </c>
      <c r="D142" s="216" t="s">
        <v>235</v>
      </c>
      <c r="E142" s="217" t="s">
        <v>4470</v>
      </c>
      <c r="F142" s="218" t="s">
        <v>4471</v>
      </c>
      <c r="G142" s="219" t="s">
        <v>3393</v>
      </c>
      <c r="H142" s="220">
        <v>1</v>
      </c>
      <c r="I142" s="221"/>
      <c r="J142" s="222">
        <f>ROUND(I142*H142,2)</f>
        <v>0</v>
      </c>
      <c r="K142" s="218" t="s">
        <v>342</v>
      </c>
      <c r="L142" s="47"/>
      <c r="M142" s="223" t="s">
        <v>21</v>
      </c>
      <c r="N142" s="224" t="s">
        <v>45</v>
      </c>
      <c r="O142" s="87"/>
      <c r="P142" s="225">
        <f>O142*H142</f>
        <v>0</v>
      </c>
      <c r="Q142" s="225">
        <v>0</v>
      </c>
      <c r="R142" s="225">
        <f>Q142*H142</f>
        <v>0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240</v>
      </c>
      <c r="AT142" s="227" t="s">
        <v>235</v>
      </c>
      <c r="AU142" s="227" t="s">
        <v>86</v>
      </c>
      <c r="AY142" s="20" t="s">
        <v>233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86</v>
      </c>
      <c r="BK142" s="228">
        <f>ROUND(I142*H142,2)</f>
        <v>0</v>
      </c>
      <c r="BL142" s="20" t="s">
        <v>240</v>
      </c>
      <c r="BM142" s="227" t="s">
        <v>1469</v>
      </c>
    </row>
    <row r="143" s="2" customFormat="1" ht="16.5" customHeight="1">
      <c r="A143" s="41"/>
      <c r="B143" s="42"/>
      <c r="C143" s="216" t="s">
        <v>1118</v>
      </c>
      <c r="D143" s="216" t="s">
        <v>235</v>
      </c>
      <c r="E143" s="217" t="s">
        <v>4472</v>
      </c>
      <c r="F143" s="218" t="s">
        <v>4473</v>
      </c>
      <c r="G143" s="219" t="s">
        <v>332</v>
      </c>
      <c r="H143" s="220">
        <v>945</v>
      </c>
      <c r="I143" s="221"/>
      <c r="J143" s="222">
        <f>ROUND(I143*H143,2)</f>
        <v>0</v>
      </c>
      <c r="K143" s="218" t="s">
        <v>342</v>
      </c>
      <c r="L143" s="47"/>
      <c r="M143" s="223" t="s">
        <v>21</v>
      </c>
      <c r="N143" s="224" t="s">
        <v>45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240</v>
      </c>
      <c r="AT143" s="227" t="s">
        <v>235</v>
      </c>
      <c r="AU143" s="227" t="s">
        <v>86</v>
      </c>
      <c r="AY143" s="20" t="s">
        <v>233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86</v>
      </c>
      <c r="BK143" s="228">
        <f>ROUND(I143*H143,2)</f>
        <v>0</v>
      </c>
      <c r="BL143" s="20" t="s">
        <v>240</v>
      </c>
      <c r="BM143" s="227" t="s">
        <v>1482</v>
      </c>
    </row>
    <row r="144" s="2" customFormat="1" ht="16.5" customHeight="1">
      <c r="A144" s="41"/>
      <c r="B144" s="42"/>
      <c r="C144" s="216" t="s">
        <v>1126</v>
      </c>
      <c r="D144" s="216" t="s">
        <v>235</v>
      </c>
      <c r="E144" s="217" t="s">
        <v>4474</v>
      </c>
      <c r="F144" s="218" t="s">
        <v>4475</v>
      </c>
      <c r="G144" s="219" t="s">
        <v>332</v>
      </c>
      <c r="H144" s="220">
        <v>945</v>
      </c>
      <c r="I144" s="221"/>
      <c r="J144" s="222">
        <f>ROUND(I144*H144,2)</f>
        <v>0</v>
      </c>
      <c r="K144" s="218" t="s">
        <v>342</v>
      </c>
      <c r="L144" s="47"/>
      <c r="M144" s="223" t="s">
        <v>21</v>
      </c>
      <c r="N144" s="224" t="s">
        <v>45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240</v>
      </c>
      <c r="AT144" s="227" t="s">
        <v>235</v>
      </c>
      <c r="AU144" s="227" t="s">
        <v>86</v>
      </c>
      <c r="AY144" s="20" t="s">
        <v>233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86</v>
      </c>
      <c r="BK144" s="228">
        <f>ROUND(I144*H144,2)</f>
        <v>0</v>
      </c>
      <c r="BL144" s="20" t="s">
        <v>240</v>
      </c>
      <c r="BM144" s="227" t="s">
        <v>1492</v>
      </c>
    </row>
    <row r="145" s="12" customFormat="1" ht="22.8" customHeight="1">
      <c r="A145" s="12"/>
      <c r="B145" s="200"/>
      <c r="C145" s="201"/>
      <c r="D145" s="202" t="s">
        <v>72</v>
      </c>
      <c r="E145" s="214" t="s">
        <v>4042</v>
      </c>
      <c r="F145" s="214" t="s">
        <v>4476</v>
      </c>
      <c r="G145" s="201"/>
      <c r="H145" s="201"/>
      <c r="I145" s="204"/>
      <c r="J145" s="215">
        <f>BK145</f>
        <v>0</v>
      </c>
      <c r="K145" s="201"/>
      <c r="L145" s="206"/>
      <c r="M145" s="207"/>
      <c r="N145" s="208"/>
      <c r="O145" s="208"/>
      <c r="P145" s="209">
        <f>SUM(P146:P149)</f>
        <v>0</v>
      </c>
      <c r="Q145" s="208"/>
      <c r="R145" s="209">
        <f>SUM(R146:R149)</f>
        <v>0</v>
      </c>
      <c r="S145" s="208"/>
      <c r="T145" s="210">
        <f>SUM(T146:T149)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11" t="s">
        <v>80</v>
      </c>
      <c r="AT145" s="212" t="s">
        <v>72</v>
      </c>
      <c r="AU145" s="212" t="s">
        <v>80</v>
      </c>
      <c r="AY145" s="211" t="s">
        <v>233</v>
      </c>
      <c r="BK145" s="213">
        <f>SUM(BK146:BK149)</f>
        <v>0</v>
      </c>
    </row>
    <row r="146" s="2" customFormat="1" ht="24.15" customHeight="1">
      <c r="A146" s="41"/>
      <c r="B146" s="42"/>
      <c r="C146" s="216" t="s">
        <v>1131</v>
      </c>
      <c r="D146" s="216" t="s">
        <v>235</v>
      </c>
      <c r="E146" s="217" t="s">
        <v>4477</v>
      </c>
      <c r="F146" s="218" t="s">
        <v>4478</v>
      </c>
      <c r="G146" s="219" t="s">
        <v>332</v>
      </c>
      <c r="H146" s="220">
        <v>1980</v>
      </c>
      <c r="I146" s="221"/>
      <c r="J146" s="222">
        <f>ROUND(I146*H146,2)</f>
        <v>0</v>
      </c>
      <c r="K146" s="218" t="s">
        <v>342</v>
      </c>
      <c r="L146" s="47"/>
      <c r="M146" s="223" t="s">
        <v>21</v>
      </c>
      <c r="N146" s="224" t="s">
        <v>45</v>
      </c>
      <c r="O146" s="87"/>
      <c r="P146" s="225">
        <f>O146*H146</f>
        <v>0</v>
      </c>
      <c r="Q146" s="225">
        <v>0</v>
      </c>
      <c r="R146" s="225">
        <f>Q146*H146</f>
        <v>0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240</v>
      </c>
      <c r="AT146" s="227" t="s">
        <v>235</v>
      </c>
      <c r="AU146" s="227" t="s">
        <v>86</v>
      </c>
      <c r="AY146" s="20" t="s">
        <v>233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86</v>
      </c>
      <c r="BK146" s="228">
        <f>ROUND(I146*H146,2)</f>
        <v>0</v>
      </c>
      <c r="BL146" s="20" t="s">
        <v>240</v>
      </c>
      <c r="BM146" s="227" t="s">
        <v>1510</v>
      </c>
    </row>
    <row r="147" s="2" customFormat="1" ht="16.5" customHeight="1">
      <c r="A147" s="41"/>
      <c r="B147" s="42"/>
      <c r="C147" s="216" t="s">
        <v>1164</v>
      </c>
      <c r="D147" s="216" t="s">
        <v>235</v>
      </c>
      <c r="E147" s="217" t="s">
        <v>4479</v>
      </c>
      <c r="F147" s="218" t="s">
        <v>4480</v>
      </c>
      <c r="G147" s="219" t="s">
        <v>332</v>
      </c>
      <c r="H147" s="220">
        <v>1980</v>
      </c>
      <c r="I147" s="221"/>
      <c r="J147" s="222">
        <f>ROUND(I147*H147,2)</f>
        <v>0</v>
      </c>
      <c r="K147" s="218" t="s">
        <v>342</v>
      </c>
      <c r="L147" s="47"/>
      <c r="M147" s="223" t="s">
        <v>21</v>
      </c>
      <c r="N147" s="224" t="s">
        <v>45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240</v>
      </c>
      <c r="AT147" s="227" t="s">
        <v>235</v>
      </c>
      <c r="AU147" s="227" t="s">
        <v>86</v>
      </c>
      <c r="AY147" s="20" t="s">
        <v>233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86</v>
      </c>
      <c r="BK147" s="228">
        <f>ROUND(I147*H147,2)</f>
        <v>0</v>
      </c>
      <c r="BL147" s="20" t="s">
        <v>240</v>
      </c>
      <c r="BM147" s="227" t="s">
        <v>1521</v>
      </c>
    </row>
    <row r="148" s="2" customFormat="1" ht="16.5" customHeight="1">
      <c r="A148" s="41"/>
      <c r="B148" s="42"/>
      <c r="C148" s="216" t="s">
        <v>1169</v>
      </c>
      <c r="D148" s="216" t="s">
        <v>235</v>
      </c>
      <c r="E148" s="217" t="s">
        <v>4481</v>
      </c>
      <c r="F148" s="218" t="s">
        <v>4482</v>
      </c>
      <c r="G148" s="219" t="s">
        <v>494</v>
      </c>
      <c r="H148" s="220">
        <v>94</v>
      </c>
      <c r="I148" s="221"/>
      <c r="J148" s="222">
        <f>ROUND(I148*H148,2)</f>
        <v>0</v>
      </c>
      <c r="K148" s="218" t="s">
        <v>342</v>
      </c>
      <c r="L148" s="47"/>
      <c r="M148" s="223" t="s">
        <v>21</v>
      </c>
      <c r="N148" s="224" t="s">
        <v>45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240</v>
      </c>
      <c r="AT148" s="227" t="s">
        <v>235</v>
      </c>
      <c r="AU148" s="227" t="s">
        <v>86</v>
      </c>
      <c r="AY148" s="20" t="s">
        <v>233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86</v>
      </c>
      <c r="BK148" s="228">
        <f>ROUND(I148*H148,2)</f>
        <v>0</v>
      </c>
      <c r="BL148" s="20" t="s">
        <v>240</v>
      </c>
      <c r="BM148" s="227" t="s">
        <v>1540</v>
      </c>
    </row>
    <row r="149" s="2" customFormat="1" ht="16.5" customHeight="1">
      <c r="A149" s="41"/>
      <c r="B149" s="42"/>
      <c r="C149" s="216" t="s">
        <v>1174</v>
      </c>
      <c r="D149" s="216" t="s">
        <v>235</v>
      </c>
      <c r="E149" s="217" t="s">
        <v>4483</v>
      </c>
      <c r="F149" s="218" t="s">
        <v>4047</v>
      </c>
      <c r="G149" s="219" t="s">
        <v>494</v>
      </c>
      <c r="H149" s="220">
        <v>94</v>
      </c>
      <c r="I149" s="221"/>
      <c r="J149" s="222">
        <f>ROUND(I149*H149,2)</f>
        <v>0</v>
      </c>
      <c r="K149" s="218" t="s">
        <v>342</v>
      </c>
      <c r="L149" s="47"/>
      <c r="M149" s="223" t="s">
        <v>21</v>
      </c>
      <c r="N149" s="224" t="s">
        <v>45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240</v>
      </c>
      <c r="AT149" s="227" t="s">
        <v>235</v>
      </c>
      <c r="AU149" s="227" t="s">
        <v>86</v>
      </c>
      <c r="AY149" s="20" t="s">
        <v>233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86</v>
      </c>
      <c r="BK149" s="228">
        <f>ROUND(I149*H149,2)</f>
        <v>0</v>
      </c>
      <c r="BL149" s="20" t="s">
        <v>240</v>
      </c>
      <c r="BM149" s="227" t="s">
        <v>1555</v>
      </c>
    </row>
    <row r="150" s="12" customFormat="1" ht="22.8" customHeight="1">
      <c r="A150" s="12"/>
      <c r="B150" s="200"/>
      <c r="C150" s="201"/>
      <c r="D150" s="202" t="s">
        <v>72</v>
      </c>
      <c r="E150" s="214" t="s">
        <v>4083</v>
      </c>
      <c r="F150" s="214" t="s">
        <v>79</v>
      </c>
      <c r="G150" s="201"/>
      <c r="H150" s="201"/>
      <c r="I150" s="204"/>
      <c r="J150" s="215">
        <f>BK150</f>
        <v>0</v>
      </c>
      <c r="K150" s="201"/>
      <c r="L150" s="206"/>
      <c r="M150" s="207"/>
      <c r="N150" s="208"/>
      <c r="O150" s="208"/>
      <c r="P150" s="209">
        <f>SUM(P151:P154)</f>
        <v>0</v>
      </c>
      <c r="Q150" s="208"/>
      <c r="R150" s="209">
        <f>SUM(R151:R154)</f>
        <v>0</v>
      </c>
      <c r="S150" s="208"/>
      <c r="T150" s="210">
        <f>SUM(T151:T154)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11" t="s">
        <v>80</v>
      </c>
      <c r="AT150" s="212" t="s">
        <v>72</v>
      </c>
      <c r="AU150" s="212" t="s">
        <v>80</v>
      </c>
      <c r="AY150" s="211" t="s">
        <v>233</v>
      </c>
      <c r="BK150" s="213">
        <f>SUM(BK151:BK154)</f>
        <v>0</v>
      </c>
    </row>
    <row r="151" s="2" customFormat="1" ht="16.5" customHeight="1">
      <c r="A151" s="41"/>
      <c r="B151" s="42"/>
      <c r="C151" s="216" t="s">
        <v>1183</v>
      </c>
      <c r="D151" s="216" t="s">
        <v>235</v>
      </c>
      <c r="E151" s="217" t="s">
        <v>4484</v>
      </c>
      <c r="F151" s="218" t="s">
        <v>4485</v>
      </c>
      <c r="G151" s="219" t="s">
        <v>494</v>
      </c>
      <c r="H151" s="220">
        <v>78</v>
      </c>
      <c r="I151" s="221"/>
      <c r="J151" s="222">
        <f>ROUND(I151*H151,2)</f>
        <v>0</v>
      </c>
      <c r="K151" s="218" t="s">
        <v>342</v>
      </c>
      <c r="L151" s="47"/>
      <c r="M151" s="223" t="s">
        <v>21</v>
      </c>
      <c r="N151" s="224" t="s">
        <v>45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240</v>
      </c>
      <c r="AT151" s="227" t="s">
        <v>235</v>
      </c>
      <c r="AU151" s="227" t="s">
        <v>86</v>
      </c>
      <c r="AY151" s="20" t="s">
        <v>233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86</v>
      </c>
      <c r="BK151" s="228">
        <f>ROUND(I151*H151,2)</f>
        <v>0</v>
      </c>
      <c r="BL151" s="20" t="s">
        <v>240</v>
      </c>
      <c r="BM151" s="227" t="s">
        <v>1572</v>
      </c>
    </row>
    <row r="152" s="2" customFormat="1" ht="16.5" customHeight="1">
      <c r="A152" s="41"/>
      <c r="B152" s="42"/>
      <c r="C152" s="216" t="s">
        <v>1188</v>
      </c>
      <c r="D152" s="216" t="s">
        <v>235</v>
      </c>
      <c r="E152" s="217" t="s">
        <v>4355</v>
      </c>
      <c r="F152" s="218" t="s">
        <v>4047</v>
      </c>
      <c r="G152" s="219" t="s">
        <v>494</v>
      </c>
      <c r="H152" s="220">
        <v>78</v>
      </c>
      <c r="I152" s="221"/>
      <c r="J152" s="222">
        <f>ROUND(I152*H152,2)</f>
        <v>0</v>
      </c>
      <c r="K152" s="218" t="s">
        <v>342</v>
      </c>
      <c r="L152" s="47"/>
      <c r="M152" s="223" t="s">
        <v>21</v>
      </c>
      <c r="N152" s="224" t="s">
        <v>45</v>
      </c>
      <c r="O152" s="87"/>
      <c r="P152" s="225">
        <f>O152*H152</f>
        <v>0</v>
      </c>
      <c r="Q152" s="225">
        <v>0</v>
      </c>
      <c r="R152" s="225">
        <f>Q152*H152</f>
        <v>0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240</v>
      </c>
      <c r="AT152" s="227" t="s">
        <v>235</v>
      </c>
      <c r="AU152" s="227" t="s">
        <v>86</v>
      </c>
      <c r="AY152" s="20" t="s">
        <v>233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86</v>
      </c>
      <c r="BK152" s="228">
        <f>ROUND(I152*H152,2)</f>
        <v>0</v>
      </c>
      <c r="BL152" s="20" t="s">
        <v>240</v>
      </c>
      <c r="BM152" s="227" t="s">
        <v>1584</v>
      </c>
    </row>
    <row r="153" s="2" customFormat="1" ht="24.15" customHeight="1">
      <c r="A153" s="41"/>
      <c r="B153" s="42"/>
      <c r="C153" s="216" t="s">
        <v>1202</v>
      </c>
      <c r="D153" s="216" t="s">
        <v>235</v>
      </c>
      <c r="E153" s="217" t="s">
        <v>4486</v>
      </c>
      <c r="F153" s="218" t="s">
        <v>4487</v>
      </c>
      <c r="G153" s="219" t="s">
        <v>332</v>
      </c>
      <c r="H153" s="220">
        <v>1860</v>
      </c>
      <c r="I153" s="221"/>
      <c r="J153" s="222">
        <f>ROUND(I153*H153,2)</f>
        <v>0</v>
      </c>
      <c r="K153" s="218" t="s">
        <v>342</v>
      </c>
      <c r="L153" s="47"/>
      <c r="M153" s="223" t="s">
        <v>21</v>
      </c>
      <c r="N153" s="224" t="s">
        <v>45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240</v>
      </c>
      <c r="AT153" s="227" t="s">
        <v>235</v>
      </c>
      <c r="AU153" s="227" t="s">
        <v>86</v>
      </c>
      <c r="AY153" s="20" t="s">
        <v>233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86</v>
      </c>
      <c r="BK153" s="228">
        <f>ROUND(I153*H153,2)</f>
        <v>0</v>
      </c>
      <c r="BL153" s="20" t="s">
        <v>240</v>
      </c>
      <c r="BM153" s="227" t="s">
        <v>1599</v>
      </c>
    </row>
    <row r="154" s="2" customFormat="1" ht="16.5" customHeight="1">
      <c r="A154" s="41"/>
      <c r="B154" s="42"/>
      <c r="C154" s="216" t="s">
        <v>1206</v>
      </c>
      <c r="D154" s="216" t="s">
        <v>235</v>
      </c>
      <c r="E154" s="217" t="s">
        <v>4488</v>
      </c>
      <c r="F154" s="218" t="s">
        <v>4480</v>
      </c>
      <c r="G154" s="219" t="s">
        <v>332</v>
      </c>
      <c r="H154" s="220">
        <v>1860</v>
      </c>
      <c r="I154" s="221"/>
      <c r="J154" s="222">
        <f>ROUND(I154*H154,2)</f>
        <v>0</v>
      </c>
      <c r="K154" s="218" t="s">
        <v>342</v>
      </c>
      <c r="L154" s="47"/>
      <c r="M154" s="223" t="s">
        <v>21</v>
      </c>
      <c r="N154" s="224" t="s">
        <v>45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240</v>
      </c>
      <c r="AT154" s="227" t="s">
        <v>235</v>
      </c>
      <c r="AU154" s="227" t="s">
        <v>86</v>
      </c>
      <c r="AY154" s="20" t="s">
        <v>233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86</v>
      </c>
      <c r="BK154" s="228">
        <f>ROUND(I154*H154,2)</f>
        <v>0</v>
      </c>
      <c r="BL154" s="20" t="s">
        <v>240</v>
      </c>
      <c r="BM154" s="227" t="s">
        <v>1609</v>
      </c>
    </row>
    <row r="155" s="12" customFormat="1" ht="22.8" customHeight="1">
      <c r="A155" s="12"/>
      <c r="B155" s="200"/>
      <c r="C155" s="201"/>
      <c r="D155" s="202" t="s">
        <v>72</v>
      </c>
      <c r="E155" s="214" t="s">
        <v>4091</v>
      </c>
      <c r="F155" s="214" t="s">
        <v>4489</v>
      </c>
      <c r="G155" s="201"/>
      <c r="H155" s="201"/>
      <c r="I155" s="204"/>
      <c r="J155" s="215">
        <f>BK155</f>
        <v>0</v>
      </c>
      <c r="K155" s="201"/>
      <c r="L155" s="206"/>
      <c r="M155" s="207"/>
      <c r="N155" s="208"/>
      <c r="O155" s="208"/>
      <c r="P155" s="209">
        <f>SUM(P156:P162)</f>
        <v>0</v>
      </c>
      <c r="Q155" s="208"/>
      <c r="R155" s="209">
        <f>SUM(R156:R162)</f>
        <v>0</v>
      </c>
      <c r="S155" s="208"/>
      <c r="T155" s="210">
        <f>SUM(T156:T162)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11" t="s">
        <v>80</v>
      </c>
      <c r="AT155" s="212" t="s">
        <v>72</v>
      </c>
      <c r="AU155" s="212" t="s">
        <v>80</v>
      </c>
      <c r="AY155" s="211" t="s">
        <v>233</v>
      </c>
      <c r="BK155" s="213">
        <f>SUM(BK156:BK162)</f>
        <v>0</v>
      </c>
    </row>
    <row r="156" s="2" customFormat="1" ht="16.5" customHeight="1">
      <c r="A156" s="41"/>
      <c r="B156" s="42"/>
      <c r="C156" s="216" t="s">
        <v>1211</v>
      </c>
      <c r="D156" s="216" t="s">
        <v>235</v>
      </c>
      <c r="E156" s="217" t="s">
        <v>4139</v>
      </c>
      <c r="F156" s="218" t="s">
        <v>4140</v>
      </c>
      <c r="G156" s="219" t="s">
        <v>494</v>
      </c>
      <c r="H156" s="220">
        <v>277</v>
      </c>
      <c r="I156" s="221"/>
      <c r="J156" s="222">
        <f>ROUND(I156*H156,2)</f>
        <v>0</v>
      </c>
      <c r="K156" s="218" t="s">
        <v>342</v>
      </c>
      <c r="L156" s="47"/>
      <c r="M156" s="223" t="s">
        <v>21</v>
      </c>
      <c r="N156" s="224" t="s">
        <v>45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240</v>
      </c>
      <c r="AT156" s="227" t="s">
        <v>235</v>
      </c>
      <c r="AU156" s="227" t="s">
        <v>86</v>
      </c>
      <c r="AY156" s="20" t="s">
        <v>233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86</v>
      </c>
      <c r="BK156" s="228">
        <f>ROUND(I156*H156,2)</f>
        <v>0</v>
      </c>
      <c r="BL156" s="20" t="s">
        <v>240</v>
      </c>
      <c r="BM156" s="227" t="s">
        <v>1617</v>
      </c>
    </row>
    <row r="157" s="2" customFormat="1" ht="16.5" customHeight="1">
      <c r="A157" s="41"/>
      <c r="B157" s="42"/>
      <c r="C157" s="216" t="s">
        <v>1216</v>
      </c>
      <c r="D157" s="216" t="s">
        <v>235</v>
      </c>
      <c r="E157" s="217" t="s">
        <v>4142</v>
      </c>
      <c r="F157" s="218" t="s">
        <v>4047</v>
      </c>
      <c r="G157" s="219" t="s">
        <v>494</v>
      </c>
      <c r="H157" s="220">
        <v>277</v>
      </c>
      <c r="I157" s="221"/>
      <c r="J157" s="222">
        <f>ROUND(I157*H157,2)</f>
        <v>0</v>
      </c>
      <c r="K157" s="218" t="s">
        <v>342</v>
      </c>
      <c r="L157" s="47"/>
      <c r="M157" s="223" t="s">
        <v>21</v>
      </c>
      <c r="N157" s="224" t="s">
        <v>45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240</v>
      </c>
      <c r="AT157" s="227" t="s">
        <v>235</v>
      </c>
      <c r="AU157" s="227" t="s">
        <v>86</v>
      </c>
      <c r="AY157" s="20" t="s">
        <v>233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86</v>
      </c>
      <c r="BK157" s="228">
        <f>ROUND(I157*H157,2)</f>
        <v>0</v>
      </c>
      <c r="BL157" s="20" t="s">
        <v>240</v>
      </c>
      <c r="BM157" s="227" t="s">
        <v>1629</v>
      </c>
    </row>
    <row r="158" s="2" customFormat="1" ht="24.15" customHeight="1">
      <c r="A158" s="41"/>
      <c r="B158" s="42"/>
      <c r="C158" s="216" t="s">
        <v>1226</v>
      </c>
      <c r="D158" s="216" t="s">
        <v>235</v>
      </c>
      <c r="E158" s="217" t="s">
        <v>4490</v>
      </c>
      <c r="F158" s="218" t="s">
        <v>4491</v>
      </c>
      <c r="G158" s="219" t="s">
        <v>494</v>
      </c>
      <c r="H158" s="220">
        <v>190</v>
      </c>
      <c r="I158" s="221"/>
      <c r="J158" s="222">
        <f>ROUND(I158*H158,2)</f>
        <v>0</v>
      </c>
      <c r="K158" s="218" t="s">
        <v>342</v>
      </c>
      <c r="L158" s="47"/>
      <c r="M158" s="223" t="s">
        <v>21</v>
      </c>
      <c r="N158" s="224" t="s">
        <v>45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0</v>
      </c>
      <c r="T158" s="226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240</v>
      </c>
      <c r="AT158" s="227" t="s">
        <v>235</v>
      </c>
      <c r="AU158" s="227" t="s">
        <v>86</v>
      </c>
      <c r="AY158" s="20" t="s">
        <v>233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86</v>
      </c>
      <c r="BK158" s="228">
        <f>ROUND(I158*H158,2)</f>
        <v>0</v>
      </c>
      <c r="BL158" s="20" t="s">
        <v>240</v>
      </c>
      <c r="BM158" s="227" t="s">
        <v>1637</v>
      </c>
    </row>
    <row r="159" s="2" customFormat="1" ht="16.5" customHeight="1">
      <c r="A159" s="41"/>
      <c r="B159" s="42"/>
      <c r="C159" s="216" t="s">
        <v>1232</v>
      </c>
      <c r="D159" s="216" t="s">
        <v>235</v>
      </c>
      <c r="E159" s="217" t="s">
        <v>4492</v>
      </c>
      <c r="F159" s="218" t="s">
        <v>4047</v>
      </c>
      <c r="G159" s="219" t="s">
        <v>494</v>
      </c>
      <c r="H159" s="220">
        <v>190</v>
      </c>
      <c r="I159" s="221"/>
      <c r="J159" s="222">
        <f>ROUND(I159*H159,2)</f>
        <v>0</v>
      </c>
      <c r="K159" s="218" t="s">
        <v>342</v>
      </c>
      <c r="L159" s="47"/>
      <c r="M159" s="223" t="s">
        <v>21</v>
      </c>
      <c r="N159" s="224" t="s">
        <v>45</v>
      </c>
      <c r="O159" s="87"/>
      <c r="P159" s="225">
        <f>O159*H159</f>
        <v>0</v>
      </c>
      <c r="Q159" s="225">
        <v>0</v>
      </c>
      <c r="R159" s="225">
        <f>Q159*H159</f>
        <v>0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240</v>
      </c>
      <c r="AT159" s="227" t="s">
        <v>235</v>
      </c>
      <c r="AU159" s="227" t="s">
        <v>86</v>
      </c>
      <c r="AY159" s="20" t="s">
        <v>233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86</v>
      </c>
      <c r="BK159" s="228">
        <f>ROUND(I159*H159,2)</f>
        <v>0</v>
      </c>
      <c r="BL159" s="20" t="s">
        <v>240</v>
      </c>
      <c r="BM159" s="227" t="s">
        <v>1652</v>
      </c>
    </row>
    <row r="160" s="2" customFormat="1" ht="24.15" customHeight="1">
      <c r="A160" s="41"/>
      <c r="B160" s="42"/>
      <c r="C160" s="216" t="s">
        <v>1238</v>
      </c>
      <c r="D160" s="216" t="s">
        <v>235</v>
      </c>
      <c r="E160" s="217" t="s">
        <v>4493</v>
      </c>
      <c r="F160" s="218" t="s">
        <v>4494</v>
      </c>
      <c r="G160" s="219" t="s">
        <v>494</v>
      </c>
      <c r="H160" s="220">
        <v>58</v>
      </c>
      <c r="I160" s="221"/>
      <c r="J160" s="222">
        <f>ROUND(I160*H160,2)</f>
        <v>0</v>
      </c>
      <c r="K160" s="218" t="s">
        <v>342</v>
      </c>
      <c r="L160" s="47"/>
      <c r="M160" s="223" t="s">
        <v>21</v>
      </c>
      <c r="N160" s="224" t="s">
        <v>45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240</v>
      </c>
      <c r="AT160" s="227" t="s">
        <v>235</v>
      </c>
      <c r="AU160" s="227" t="s">
        <v>86</v>
      </c>
      <c r="AY160" s="20" t="s">
        <v>233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86</v>
      </c>
      <c r="BK160" s="228">
        <f>ROUND(I160*H160,2)</f>
        <v>0</v>
      </c>
      <c r="BL160" s="20" t="s">
        <v>240</v>
      </c>
      <c r="BM160" s="227" t="s">
        <v>1663</v>
      </c>
    </row>
    <row r="161" s="2" customFormat="1" ht="16.5" customHeight="1">
      <c r="A161" s="41"/>
      <c r="B161" s="42"/>
      <c r="C161" s="216" t="s">
        <v>1244</v>
      </c>
      <c r="D161" s="216" t="s">
        <v>235</v>
      </c>
      <c r="E161" s="217" t="s">
        <v>4355</v>
      </c>
      <c r="F161" s="218" t="s">
        <v>4047</v>
      </c>
      <c r="G161" s="219" t="s">
        <v>494</v>
      </c>
      <c r="H161" s="220">
        <v>58</v>
      </c>
      <c r="I161" s="221"/>
      <c r="J161" s="222">
        <f>ROUND(I161*H161,2)</f>
        <v>0</v>
      </c>
      <c r="K161" s="218" t="s">
        <v>342</v>
      </c>
      <c r="L161" s="47"/>
      <c r="M161" s="223" t="s">
        <v>21</v>
      </c>
      <c r="N161" s="224" t="s">
        <v>45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240</v>
      </c>
      <c r="AT161" s="227" t="s">
        <v>235</v>
      </c>
      <c r="AU161" s="227" t="s">
        <v>86</v>
      </c>
      <c r="AY161" s="20" t="s">
        <v>233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86</v>
      </c>
      <c r="BK161" s="228">
        <f>ROUND(I161*H161,2)</f>
        <v>0</v>
      </c>
      <c r="BL161" s="20" t="s">
        <v>240</v>
      </c>
      <c r="BM161" s="227" t="s">
        <v>1673</v>
      </c>
    </row>
    <row r="162" s="2" customFormat="1" ht="16.5" customHeight="1">
      <c r="A162" s="41"/>
      <c r="B162" s="42"/>
      <c r="C162" s="216" t="s">
        <v>765</v>
      </c>
      <c r="D162" s="216" t="s">
        <v>235</v>
      </c>
      <c r="E162" s="217" t="s">
        <v>4495</v>
      </c>
      <c r="F162" s="218" t="s">
        <v>4496</v>
      </c>
      <c r="G162" s="219" t="s">
        <v>3393</v>
      </c>
      <c r="H162" s="220">
        <v>1</v>
      </c>
      <c r="I162" s="221"/>
      <c r="J162" s="222">
        <f>ROUND(I162*H162,2)</f>
        <v>0</v>
      </c>
      <c r="K162" s="218" t="s">
        <v>342</v>
      </c>
      <c r="L162" s="47"/>
      <c r="M162" s="223" t="s">
        <v>21</v>
      </c>
      <c r="N162" s="224" t="s">
        <v>45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240</v>
      </c>
      <c r="AT162" s="227" t="s">
        <v>235</v>
      </c>
      <c r="AU162" s="227" t="s">
        <v>86</v>
      </c>
      <c r="AY162" s="20" t="s">
        <v>233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86</v>
      </c>
      <c r="BK162" s="228">
        <f>ROUND(I162*H162,2)</f>
        <v>0</v>
      </c>
      <c r="BL162" s="20" t="s">
        <v>240</v>
      </c>
      <c r="BM162" s="227" t="s">
        <v>1681</v>
      </c>
    </row>
    <row r="163" s="12" customFormat="1" ht="22.8" customHeight="1">
      <c r="A163" s="12"/>
      <c r="B163" s="200"/>
      <c r="C163" s="201"/>
      <c r="D163" s="202" t="s">
        <v>72</v>
      </c>
      <c r="E163" s="214" t="s">
        <v>4111</v>
      </c>
      <c r="F163" s="214" t="s">
        <v>4274</v>
      </c>
      <c r="G163" s="201"/>
      <c r="H163" s="201"/>
      <c r="I163" s="204"/>
      <c r="J163" s="215">
        <f>BK163</f>
        <v>0</v>
      </c>
      <c r="K163" s="201"/>
      <c r="L163" s="206"/>
      <c r="M163" s="207"/>
      <c r="N163" s="208"/>
      <c r="O163" s="208"/>
      <c r="P163" s="209">
        <f>SUM(P164:P169)</f>
        <v>0</v>
      </c>
      <c r="Q163" s="208"/>
      <c r="R163" s="209">
        <f>SUM(R164:R169)</f>
        <v>0</v>
      </c>
      <c r="S163" s="208"/>
      <c r="T163" s="210">
        <f>SUM(T164:T169)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11" t="s">
        <v>80</v>
      </c>
      <c r="AT163" s="212" t="s">
        <v>72</v>
      </c>
      <c r="AU163" s="212" t="s">
        <v>80</v>
      </c>
      <c r="AY163" s="211" t="s">
        <v>233</v>
      </c>
      <c r="BK163" s="213">
        <f>SUM(BK164:BK169)</f>
        <v>0</v>
      </c>
    </row>
    <row r="164" s="2" customFormat="1" ht="16.5" customHeight="1">
      <c r="A164" s="41"/>
      <c r="B164" s="42"/>
      <c r="C164" s="216" t="s">
        <v>1254</v>
      </c>
      <c r="D164" s="216" t="s">
        <v>235</v>
      </c>
      <c r="E164" s="217" t="s">
        <v>4497</v>
      </c>
      <c r="F164" s="218" t="s">
        <v>4276</v>
      </c>
      <c r="G164" s="219" t="s">
        <v>494</v>
      </c>
      <c r="H164" s="220">
        <v>1</v>
      </c>
      <c r="I164" s="221"/>
      <c r="J164" s="222">
        <f>ROUND(I164*H164,2)</f>
        <v>0</v>
      </c>
      <c r="K164" s="218" t="s">
        <v>342</v>
      </c>
      <c r="L164" s="47"/>
      <c r="M164" s="223" t="s">
        <v>21</v>
      </c>
      <c r="N164" s="224" t="s">
        <v>45</v>
      </c>
      <c r="O164" s="87"/>
      <c r="P164" s="225">
        <f>O164*H164</f>
        <v>0</v>
      </c>
      <c r="Q164" s="225">
        <v>0</v>
      </c>
      <c r="R164" s="225">
        <f>Q164*H164</f>
        <v>0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240</v>
      </c>
      <c r="AT164" s="227" t="s">
        <v>235</v>
      </c>
      <c r="AU164" s="227" t="s">
        <v>86</v>
      </c>
      <c r="AY164" s="20" t="s">
        <v>233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86</v>
      </c>
      <c r="BK164" s="228">
        <f>ROUND(I164*H164,2)</f>
        <v>0</v>
      </c>
      <c r="BL164" s="20" t="s">
        <v>240</v>
      </c>
      <c r="BM164" s="227" t="s">
        <v>1691</v>
      </c>
    </row>
    <row r="165" s="2" customFormat="1" ht="16.5" customHeight="1">
      <c r="A165" s="41"/>
      <c r="B165" s="42"/>
      <c r="C165" s="216" t="s">
        <v>1264</v>
      </c>
      <c r="D165" s="216" t="s">
        <v>235</v>
      </c>
      <c r="E165" s="217" t="s">
        <v>4278</v>
      </c>
      <c r="F165" s="218" t="s">
        <v>4279</v>
      </c>
      <c r="G165" s="219" t="s">
        <v>4280</v>
      </c>
      <c r="H165" s="220">
        <v>20</v>
      </c>
      <c r="I165" s="221"/>
      <c r="J165" s="222">
        <f>ROUND(I165*H165,2)</f>
        <v>0</v>
      </c>
      <c r="K165" s="218" t="s">
        <v>342</v>
      </c>
      <c r="L165" s="47"/>
      <c r="M165" s="223" t="s">
        <v>21</v>
      </c>
      <c r="N165" s="224" t="s">
        <v>45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240</v>
      </c>
      <c r="AT165" s="227" t="s">
        <v>235</v>
      </c>
      <c r="AU165" s="227" t="s">
        <v>86</v>
      </c>
      <c r="AY165" s="20" t="s">
        <v>233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86</v>
      </c>
      <c r="BK165" s="228">
        <f>ROUND(I165*H165,2)</f>
        <v>0</v>
      </c>
      <c r="BL165" s="20" t="s">
        <v>240</v>
      </c>
      <c r="BM165" s="227" t="s">
        <v>1410</v>
      </c>
    </row>
    <row r="166" s="2" customFormat="1" ht="16.5" customHeight="1">
      <c r="A166" s="41"/>
      <c r="B166" s="42"/>
      <c r="C166" s="216" t="s">
        <v>1271</v>
      </c>
      <c r="D166" s="216" t="s">
        <v>235</v>
      </c>
      <c r="E166" s="217" t="s">
        <v>4498</v>
      </c>
      <c r="F166" s="218" t="s">
        <v>4282</v>
      </c>
      <c r="G166" s="219" t="s">
        <v>494</v>
      </c>
      <c r="H166" s="220">
        <v>1</v>
      </c>
      <c r="I166" s="221"/>
      <c r="J166" s="222">
        <f>ROUND(I166*H166,2)</f>
        <v>0</v>
      </c>
      <c r="K166" s="218" t="s">
        <v>342</v>
      </c>
      <c r="L166" s="47"/>
      <c r="M166" s="223" t="s">
        <v>21</v>
      </c>
      <c r="N166" s="224" t="s">
        <v>45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240</v>
      </c>
      <c r="AT166" s="227" t="s">
        <v>235</v>
      </c>
      <c r="AU166" s="227" t="s">
        <v>86</v>
      </c>
      <c r="AY166" s="20" t="s">
        <v>233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86</v>
      </c>
      <c r="BK166" s="228">
        <f>ROUND(I166*H166,2)</f>
        <v>0</v>
      </c>
      <c r="BL166" s="20" t="s">
        <v>240</v>
      </c>
      <c r="BM166" s="227" t="s">
        <v>1728</v>
      </c>
    </row>
    <row r="167" s="2" customFormat="1" ht="16.5" customHeight="1">
      <c r="A167" s="41"/>
      <c r="B167" s="42"/>
      <c r="C167" s="216" t="s">
        <v>1277</v>
      </c>
      <c r="D167" s="216" t="s">
        <v>235</v>
      </c>
      <c r="E167" s="217" t="s">
        <v>4284</v>
      </c>
      <c r="F167" s="218" t="s">
        <v>4285</v>
      </c>
      <c r="G167" s="219" t="s">
        <v>4280</v>
      </c>
      <c r="H167" s="220">
        <v>10</v>
      </c>
      <c r="I167" s="221"/>
      <c r="J167" s="222">
        <f>ROUND(I167*H167,2)</f>
        <v>0</v>
      </c>
      <c r="K167" s="218" t="s">
        <v>342</v>
      </c>
      <c r="L167" s="47"/>
      <c r="M167" s="223" t="s">
        <v>21</v>
      </c>
      <c r="N167" s="224" t="s">
        <v>45</v>
      </c>
      <c r="O167" s="87"/>
      <c r="P167" s="225">
        <f>O167*H167</f>
        <v>0</v>
      </c>
      <c r="Q167" s="225">
        <v>0</v>
      </c>
      <c r="R167" s="225">
        <f>Q167*H167</f>
        <v>0</v>
      </c>
      <c r="S167" s="225">
        <v>0</v>
      </c>
      <c r="T167" s="226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7" t="s">
        <v>240</v>
      </c>
      <c r="AT167" s="227" t="s">
        <v>235</v>
      </c>
      <c r="AU167" s="227" t="s">
        <v>86</v>
      </c>
      <c r="AY167" s="20" t="s">
        <v>233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20" t="s">
        <v>86</v>
      </c>
      <c r="BK167" s="228">
        <f>ROUND(I167*H167,2)</f>
        <v>0</v>
      </c>
      <c r="BL167" s="20" t="s">
        <v>240</v>
      </c>
      <c r="BM167" s="227" t="s">
        <v>1738</v>
      </c>
    </row>
    <row r="168" s="2" customFormat="1" ht="16.5" customHeight="1">
      <c r="A168" s="41"/>
      <c r="B168" s="42"/>
      <c r="C168" s="216" t="s">
        <v>1291</v>
      </c>
      <c r="D168" s="216" t="s">
        <v>235</v>
      </c>
      <c r="E168" s="217" t="s">
        <v>4499</v>
      </c>
      <c r="F168" s="218" t="s">
        <v>4500</v>
      </c>
      <c r="G168" s="219" t="s">
        <v>279</v>
      </c>
      <c r="H168" s="220">
        <v>1.5</v>
      </c>
      <c r="I168" s="221"/>
      <c r="J168" s="222">
        <f>ROUND(I168*H168,2)</f>
        <v>0</v>
      </c>
      <c r="K168" s="218" t="s">
        <v>342</v>
      </c>
      <c r="L168" s="47"/>
      <c r="M168" s="223" t="s">
        <v>21</v>
      </c>
      <c r="N168" s="224" t="s">
        <v>45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240</v>
      </c>
      <c r="AT168" s="227" t="s">
        <v>235</v>
      </c>
      <c r="AU168" s="227" t="s">
        <v>86</v>
      </c>
      <c r="AY168" s="20" t="s">
        <v>233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86</v>
      </c>
      <c r="BK168" s="228">
        <f>ROUND(I168*H168,2)</f>
        <v>0</v>
      </c>
      <c r="BL168" s="20" t="s">
        <v>240</v>
      </c>
      <c r="BM168" s="227" t="s">
        <v>1749</v>
      </c>
    </row>
    <row r="169" s="2" customFormat="1" ht="16.5" customHeight="1">
      <c r="A169" s="41"/>
      <c r="B169" s="42"/>
      <c r="C169" s="216" t="s">
        <v>1297</v>
      </c>
      <c r="D169" s="216" t="s">
        <v>235</v>
      </c>
      <c r="E169" s="217" t="s">
        <v>4501</v>
      </c>
      <c r="F169" s="218" t="s">
        <v>4291</v>
      </c>
      <c r="G169" s="219" t="s">
        <v>3393</v>
      </c>
      <c r="H169" s="220">
        <v>1</v>
      </c>
      <c r="I169" s="221"/>
      <c r="J169" s="222">
        <f>ROUND(I169*H169,2)</f>
        <v>0</v>
      </c>
      <c r="K169" s="218" t="s">
        <v>342</v>
      </c>
      <c r="L169" s="47"/>
      <c r="M169" s="302" t="s">
        <v>21</v>
      </c>
      <c r="N169" s="303" t="s">
        <v>45</v>
      </c>
      <c r="O169" s="279"/>
      <c r="P169" s="304">
        <f>O169*H169</f>
        <v>0</v>
      </c>
      <c r="Q169" s="304">
        <v>0</v>
      </c>
      <c r="R169" s="304">
        <f>Q169*H169</f>
        <v>0</v>
      </c>
      <c r="S169" s="304">
        <v>0</v>
      </c>
      <c r="T169" s="305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240</v>
      </c>
      <c r="AT169" s="227" t="s">
        <v>235</v>
      </c>
      <c r="AU169" s="227" t="s">
        <v>86</v>
      </c>
      <c r="AY169" s="20" t="s">
        <v>233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86</v>
      </c>
      <c r="BK169" s="228">
        <f>ROUND(I169*H169,2)</f>
        <v>0</v>
      </c>
      <c r="BL169" s="20" t="s">
        <v>240</v>
      </c>
      <c r="BM169" s="227" t="s">
        <v>1760</v>
      </c>
    </row>
    <row r="170" s="2" customFormat="1" ht="6.96" customHeight="1">
      <c r="A170" s="41"/>
      <c r="B170" s="62"/>
      <c r="C170" s="63"/>
      <c r="D170" s="63"/>
      <c r="E170" s="63"/>
      <c r="F170" s="63"/>
      <c r="G170" s="63"/>
      <c r="H170" s="63"/>
      <c r="I170" s="63"/>
      <c r="J170" s="63"/>
      <c r="K170" s="63"/>
      <c r="L170" s="47"/>
      <c r="M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</row>
  </sheetData>
  <sheetProtection sheet="1" autoFilter="0" formatColumns="0" formatRows="0" objects="1" scenarios="1" spinCount="100000" saltValue="TkRUa2HL8BMvrUP5bSXV+G1QmGHArXeAf08KkY4r654MsId1cAP1v4p5pTpffE0IyddEDmDf/9QejEFWoSOGkw==" hashValue="U5MXSMTVqxW1wJfvtKawhNxxECk5Zh6YfKEgHNssK8zFetKjRg/1LMwbdYUi9mY5F9Eu4L1HjSg1tixm3t7Zbg==" algorithmName="SHA-512" password="CC35"/>
  <autoFilter ref="C98:K16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5:H85"/>
    <mergeCell ref="E89:H89"/>
    <mergeCell ref="E87:H87"/>
    <mergeCell ref="E91:H9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151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206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Kolovraty - dostupné bydlení</v>
      </c>
      <c r="F7" s="146"/>
      <c r="G7" s="146"/>
      <c r="H7" s="146"/>
      <c r="L7" s="23"/>
    </row>
    <row r="8">
      <c r="B8" s="23"/>
      <c r="D8" s="146" t="s">
        <v>207</v>
      </c>
      <c r="L8" s="23"/>
    </row>
    <row r="9" s="1" customFormat="1" ht="16.5" customHeight="1">
      <c r="B9" s="23"/>
      <c r="E9" s="147" t="s">
        <v>599</v>
      </c>
      <c r="F9" s="1"/>
      <c r="G9" s="1"/>
      <c r="H9" s="1"/>
      <c r="L9" s="23"/>
    </row>
    <row r="10" s="1" customFormat="1" ht="12" customHeight="1">
      <c r="B10" s="23"/>
      <c r="D10" s="146" t="s">
        <v>209</v>
      </c>
      <c r="L10" s="23"/>
    </row>
    <row r="11" s="2" customFormat="1" ht="16.5" customHeight="1">
      <c r="A11" s="41"/>
      <c r="B11" s="47"/>
      <c r="C11" s="41"/>
      <c r="D11" s="41"/>
      <c r="E11" s="159" t="s">
        <v>3988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3292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4502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21</v>
      </c>
      <c r="G15" s="41"/>
      <c r="H15" s="41"/>
      <c r="I15" s="146" t="s">
        <v>20</v>
      </c>
      <c r="J15" s="136" t="s">
        <v>21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22</v>
      </c>
      <c r="E16" s="41"/>
      <c r="F16" s="136" t="s">
        <v>23</v>
      </c>
      <c r="G16" s="41"/>
      <c r="H16" s="41"/>
      <c r="I16" s="146" t="s">
        <v>24</v>
      </c>
      <c r="J16" s="150" t="str">
        <f>'Rekapitulace stavby'!AN8</f>
        <v>28. 6. 2021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26</v>
      </c>
      <c r="E18" s="41"/>
      <c r="F18" s="41"/>
      <c r="G18" s="41"/>
      <c r="H18" s="41"/>
      <c r="I18" s="146" t="s">
        <v>27</v>
      </c>
      <c r="J18" s="136" t="s">
        <v>21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6" t="s">
        <v>29</v>
      </c>
      <c r="J19" s="136" t="s">
        <v>21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30</v>
      </c>
      <c r="E21" s="41"/>
      <c r="F21" s="41"/>
      <c r="G21" s="41"/>
      <c r="H21" s="41"/>
      <c r="I21" s="146" t="s">
        <v>27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29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32</v>
      </c>
      <c r="E24" s="41"/>
      <c r="F24" s="41"/>
      <c r="G24" s="41"/>
      <c r="H24" s="41"/>
      <c r="I24" s="146" t="s">
        <v>27</v>
      </c>
      <c r="J24" s="136" t="s">
        <v>21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28</v>
      </c>
      <c r="F25" s="41"/>
      <c r="G25" s="41"/>
      <c r="H25" s="41"/>
      <c r="I25" s="146" t="s">
        <v>29</v>
      </c>
      <c r="J25" s="136" t="s">
        <v>21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34</v>
      </c>
      <c r="E27" s="41"/>
      <c r="F27" s="41"/>
      <c r="G27" s="41"/>
      <c r="H27" s="41"/>
      <c r="I27" s="146" t="s">
        <v>27</v>
      </c>
      <c r="J27" s="136" t="s">
        <v>35</v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36</v>
      </c>
      <c r="F28" s="41"/>
      <c r="G28" s="41"/>
      <c r="H28" s="41"/>
      <c r="I28" s="146" t="s">
        <v>29</v>
      </c>
      <c r="J28" s="136" t="s">
        <v>21</v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37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71.25" customHeight="1">
      <c r="A31" s="151"/>
      <c r="B31" s="152"/>
      <c r="C31" s="151"/>
      <c r="D31" s="151"/>
      <c r="E31" s="153" t="s">
        <v>38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39</v>
      </c>
      <c r="E34" s="41"/>
      <c r="F34" s="41"/>
      <c r="G34" s="41"/>
      <c r="H34" s="41"/>
      <c r="I34" s="41"/>
      <c r="J34" s="157">
        <f>ROUND(J97,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41</v>
      </c>
      <c r="G36" s="41"/>
      <c r="H36" s="41"/>
      <c r="I36" s="158" t="s">
        <v>40</v>
      </c>
      <c r="J36" s="158" t="s">
        <v>42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43</v>
      </c>
      <c r="E37" s="146" t="s">
        <v>44</v>
      </c>
      <c r="F37" s="160">
        <f>ROUND((SUM(BE97:BE216)),  2)</f>
        <v>0</v>
      </c>
      <c r="G37" s="41"/>
      <c r="H37" s="41"/>
      <c r="I37" s="161">
        <v>0.20999999999999999</v>
      </c>
      <c r="J37" s="160">
        <f>ROUND(((SUM(BE97:BE216))*I37),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45</v>
      </c>
      <c r="F38" s="160">
        <f>ROUND((SUM(BF97:BF216)),  2)</f>
        <v>0</v>
      </c>
      <c r="G38" s="41"/>
      <c r="H38" s="41"/>
      <c r="I38" s="161">
        <v>0.14999999999999999</v>
      </c>
      <c r="J38" s="160">
        <f>ROUND(((SUM(BF97:BF216))*I38),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ROUND((SUM(BG97:BG216)),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47</v>
      </c>
      <c r="F40" s="160">
        <f>ROUND((SUM(BH97:BH216)),  2)</f>
        <v>0</v>
      </c>
      <c r="G40" s="41"/>
      <c r="H40" s="41"/>
      <c r="I40" s="161">
        <v>0.14999999999999999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48</v>
      </c>
      <c r="F41" s="160">
        <f>ROUND((SUM(BI97:BI216)),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49</v>
      </c>
      <c r="E43" s="164"/>
      <c r="F43" s="164"/>
      <c r="G43" s="165" t="s">
        <v>50</v>
      </c>
      <c r="H43" s="166" t="s">
        <v>51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211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Kolovraty - dostupné bydlení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207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599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209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98" t="s">
        <v>3988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3292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SO-04.04.03 - EPS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Kolovraty</v>
      </c>
      <c r="G60" s="43"/>
      <c r="H60" s="43"/>
      <c r="I60" s="35" t="s">
        <v>24</v>
      </c>
      <c r="J60" s="75" t="str">
        <f>IF(J16="","",J16)</f>
        <v>28. 6. 2021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26</v>
      </c>
      <c r="D62" s="43"/>
      <c r="E62" s="43"/>
      <c r="F62" s="30" t="str">
        <f>E19</f>
        <v>atelier HETA s.r.o.</v>
      </c>
      <c r="G62" s="43"/>
      <c r="H62" s="43"/>
      <c r="I62" s="35" t="s">
        <v>32</v>
      </c>
      <c r="J62" s="39" t="str">
        <f>E25</f>
        <v>atelier HETA s.r.o.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30</v>
      </c>
      <c r="D63" s="43"/>
      <c r="E63" s="43"/>
      <c r="F63" s="30" t="str">
        <f>IF(E22="","",E22)</f>
        <v>Vyplň údaj</v>
      </c>
      <c r="G63" s="43"/>
      <c r="H63" s="43"/>
      <c r="I63" s="35" t="s">
        <v>34</v>
      </c>
      <c r="J63" s="39" t="str">
        <f>E28</f>
        <v>Toman Martin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71</v>
      </c>
      <c r="D67" s="43"/>
      <c r="E67" s="43"/>
      <c r="F67" s="43"/>
      <c r="G67" s="43"/>
      <c r="H67" s="43"/>
      <c r="I67" s="43"/>
      <c r="J67" s="105">
        <f>J97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214</v>
      </c>
    </row>
    <row r="68" s="9" customFormat="1" ht="24.96" customHeight="1">
      <c r="A68" s="9"/>
      <c r="B68" s="178"/>
      <c r="C68" s="179"/>
      <c r="D68" s="180" t="s">
        <v>4503</v>
      </c>
      <c r="E68" s="181"/>
      <c r="F68" s="181"/>
      <c r="G68" s="181"/>
      <c r="H68" s="181"/>
      <c r="I68" s="181"/>
      <c r="J68" s="182">
        <f>J98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8"/>
      <c r="C69" s="179"/>
      <c r="D69" s="180" t="s">
        <v>4504</v>
      </c>
      <c r="E69" s="181"/>
      <c r="F69" s="181"/>
      <c r="G69" s="181"/>
      <c r="H69" s="181"/>
      <c r="I69" s="181"/>
      <c r="J69" s="182">
        <f>J142</f>
        <v>0</v>
      </c>
      <c r="K69" s="179"/>
      <c r="L69" s="183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8"/>
      <c r="C70" s="179"/>
      <c r="D70" s="180" t="s">
        <v>4505</v>
      </c>
      <c r="E70" s="181"/>
      <c r="F70" s="181"/>
      <c r="G70" s="181"/>
      <c r="H70" s="181"/>
      <c r="I70" s="181"/>
      <c r="J70" s="182">
        <f>J179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8"/>
      <c r="C71" s="179"/>
      <c r="D71" s="180" t="s">
        <v>4506</v>
      </c>
      <c r="E71" s="181"/>
      <c r="F71" s="181"/>
      <c r="G71" s="181"/>
      <c r="H71" s="181"/>
      <c r="I71" s="181"/>
      <c r="J71" s="182">
        <f>J197</f>
        <v>0</v>
      </c>
      <c r="K71" s="179"/>
      <c r="L71" s="183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78"/>
      <c r="C72" s="179"/>
      <c r="D72" s="180" t="s">
        <v>4507</v>
      </c>
      <c r="E72" s="181"/>
      <c r="F72" s="181"/>
      <c r="G72" s="181"/>
      <c r="H72" s="181"/>
      <c r="I72" s="181"/>
      <c r="J72" s="182">
        <f>J206</f>
        <v>0</v>
      </c>
      <c r="K72" s="179"/>
      <c r="L72" s="183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9" customFormat="1" ht="24.96" customHeight="1">
      <c r="A73" s="9"/>
      <c r="B73" s="178"/>
      <c r="C73" s="179"/>
      <c r="D73" s="180" t="s">
        <v>4508</v>
      </c>
      <c r="E73" s="181"/>
      <c r="F73" s="181"/>
      <c r="G73" s="181"/>
      <c r="H73" s="181"/>
      <c r="I73" s="181"/>
      <c r="J73" s="182">
        <f>J208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65"/>
      <c r="J79" s="65"/>
      <c r="K79" s="65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218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73" t="str">
        <f>E7</f>
        <v>Kolovraty - dostupné bydlení</v>
      </c>
      <c r="F83" s="35"/>
      <c r="G83" s="35"/>
      <c r="H83" s="35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" customFormat="1" ht="12" customHeight="1">
      <c r="B84" s="24"/>
      <c r="C84" s="35" t="s">
        <v>207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1" customFormat="1" ht="16.5" customHeight="1">
      <c r="B85" s="24"/>
      <c r="C85" s="25"/>
      <c r="D85" s="25"/>
      <c r="E85" s="173" t="s">
        <v>599</v>
      </c>
      <c r="F85" s="25"/>
      <c r="G85" s="25"/>
      <c r="H85" s="25"/>
      <c r="I85" s="25"/>
      <c r="J85" s="25"/>
      <c r="K85" s="25"/>
      <c r="L85" s="23"/>
    </row>
    <row r="86" s="1" customFormat="1" ht="12" customHeight="1">
      <c r="B86" s="24"/>
      <c r="C86" s="35" t="s">
        <v>209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298" t="s">
        <v>3988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3292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E13</f>
        <v>SO-04.04.03 - EPS</v>
      </c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22</v>
      </c>
      <c r="D91" s="43"/>
      <c r="E91" s="43"/>
      <c r="F91" s="30" t="str">
        <f>F16</f>
        <v>Kolovraty</v>
      </c>
      <c r="G91" s="43"/>
      <c r="H91" s="43"/>
      <c r="I91" s="35" t="s">
        <v>24</v>
      </c>
      <c r="J91" s="75" t="str">
        <f>IF(J16="","",J16)</f>
        <v>28. 6. 2021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26</v>
      </c>
      <c r="D93" s="43"/>
      <c r="E93" s="43"/>
      <c r="F93" s="30" t="str">
        <f>E19</f>
        <v>atelier HETA s.r.o.</v>
      </c>
      <c r="G93" s="43"/>
      <c r="H93" s="43"/>
      <c r="I93" s="35" t="s">
        <v>32</v>
      </c>
      <c r="J93" s="39" t="str">
        <f>E25</f>
        <v>atelier HETA s.r.o.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30</v>
      </c>
      <c r="D94" s="43"/>
      <c r="E94" s="43"/>
      <c r="F94" s="30" t="str">
        <f>IF(E22="","",E22)</f>
        <v>Vyplň údaj</v>
      </c>
      <c r="G94" s="43"/>
      <c r="H94" s="43"/>
      <c r="I94" s="35" t="s">
        <v>34</v>
      </c>
      <c r="J94" s="39" t="str">
        <f>E28</f>
        <v>Toman Martin</v>
      </c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89"/>
      <c r="B96" s="190"/>
      <c r="C96" s="191" t="s">
        <v>219</v>
      </c>
      <c r="D96" s="192" t="s">
        <v>58</v>
      </c>
      <c r="E96" s="192" t="s">
        <v>54</v>
      </c>
      <c r="F96" s="192" t="s">
        <v>55</v>
      </c>
      <c r="G96" s="192" t="s">
        <v>220</v>
      </c>
      <c r="H96" s="192" t="s">
        <v>221</v>
      </c>
      <c r="I96" s="192" t="s">
        <v>222</v>
      </c>
      <c r="J96" s="192" t="s">
        <v>213</v>
      </c>
      <c r="K96" s="193" t="s">
        <v>223</v>
      </c>
      <c r="L96" s="194"/>
      <c r="M96" s="95" t="s">
        <v>21</v>
      </c>
      <c r="N96" s="96" t="s">
        <v>43</v>
      </c>
      <c r="O96" s="96" t="s">
        <v>224</v>
      </c>
      <c r="P96" s="96" t="s">
        <v>225</v>
      </c>
      <c r="Q96" s="96" t="s">
        <v>226</v>
      </c>
      <c r="R96" s="96" t="s">
        <v>227</v>
      </c>
      <c r="S96" s="96" t="s">
        <v>228</v>
      </c>
      <c r="T96" s="97" t="s">
        <v>229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</row>
    <row r="97" s="2" customFormat="1" ht="22.8" customHeight="1">
      <c r="A97" s="41"/>
      <c r="B97" s="42"/>
      <c r="C97" s="102" t="s">
        <v>230</v>
      </c>
      <c r="D97" s="43"/>
      <c r="E97" s="43"/>
      <c r="F97" s="43"/>
      <c r="G97" s="43"/>
      <c r="H97" s="43"/>
      <c r="I97" s="43"/>
      <c r="J97" s="195">
        <f>BK97</f>
        <v>0</v>
      </c>
      <c r="K97" s="43"/>
      <c r="L97" s="47"/>
      <c r="M97" s="98"/>
      <c r="N97" s="196"/>
      <c r="O97" s="99"/>
      <c r="P97" s="197">
        <f>P98+P142+P179+P197+P206+P208</f>
        <v>0</v>
      </c>
      <c r="Q97" s="99"/>
      <c r="R97" s="197">
        <f>R98+R142+R179+R197+R206+R208</f>
        <v>0</v>
      </c>
      <c r="S97" s="99"/>
      <c r="T97" s="198">
        <f>T98+T142+T179+T197+T206+T208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72</v>
      </c>
      <c r="AU97" s="20" t="s">
        <v>214</v>
      </c>
      <c r="BK97" s="199">
        <f>BK98+BK142+BK179+BK197+BK206+BK208</f>
        <v>0</v>
      </c>
    </row>
    <row r="98" s="12" customFormat="1" ht="25.92" customHeight="1">
      <c r="A98" s="12"/>
      <c r="B98" s="200"/>
      <c r="C98" s="201"/>
      <c r="D98" s="202" t="s">
        <v>72</v>
      </c>
      <c r="E98" s="203" t="s">
        <v>480</v>
      </c>
      <c r="F98" s="203" t="s">
        <v>4509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SUM(P99:P141)</f>
        <v>0</v>
      </c>
      <c r="Q98" s="208"/>
      <c r="R98" s="209">
        <f>SUM(R99:R141)</f>
        <v>0</v>
      </c>
      <c r="S98" s="208"/>
      <c r="T98" s="210">
        <f>SUM(T99:T141)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80</v>
      </c>
      <c r="AT98" s="212" t="s">
        <v>72</v>
      </c>
      <c r="AU98" s="212" t="s">
        <v>73</v>
      </c>
      <c r="AY98" s="211" t="s">
        <v>233</v>
      </c>
      <c r="BK98" s="213">
        <f>SUM(BK99:BK141)</f>
        <v>0</v>
      </c>
    </row>
    <row r="99" s="2" customFormat="1" ht="16.5" customHeight="1">
      <c r="A99" s="41"/>
      <c r="B99" s="42"/>
      <c r="C99" s="216" t="s">
        <v>80</v>
      </c>
      <c r="D99" s="216" t="s">
        <v>235</v>
      </c>
      <c r="E99" s="217" t="s">
        <v>4510</v>
      </c>
      <c r="F99" s="218" t="s">
        <v>4511</v>
      </c>
      <c r="G99" s="219" t="s">
        <v>494</v>
      </c>
      <c r="H99" s="220">
        <v>1</v>
      </c>
      <c r="I99" s="221"/>
      <c r="J99" s="222">
        <f>ROUND(I99*H99,2)</f>
        <v>0</v>
      </c>
      <c r="K99" s="218" t="s">
        <v>342</v>
      </c>
      <c r="L99" s="47"/>
      <c r="M99" s="223" t="s">
        <v>21</v>
      </c>
      <c r="N99" s="224" t="s">
        <v>45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240</v>
      </c>
      <c r="AT99" s="227" t="s">
        <v>235</v>
      </c>
      <c r="AU99" s="227" t="s">
        <v>80</v>
      </c>
      <c r="AY99" s="20" t="s">
        <v>233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86</v>
      </c>
      <c r="BK99" s="228">
        <f>ROUND(I99*H99,2)</f>
        <v>0</v>
      </c>
      <c r="BL99" s="20" t="s">
        <v>240</v>
      </c>
      <c r="BM99" s="227" t="s">
        <v>86</v>
      </c>
    </row>
    <row r="100" s="2" customFormat="1" ht="33" customHeight="1">
      <c r="A100" s="41"/>
      <c r="B100" s="42"/>
      <c r="C100" s="216" t="s">
        <v>86</v>
      </c>
      <c r="D100" s="216" t="s">
        <v>235</v>
      </c>
      <c r="E100" s="217" t="s">
        <v>4512</v>
      </c>
      <c r="F100" s="218" t="s">
        <v>4513</v>
      </c>
      <c r="G100" s="219" t="s">
        <v>494</v>
      </c>
      <c r="H100" s="220">
        <v>1</v>
      </c>
      <c r="I100" s="221"/>
      <c r="J100" s="222">
        <f>ROUND(I100*H100,2)</f>
        <v>0</v>
      </c>
      <c r="K100" s="218" t="s">
        <v>342</v>
      </c>
      <c r="L100" s="47"/>
      <c r="M100" s="223" t="s">
        <v>21</v>
      </c>
      <c r="N100" s="224" t="s">
        <v>45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240</v>
      </c>
      <c r="AT100" s="227" t="s">
        <v>235</v>
      </c>
      <c r="AU100" s="227" t="s">
        <v>80</v>
      </c>
      <c r="AY100" s="20" t="s">
        <v>233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86</v>
      </c>
      <c r="BK100" s="228">
        <f>ROUND(I100*H100,2)</f>
        <v>0</v>
      </c>
      <c r="BL100" s="20" t="s">
        <v>240</v>
      </c>
      <c r="BM100" s="227" t="s">
        <v>240</v>
      </c>
    </row>
    <row r="101" s="2" customFormat="1" ht="16.5" customHeight="1">
      <c r="A101" s="41"/>
      <c r="B101" s="42"/>
      <c r="C101" s="216" t="s">
        <v>117</v>
      </c>
      <c r="D101" s="216" t="s">
        <v>235</v>
      </c>
      <c r="E101" s="217" t="s">
        <v>4514</v>
      </c>
      <c r="F101" s="218" t="s">
        <v>4515</v>
      </c>
      <c r="G101" s="219" t="s">
        <v>494</v>
      </c>
      <c r="H101" s="220">
        <v>2</v>
      </c>
      <c r="I101" s="221"/>
      <c r="J101" s="222">
        <f>ROUND(I101*H101,2)</f>
        <v>0</v>
      </c>
      <c r="K101" s="218" t="s">
        <v>342</v>
      </c>
      <c r="L101" s="47"/>
      <c r="M101" s="223" t="s">
        <v>21</v>
      </c>
      <c r="N101" s="224" t="s">
        <v>45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240</v>
      </c>
      <c r="AT101" s="227" t="s">
        <v>235</v>
      </c>
      <c r="AU101" s="227" t="s">
        <v>80</v>
      </c>
      <c r="AY101" s="20" t="s">
        <v>233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86</v>
      </c>
      <c r="BK101" s="228">
        <f>ROUND(I101*H101,2)</f>
        <v>0</v>
      </c>
      <c r="BL101" s="20" t="s">
        <v>240</v>
      </c>
      <c r="BM101" s="227" t="s">
        <v>276</v>
      </c>
    </row>
    <row r="102" s="2" customFormat="1" ht="16.5" customHeight="1">
      <c r="A102" s="41"/>
      <c r="B102" s="42"/>
      <c r="C102" s="216" t="s">
        <v>240</v>
      </c>
      <c r="D102" s="216" t="s">
        <v>235</v>
      </c>
      <c r="E102" s="217" t="s">
        <v>4516</v>
      </c>
      <c r="F102" s="218" t="s">
        <v>4517</v>
      </c>
      <c r="G102" s="219" t="s">
        <v>494</v>
      </c>
      <c r="H102" s="220">
        <v>1</v>
      </c>
      <c r="I102" s="221"/>
      <c r="J102" s="222">
        <f>ROUND(I102*H102,2)</f>
        <v>0</v>
      </c>
      <c r="K102" s="218" t="s">
        <v>342</v>
      </c>
      <c r="L102" s="47"/>
      <c r="M102" s="223" t="s">
        <v>21</v>
      </c>
      <c r="N102" s="224" t="s">
        <v>45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240</v>
      </c>
      <c r="AT102" s="227" t="s">
        <v>235</v>
      </c>
      <c r="AU102" s="227" t="s">
        <v>80</v>
      </c>
      <c r="AY102" s="20" t="s">
        <v>233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86</v>
      </c>
      <c r="BK102" s="228">
        <f>ROUND(I102*H102,2)</f>
        <v>0</v>
      </c>
      <c r="BL102" s="20" t="s">
        <v>240</v>
      </c>
      <c r="BM102" s="227" t="s">
        <v>289</v>
      </c>
    </row>
    <row r="103" s="2" customFormat="1" ht="37.8" customHeight="1">
      <c r="A103" s="41"/>
      <c r="B103" s="42"/>
      <c r="C103" s="216" t="s">
        <v>270</v>
      </c>
      <c r="D103" s="216" t="s">
        <v>235</v>
      </c>
      <c r="E103" s="217" t="s">
        <v>4518</v>
      </c>
      <c r="F103" s="218" t="s">
        <v>4519</v>
      </c>
      <c r="G103" s="219" t="s">
        <v>494</v>
      </c>
      <c r="H103" s="220">
        <v>1</v>
      </c>
      <c r="I103" s="221"/>
      <c r="J103" s="222">
        <f>ROUND(I103*H103,2)</f>
        <v>0</v>
      </c>
      <c r="K103" s="218" t="s">
        <v>342</v>
      </c>
      <c r="L103" s="47"/>
      <c r="M103" s="223" t="s">
        <v>21</v>
      </c>
      <c r="N103" s="224" t="s">
        <v>45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240</v>
      </c>
      <c r="AT103" s="227" t="s">
        <v>235</v>
      </c>
      <c r="AU103" s="227" t="s">
        <v>80</v>
      </c>
      <c r="AY103" s="20" t="s">
        <v>233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86</v>
      </c>
      <c r="BK103" s="228">
        <f>ROUND(I103*H103,2)</f>
        <v>0</v>
      </c>
      <c r="BL103" s="20" t="s">
        <v>240</v>
      </c>
      <c r="BM103" s="227" t="s">
        <v>302</v>
      </c>
    </row>
    <row r="104" s="2" customFormat="1" ht="37.8" customHeight="1">
      <c r="A104" s="41"/>
      <c r="B104" s="42"/>
      <c r="C104" s="216" t="s">
        <v>276</v>
      </c>
      <c r="D104" s="216" t="s">
        <v>235</v>
      </c>
      <c r="E104" s="217" t="s">
        <v>4520</v>
      </c>
      <c r="F104" s="218" t="s">
        <v>4521</v>
      </c>
      <c r="G104" s="219" t="s">
        <v>494</v>
      </c>
      <c r="H104" s="220">
        <v>4</v>
      </c>
      <c r="I104" s="221"/>
      <c r="J104" s="222">
        <f>ROUND(I104*H104,2)</f>
        <v>0</v>
      </c>
      <c r="K104" s="218" t="s">
        <v>342</v>
      </c>
      <c r="L104" s="47"/>
      <c r="M104" s="223" t="s">
        <v>21</v>
      </c>
      <c r="N104" s="224" t="s">
        <v>45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240</v>
      </c>
      <c r="AT104" s="227" t="s">
        <v>235</v>
      </c>
      <c r="AU104" s="227" t="s">
        <v>80</v>
      </c>
      <c r="AY104" s="20" t="s">
        <v>233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86</v>
      </c>
      <c r="BK104" s="228">
        <f>ROUND(I104*H104,2)</f>
        <v>0</v>
      </c>
      <c r="BL104" s="20" t="s">
        <v>240</v>
      </c>
      <c r="BM104" s="227" t="s">
        <v>371</v>
      </c>
    </row>
    <row r="105" s="2" customFormat="1" ht="16.5" customHeight="1">
      <c r="A105" s="41"/>
      <c r="B105" s="42"/>
      <c r="C105" s="216" t="s">
        <v>284</v>
      </c>
      <c r="D105" s="216" t="s">
        <v>235</v>
      </c>
      <c r="E105" s="217" t="s">
        <v>4522</v>
      </c>
      <c r="F105" s="218" t="s">
        <v>4523</v>
      </c>
      <c r="G105" s="219" t="s">
        <v>494</v>
      </c>
      <c r="H105" s="220">
        <v>4</v>
      </c>
      <c r="I105" s="221"/>
      <c r="J105" s="222">
        <f>ROUND(I105*H105,2)</f>
        <v>0</v>
      </c>
      <c r="K105" s="218" t="s">
        <v>342</v>
      </c>
      <c r="L105" s="47"/>
      <c r="M105" s="223" t="s">
        <v>21</v>
      </c>
      <c r="N105" s="224" t="s">
        <v>45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240</v>
      </c>
      <c r="AT105" s="227" t="s">
        <v>235</v>
      </c>
      <c r="AU105" s="227" t="s">
        <v>80</v>
      </c>
      <c r="AY105" s="20" t="s">
        <v>233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86</v>
      </c>
      <c r="BK105" s="228">
        <f>ROUND(I105*H105,2)</f>
        <v>0</v>
      </c>
      <c r="BL105" s="20" t="s">
        <v>240</v>
      </c>
      <c r="BM105" s="227" t="s">
        <v>383</v>
      </c>
    </row>
    <row r="106" s="2" customFormat="1">
      <c r="A106" s="41"/>
      <c r="B106" s="42"/>
      <c r="C106" s="43"/>
      <c r="D106" s="236" t="s">
        <v>409</v>
      </c>
      <c r="E106" s="43"/>
      <c r="F106" s="281" t="s">
        <v>4524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409</v>
      </c>
      <c r="AU106" s="20" t="s">
        <v>80</v>
      </c>
    </row>
    <row r="107" s="2" customFormat="1" ht="21.75" customHeight="1">
      <c r="A107" s="41"/>
      <c r="B107" s="42"/>
      <c r="C107" s="216" t="s">
        <v>289</v>
      </c>
      <c r="D107" s="216" t="s">
        <v>235</v>
      </c>
      <c r="E107" s="217" t="s">
        <v>4525</v>
      </c>
      <c r="F107" s="218" t="s">
        <v>4526</v>
      </c>
      <c r="G107" s="219" t="s">
        <v>494</v>
      </c>
      <c r="H107" s="220">
        <v>10</v>
      </c>
      <c r="I107" s="221"/>
      <c r="J107" s="222">
        <f>ROUND(I107*H107,2)</f>
        <v>0</v>
      </c>
      <c r="K107" s="218" t="s">
        <v>342</v>
      </c>
      <c r="L107" s="47"/>
      <c r="M107" s="223" t="s">
        <v>21</v>
      </c>
      <c r="N107" s="224" t="s">
        <v>45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240</v>
      </c>
      <c r="AT107" s="227" t="s">
        <v>235</v>
      </c>
      <c r="AU107" s="227" t="s">
        <v>80</v>
      </c>
      <c r="AY107" s="20" t="s">
        <v>233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86</v>
      </c>
      <c r="BK107" s="228">
        <f>ROUND(I107*H107,2)</f>
        <v>0</v>
      </c>
      <c r="BL107" s="20" t="s">
        <v>240</v>
      </c>
      <c r="BM107" s="227" t="s">
        <v>394</v>
      </c>
    </row>
    <row r="108" s="2" customFormat="1">
      <c r="A108" s="41"/>
      <c r="B108" s="42"/>
      <c r="C108" s="43"/>
      <c r="D108" s="236" t="s">
        <v>409</v>
      </c>
      <c r="E108" s="43"/>
      <c r="F108" s="281" t="s">
        <v>4527</v>
      </c>
      <c r="G108" s="43"/>
      <c r="H108" s="43"/>
      <c r="I108" s="231"/>
      <c r="J108" s="43"/>
      <c r="K108" s="43"/>
      <c r="L108" s="47"/>
      <c r="M108" s="232"/>
      <c r="N108" s="233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409</v>
      </c>
      <c r="AU108" s="20" t="s">
        <v>80</v>
      </c>
    </row>
    <row r="109" s="2" customFormat="1" ht="16.5" customHeight="1">
      <c r="A109" s="41"/>
      <c r="B109" s="42"/>
      <c r="C109" s="216" t="s">
        <v>296</v>
      </c>
      <c r="D109" s="216" t="s">
        <v>235</v>
      </c>
      <c r="E109" s="217" t="s">
        <v>4528</v>
      </c>
      <c r="F109" s="218" t="s">
        <v>4529</v>
      </c>
      <c r="G109" s="219" t="s">
        <v>494</v>
      </c>
      <c r="H109" s="220">
        <v>10</v>
      </c>
      <c r="I109" s="221"/>
      <c r="J109" s="222">
        <f>ROUND(I109*H109,2)</f>
        <v>0</v>
      </c>
      <c r="K109" s="218" t="s">
        <v>342</v>
      </c>
      <c r="L109" s="47"/>
      <c r="M109" s="223" t="s">
        <v>21</v>
      </c>
      <c r="N109" s="224" t="s">
        <v>45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240</v>
      </c>
      <c r="AT109" s="227" t="s">
        <v>235</v>
      </c>
      <c r="AU109" s="227" t="s">
        <v>80</v>
      </c>
      <c r="AY109" s="20" t="s">
        <v>233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86</v>
      </c>
      <c r="BK109" s="228">
        <f>ROUND(I109*H109,2)</f>
        <v>0</v>
      </c>
      <c r="BL109" s="20" t="s">
        <v>240</v>
      </c>
      <c r="BM109" s="227" t="s">
        <v>405</v>
      </c>
    </row>
    <row r="110" s="2" customFormat="1">
      <c r="A110" s="41"/>
      <c r="B110" s="42"/>
      <c r="C110" s="43"/>
      <c r="D110" s="236" t="s">
        <v>409</v>
      </c>
      <c r="E110" s="43"/>
      <c r="F110" s="281" t="s">
        <v>4530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409</v>
      </c>
      <c r="AU110" s="20" t="s">
        <v>80</v>
      </c>
    </row>
    <row r="111" s="2" customFormat="1" ht="16.5" customHeight="1">
      <c r="A111" s="41"/>
      <c r="B111" s="42"/>
      <c r="C111" s="216" t="s">
        <v>302</v>
      </c>
      <c r="D111" s="216" t="s">
        <v>235</v>
      </c>
      <c r="E111" s="217" t="s">
        <v>4531</v>
      </c>
      <c r="F111" s="218" t="s">
        <v>4532</v>
      </c>
      <c r="G111" s="219" t="s">
        <v>494</v>
      </c>
      <c r="H111" s="220">
        <v>7</v>
      </c>
      <c r="I111" s="221"/>
      <c r="J111" s="222">
        <f>ROUND(I111*H111,2)</f>
        <v>0</v>
      </c>
      <c r="K111" s="218" t="s">
        <v>342</v>
      </c>
      <c r="L111" s="47"/>
      <c r="M111" s="223" t="s">
        <v>21</v>
      </c>
      <c r="N111" s="224" t="s">
        <v>45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240</v>
      </c>
      <c r="AT111" s="227" t="s">
        <v>235</v>
      </c>
      <c r="AU111" s="227" t="s">
        <v>80</v>
      </c>
      <c r="AY111" s="20" t="s">
        <v>233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86</v>
      </c>
      <c r="BK111" s="228">
        <f>ROUND(I111*H111,2)</f>
        <v>0</v>
      </c>
      <c r="BL111" s="20" t="s">
        <v>240</v>
      </c>
      <c r="BM111" s="227" t="s">
        <v>415</v>
      </c>
    </row>
    <row r="112" s="2" customFormat="1">
      <c r="A112" s="41"/>
      <c r="B112" s="42"/>
      <c r="C112" s="43"/>
      <c r="D112" s="236" t="s">
        <v>409</v>
      </c>
      <c r="E112" s="43"/>
      <c r="F112" s="281" t="s">
        <v>4533</v>
      </c>
      <c r="G112" s="43"/>
      <c r="H112" s="43"/>
      <c r="I112" s="231"/>
      <c r="J112" s="43"/>
      <c r="K112" s="43"/>
      <c r="L112" s="47"/>
      <c r="M112" s="232"/>
      <c r="N112" s="233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409</v>
      </c>
      <c r="AU112" s="20" t="s">
        <v>80</v>
      </c>
    </row>
    <row r="113" s="2" customFormat="1" ht="16.5" customHeight="1">
      <c r="A113" s="41"/>
      <c r="B113" s="42"/>
      <c r="C113" s="216" t="s">
        <v>314</v>
      </c>
      <c r="D113" s="216" t="s">
        <v>235</v>
      </c>
      <c r="E113" s="217" t="s">
        <v>4534</v>
      </c>
      <c r="F113" s="218" t="s">
        <v>4535</v>
      </c>
      <c r="G113" s="219" t="s">
        <v>494</v>
      </c>
      <c r="H113" s="220">
        <v>1</v>
      </c>
      <c r="I113" s="221"/>
      <c r="J113" s="222">
        <f>ROUND(I113*H113,2)</f>
        <v>0</v>
      </c>
      <c r="K113" s="218" t="s">
        <v>342</v>
      </c>
      <c r="L113" s="47"/>
      <c r="M113" s="223" t="s">
        <v>21</v>
      </c>
      <c r="N113" s="224" t="s">
        <v>45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240</v>
      </c>
      <c r="AT113" s="227" t="s">
        <v>235</v>
      </c>
      <c r="AU113" s="227" t="s">
        <v>80</v>
      </c>
      <c r="AY113" s="20" t="s">
        <v>233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86</v>
      </c>
      <c r="BK113" s="228">
        <f>ROUND(I113*H113,2)</f>
        <v>0</v>
      </c>
      <c r="BL113" s="20" t="s">
        <v>240</v>
      </c>
      <c r="BM113" s="227" t="s">
        <v>422</v>
      </c>
    </row>
    <row r="114" s="2" customFormat="1">
      <c r="A114" s="41"/>
      <c r="B114" s="42"/>
      <c r="C114" s="43"/>
      <c r="D114" s="236" t="s">
        <v>409</v>
      </c>
      <c r="E114" s="43"/>
      <c r="F114" s="281" t="s">
        <v>4533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409</v>
      </c>
      <c r="AU114" s="20" t="s">
        <v>80</v>
      </c>
    </row>
    <row r="115" s="2" customFormat="1" ht="16.5" customHeight="1">
      <c r="A115" s="41"/>
      <c r="B115" s="42"/>
      <c r="C115" s="216" t="s">
        <v>371</v>
      </c>
      <c r="D115" s="216" t="s">
        <v>235</v>
      </c>
      <c r="E115" s="217" t="s">
        <v>4536</v>
      </c>
      <c r="F115" s="218" t="s">
        <v>4537</v>
      </c>
      <c r="G115" s="219" t="s">
        <v>494</v>
      </c>
      <c r="H115" s="220">
        <v>50</v>
      </c>
      <c r="I115" s="221"/>
      <c r="J115" s="222">
        <f>ROUND(I115*H115,2)</f>
        <v>0</v>
      </c>
      <c r="K115" s="218" t="s">
        <v>342</v>
      </c>
      <c r="L115" s="47"/>
      <c r="M115" s="223" t="s">
        <v>21</v>
      </c>
      <c r="N115" s="224" t="s">
        <v>45</v>
      </c>
      <c r="O115" s="87"/>
      <c r="P115" s="225">
        <f>O115*H115</f>
        <v>0</v>
      </c>
      <c r="Q115" s="225">
        <v>0</v>
      </c>
      <c r="R115" s="225">
        <f>Q115*H115</f>
        <v>0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240</v>
      </c>
      <c r="AT115" s="227" t="s">
        <v>235</v>
      </c>
      <c r="AU115" s="227" t="s">
        <v>80</v>
      </c>
      <c r="AY115" s="20" t="s">
        <v>233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86</v>
      </c>
      <c r="BK115" s="228">
        <f>ROUND(I115*H115,2)</f>
        <v>0</v>
      </c>
      <c r="BL115" s="20" t="s">
        <v>240</v>
      </c>
      <c r="BM115" s="227" t="s">
        <v>431</v>
      </c>
    </row>
    <row r="116" s="2" customFormat="1">
      <c r="A116" s="41"/>
      <c r="B116" s="42"/>
      <c r="C116" s="43"/>
      <c r="D116" s="236" t="s">
        <v>409</v>
      </c>
      <c r="E116" s="43"/>
      <c r="F116" s="281" t="s">
        <v>4533</v>
      </c>
      <c r="G116" s="43"/>
      <c r="H116" s="43"/>
      <c r="I116" s="231"/>
      <c r="J116" s="43"/>
      <c r="K116" s="43"/>
      <c r="L116" s="47"/>
      <c r="M116" s="232"/>
      <c r="N116" s="233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409</v>
      </c>
      <c r="AU116" s="20" t="s">
        <v>80</v>
      </c>
    </row>
    <row r="117" s="2" customFormat="1" ht="16.5" customHeight="1">
      <c r="A117" s="41"/>
      <c r="B117" s="42"/>
      <c r="C117" s="216" t="s">
        <v>377</v>
      </c>
      <c r="D117" s="216" t="s">
        <v>235</v>
      </c>
      <c r="E117" s="217" t="s">
        <v>4538</v>
      </c>
      <c r="F117" s="218" t="s">
        <v>4539</v>
      </c>
      <c r="G117" s="219" t="s">
        <v>494</v>
      </c>
      <c r="H117" s="220">
        <v>8</v>
      </c>
      <c r="I117" s="221"/>
      <c r="J117" s="222">
        <f>ROUND(I117*H117,2)</f>
        <v>0</v>
      </c>
      <c r="K117" s="218" t="s">
        <v>342</v>
      </c>
      <c r="L117" s="47"/>
      <c r="M117" s="223" t="s">
        <v>21</v>
      </c>
      <c r="N117" s="224" t="s">
        <v>45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240</v>
      </c>
      <c r="AT117" s="227" t="s">
        <v>235</v>
      </c>
      <c r="AU117" s="227" t="s">
        <v>80</v>
      </c>
      <c r="AY117" s="20" t="s">
        <v>233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86</v>
      </c>
      <c r="BK117" s="228">
        <f>ROUND(I117*H117,2)</f>
        <v>0</v>
      </c>
      <c r="BL117" s="20" t="s">
        <v>240</v>
      </c>
      <c r="BM117" s="227" t="s">
        <v>441</v>
      </c>
    </row>
    <row r="118" s="2" customFormat="1">
      <c r="A118" s="41"/>
      <c r="B118" s="42"/>
      <c r="C118" s="43"/>
      <c r="D118" s="236" t="s">
        <v>409</v>
      </c>
      <c r="E118" s="43"/>
      <c r="F118" s="281" t="s">
        <v>4540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409</v>
      </c>
      <c r="AU118" s="20" t="s">
        <v>80</v>
      </c>
    </row>
    <row r="119" s="2" customFormat="1" ht="16.5" customHeight="1">
      <c r="A119" s="41"/>
      <c r="B119" s="42"/>
      <c r="C119" s="216" t="s">
        <v>383</v>
      </c>
      <c r="D119" s="216" t="s">
        <v>235</v>
      </c>
      <c r="E119" s="217" t="s">
        <v>4541</v>
      </c>
      <c r="F119" s="218" t="s">
        <v>4542</v>
      </c>
      <c r="G119" s="219" t="s">
        <v>494</v>
      </c>
      <c r="H119" s="220">
        <v>1</v>
      </c>
      <c r="I119" s="221"/>
      <c r="J119" s="222">
        <f>ROUND(I119*H119,2)</f>
        <v>0</v>
      </c>
      <c r="K119" s="218" t="s">
        <v>342</v>
      </c>
      <c r="L119" s="47"/>
      <c r="M119" s="223" t="s">
        <v>21</v>
      </c>
      <c r="N119" s="224" t="s">
        <v>45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240</v>
      </c>
      <c r="AT119" s="227" t="s">
        <v>235</v>
      </c>
      <c r="AU119" s="227" t="s">
        <v>80</v>
      </c>
      <c r="AY119" s="20" t="s">
        <v>233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86</v>
      </c>
      <c r="BK119" s="228">
        <f>ROUND(I119*H119,2)</f>
        <v>0</v>
      </c>
      <c r="BL119" s="20" t="s">
        <v>240</v>
      </c>
      <c r="BM119" s="227" t="s">
        <v>451</v>
      </c>
    </row>
    <row r="120" s="2" customFormat="1">
      <c r="A120" s="41"/>
      <c r="B120" s="42"/>
      <c r="C120" s="43"/>
      <c r="D120" s="236" t="s">
        <v>409</v>
      </c>
      <c r="E120" s="43"/>
      <c r="F120" s="281" t="s">
        <v>4543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409</v>
      </c>
      <c r="AU120" s="20" t="s">
        <v>80</v>
      </c>
    </row>
    <row r="121" s="2" customFormat="1" ht="16.5" customHeight="1">
      <c r="A121" s="41"/>
      <c r="B121" s="42"/>
      <c r="C121" s="216" t="s">
        <v>8</v>
      </c>
      <c r="D121" s="216" t="s">
        <v>235</v>
      </c>
      <c r="E121" s="217" t="s">
        <v>4544</v>
      </c>
      <c r="F121" s="218" t="s">
        <v>4545</v>
      </c>
      <c r="G121" s="219" t="s">
        <v>494</v>
      </c>
      <c r="H121" s="220">
        <v>1</v>
      </c>
      <c r="I121" s="221"/>
      <c r="J121" s="222">
        <f>ROUND(I121*H121,2)</f>
        <v>0</v>
      </c>
      <c r="K121" s="218" t="s">
        <v>342</v>
      </c>
      <c r="L121" s="47"/>
      <c r="M121" s="223" t="s">
        <v>21</v>
      </c>
      <c r="N121" s="224" t="s">
        <v>45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240</v>
      </c>
      <c r="AT121" s="227" t="s">
        <v>235</v>
      </c>
      <c r="AU121" s="227" t="s">
        <v>80</v>
      </c>
      <c r="AY121" s="20" t="s">
        <v>233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86</v>
      </c>
      <c r="BK121" s="228">
        <f>ROUND(I121*H121,2)</f>
        <v>0</v>
      </c>
      <c r="BL121" s="20" t="s">
        <v>240</v>
      </c>
      <c r="BM121" s="227" t="s">
        <v>465</v>
      </c>
    </row>
    <row r="122" s="2" customFormat="1" ht="16.5" customHeight="1">
      <c r="A122" s="41"/>
      <c r="B122" s="42"/>
      <c r="C122" s="216" t="s">
        <v>394</v>
      </c>
      <c r="D122" s="216" t="s">
        <v>235</v>
      </c>
      <c r="E122" s="217" t="s">
        <v>4546</v>
      </c>
      <c r="F122" s="218" t="s">
        <v>4547</v>
      </c>
      <c r="G122" s="219" t="s">
        <v>494</v>
      </c>
      <c r="H122" s="220">
        <v>150</v>
      </c>
      <c r="I122" s="221"/>
      <c r="J122" s="222">
        <f>ROUND(I122*H122,2)</f>
        <v>0</v>
      </c>
      <c r="K122" s="218" t="s">
        <v>342</v>
      </c>
      <c r="L122" s="47"/>
      <c r="M122" s="223" t="s">
        <v>21</v>
      </c>
      <c r="N122" s="224" t="s">
        <v>45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240</v>
      </c>
      <c r="AT122" s="227" t="s">
        <v>235</v>
      </c>
      <c r="AU122" s="227" t="s">
        <v>80</v>
      </c>
      <c r="AY122" s="20" t="s">
        <v>233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86</v>
      </c>
      <c r="BK122" s="228">
        <f>ROUND(I122*H122,2)</f>
        <v>0</v>
      </c>
      <c r="BL122" s="20" t="s">
        <v>240</v>
      </c>
      <c r="BM122" s="227" t="s">
        <v>569</v>
      </c>
    </row>
    <row r="123" s="2" customFormat="1" ht="16.5" customHeight="1">
      <c r="A123" s="41"/>
      <c r="B123" s="42"/>
      <c r="C123" s="216" t="s">
        <v>399</v>
      </c>
      <c r="D123" s="216" t="s">
        <v>235</v>
      </c>
      <c r="E123" s="217" t="s">
        <v>4548</v>
      </c>
      <c r="F123" s="218" t="s">
        <v>4549</v>
      </c>
      <c r="G123" s="219" t="s">
        <v>494</v>
      </c>
      <c r="H123" s="220">
        <v>1</v>
      </c>
      <c r="I123" s="221"/>
      <c r="J123" s="222">
        <f>ROUND(I123*H123,2)</f>
        <v>0</v>
      </c>
      <c r="K123" s="218" t="s">
        <v>342</v>
      </c>
      <c r="L123" s="47"/>
      <c r="M123" s="223" t="s">
        <v>21</v>
      </c>
      <c r="N123" s="224" t="s">
        <v>45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240</v>
      </c>
      <c r="AT123" s="227" t="s">
        <v>235</v>
      </c>
      <c r="AU123" s="227" t="s">
        <v>80</v>
      </c>
      <c r="AY123" s="20" t="s">
        <v>233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86</v>
      </c>
      <c r="BK123" s="228">
        <f>ROUND(I123*H123,2)</f>
        <v>0</v>
      </c>
      <c r="BL123" s="20" t="s">
        <v>240</v>
      </c>
      <c r="BM123" s="227" t="s">
        <v>1081</v>
      </c>
    </row>
    <row r="124" s="2" customFormat="1" ht="16.5" customHeight="1">
      <c r="A124" s="41"/>
      <c r="B124" s="42"/>
      <c r="C124" s="216" t="s">
        <v>405</v>
      </c>
      <c r="D124" s="216" t="s">
        <v>235</v>
      </c>
      <c r="E124" s="217" t="s">
        <v>4550</v>
      </c>
      <c r="F124" s="218" t="s">
        <v>4551</v>
      </c>
      <c r="G124" s="219" t="s">
        <v>494</v>
      </c>
      <c r="H124" s="220">
        <v>1</v>
      </c>
      <c r="I124" s="221"/>
      <c r="J124" s="222">
        <f>ROUND(I124*H124,2)</f>
        <v>0</v>
      </c>
      <c r="K124" s="218" t="s">
        <v>342</v>
      </c>
      <c r="L124" s="47"/>
      <c r="M124" s="223" t="s">
        <v>21</v>
      </c>
      <c r="N124" s="224" t="s">
        <v>45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240</v>
      </c>
      <c r="AT124" s="227" t="s">
        <v>235</v>
      </c>
      <c r="AU124" s="227" t="s">
        <v>80</v>
      </c>
      <c r="AY124" s="20" t="s">
        <v>233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86</v>
      </c>
      <c r="BK124" s="228">
        <f>ROUND(I124*H124,2)</f>
        <v>0</v>
      </c>
      <c r="BL124" s="20" t="s">
        <v>240</v>
      </c>
      <c r="BM124" s="227" t="s">
        <v>1099</v>
      </c>
    </row>
    <row r="125" s="2" customFormat="1">
      <c r="A125" s="41"/>
      <c r="B125" s="42"/>
      <c r="C125" s="43"/>
      <c r="D125" s="236" t="s">
        <v>409</v>
      </c>
      <c r="E125" s="43"/>
      <c r="F125" s="281" t="s">
        <v>4552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409</v>
      </c>
      <c r="AU125" s="20" t="s">
        <v>80</v>
      </c>
    </row>
    <row r="126" s="2" customFormat="1" ht="24.15" customHeight="1">
      <c r="A126" s="41"/>
      <c r="B126" s="42"/>
      <c r="C126" s="216" t="s">
        <v>411</v>
      </c>
      <c r="D126" s="216" t="s">
        <v>235</v>
      </c>
      <c r="E126" s="217" t="s">
        <v>4553</v>
      </c>
      <c r="F126" s="218" t="s">
        <v>4554</v>
      </c>
      <c r="G126" s="219" t="s">
        <v>494</v>
      </c>
      <c r="H126" s="220">
        <v>800</v>
      </c>
      <c r="I126" s="221"/>
      <c r="J126" s="222">
        <f>ROUND(I126*H126,2)</f>
        <v>0</v>
      </c>
      <c r="K126" s="218" t="s">
        <v>342</v>
      </c>
      <c r="L126" s="47"/>
      <c r="M126" s="223" t="s">
        <v>21</v>
      </c>
      <c r="N126" s="224" t="s">
        <v>45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240</v>
      </c>
      <c r="AT126" s="227" t="s">
        <v>235</v>
      </c>
      <c r="AU126" s="227" t="s">
        <v>80</v>
      </c>
      <c r="AY126" s="20" t="s">
        <v>233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86</v>
      </c>
      <c r="BK126" s="228">
        <f>ROUND(I126*H126,2)</f>
        <v>0</v>
      </c>
      <c r="BL126" s="20" t="s">
        <v>240</v>
      </c>
      <c r="BM126" s="227" t="s">
        <v>1109</v>
      </c>
    </row>
    <row r="127" s="2" customFormat="1" ht="24.15" customHeight="1">
      <c r="A127" s="41"/>
      <c r="B127" s="42"/>
      <c r="C127" s="216" t="s">
        <v>415</v>
      </c>
      <c r="D127" s="216" t="s">
        <v>235</v>
      </c>
      <c r="E127" s="217" t="s">
        <v>4555</v>
      </c>
      <c r="F127" s="218" t="s">
        <v>4556</v>
      </c>
      <c r="G127" s="219" t="s">
        <v>332</v>
      </c>
      <c r="H127" s="220">
        <v>5</v>
      </c>
      <c r="I127" s="221"/>
      <c r="J127" s="222">
        <f>ROUND(I127*H127,2)</f>
        <v>0</v>
      </c>
      <c r="K127" s="218" t="s">
        <v>342</v>
      </c>
      <c r="L127" s="47"/>
      <c r="M127" s="223" t="s">
        <v>21</v>
      </c>
      <c r="N127" s="224" t="s">
        <v>45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240</v>
      </c>
      <c r="AT127" s="227" t="s">
        <v>235</v>
      </c>
      <c r="AU127" s="227" t="s">
        <v>80</v>
      </c>
      <c r="AY127" s="20" t="s">
        <v>233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86</v>
      </c>
      <c r="BK127" s="228">
        <f>ROUND(I127*H127,2)</f>
        <v>0</v>
      </c>
      <c r="BL127" s="20" t="s">
        <v>240</v>
      </c>
      <c r="BM127" s="227" t="s">
        <v>1118</v>
      </c>
    </row>
    <row r="128" s="2" customFormat="1">
      <c r="A128" s="41"/>
      <c r="B128" s="42"/>
      <c r="C128" s="43"/>
      <c r="D128" s="236" t="s">
        <v>409</v>
      </c>
      <c r="E128" s="43"/>
      <c r="F128" s="281" t="s">
        <v>4557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409</v>
      </c>
      <c r="AU128" s="20" t="s">
        <v>80</v>
      </c>
    </row>
    <row r="129" s="2" customFormat="1" ht="16.5" customHeight="1">
      <c r="A129" s="41"/>
      <c r="B129" s="42"/>
      <c r="C129" s="216" t="s">
        <v>7</v>
      </c>
      <c r="D129" s="216" t="s">
        <v>235</v>
      </c>
      <c r="E129" s="217" t="s">
        <v>4558</v>
      </c>
      <c r="F129" s="218" t="s">
        <v>4559</v>
      </c>
      <c r="G129" s="219" t="s">
        <v>494</v>
      </c>
      <c r="H129" s="220">
        <v>10</v>
      </c>
      <c r="I129" s="221"/>
      <c r="J129" s="222">
        <f>ROUND(I129*H129,2)</f>
        <v>0</v>
      </c>
      <c r="K129" s="218" t="s">
        <v>342</v>
      </c>
      <c r="L129" s="47"/>
      <c r="M129" s="223" t="s">
        <v>21</v>
      </c>
      <c r="N129" s="224" t="s">
        <v>45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240</v>
      </c>
      <c r="AT129" s="227" t="s">
        <v>235</v>
      </c>
      <c r="AU129" s="227" t="s">
        <v>80</v>
      </c>
      <c r="AY129" s="20" t="s">
        <v>233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86</v>
      </c>
      <c r="BK129" s="228">
        <f>ROUND(I129*H129,2)</f>
        <v>0</v>
      </c>
      <c r="BL129" s="20" t="s">
        <v>240</v>
      </c>
      <c r="BM129" s="227" t="s">
        <v>1131</v>
      </c>
    </row>
    <row r="130" s="2" customFormat="1">
      <c r="A130" s="41"/>
      <c r="B130" s="42"/>
      <c r="C130" s="43"/>
      <c r="D130" s="236" t="s">
        <v>409</v>
      </c>
      <c r="E130" s="43"/>
      <c r="F130" s="281" t="s">
        <v>4560</v>
      </c>
      <c r="G130" s="43"/>
      <c r="H130" s="43"/>
      <c r="I130" s="231"/>
      <c r="J130" s="43"/>
      <c r="K130" s="43"/>
      <c r="L130" s="47"/>
      <c r="M130" s="232"/>
      <c r="N130" s="233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409</v>
      </c>
      <c r="AU130" s="20" t="s">
        <v>80</v>
      </c>
    </row>
    <row r="131" s="2" customFormat="1" ht="37.8" customHeight="1">
      <c r="A131" s="41"/>
      <c r="B131" s="42"/>
      <c r="C131" s="216" t="s">
        <v>422</v>
      </c>
      <c r="D131" s="216" t="s">
        <v>235</v>
      </c>
      <c r="E131" s="217" t="s">
        <v>4561</v>
      </c>
      <c r="F131" s="218" t="s">
        <v>4562</v>
      </c>
      <c r="G131" s="219" t="s">
        <v>494</v>
      </c>
      <c r="H131" s="220">
        <v>1</v>
      </c>
      <c r="I131" s="221"/>
      <c r="J131" s="222">
        <f>ROUND(I131*H131,2)</f>
        <v>0</v>
      </c>
      <c r="K131" s="218" t="s">
        <v>342</v>
      </c>
      <c r="L131" s="47"/>
      <c r="M131" s="223" t="s">
        <v>21</v>
      </c>
      <c r="N131" s="224" t="s">
        <v>45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240</v>
      </c>
      <c r="AT131" s="227" t="s">
        <v>235</v>
      </c>
      <c r="AU131" s="227" t="s">
        <v>80</v>
      </c>
      <c r="AY131" s="20" t="s">
        <v>233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86</v>
      </c>
      <c r="BK131" s="228">
        <f>ROUND(I131*H131,2)</f>
        <v>0</v>
      </c>
      <c r="BL131" s="20" t="s">
        <v>240</v>
      </c>
      <c r="BM131" s="227" t="s">
        <v>1169</v>
      </c>
    </row>
    <row r="132" s="2" customFormat="1">
      <c r="A132" s="41"/>
      <c r="B132" s="42"/>
      <c r="C132" s="43"/>
      <c r="D132" s="236" t="s">
        <v>409</v>
      </c>
      <c r="E132" s="43"/>
      <c r="F132" s="281" t="s">
        <v>4563</v>
      </c>
      <c r="G132" s="43"/>
      <c r="H132" s="43"/>
      <c r="I132" s="231"/>
      <c r="J132" s="43"/>
      <c r="K132" s="43"/>
      <c r="L132" s="47"/>
      <c r="M132" s="232"/>
      <c r="N132" s="233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409</v>
      </c>
      <c r="AU132" s="20" t="s">
        <v>80</v>
      </c>
    </row>
    <row r="133" s="2" customFormat="1" ht="16.5" customHeight="1">
      <c r="A133" s="41"/>
      <c r="B133" s="42"/>
      <c r="C133" s="216" t="s">
        <v>427</v>
      </c>
      <c r="D133" s="216" t="s">
        <v>235</v>
      </c>
      <c r="E133" s="217" t="s">
        <v>4564</v>
      </c>
      <c r="F133" s="218" t="s">
        <v>4565</v>
      </c>
      <c r="G133" s="219" t="s">
        <v>494</v>
      </c>
      <c r="H133" s="220">
        <v>4</v>
      </c>
      <c r="I133" s="221"/>
      <c r="J133" s="222">
        <f>ROUND(I133*H133,2)</f>
        <v>0</v>
      </c>
      <c r="K133" s="218" t="s">
        <v>342</v>
      </c>
      <c r="L133" s="47"/>
      <c r="M133" s="223" t="s">
        <v>21</v>
      </c>
      <c r="N133" s="224" t="s">
        <v>45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240</v>
      </c>
      <c r="AT133" s="227" t="s">
        <v>235</v>
      </c>
      <c r="AU133" s="227" t="s">
        <v>80</v>
      </c>
      <c r="AY133" s="20" t="s">
        <v>233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86</v>
      </c>
      <c r="BK133" s="228">
        <f>ROUND(I133*H133,2)</f>
        <v>0</v>
      </c>
      <c r="BL133" s="20" t="s">
        <v>240</v>
      </c>
      <c r="BM133" s="227" t="s">
        <v>1183</v>
      </c>
    </row>
    <row r="134" s="2" customFormat="1">
      <c r="A134" s="41"/>
      <c r="B134" s="42"/>
      <c r="C134" s="43"/>
      <c r="D134" s="236" t="s">
        <v>409</v>
      </c>
      <c r="E134" s="43"/>
      <c r="F134" s="281" t="s">
        <v>4566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409</v>
      </c>
      <c r="AU134" s="20" t="s">
        <v>80</v>
      </c>
    </row>
    <row r="135" s="2" customFormat="1" ht="16.5" customHeight="1">
      <c r="A135" s="41"/>
      <c r="B135" s="42"/>
      <c r="C135" s="216" t="s">
        <v>431</v>
      </c>
      <c r="D135" s="216" t="s">
        <v>235</v>
      </c>
      <c r="E135" s="217" t="s">
        <v>4567</v>
      </c>
      <c r="F135" s="218" t="s">
        <v>4568</v>
      </c>
      <c r="G135" s="219" t="s">
        <v>494</v>
      </c>
      <c r="H135" s="220">
        <v>4</v>
      </c>
      <c r="I135" s="221"/>
      <c r="J135" s="222">
        <f>ROUND(I135*H135,2)</f>
        <v>0</v>
      </c>
      <c r="K135" s="218" t="s">
        <v>342</v>
      </c>
      <c r="L135" s="47"/>
      <c r="M135" s="223" t="s">
        <v>21</v>
      </c>
      <c r="N135" s="224" t="s">
        <v>45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240</v>
      </c>
      <c r="AT135" s="227" t="s">
        <v>235</v>
      </c>
      <c r="AU135" s="227" t="s">
        <v>80</v>
      </c>
      <c r="AY135" s="20" t="s">
        <v>233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86</v>
      </c>
      <c r="BK135" s="228">
        <f>ROUND(I135*H135,2)</f>
        <v>0</v>
      </c>
      <c r="BL135" s="20" t="s">
        <v>240</v>
      </c>
      <c r="BM135" s="227" t="s">
        <v>1202</v>
      </c>
    </row>
    <row r="136" s="2" customFormat="1">
      <c r="A136" s="41"/>
      <c r="B136" s="42"/>
      <c r="C136" s="43"/>
      <c r="D136" s="236" t="s">
        <v>409</v>
      </c>
      <c r="E136" s="43"/>
      <c r="F136" s="281" t="s">
        <v>4569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409</v>
      </c>
      <c r="AU136" s="20" t="s">
        <v>80</v>
      </c>
    </row>
    <row r="137" s="2" customFormat="1" ht="16.5" customHeight="1">
      <c r="A137" s="41"/>
      <c r="B137" s="42"/>
      <c r="C137" s="216" t="s">
        <v>436</v>
      </c>
      <c r="D137" s="216" t="s">
        <v>235</v>
      </c>
      <c r="E137" s="217" t="s">
        <v>4570</v>
      </c>
      <c r="F137" s="218" t="s">
        <v>4571</v>
      </c>
      <c r="G137" s="219" t="s">
        <v>494</v>
      </c>
      <c r="H137" s="220">
        <v>54</v>
      </c>
      <c r="I137" s="221"/>
      <c r="J137" s="222">
        <f>ROUND(I137*H137,2)</f>
        <v>0</v>
      </c>
      <c r="K137" s="218" t="s">
        <v>342</v>
      </c>
      <c r="L137" s="47"/>
      <c r="M137" s="223" t="s">
        <v>21</v>
      </c>
      <c r="N137" s="224" t="s">
        <v>45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240</v>
      </c>
      <c r="AT137" s="227" t="s">
        <v>235</v>
      </c>
      <c r="AU137" s="227" t="s">
        <v>80</v>
      </c>
      <c r="AY137" s="20" t="s">
        <v>233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86</v>
      </c>
      <c r="BK137" s="228">
        <f>ROUND(I137*H137,2)</f>
        <v>0</v>
      </c>
      <c r="BL137" s="20" t="s">
        <v>240</v>
      </c>
      <c r="BM137" s="227" t="s">
        <v>1211</v>
      </c>
    </row>
    <row r="138" s="2" customFormat="1">
      <c r="A138" s="41"/>
      <c r="B138" s="42"/>
      <c r="C138" s="43"/>
      <c r="D138" s="236" t="s">
        <v>409</v>
      </c>
      <c r="E138" s="43"/>
      <c r="F138" s="281" t="s">
        <v>4572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409</v>
      </c>
      <c r="AU138" s="20" t="s">
        <v>80</v>
      </c>
    </row>
    <row r="139" s="2" customFormat="1" ht="16.5" customHeight="1">
      <c r="A139" s="41"/>
      <c r="B139" s="42"/>
      <c r="C139" s="216" t="s">
        <v>441</v>
      </c>
      <c r="D139" s="216" t="s">
        <v>235</v>
      </c>
      <c r="E139" s="217" t="s">
        <v>4573</v>
      </c>
      <c r="F139" s="218" t="s">
        <v>4574</v>
      </c>
      <c r="G139" s="219" t="s">
        <v>494</v>
      </c>
      <c r="H139" s="220">
        <v>1</v>
      </c>
      <c r="I139" s="221"/>
      <c r="J139" s="222">
        <f>ROUND(I139*H139,2)</f>
        <v>0</v>
      </c>
      <c r="K139" s="218" t="s">
        <v>342</v>
      </c>
      <c r="L139" s="47"/>
      <c r="M139" s="223" t="s">
        <v>21</v>
      </c>
      <c r="N139" s="224" t="s">
        <v>45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240</v>
      </c>
      <c r="AT139" s="227" t="s">
        <v>235</v>
      </c>
      <c r="AU139" s="227" t="s">
        <v>80</v>
      </c>
      <c r="AY139" s="20" t="s">
        <v>233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86</v>
      </c>
      <c r="BK139" s="228">
        <f>ROUND(I139*H139,2)</f>
        <v>0</v>
      </c>
      <c r="BL139" s="20" t="s">
        <v>240</v>
      </c>
      <c r="BM139" s="227" t="s">
        <v>1226</v>
      </c>
    </row>
    <row r="140" s="2" customFormat="1">
      <c r="A140" s="41"/>
      <c r="B140" s="42"/>
      <c r="C140" s="43"/>
      <c r="D140" s="236" t="s">
        <v>409</v>
      </c>
      <c r="E140" s="43"/>
      <c r="F140" s="281" t="s">
        <v>4575</v>
      </c>
      <c r="G140" s="43"/>
      <c r="H140" s="43"/>
      <c r="I140" s="231"/>
      <c r="J140" s="43"/>
      <c r="K140" s="43"/>
      <c r="L140" s="47"/>
      <c r="M140" s="232"/>
      <c r="N140" s="233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409</v>
      </c>
      <c r="AU140" s="20" t="s">
        <v>80</v>
      </c>
    </row>
    <row r="141" s="2" customFormat="1" ht="16.5" customHeight="1">
      <c r="A141" s="41"/>
      <c r="B141" s="42"/>
      <c r="C141" s="216" t="s">
        <v>447</v>
      </c>
      <c r="D141" s="216" t="s">
        <v>235</v>
      </c>
      <c r="E141" s="217" t="s">
        <v>4576</v>
      </c>
      <c r="F141" s="218" t="s">
        <v>4577</v>
      </c>
      <c r="G141" s="219" t="s">
        <v>494</v>
      </c>
      <c r="H141" s="220">
        <v>1</v>
      </c>
      <c r="I141" s="221"/>
      <c r="J141" s="222">
        <f>ROUND(I141*H141,2)</f>
        <v>0</v>
      </c>
      <c r="K141" s="218" t="s">
        <v>342</v>
      </c>
      <c r="L141" s="47"/>
      <c r="M141" s="223" t="s">
        <v>21</v>
      </c>
      <c r="N141" s="224" t="s">
        <v>45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240</v>
      </c>
      <c r="AT141" s="227" t="s">
        <v>235</v>
      </c>
      <c r="AU141" s="227" t="s">
        <v>80</v>
      </c>
      <c r="AY141" s="20" t="s">
        <v>233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86</v>
      </c>
      <c r="BK141" s="228">
        <f>ROUND(I141*H141,2)</f>
        <v>0</v>
      </c>
      <c r="BL141" s="20" t="s">
        <v>240</v>
      </c>
      <c r="BM141" s="227" t="s">
        <v>1238</v>
      </c>
    </row>
    <row r="142" s="12" customFormat="1" ht="25.92" customHeight="1">
      <c r="A142" s="12"/>
      <c r="B142" s="200"/>
      <c r="C142" s="201"/>
      <c r="D142" s="202" t="s">
        <v>72</v>
      </c>
      <c r="E142" s="203" t="s">
        <v>521</v>
      </c>
      <c r="F142" s="203" t="s">
        <v>4578</v>
      </c>
      <c r="G142" s="201"/>
      <c r="H142" s="201"/>
      <c r="I142" s="204"/>
      <c r="J142" s="205">
        <f>BK142</f>
        <v>0</v>
      </c>
      <c r="K142" s="201"/>
      <c r="L142" s="206"/>
      <c r="M142" s="207"/>
      <c r="N142" s="208"/>
      <c r="O142" s="208"/>
      <c r="P142" s="209">
        <f>SUM(P143:P178)</f>
        <v>0</v>
      </c>
      <c r="Q142" s="208"/>
      <c r="R142" s="209">
        <f>SUM(R143:R178)</f>
        <v>0</v>
      </c>
      <c r="S142" s="208"/>
      <c r="T142" s="210">
        <f>SUM(T143:T178)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11" t="s">
        <v>80</v>
      </c>
      <c r="AT142" s="212" t="s">
        <v>72</v>
      </c>
      <c r="AU142" s="212" t="s">
        <v>73</v>
      </c>
      <c r="AY142" s="211" t="s">
        <v>233</v>
      </c>
      <c r="BK142" s="213">
        <f>SUM(BK143:BK178)</f>
        <v>0</v>
      </c>
    </row>
    <row r="143" s="2" customFormat="1" ht="24.15" customHeight="1">
      <c r="A143" s="41"/>
      <c r="B143" s="42"/>
      <c r="C143" s="216" t="s">
        <v>451</v>
      </c>
      <c r="D143" s="216" t="s">
        <v>235</v>
      </c>
      <c r="E143" s="217" t="s">
        <v>4579</v>
      </c>
      <c r="F143" s="218" t="s">
        <v>4580</v>
      </c>
      <c r="G143" s="219" t="s">
        <v>494</v>
      </c>
      <c r="H143" s="220">
        <v>1</v>
      </c>
      <c r="I143" s="221"/>
      <c r="J143" s="222">
        <f>ROUND(I143*H143,2)</f>
        <v>0</v>
      </c>
      <c r="K143" s="218" t="s">
        <v>342</v>
      </c>
      <c r="L143" s="47"/>
      <c r="M143" s="223" t="s">
        <v>21</v>
      </c>
      <c r="N143" s="224" t="s">
        <v>45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240</v>
      </c>
      <c r="AT143" s="227" t="s">
        <v>235</v>
      </c>
      <c r="AU143" s="227" t="s">
        <v>80</v>
      </c>
      <c r="AY143" s="20" t="s">
        <v>233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86</v>
      </c>
      <c r="BK143" s="228">
        <f>ROUND(I143*H143,2)</f>
        <v>0</v>
      </c>
      <c r="BL143" s="20" t="s">
        <v>240</v>
      </c>
      <c r="BM143" s="227" t="s">
        <v>765</v>
      </c>
    </row>
    <row r="144" s="2" customFormat="1" ht="16.5" customHeight="1">
      <c r="A144" s="41"/>
      <c r="B144" s="42"/>
      <c r="C144" s="216" t="s">
        <v>456</v>
      </c>
      <c r="D144" s="216" t="s">
        <v>235</v>
      </c>
      <c r="E144" s="217" t="s">
        <v>4581</v>
      </c>
      <c r="F144" s="218" t="s">
        <v>4582</v>
      </c>
      <c r="G144" s="219" t="s">
        <v>494</v>
      </c>
      <c r="H144" s="220">
        <v>1</v>
      </c>
      <c r="I144" s="221"/>
      <c r="J144" s="222">
        <f>ROUND(I144*H144,2)</f>
        <v>0</v>
      </c>
      <c r="K144" s="218" t="s">
        <v>342</v>
      </c>
      <c r="L144" s="47"/>
      <c r="M144" s="223" t="s">
        <v>21</v>
      </c>
      <c r="N144" s="224" t="s">
        <v>45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240</v>
      </c>
      <c r="AT144" s="227" t="s">
        <v>235</v>
      </c>
      <c r="AU144" s="227" t="s">
        <v>80</v>
      </c>
      <c r="AY144" s="20" t="s">
        <v>233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86</v>
      </c>
      <c r="BK144" s="228">
        <f>ROUND(I144*H144,2)</f>
        <v>0</v>
      </c>
      <c r="BL144" s="20" t="s">
        <v>240</v>
      </c>
      <c r="BM144" s="227" t="s">
        <v>1264</v>
      </c>
    </row>
    <row r="145" s="2" customFormat="1" ht="16.5" customHeight="1">
      <c r="A145" s="41"/>
      <c r="B145" s="42"/>
      <c r="C145" s="216" t="s">
        <v>465</v>
      </c>
      <c r="D145" s="216" t="s">
        <v>235</v>
      </c>
      <c r="E145" s="217" t="s">
        <v>4583</v>
      </c>
      <c r="F145" s="218" t="s">
        <v>4584</v>
      </c>
      <c r="G145" s="219" t="s">
        <v>494</v>
      </c>
      <c r="H145" s="220">
        <v>2</v>
      </c>
      <c r="I145" s="221"/>
      <c r="J145" s="222">
        <f>ROUND(I145*H145,2)</f>
        <v>0</v>
      </c>
      <c r="K145" s="218" t="s">
        <v>342</v>
      </c>
      <c r="L145" s="47"/>
      <c r="M145" s="223" t="s">
        <v>21</v>
      </c>
      <c r="N145" s="224" t="s">
        <v>45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240</v>
      </c>
      <c r="AT145" s="227" t="s">
        <v>235</v>
      </c>
      <c r="AU145" s="227" t="s">
        <v>80</v>
      </c>
      <c r="AY145" s="20" t="s">
        <v>233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86</v>
      </c>
      <c r="BK145" s="228">
        <f>ROUND(I145*H145,2)</f>
        <v>0</v>
      </c>
      <c r="BL145" s="20" t="s">
        <v>240</v>
      </c>
      <c r="BM145" s="227" t="s">
        <v>1277</v>
      </c>
    </row>
    <row r="146" s="2" customFormat="1" ht="16.5" customHeight="1">
      <c r="A146" s="41"/>
      <c r="B146" s="42"/>
      <c r="C146" s="216" t="s">
        <v>470</v>
      </c>
      <c r="D146" s="216" t="s">
        <v>235</v>
      </c>
      <c r="E146" s="217" t="s">
        <v>4585</v>
      </c>
      <c r="F146" s="218" t="s">
        <v>4517</v>
      </c>
      <c r="G146" s="219" t="s">
        <v>494</v>
      </c>
      <c r="H146" s="220">
        <v>1</v>
      </c>
      <c r="I146" s="221"/>
      <c r="J146" s="222">
        <f>ROUND(I146*H146,2)</f>
        <v>0</v>
      </c>
      <c r="K146" s="218" t="s">
        <v>342</v>
      </c>
      <c r="L146" s="47"/>
      <c r="M146" s="223" t="s">
        <v>21</v>
      </c>
      <c r="N146" s="224" t="s">
        <v>45</v>
      </c>
      <c r="O146" s="87"/>
      <c r="P146" s="225">
        <f>O146*H146</f>
        <v>0</v>
      </c>
      <c r="Q146" s="225">
        <v>0</v>
      </c>
      <c r="R146" s="225">
        <f>Q146*H146</f>
        <v>0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240</v>
      </c>
      <c r="AT146" s="227" t="s">
        <v>235</v>
      </c>
      <c r="AU146" s="227" t="s">
        <v>80</v>
      </c>
      <c r="AY146" s="20" t="s">
        <v>233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86</v>
      </c>
      <c r="BK146" s="228">
        <f>ROUND(I146*H146,2)</f>
        <v>0</v>
      </c>
      <c r="BL146" s="20" t="s">
        <v>240</v>
      </c>
      <c r="BM146" s="227" t="s">
        <v>1297</v>
      </c>
    </row>
    <row r="147" s="2" customFormat="1" ht="16.5" customHeight="1">
      <c r="A147" s="41"/>
      <c r="B147" s="42"/>
      <c r="C147" s="216" t="s">
        <v>569</v>
      </c>
      <c r="D147" s="216" t="s">
        <v>235</v>
      </c>
      <c r="E147" s="217" t="s">
        <v>4586</v>
      </c>
      <c r="F147" s="218" t="s">
        <v>4587</v>
      </c>
      <c r="G147" s="219" t="s">
        <v>494</v>
      </c>
      <c r="H147" s="220">
        <v>1</v>
      </c>
      <c r="I147" s="221"/>
      <c r="J147" s="222">
        <f>ROUND(I147*H147,2)</f>
        <v>0</v>
      </c>
      <c r="K147" s="218" t="s">
        <v>342</v>
      </c>
      <c r="L147" s="47"/>
      <c r="M147" s="223" t="s">
        <v>21</v>
      </c>
      <c r="N147" s="224" t="s">
        <v>45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240</v>
      </c>
      <c r="AT147" s="227" t="s">
        <v>235</v>
      </c>
      <c r="AU147" s="227" t="s">
        <v>80</v>
      </c>
      <c r="AY147" s="20" t="s">
        <v>233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86</v>
      </c>
      <c r="BK147" s="228">
        <f>ROUND(I147*H147,2)</f>
        <v>0</v>
      </c>
      <c r="BL147" s="20" t="s">
        <v>240</v>
      </c>
      <c r="BM147" s="227" t="s">
        <v>1307</v>
      </c>
    </row>
    <row r="148" s="2" customFormat="1" ht="24.15" customHeight="1">
      <c r="A148" s="41"/>
      <c r="B148" s="42"/>
      <c r="C148" s="216" t="s">
        <v>1076</v>
      </c>
      <c r="D148" s="216" t="s">
        <v>235</v>
      </c>
      <c r="E148" s="217" t="s">
        <v>4588</v>
      </c>
      <c r="F148" s="218" t="s">
        <v>4589</v>
      </c>
      <c r="G148" s="219" t="s">
        <v>494</v>
      </c>
      <c r="H148" s="220">
        <v>4</v>
      </c>
      <c r="I148" s="221"/>
      <c r="J148" s="222">
        <f>ROUND(I148*H148,2)</f>
        <v>0</v>
      </c>
      <c r="K148" s="218" t="s">
        <v>342</v>
      </c>
      <c r="L148" s="47"/>
      <c r="M148" s="223" t="s">
        <v>21</v>
      </c>
      <c r="N148" s="224" t="s">
        <v>45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240</v>
      </c>
      <c r="AT148" s="227" t="s">
        <v>235</v>
      </c>
      <c r="AU148" s="227" t="s">
        <v>80</v>
      </c>
      <c r="AY148" s="20" t="s">
        <v>233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86</v>
      </c>
      <c r="BK148" s="228">
        <f>ROUND(I148*H148,2)</f>
        <v>0</v>
      </c>
      <c r="BL148" s="20" t="s">
        <v>240</v>
      </c>
      <c r="BM148" s="227" t="s">
        <v>1318</v>
      </c>
    </row>
    <row r="149" s="2" customFormat="1" ht="16.5" customHeight="1">
      <c r="A149" s="41"/>
      <c r="B149" s="42"/>
      <c r="C149" s="216" t="s">
        <v>1081</v>
      </c>
      <c r="D149" s="216" t="s">
        <v>235</v>
      </c>
      <c r="E149" s="217" t="s">
        <v>4590</v>
      </c>
      <c r="F149" s="218" t="s">
        <v>4523</v>
      </c>
      <c r="G149" s="219" t="s">
        <v>494</v>
      </c>
      <c r="H149" s="220">
        <v>4</v>
      </c>
      <c r="I149" s="221"/>
      <c r="J149" s="222">
        <f>ROUND(I149*H149,2)</f>
        <v>0</v>
      </c>
      <c r="K149" s="218" t="s">
        <v>342</v>
      </c>
      <c r="L149" s="47"/>
      <c r="M149" s="223" t="s">
        <v>21</v>
      </c>
      <c r="N149" s="224" t="s">
        <v>45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240</v>
      </c>
      <c r="AT149" s="227" t="s">
        <v>235</v>
      </c>
      <c r="AU149" s="227" t="s">
        <v>80</v>
      </c>
      <c r="AY149" s="20" t="s">
        <v>233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86</v>
      </c>
      <c r="BK149" s="228">
        <f>ROUND(I149*H149,2)</f>
        <v>0</v>
      </c>
      <c r="BL149" s="20" t="s">
        <v>240</v>
      </c>
      <c r="BM149" s="227" t="s">
        <v>1330</v>
      </c>
    </row>
    <row r="150" s="2" customFormat="1" ht="16.5" customHeight="1">
      <c r="A150" s="41"/>
      <c r="B150" s="42"/>
      <c r="C150" s="216" t="s">
        <v>1086</v>
      </c>
      <c r="D150" s="216" t="s">
        <v>235</v>
      </c>
      <c r="E150" s="217" t="s">
        <v>4591</v>
      </c>
      <c r="F150" s="218" t="s">
        <v>4592</v>
      </c>
      <c r="G150" s="219" t="s">
        <v>4280</v>
      </c>
      <c r="H150" s="220">
        <v>12</v>
      </c>
      <c r="I150" s="221"/>
      <c r="J150" s="222">
        <f>ROUND(I150*H150,2)</f>
        <v>0</v>
      </c>
      <c r="K150" s="218" t="s">
        <v>342</v>
      </c>
      <c r="L150" s="47"/>
      <c r="M150" s="223" t="s">
        <v>21</v>
      </c>
      <c r="N150" s="224" t="s">
        <v>45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240</v>
      </c>
      <c r="AT150" s="227" t="s">
        <v>235</v>
      </c>
      <c r="AU150" s="227" t="s">
        <v>80</v>
      </c>
      <c r="AY150" s="20" t="s">
        <v>233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86</v>
      </c>
      <c r="BK150" s="228">
        <f>ROUND(I150*H150,2)</f>
        <v>0</v>
      </c>
      <c r="BL150" s="20" t="s">
        <v>240</v>
      </c>
      <c r="BM150" s="227" t="s">
        <v>1343</v>
      </c>
    </row>
    <row r="151" s="2" customFormat="1" ht="21.75" customHeight="1">
      <c r="A151" s="41"/>
      <c r="B151" s="42"/>
      <c r="C151" s="216" t="s">
        <v>1099</v>
      </c>
      <c r="D151" s="216" t="s">
        <v>235</v>
      </c>
      <c r="E151" s="217" t="s">
        <v>4593</v>
      </c>
      <c r="F151" s="218" t="s">
        <v>4594</v>
      </c>
      <c r="G151" s="219" t="s">
        <v>4280</v>
      </c>
      <c r="H151" s="220">
        <v>8</v>
      </c>
      <c r="I151" s="221"/>
      <c r="J151" s="222">
        <f>ROUND(I151*H151,2)</f>
        <v>0</v>
      </c>
      <c r="K151" s="218" t="s">
        <v>342</v>
      </c>
      <c r="L151" s="47"/>
      <c r="M151" s="223" t="s">
        <v>21</v>
      </c>
      <c r="N151" s="224" t="s">
        <v>45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240</v>
      </c>
      <c r="AT151" s="227" t="s">
        <v>235</v>
      </c>
      <c r="AU151" s="227" t="s">
        <v>80</v>
      </c>
      <c r="AY151" s="20" t="s">
        <v>233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86</v>
      </c>
      <c r="BK151" s="228">
        <f>ROUND(I151*H151,2)</f>
        <v>0</v>
      </c>
      <c r="BL151" s="20" t="s">
        <v>240</v>
      </c>
      <c r="BM151" s="227" t="s">
        <v>1357</v>
      </c>
    </row>
    <row r="152" s="2" customFormat="1" ht="16.5" customHeight="1">
      <c r="A152" s="41"/>
      <c r="B152" s="42"/>
      <c r="C152" s="216" t="s">
        <v>1104</v>
      </c>
      <c r="D152" s="216" t="s">
        <v>235</v>
      </c>
      <c r="E152" s="217" t="s">
        <v>4595</v>
      </c>
      <c r="F152" s="218" t="s">
        <v>4596</v>
      </c>
      <c r="G152" s="219" t="s">
        <v>494</v>
      </c>
      <c r="H152" s="220">
        <v>4</v>
      </c>
      <c r="I152" s="221"/>
      <c r="J152" s="222">
        <f>ROUND(I152*H152,2)</f>
        <v>0</v>
      </c>
      <c r="K152" s="218" t="s">
        <v>342</v>
      </c>
      <c r="L152" s="47"/>
      <c r="M152" s="223" t="s">
        <v>21</v>
      </c>
      <c r="N152" s="224" t="s">
        <v>45</v>
      </c>
      <c r="O152" s="87"/>
      <c r="P152" s="225">
        <f>O152*H152</f>
        <v>0</v>
      </c>
      <c r="Q152" s="225">
        <v>0</v>
      </c>
      <c r="R152" s="225">
        <f>Q152*H152</f>
        <v>0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240</v>
      </c>
      <c r="AT152" s="227" t="s">
        <v>235</v>
      </c>
      <c r="AU152" s="227" t="s">
        <v>80</v>
      </c>
      <c r="AY152" s="20" t="s">
        <v>233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86</v>
      </c>
      <c r="BK152" s="228">
        <f>ROUND(I152*H152,2)</f>
        <v>0</v>
      </c>
      <c r="BL152" s="20" t="s">
        <v>240</v>
      </c>
      <c r="BM152" s="227" t="s">
        <v>1367</v>
      </c>
    </row>
    <row r="153" s="2" customFormat="1" ht="16.5" customHeight="1">
      <c r="A153" s="41"/>
      <c r="B153" s="42"/>
      <c r="C153" s="216" t="s">
        <v>1109</v>
      </c>
      <c r="D153" s="216" t="s">
        <v>235</v>
      </c>
      <c r="E153" s="217" t="s">
        <v>4597</v>
      </c>
      <c r="F153" s="218" t="s">
        <v>4568</v>
      </c>
      <c r="G153" s="219" t="s">
        <v>494</v>
      </c>
      <c r="H153" s="220">
        <v>4</v>
      </c>
      <c r="I153" s="221"/>
      <c r="J153" s="222">
        <f>ROUND(I153*H153,2)</f>
        <v>0</v>
      </c>
      <c r="K153" s="218" t="s">
        <v>342</v>
      </c>
      <c r="L153" s="47"/>
      <c r="M153" s="223" t="s">
        <v>21</v>
      </c>
      <c r="N153" s="224" t="s">
        <v>45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240</v>
      </c>
      <c r="AT153" s="227" t="s">
        <v>235</v>
      </c>
      <c r="AU153" s="227" t="s">
        <v>80</v>
      </c>
      <c r="AY153" s="20" t="s">
        <v>233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86</v>
      </c>
      <c r="BK153" s="228">
        <f>ROUND(I153*H153,2)</f>
        <v>0</v>
      </c>
      <c r="BL153" s="20" t="s">
        <v>240</v>
      </c>
      <c r="BM153" s="227" t="s">
        <v>1384</v>
      </c>
    </row>
    <row r="154" s="2" customFormat="1" ht="24.15" customHeight="1">
      <c r="A154" s="41"/>
      <c r="B154" s="42"/>
      <c r="C154" s="216" t="s">
        <v>1114</v>
      </c>
      <c r="D154" s="216" t="s">
        <v>235</v>
      </c>
      <c r="E154" s="217" t="s">
        <v>4598</v>
      </c>
      <c r="F154" s="218" t="s">
        <v>4599</v>
      </c>
      <c r="G154" s="219" t="s">
        <v>4280</v>
      </c>
      <c r="H154" s="220">
        <v>16</v>
      </c>
      <c r="I154" s="221"/>
      <c r="J154" s="222">
        <f>ROUND(I154*H154,2)</f>
        <v>0</v>
      </c>
      <c r="K154" s="218" t="s">
        <v>342</v>
      </c>
      <c r="L154" s="47"/>
      <c r="M154" s="223" t="s">
        <v>21</v>
      </c>
      <c r="N154" s="224" t="s">
        <v>45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240</v>
      </c>
      <c r="AT154" s="227" t="s">
        <v>235</v>
      </c>
      <c r="AU154" s="227" t="s">
        <v>80</v>
      </c>
      <c r="AY154" s="20" t="s">
        <v>233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86</v>
      </c>
      <c r="BK154" s="228">
        <f>ROUND(I154*H154,2)</f>
        <v>0</v>
      </c>
      <c r="BL154" s="20" t="s">
        <v>240</v>
      </c>
      <c r="BM154" s="227" t="s">
        <v>1406</v>
      </c>
    </row>
    <row r="155" s="2" customFormat="1" ht="16.5" customHeight="1">
      <c r="A155" s="41"/>
      <c r="B155" s="42"/>
      <c r="C155" s="216" t="s">
        <v>1118</v>
      </c>
      <c r="D155" s="216" t="s">
        <v>235</v>
      </c>
      <c r="E155" s="217" t="s">
        <v>4600</v>
      </c>
      <c r="F155" s="218" t="s">
        <v>4601</v>
      </c>
      <c r="G155" s="219" t="s">
        <v>4280</v>
      </c>
      <c r="H155" s="220">
        <v>16</v>
      </c>
      <c r="I155" s="221"/>
      <c r="J155" s="222">
        <f>ROUND(I155*H155,2)</f>
        <v>0</v>
      </c>
      <c r="K155" s="218" t="s">
        <v>342</v>
      </c>
      <c r="L155" s="47"/>
      <c r="M155" s="223" t="s">
        <v>21</v>
      </c>
      <c r="N155" s="224" t="s">
        <v>45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240</v>
      </c>
      <c r="AT155" s="227" t="s">
        <v>235</v>
      </c>
      <c r="AU155" s="227" t="s">
        <v>80</v>
      </c>
      <c r="AY155" s="20" t="s">
        <v>233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86</v>
      </c>
      <c r="BK155" s="228">
        <f>ROUND(I155*H155,2)</f>
        <v>0</v>
      </c>
      <c r="BL155" s="20" t="s">
        <v>240</v>
      </c>
      <c r="BM155" s="227" t="s">
        <v>1417</v>
      </c>
    </row>
    <row r="156" s="2" customFormat="1" ht="24.15" customHeight="1">
      <c r="A156" s="41"/>
      <c r="B156" s="42"/>
      <c r="C156" s="216" t="s">
        <v>1126</v>
      </c>
      <c r="D156" s="216" t="s">
        <v>235</v>
      </c>
      <c r="E156" s="217" t="s">
        <v>4602</v>
      </c>
      <c r="F156" s="218" t="s">
        <v>4603</v>
      </c>
      <c r="G156" s="219" t="s">
        <v>494</v>
      </c>
      <c r="H156" s="220">
        <v>10</v>
      </c>
      <c r="I156" s="221"/>
      <c r="J156" s="222">
        <f>ROUND(I156*H156,2)</f>
        <v>0</v>
      </c>
      <c r="K156" s="218" t="s">
        <v>342</v>
      </c>
      <c r="L156" s="47"/>
      <c r="M156" s="223" t="s">
        <v>21</v>
      </c>
      <c r="N156" s="224" t="s">
        <v>45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240</v>
      </c>
      <c r="AT156" s="227" t="s">
        <v>235</v>
      </c>
      <c r="AU156" s="227" t="s">
        <v>80</v>
      </c>
      <c r="AY156" s="20" t="s">
        <v>233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86</v>
      </c>
      <c r="BK156" s="228">
        <f>ROUND(I156*H156,2)</f>
        <v>0</v>
      </c>
      <c r="BL156" s="20" t="s">
        <v>240</v>
      </c>
      <c r="BM156" s="227" t="s">
        <v>1433</v>
      </c>
    </row>
    <row r="157" s="2" customFormat="1" ht="16.5" customHeight="1">
      <c r="A157" s="41"/>
      <c r="B157" s="42"/>
      <c r="C157" s="216" t="s">
        <v>1131</v>
      </c>
      <c r="D157" s="216" t="s">
        <v>235</v>
      </c>
      <c r="E157" s="217" t="s">
        <v>4604</v>
      </c>
      <c r="F157" s="218" t="s">
        <v>4605</v>
      </c>
      <c r="G157" s="219" t="s">
        <v>494</v>
      </c>
      <c r="H157" s="220">
        <v>8</v>
      </c>
      <c r="I157" s="221"/>
      <c r="J157" s="222">
        <f>ROUND(I157*H157,2)</f>
        <v>0</v>
      </c>
      <c r="K157" s="218" t="s">
        <v>342</v>
      </c>
      <c r="L157" s="47"/>
      <c r="M157" s="223" t="s">
        <v>21</v>
      </c>
      <c r="N157" s="224" t="s">
        <v>45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240</v>
      </c>
      <c r="AT157" s="227" t="s">
        <v>235</v>
      </c>
      <c r="AU157" s="227" t="s">
        <v>80</v>
      </c>
      <c r="AY157" s="20" t="s">
        <v>233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86</v>
      </c>
      <c r="BK157" s="228">
        <f>ROUND(I157*H157,2)</f>
        <v>0</v>
      </c>
      <c r="BL157" s="20" t="s">
        <v>240</v>
      </c>
      <c r="BM157" s="227" t="s">
        <v>1445</v>
      </c>
    </row>
    <row r="158" s="2" customFormat="1" ht="16.5" customHeight="1">
      <c r="A158" s="41"/>
      <c r="B158" s="42"/>
      <c r="C158" s="216" t="s">
        <v>1164</v>
      </c>
      <c r="D158" s="216" t="s">
        <v>235</v>
      </c>
      <c r="E158" s="217" t="s">
        <v>4606</v>
      </c>
      <c r="F158" s="218" t="s">
        <v>4537</v>
      </c>
      <c r="G158" s="219" t="s">
        <v>494</v>
      </c>
      <c r="H158" s="220">
        <v>50</v>
      </c>
      <c r="I158" s="221"/>
      <c r="J158" s="222">
        <f>ROUND(I158*H158,2)</f>
        <v>0</v>
      </c>
      <c r="K158" s="218" t="s">
        <v>342</v>
      </c>
      <c r="L158" s="47"/>
      <c r="M158" s="223" t="s">
        <v>21</v>
      </c>
      <c r="N158" s="224" t="s">
        <v>45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0</v>
      </c>
      <c r="T158" s="226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240</v>
      </c>
      <c r="AT158" s="227" t="s">
        <v>235</v>
      </c>
      <c r="AU158" s="227" t="s">
        <v>80</v>
      </c>
      <c r="AY158" s="20" t="s">
        <v>233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86</v>
      </c>
      <c r="BK158" s="228">
        <f>ROUND(I158*H158,2)</f>
        <v>0</v>
      </c>
      <c r="BL158" s="20" t="s">
        <v>240</v>
      </c>
      <c r="BM158" s="227" t="s">
        <v>1456</v>
      </c>
    </row>
    <row r="159" s="2" customFormat="1" ht="16.5" customHeight="1">
      <c r="A159" s="41"/>
      <c r="B159" s="42"/>
      <c r="C159" s="216" t="s">
        <v>1169</v>
      </c>
      <c r="D159" s="216" t="s">
        <v>235</v>
      </c>
      <c r="E159" s="217" t="s">
        <v>4607</v>
      </c>
      <c r="F159" s="218" t="s">
        <v>4539</v>
      </c>
      <c r="G159" s="219" t="s">
        <v>494</v>
      </c>
      <c r="H159" s="220">
        <v>8</v>
      </c>
      <c r="I159" s="221"/>
      <c r="J159" s="222">
        <f>ROUND(I159*H159,2)</f>
        <v>0</v>
      </c>
      <c r="K159" s="218" t="s">
        <v>342</v>
      </c>
      <c r="L159" s="47"/>
      <c r="M159" s="223" t="s">
        <v>21</v>
      </c>
      <c r="N159" s="224" t="s">
        <v>45</v>
      </c>
      <c r="O159" s="87"/>
      <c r="P159" s="225">
        <f>O159*H159</f>
        <v>0</v>
      </c>
      <c r="Q159" s="225">
        <v>0</v>
      </c>
      <c r="R159" s="225">
        <f>Q159*H159</f>
        <v>0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240</v>
      </c>
      <c r="AT159" s="227" t="s">
        <v>235</v>
      </c>
      <c r="AU159" s="227" t="s">
        <v>80</v>
      </c>
      <c r="AY159" s="20" t="s">
        <v>233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86</v>
      </c>
      <c r="BK159" s="228">
        <f>ROUND(I159*H159,2)</f>
        <v>0</v>
      </c>
      <c r="BL159" s="20" t="s">
        <v>240</v>
      </c>
      <c r="BM159" s="227" t="s">
        <v>1469</v>
      </c>
    </row>
    <row r="160" s="2" customFormat="1" ht="16.5" customHeight="1">
      <c r="A160" s="41"/>
      <c r="B160" s="42"/>
      <c r="C160" s="216" t="s">
        <v>1174</v>
      </c>
      <c r="D160" s="216" t="s">
        <v>235</v>
      </c>
      <c r="E160" s="217" t="s">
        <v>4608</v>
      </c>
      <c r="F160" s="218" t="s">
        <v>4542</v>
      </c>
      <c r="G160" s="219" t="s">
        <v>494</v>
      </c>
      <c r="H160" s="220">
        <v>1</v>
      </c>
      <c r="I160" s="221"/>
      <c r="J160" s="222">
        <f>ROUND(I160*H160,2)</f>
        <v>0</v>
      </c>
      <c r="K160" s="218" t="s">
        <v>342</v>
      </c>
      <c r="L160" s="47"/>
      <c r="M160" s="223" t="s">
        <v>21</v>
      </c>
      <c r="N160" s="224" t="s">
        <v>45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240</v>
      </c>
      <c r="AT160" s="227" t="s">
        <v>235</v>
      </c>
      <c r="AU160" s="227" t="s">
        <v>80</v>
      </c>
      <c r="AY160" s="20" t="s">
        <v>233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86</v>
      </c>
      <c r="BK160" s="228">
        <f>ROUND(I160*H160,2)</f>
        <v>0</v>
      </c>
      <c r="BL160" s="20" t="s">
        <v>240</v>
      </c>
      <c r="BM160" s="227" t="s">
        <v>1482</v>
      </c>
    </row>
    <row r="161" s="2" customFormat="1" ht="16.5" customHeight="1">
      <c r="A161" s="41"/>
      <c r="B161" s="42"/>
      <c r="C161" s="216" t="s">
        <v>1183</v>
      </c>
      <c r="D161" s="216" t="s">
        <v>235</v>
      </c>
      <c r="E161" s="217" t="s">
        <v>4609</v>
      </c>
      <c r="F161" s="218" t="s">
        <v>4610</v>
      </c>
      <c r="G161" s="219" t="s">
        <v>494</v>
      </c>
      <c r="H161" s="220">
        <v>1</v>
      </c>
      <c r="I161" s="221"/>
      <c r="J161" s="222">
        <f>ROUND(I161*H161,2)</f>
        <v>0</v>
      </c>
      <c r="K161" s="218" t="s">
        <v>342</v>
      </c>
      <c r="L161" s="47"/>
      <c r="M161" s="223" t="s">
        <v>21</v>
      </c>
      <c r="N161" s="224" t="s">
        <v>45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240</v>
      </c>
      <c r="AT161" s="227" t="s">
        <v>235</v>
      </c>
      <c r="AU161" s="227" t="s">
        <v>80</v>
      </c>
      <c r="AY161" s="20" t="s">
        <v>233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86</v>
      </c>
      <c r="BK161" s="228">
        <f>ROUND(I161*H161,2)</f>
        <v>0</v>
      </c>
      <c r="BL161" s="20" t="s">
        <v>240</v>
      </c>
      <c r="BM161" s="227" t="s">
        <v>1492</v>
      </c>
    </row>
    <row r="162" s="2" customFormat="1" ht="16.5" customHeight="1">
      <c r="A162" s="41"/>
      <c r="B162" s="42"/>
      <c r="C162" s="216" t="s">
        <v>1188</v>
      </c>
      <c r="D162" s="216" t="s">
        <v>235</v>
      </c>
      <c r="E162" s="217" t="s">
        <v>4611</v>
      </c>
      <c r="F162" s="218" t="s">
        <v>4547</v>
      </c>
      <c r="G162" s="219" t="s">
        <v>494</v>
      </c>
      <c r="H162" s="220">
        <v>150</v>
      </c>
      <c r="I162" s="221"/>
      <c r="J162" s="222">
        <f>ROUND(I162*H162,2)</f>
        <v>0</v>
      </c>
      <c r="K162" s="218" t="s">
        <v>342</v>
      </c>
      <c r="L162" s="47"/>
      <c r="M162" s="223" t="s">
        <v>21</v>
      </c>
      <c r="N162" s="224" t="s">
        <v>45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240</v>
      </c>
      <c r="AT162" s="227" t="s">
        <v>235</v>
      </c>
      <c r="AU162" s="227" t="s">
        <v>80</v>
      </c>
      <c r="AY162" s="20" t="s">
        <v>233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86</v>
      </c>
      <c r="BK162" s="228">
        <f>ROUND(I162*H162,2)</f>
        <v>0</v>
      </c>
      <c r="BL162" s="20" t="s">
        <v>240</v>
      </c>
      <c r="BM162" s="227" t="s">
        <v>1510</v>
      </c>
    </row>
    <row r="163" s="2" customFormat="1" ht="16.5" customHeight="1">
      <c r="A163" s="41"/>
      <c r="B163" s="42"/>
      <c r="C163" s="216" t="s">
        <v>1202</v>
      </c>
      <c r="D163" s="216" t="s">
        <v>235</v>
      </c>
      <c r="E163" s="217" t="s">
        <v>4612</v>
      </c>
      <c r="F163" s="218" t="s">
        <v>4613</v>
      </c>
      <c r="G163" s="219" t="s">
        <v>494</v>
      </c>
      <c r="H163" s="220">
        <v>1</v>
      </c>
      <c r="I163" s="221"/>
      <c r="J163" s="222">
        <f>ROUND(I163*H163,2)</f>
        <v>0</v>
      </c>
      <c r="K163" s="218" t="s">
        <v>342</v>
      </c>
      <c r="L163" s="47"/>
      <c r="M163" s="223" t="s">
        <v>21</v>
      </c>
      <c r="N163" s="224" t="s">
        <v>45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240</v>
      </c>
      <c r="AT163" s="227" t="s">
        <v>235</v>
      </c>
      <c r="AU163" s="227" t="s">
        <v>80</v>
      </c>
      <c r="AY163" s="20" t="s">
        <v>233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86</v>
      </c>
      <c r="BK163" s="228">
        <f>ROUND(I163*H163,2)</f>
        <v>0</v>
      </c>
      <c r="BL163" s="20" t="s">
        <v>240</v>
      </c>
      <c r="BM163" s="227" t="s">
        <v>1521</v>
      </c>
    </row>
    <row r="164" s="2" customFormat="1" ht="16.5" customHeight="1">
      <c r="A164" s="41"/>
      <c r="B164" s="42"/>
      <c r="C164" s="216" t="s">
        <v>1206</v>
      </c>
      <c r="D164" s="216" t="s">
        <v>235</v>
      </c>
      <c r="E164" s="217" t="s">
        <v>4614</v>
      </c>
      <c r="F164" s="218" t="s">
        <v>4615</v>
      </c>
      <c r="G164" s="219" t="s">
        <v>494</v>
      </c>
      <c r="H164" s="220">
        <v>1</v>
      </c>
      <c r="I164" s="221"/>
      <c r="J164" s="222">
        <f>ROUND(I164*H164,2)</f>
        <v>0</v>
      </c>
      <c r="K164" s="218" t="s">
        <v>342</v>
      </c>
      <c r="L164" s="47"/>
      <c r="M164" s="223" t="s">
        <v>21</v>
      </c>
      <c r="N164" s="224" t="s">
        <v>45</v>
      </c>
      <c r="O164" s="87"/>
      <c r="P164" s="225">
        <f>O164*H164</f>
        <v>0</v>
      </c>
      <c r="Q164" s="225">
        <v>0</v>
      </c>
      <c r="R164" s="225">
        <f>Q164*H164</f>
        <v>0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240</v>
      </c>
      <c r="AT164" s="227" t="s">
        <v>235</v>
      </c>
      <c r="AU164" s="227" t="s">
        <v>80</v>
      </c>
      <c r="AY164" s="20" t="s">
        <v>233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86</v>
      </c>
      <c r="BK164" s="228">
        <f>ROUND(I164*H164,2)</f>
        <v>0</v>
      </c>
      <c r="BL164" s="20" t="s">
        <v>240</v>
      </c>
      <c r="BM164" s="227" t="s">
        <v>1540</v>
      </c>
    </row>
    <row r="165" s="2" customFormat="1" ht="33" customHeight="1">
      <c r="A165" s="41"/>
      <c r="B165" s="42"/>
      <c r="C165" s="216" t="s">
        <v>1211</v>
      </c>
      <c r="D165" s="216" t="s">
        <v>235</v>
      </c>
      <c r="E165" s="217" t="s">
        <v>4616</v>
      </c>
      <c r="F165" s="218" t="s">
        <v>4617</v>
      </c>
      <c r="G165" s="219" t="s">
        <v>494</v>
      </c>
      <c r="H165" s="220">
        <v>800</v>
      </c>
      <c r="I165" s="221"/>
      <c r="J165" s="222">
        <f>ROUND(I165*H165,2)</f>
        <v>0</v>
      </c>
      <c r="K165" s="218" t="s">
        <v>342</v>
      </c>
      <c r="L165" s="47"/>
      <c r="M165" s="223" t="s">
        <v>21</v>
      </c>
      <c r="N165" s="224" t="s">
        <v>45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240</v>
      </c>
      <c r="AT165" s="227" t="s">
        <v>235</v>
      </c>
      <c r="AU165" s="227" t="s">
        <v>80</v>
      </c>
      <c r="AY165" s="20" t="s">
        <v>233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86</v>
      </c>
      <c r="BK165" s="228">
        <f>ROUND(I165*H165,2)</f>
        <v>0</v>
      </c>
      <c r="BL165" s="20" t="s">
        <v>240</v>
      </c>
      <c r="BM165" s="227" t="s">
        <v>1555</v>
      </c>
    </row>
    <row r="166" s="2" customFormat="1" ht="24.15" customHeight="1">
      <c r="A166" s="41"/>
      <c r="B166" s="42"/>
      <c r="C166" s="216" t="s">
        <v>1216</v>
      </c>
      <c r="D166" s="216" t="s">
        <v>235</v>
      </c>
      <c r="E166" s="217" t="s">
        <v>4618</v>
      </c>
      <c r="F166" s="218" t="s">
        <v>4556</v>
      </c>
      <c r="G166" s="219" t="s">
        <v>332</v>
      </c>
      <c r="H166" s="220">
        <v>5</v>
      </c>
      <c r="I166" s="221"/>
      <c r="J166" s="222">
        <f>ROUND(I166*H166,2)</f>
        <v>0</v>
      </c>
      <c r="K166" s="218" t="s">
        <v>342</v>
      </c>
      <c r="L166" s="47"/>
      <c r="M166" s="223" t="s">
        <v>21</v>
      </c>
      <c r="N166" s="224" t="s">
        <v>45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240</v>
      </c>
      <c r="AT166" s="227" t="s">
        <v>235</v>
      </c>
      <c r="AU166" s="227" t="s">
        <v>80</v>
      </c>
      <c r="AY166" s="20" t="s">
        <v>233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86</v>
      </c>
      <c r="BK166" s="228">
        <f>ROUND(I166*H166,2)</f>
        <v>0</v>
      </c>
      <c r="BL166" s="20" t="s">
        <v>240</v>
      </c>
      <c r="BM166" s="227" t="s">
        <v>1572</v>
      </c>
    </row>
    <row r="167" s="2" customFormat="1" ht="16.5" customHeight="1">
      <c r="A167" s="41"/>
      <c r="B167" s="42"/>
      <c r="C167" s="216" t="s">
        <v>1226</v>
      </c>
      <c r="D167" s="216" t="s">
        <v>235</v>
      </c>
      <c r="E167" s="217" t="s">
        <v>4619</v>
      </c>
      <c r="F167" s="218" t="s">
        <v>4620</v>
      </c>
      <c r="G167" s="219" t="s">
        <v>494</v>
      </c>
      <c r="H167" s="220">
        <v>10</v>
      </c>
      <c r="I167" s="221"/>
      <c r="J167" s="222">
        <f>ROUND(I167*H167,2)</f>
        <v>0</v>
      </c>
      <c r="K167" s="218" t="s">
        <v>342</v>
      </c>
      <c r="L167" s="47"/>
      <c r="M167" s="223" t="s">
        <v>21</v>
      </c>
      <c r="N167" s="224" t="s">
        <v>45</v>
      </c>
      <c r="O167" s="87"/>
      <c r="P167" s="225">
        <f>O167*H167</f>
        <v>0</v>
      </c>
      <c r="Q167" s="225">
        <v>0</v>
      </c>
      <c r="R167" s="225">
        <f>Q167*H167</f>
        <v>0</v>
      </c>
      <c r="S167" s="225">
        <v>0</v>
      </c>
      <c r="T167" s="226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7" t="s">
        <v>240</v>
      </c>
      <c r="AT167" s="227" t="s">
        <v>235</v>
      </c>
      <c r="AU167" s="227" t="s">
        <v>80</v>
      </c>
      <c r="AY167" s="20" t="s">
        <v>233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20" t="s">
        <v>86</v>
      </c>
      <c r="BK167" s="228">
        <f>ROUND(I167*H167,2)</f>
        <v>0</v>
      </c>
      <c r="BL167" s="20" t="s">
        <v>240</v>
      </c>
      <c r="BM167" s="227" t="s">
        <v>1584</v>
      </c>
    </row>
    <row r="168" s="2" customFormat="1" ht="37.8" customHeight="1">
      <c r="A168" s="41"/>
      <c r="B168" s="42"/>
      <c r="C168" s="216" t="s">
        <v>1232</v>
      </c>
      <c r="D168" s="216" t="s">
        <v>235</v>
      </c>
      <c r="E168" s="217" t="s">
        <v>4621</v>
      </c>
      <c r="F168" s="218" t="s">
        <v>4622</v>
      </c>
      <c r="G168" s="219" t="s">
        <v>3393</v>
      </c>
      <c r="H168" s="220">
        <v>1</v>
      </c>
      <c r="I168" s="221"/>
      <c r="J168" s="222">
        <f>ROUND(I168*H168,2)</f>
        <v>0</v>
      </c>
      <c r="K168" s="218" t="s">
        <v>342</v>
      </c>
      <c r="L168" s="47"/>
      <c r="M168" s="223" t="s">
        <v>21</v>
      </c>
      <c r="N168" s="224" t="s">
        <v>45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240</v>
      </c>
      <c r="AT168" s="227" t="s">
        <v>235</v>
      </c>
      <c r="AU168" s="227" t="s">
        <v>80</v>
      </c>
      <c r="AY168" s="20" t="s">
        <v>233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86</v>
      </c>
      <c r="BK168" s="228">
        <f>ROUND(I168*H168,2)</f>
        <v>0</v>
      </c>
      <c r="BL168" s="20" t="s">
        <v>240</v>
      </c>
      <c r="BM168" s="227" t="s">
        <v>1599</v>
      </c>
    </row>
    <row r="169" s="2" customFormat="1" ht="16.5" customHeight="1">
      <c r="A169" s="41"/>
      <c r="B169" s="42"/>
      <c r="C169" s="216" t="s">
        <v>1238</v>
      </c>
      <c r="D169" s="216" t="s">
        <v>235</v>
      </c>
      <c r="E169" s="217" t="s">
        <v>4623</v>
      </c>
      <c r="F169" s="218" t="s">
        <v>4624</v>
      </c>
      <c r="G169" s="219" t="s">
        <v>494</v>
      </c>
      <c r="H169" s="220">
        <v>21</v>
      </c>
      <c r="I169" s="221"/>
      <c r="J169" s="222">
        <f>ROUND(I169*H169,2)</f>
        <v>0</v>
      </c>
      <c r="K169" s="218" t="s">
        <v>342</v>
      </c>
      <c r="L169" s="47"/>
      <c r="M169" s="223" t="s">
        <v>21</v>
      </c>
      <c r="N169" s="224" t="s">
        <v>45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240</v>
      </c>
      <c r="AT169" s="227" t="s">
        <v>235</v>
      </c>
      <c r="AU169" s="227" t="s">
        <v>80</v>
      </c>
      <c r="AY169" s="20" t="s">
        <v>233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86</v>
      </c>
      <c r="BK169" s="228">
        <f>ROUND(I169*H169,2)</f>
        <v>0</v>
      </c>
      <c r="BL169" s="20" t="s">
        <v>240</v>
      </c>
      <c r="BM169" s="227" t="s">
        <v>1609</v>
      </c>
    </row>
    <row r="170" s="2" customFormat="1" ht="24.15" customHeight="1">
      <c r="A170" s="41"/>
      <c r="B170" s="42"/>
      <c r="C170" s="216" t="s">
        <v>1244</v>
      </c>
      <c r="D170" s="216" t="s">
        <v>235</v>
      </c>
      <c r="E170" s="217" t="s">
        <v>4625</v>
      </c>
      <c r="F170" s="218" t="s">
        <v>4626</v>
      </c>
      <c r="G170" s="219" t="s">
        <v>494</v>
      </c>
      <c r="H170" s="220">
        <v>1</v>
      </c>
      <c r="I170" s="221"/>
      <c r="J170" s="222">
        <f>ROUND(I170*H170,2)</f>
        <v>0</v>
      </c>
      <c r="K170" s="218" t="s">
        <v>342</v>
      </c>
      <c r="L170" s="47"/>
      <c r="M170" s="223" t="s">
        <v>21</v>
      </c>
      <c r="N170" s="224" t="s">
        <v>45</v>
      </c>
      <c r="O170" s="87"/>
      <c r="P170" s="225">
        <f>O170*H170</f>
        <v>0</v>
      </c>
      <c r="Q170" s="225">
        <v>0</v>
      </c>
      <c r="R170" s="225">
        <f>Q170*H170</f>
        <v>0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240</v>
      </c>
      <c r="AT170" s="227" t="s">
        <v>235</v>
      </c>
      <c r="AU170" s="227" t="s">
        <v>80</v>
      </c>
      <c r="AY170" s="20" t="s">
        <v>233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86</v>
      </c>
      <c r="BK170" s="228">
        <f>ROUND(I170*H170,2)</f>
        <v>0</v>
      </c>
      <c r="BL170" s="20" t="s">
        <v>240</v>
      </c>
      <c r="BM170" s="227" t="s">
        <v>1617</v>
      </c>
    </row>
    <row r="171" s="2" customFormat="1" ht="16.5" customHeight="1">
      <c r="A171" s="41"/>
      <c r="B171" s="42"/>
      <c r="C171" s="216" t="s">
        <v>765</v>
      </c>
      <c r="D171" s="216" t="s">
        <v>235</v>
      </c>
      <c r="E171" s="217" t="s">
        <v>4627</v>
      </c>
      <c r="F171" s="218" t="s">
        <v>4584</v>
      </c>
      <c r="G171" s="219" t="s">
        <v>494</v>
      </c>
      <c r="H171" s="220">
        <v>2</v>
      </c>
      <c r="I171" s="221"/>
      <c r="J171" s="222">
        <f>ROUND(I171*H171,2)</f>
        <v>0</v>
      </c>
      <c r="K171" s="218" t="s">
        <v>342</v>
      </c>
      <c r="L171" s="47"/>
      <c r="M171" s="223" t="s">
        <v>21</v>
      </c>
      <c r="N171" s="224" t="s">
        <v>45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240</v>
      </c>
      <c r="AT171" s="227" t="s">
        <v>235</v>
      </c>
      <c r="AU171" s="227" t="s">
        <v>80</v>
      </c>
      <c r="AY171" s="20" t="s">
        <v>233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86</v>
      </c>
      <c r="BK171" s="228">
        <f>ROUND(I171*H171,2)</f>
        <v>0</v>
      </c>
      <c r="BL171" s="20" t="s">
        <v>240</v>
      </c>
      <c r="BM171" s="227" t="s">
        <v>1629</v>
      </c>
    </row>
    <row r="172" s="2" customFormat="1" ht="16.5" customHeight="1">
      <c r="A172" s="41"/>
      <c r="B172" s="42"/>
      <c r="C172" s="216" t="s">
        <v>1254</v>
      </c>
      <c r="D172" s="216" t="s">
        <v>235</v>
      </c>
      <c r="E172" s="217" t="s">
        <v>4628</v>
      </c>
      <c r="F172" s="218" t="s">
        <v>4629</v>
      </c>
      <c r="G172" s="219" t="s">
        <v>494</v>
      </c>
      <c r="H172" s="220">
        <v>120</v>
      </c>
      <c r="I172" s="221"/>
      <c r="J172" s="222">
        <f>ROUND(I172*H172,2)</f>
        <v>0</v>
      </c>
      <c r="K172" s="218" t="s">
        <v>342</v>
      </c>
      <c r="L172" s="47"/>
      <c r="M172" s="223" t="s">
        <v>21</v>
      </c>
      <c r="N172" s="224" t="s">
        <v>45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</v>
      </c>
      <c r="T172" s="226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240</v>
      </c>
      <c r="AT172" s="227" t="s">
        <v>235</v>
      </c>
      <c r="AU172" s="227" t="s">
        <v>80</v>
      </c>
      <c r="AY172" s="20" t="s">
        <v>233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86</v>
      </c>
      <c r="BK172" s="228">
        <f>ROUND(I172*H172,2)</f>
        <v>0</v>
      </c>
      <c r="BL172" s="20" t="s">
        <v>240</v>
      </c>
      <c r="BM172" s="227" t="s">
        <v>1637</v>
      </c>
    </row>
    <row r="173" s="2" customFormat="1" ht="16.5" customHeight="1">
      <c r="A173" s="41"/>
      <c r="B173" s="42"/>
      <c r="C173" s="216" t="s">
        <v>1264</v>
      </c>
      <c r="D173" s="216" t="s">
        <v>235</v>
      </c>
      <c r="E173" s="217" t="s">
        <v>4630</v>
      </c>
      <c r="F173" s="218" t="s">
        <v>4631</v>
      </c>
      <c r="G173" s="219" t="s">
        <v>4280</v>
      </c>
      <c r="H173" s="220">
        <v>30</v>
      </c>
      <c r="I173" s="221"/>
      <c r="J173" s="222">
        <f>ROUND(I173*H173,2)</f>
        <v>0</v>
      </c>
      <c r="K173" s="218" t="s">
        <v>342</v>
      </c>
      <c r="L173" s="47"/>
      <c r="M173" s="223" t="s">
        <v>21</v>
      </c>
      <c r="N173" s="224" t="s">
        <v>45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240</v>
      </c>
      <c r="AT173" s="227" t="s">
        <v>235</v>
      </c>
      <c r="AU173" s="227" t="s">
        <v>80</v>
      </c>
      <c r="AY173" s="20" t="s">
        <v>233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86</v>
      </c>
      <c r="BK173" s="228">
        <f>ROUND(I173*H173,2)</f>
        <v>0</v>
      </c>
      <c r="BL173" s="20" t="s">
        <v>240</v>
      </c>
      <c r="BM173" s="227" t="s">
        <v>1652</v>
      </c>
    </row>
    <row r="174" s="2" customFormat="1" ht="16.5" customHeight="1">
      <c r="A174" s="41"/>
      <c r="B174" s="42"/>
      <c r="C174" s="216" t="s">
        <v>1271</v>
      </c>
      <c r="D174" s="216" t="s">
        <v>235</v>
      </c>
      <c r="E174" s="217" t="s">
        <v>4632</v>
      </c>
      <c r="F174" s="218" t="s">
        <v>4633</v>
      </c>
      <c r="G174" s="219" t="s">
        <v>4280</v>
      </c>
      <c r="H174" s="220">
        <v>30</v>
      </c>
      <c r="I174" s="221"/>
      <c r="J174" s="222">
        <f>ROUND(I174*H174,2)</f>
        <v>0</v>
      </c>
      <c r="K174" s="218" t="s">
        <v>342</v>
      </c>
      <c r="L174" s="47"/>
      <c r="M174" s="223" t="s">
        <v>21</v>
      </c>
      <c r="N174" s="224" t="s">
        <v>45</v>
      </c>
      <c r="O174" s="87"/>
      <c r="P174" s="225">
        <f>O174*H174</f>
        <v>0</v>
      </c>
      <c r="Q174" s="225">
        <v>0</v>
      </c>
      <c r="R174" s="225">
        <f>Q174*H174</f>
        <v>0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240</v>
      </c>
      <c r="AT174" s="227" t="s">
        <v>235</v>
      </c>
      <c r="AU174" s="227" t="s">
        <v>80</v>
      </c>
      <c r="AY174" s="20" t="s">
        <v>233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86</v>
      </c>
      <c r="BK174" s="228">
        <f>ROUND(I174*H174,2)</f>
        <v>0</v>
      </c>
      <c r="BL174" s="20" t="s">
        <v>240</v>
      </c>
      <c r="BM174" s="227" t="s">
        <v>1663</v>
      </c>
    </row>
    <row r="175" s="2" customFormat="1" ht="16.5" customHeight="1">
      <c r="A175" s="41"/>
      <c r="B175" s="42"/>
      <c r="C175" s="216" t="s">
        <v>1277</v>
      </c>
      <c r="D175" s="216" t="s">
        <v>235</v>
      </c>
      <c r="E175" s="217" t="s">
        <v>4634</v>
      </c>
      <c r="F175" s="218" t="s">
        <v>4635</v>
      </c>
      <c r="G175" s="219" t="s">
        <v>4280</v>
      </c>
      <c r="H175" s="220">
        <v>8</v>
      </c>
      <c r="I175" s="221"/>
      <c r="J175" s="222">
        <f>ROUND(I175*H175,2)</f>
        <v>0</v>
      </c>
      <c r="K175" s="218" t="s">
        <v>342</v>
      </c>
      <c r="L175" s="47"/>
      <c r="M175" s="223" t="s">
        <v>21</v>
      </c>
      <c r="N175" s="224" t="s">
        <v>45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240</v>
      </c>
      <c r="AT175" s="227" t="s">
        <v>235</v>
      </c>
      <c r="AU175" s="227" t="s">
        <v>80</v>
      </c>
      <c r="AY175" s="20" t="s">
        <v>233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86</v>
      </c>
      <c r="BK175" s="228">
        <f>ROUND(I175*H175,2)</f>
        <v>0</v>
      </c>
      <c r="BL175" s="20" t="s">
        <v>240</v>
      </c>
      <c r="BM175" s="227" t="s">
        <v>1673</v>
      </c>
    </row>
    <row r="176" s="2" customFormat="1" ht="16.5" customHeight="1">
      <c r="A176" s="41"/>
      <c r="B176" s="42"/>
      <c r="C176" s="216" t="s">
        <v>1291</v>
      </c>
      <c r="D176" s="216" t="s">
        <v>235</v>
      </c>
      <c r="E176" s="217" t="s">
        <v>4636</v>
      </c>
      <c r="F176" s="218" t="s">
        <v>4637</v>
      </c>
      <c r="G176" s="219" t="s">
        <v>494</v>
      </c>
      <c r="H176" s="220">
        <v>1</v>
      </c>
      <c r="I176" s="221"/>
      <c r="J176" s="222">
        <f>ROUND(I176*H176,2)</f>
        <v>0</v>
      </c>
      <c r="K176" s="218" t="s">
        <v>342</v>
      </c>
      <c r="L176" s="47"/>
      <c r="M176" s="223" t="s">
        <v>21</v>
      </c>
      <c r="N176" s="224" t="s">
        <v>45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240</v>
      </c>
      <c r="AT176" s="227" t="s">
        <v>235</v>
      </c>
      <c r="AU176" s="227" t="s">
        <v>80</v>
      </c>
      <c r="AY176" s="20" t="s">
        <v>233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86</v>
      </c>
      <c r="BK176" s="228">
        <f>ROUND(I176*H176,2)</f>
        <v>0</v>
      </c>
      <c r="BL176" s="20" t="s">
        <v>240</v>
      </c>
      <c r="BM176" s="227" t="s">
        <v>1681</v>
      </c>
    </row>
    <row r="177" s="2" customFormat="1" ht="16.5" customHeight="1">
      <c r="A177" s="41"/>
      <c r="B177" s="42"/>
      <c r="C177" s="216" t="s">
        <v>1297</v>
      </c>
      <c r="D177" s="216" t="s">
        <v>235</v>
      </c>
      <c r="E177" s="217" t="s">
        <v>4638</v>
      </c>
      <c r="F177" s="218" t="s">
        <v>4639</v>
      </c>
      <c r="G177" s="219" t="s">
        <v>4640</v>
      </c>
      <c r="H177" s="220">
        <v>5</v>
      </c>
      <c r="I177" s="221"/>
      <c r="J177" s="222">
        <f>ROUND(I177*H177,2)</f>
        <v>0</v>
      </c>
      <c r="K177" s="218" t="s">
        <v>342</v>
      </c>
      <c r="L177" s="47"/>
      <c r="M177" s="223" t="s">
        <v>21</v>
      </c>
      <c r="N177" s="224" t="s">
        <v>45</v>
      </c>
      <c r="O177" s="87"/>
      <c r="P177" s="225">
        <f>O177*H177</f>
        <v>0</v>
      </c>
      <c r="Q177" s="225">
        <v>0</v>
      </c>
      <c r="R177" s="225">
        <f>Q177*H177</f>
        <v>0</v>
      </c>
      <c r="S177" s="225">
        <v>0</v>
      </c>
      <c r="T177" s="226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7" t="s">
        <v>240</v>
      </c>
      <c r="AT177" s="227" t="s">
        <v>235</v>
      </c>
      <c r="AU177" s="227" t="s">
        <v>80</v>
      </c>
      <c r="AY177" s="20" t="s">
        <v>233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20" t="s">
        <v>86</v>
      </c>
      <c r="BK177" s="228">
        <f>ROUND(I177*H177,2)</f>
        <v>0</v>
      </c>
      <c r="BL177" s="20" t="s">
        <v>240</v>
      </c>
      <c r="BM177" s="227" t="s">
        <v>1691</v>
      </c>
    </row>
    <row r="178" s="2" customFormat="1" ht="16.5" customHeight="1">
      <c r="A178" s="41"/>
      <c r="B178" s="42"/>
      <c r="C178" s="216" t="s">
        <v>1302</v>
      </c>
      <c r="D178" s="216" t="s">
        <v>235</v>
      </c>
      <c r="E178" s="217" t="s">
        <v>4641</v>
      </c>
      <c r="F178" s="218" t="s">
        <v>4577</v>
      </c>
      <c r="G178" s="219" t="s">
        <v>494</v>
      </c>
      <c r="H178" s="220">
        <v>1</v>
      </c>
      <c r="I178" s="221"/>
      <c r="J178" s="222">
        <f>ROUND(I178*H178,2)</f>
        <v>0</v>
      </c>
      <c r="K178" s="218" t="s">
        <v>342</v>
      </c>
      <c r="L178" s="47"/>
      <c r="M178" s="223" t="s">
        <v>21</v>
      </c>
      <c r="N178" s="224" t="s">
        <v>45</v>
      </c>
      <c r="O178" s="87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7" t="s">
        <v>240</v>
      </c>
      <c r="AT178" s="227" t="s">
        <v>235</v>
      </c>
      <c r="AU178" s="227" t="s">
        <v>80</v>
      </c>
      <c r="AY178" s="20" t="s">
        <v>233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20" t="s">
        <v>86</v>
      </c>
      <c r="BK178" s="228">
        <f>ROUND(I178*H178,2)</f>
        <v>0</v>
      </c>
      <c r="BL178" s="20" t="s">
        <v>240</v>
      </c>
      <c r="BM178" s="227" t="s">
        <v>1410</v>
      </c>
    </row>
    <row r="179" s="12" customFormat="1" ht="25.92" customHeight="1">
      <c r="A179" s="12"/>
      <c r="B179" s="200"/>
      <c r="C179" s="201"/>
      <c r="D179" s="202" t="s">
        <v>72</v>
      </c>
      <c r="E179" s="203" t="s">
        <v>481</v>
      </c>
      <c r="F179" s="203" t="s">
        <v>4642</v>
      </c>
      <c r="G179" s="201"/>
      <c r="H179" s="201"/>
      <c r="I179" s="204"/>
      <c r="J179" s="205">
        <f>BK179</f>
        <v>0</v>
      </c>
      <c r="K179" s="201"/>
      <c r="L179" s="206"/>
      <c r="M179" s="207"/>
      <c r="N179" s="208"/>
      <c r="O179" s="208"/>
      <c r="P179" s="209">
        <f>SUM(P180:P196)</f>
        <v>0</v>
      </c>
      <c r="Q179" s="208"/>
      <c r="R179" s="209">
        <f>SUM(R180:R196)</f>
        <v>0</v>
      </c>
      <c r="S179" s="208"/>
      <c r="T179" s="210">
        <f>SUM(T180:T196)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11" t="s">
        <v>80</v>
      </c>
      <c r="AT179" s="212" t="s">
        <v>72</v>
      </c>
      <c r="AU179" s="212" t="s">
        <v>73</v>
      </c>
      <c r="AY179" s="211" t="s">
        <v>233</v>
      </c>
      <c r="BK179" s="213">
        <f>SUM(BK180:BK196)</f>
        <v>0</v>
      </c>
    </row>
    <row r="180" s="2" customFormat="1" ht="16.5" customHeight="1">
      <c r="A180" s="41"/>
      <c r="B180" s="42"/>
      <c r="C180" s="216" t="s">
        <v>1307</v>
      </c>
      <c r="D180" s="216" t="s">
        <v>235</v>
      </c>
      <c r="E180" s="217" t="s">
        <v>4643</v>
      </c>
      <c r="F180" s="218" t="s">
        <v>4644</v>
      </c>
      <c r="G180" s="219" t="s">
        <v>332</v>
      </c>
      <c r="H180" s="220">
        <v>600</v>
      </c>
      <c r="I180" s="221"/>
      <c r="J180" s="222">
        <f>ROUND(I180*H180,2)</f>
        <v>0</v>
      </c>
      <c r="K180" s="218" t="s">
        <v>342</v>
      </c>
      <c r="L180" s="47"/>
      <c r="M180" s="223" t="s">
        <v>21</v>
      </c>
      <c r="N180" s="224" t="s">
        <v>45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240</v>
      </c>
      <c r="AT180" s="227" t="s">
        <v>235</v>
      </c>
      <c r="AU180" s="227" t="s">
        <v>80</v>
      </c>
      <c r="AY180" s="20" t="s">
        <v>233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86</v>
      </c>
      <c r="BK180" s="228">
        <f>ROUND(I180*H180,2)</f>
        <v>0</v>
      </c>
      <c r="BL180" s="20" t="s">
        <v>240</v>
      </c>
      <c r="BM180" s="227" t="s">
        <v>1728</v>
      </c>
    </row>
    <row r="181" s="2" customFormat="1">
      <c r="A181" s="41"/>
      <c r="B181" s="42"/>
      <c r="C181" s="43"/>
      <c r="D181" s="236" t="s">
        <v>409</v>
      </c>
      <c r="E181" s="43"/>
      <c r="F181" s="281" t="s">
        <v>4645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409</v>
      </c>
      <c r="AU181" s="20" t="s">
        <v>80</v>
      </c>
    </row>
    <row r="182" s="2" customFormat="1" ht="16.5" customHeight="1">
      <c r="A182" s="41"/>
      <c r="B182" s="42"/>
      <c r="C182" s="216" t="s">
        <v>1312</v>
      </c>
      <c r="D182" s="216" t="s">
        <v>235</v>
      </c>
      <c r="E182" s="217" t="s">
        <v>4646</v>
      </c>
      <c r="F182" s="218" t="s">
        <v>4647</v>
      </c>
      <c r="G182" s="219" t="s">
        <v>332</v>
      </c>
      <c r="H182" s="220">
        <v>20</v>
      </c>
      <c r="I182" s="221"/>
      <c r="J182" s="222">
        <f>ROUND(I182*H182,2)</f>
        <v>0</v>
      </c>
      <c r="K182" s="218" t="s">
        <v>342</v>
      </c>
      <c r="L182" s="47"/>
      <c r="M182" s="223" t="s">
        <v>21</v>
      </c>
      <c r="N182" s="224" t="s">
        <v>45</v>
      </c>
      <c r="O182" s="87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240</v>
      </c>
      <c r="AT182" s="227" t="s">
        <v>235</v>
      </c>
      <c r="AU182" s="227" t="s">
        <v>80</v>
      </c>
      <c r="AY182" s="20" t="s">
        <v>233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86</v>
      </c>
      <c r="BK182" s="228">
        <f>ROUND(I182*H182,2)</f>
        <v>0</v>
      </c>
      <c r="BL182" s="20" t="s">
        <v>240</v>
      </c>
      <c r="BM182" s="227" t="s">
        <v>1738</v>
      </c>
    </row>
    <row r="183" s="2" customFormat="1">
      <c r="A183" s="41"/>
      <c r="B183" s="42"/>
      <c r="C183" s="43"/>
      <c r="D183" s="236" t="s">
        <v>409</v>
      </c>
      <c r="E183" s="43"/>
      <c r="F183" s="281" t="s">
        <v>4648</v>
      </c>
      <c r="G183" s="43"/>
      <c r="H183" s="43"/>
      <c r="I183" s="231"/>
      <c r="J183" s="43"/>
      <c r="K183" s="43"/>
      <c r="L183" s="47"/>
      <c r="M183" s="232"/>
      <c r="N183" s="233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409</v>
      </c>
      <c r="AU183" s="20" t="s">
        <v>80</v>
      </c>
    </row>
    <row r="184" s="2" customFormat="1" ht="16.5" customHeight="1">
      <c r="A184" s="41"/>
      <c r="B184" s="42"/>
      <c r="C184" s="216" t="s">
        <v>1318</v>
      </c>
      <c r="D184" s="216" t="s">
        <v>235</v>
      </c>
      <c r="E184" s="217" t="s">
        <v>4649</v>
      </c>
      <c r="F184" s="218" t="s">
        <v>4650</v>
      </c>
      <c r="G184" s="219" t="s">
        <v>332</v>
      </c>
      <c r="H184" s="220">
        <v>20</v>
      </c>
      <c r="I184" s="221"/>
      <c r="J184" s="222">
        <f>ROUND(I184*H184,2)</f>
        <v>0</v>
      </c>
      <c r="K184" s="218" t="s">
        <v>342</v>
      </c>
      <c r="L184" s="47"/>
      <c r="M184" s="223" t="s">
        <v>21</v>
      </c>
      <c r="N184" s="224" t="s">
        <v>45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240</v>
      </c>
      <c r="AT184" s="227" t="s">
        <v>235</v>
      </c>
      <c r="AU184" s="227" t="s">
        <v>80</v>
      </c>
      <c r="AY184" s="20" t="s">
        <v>233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86</v>
      </c>
      <c r="BK184" s="228">
        <f>ROUND(I184*H184,2)</f>
        <v>0</v>
      </c>
      <c r="BL184" s="20" t="s">
        <v>240</v>
      </c>
      <c r="BM184" s="227" t="s">
        <v>1749</v>
      </c>
    </row>
    <row r="185" s="2" customFormat="1">
      <c r="A185" s="41"/>
      <c r="B185" s="42"/>
      <c r="C185" s="43"/>
      <c r="D185" s="236" t="s">
        <v>409</v>
      </c>
      <c r="E185" s="43"/>
      <c r="F185" s="281" t="s">
        <v>4651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409</v>
      </c>
      <c r="AU185" s="20" t="s">
        <v>80</v>
      </c>
    </row>
    <row r="186" s="2" customFormat="1" ht="16.5" customHeight="1">
      <c r="A186" s="41"/>
      <c r="B186" s="42"/>
      <c r="C186" s="216" t="s">
        <v>1323</v>
      </c>
      <c r="D186" s="216" t="s">
        <v>235</v>
      </c>
      <c r="E186" s="217" t="s">
        <v>4652</v>
      </c>
      <c r="F186" s="218" t="s">
        <v>4653</v>
      </c>
      <c r="G186" s="219" t="s">
        <v>332</v>
      </c>
      <c r="H186" s="220">
        <v>320</v>
      </c>
      <c r="I186" s="221"/>
      <c r="J186" s="222">
        <f>ROUND(I186*H186,2)</f>
        <v>0</v>
      </c>
      <c r="K186" s="218" t="s">
        <v>342</v>
      </c>
      <c r="L186" s="47"/>
      <c r="M186" s="223" t="s">
        <v>21</v>
      </c>
      <c r="N186" s="224" t="s">
        <v>45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240</v>
      </c>
      <c r="AT186" s="227" t="s">
        <v>235</v>
      </c>
      <c r="AU186" s="227" t="s">
        <v>80</v>
      </c>
      <c r="AY186" s="20" t="s">
        <v>233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86</v>
      </c>
      <c r="BK186" s="228">
        <f>ROUND(I186*H186,2)</f>
        <v>0</v>
      </c>
      <c r="BL186" s="20" t="s">
        <v>240</v>
      </c>
      <c r="BM186" s="227" t="s">
        <v>1760</v>
      </c>
    </row>
    <row r="187" s="2" customFormat="1">
      <c r="A187" s="41"/>
      <c r="B187" s="42"/>
      <c r="C187" s="43"/>
      <c r="D187" s="236" t="s">
        <v>409</v>
      </c>
      <c r="E187" s="43"/>
      <c r="F187" s="281" t="s">
        <v>4654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409</v>
      </c>
      <c r="AU187" s="20" t="s">
        <v>80</v>
      </c>
    </row>
    <row r="188" s="2" customFormat="1" ht="16.5" customHeight="1">
      <c r="A188" s="41"/>
      <c r="B188" s="42"/>
      <c r="C188" s="216" t="s">
        <v>1330</v>
      </c>
      <c r="D188" s="216" t="s">
        <v>235</v>
      </c>
      <c r="E188" s="217" t="s">
        <v>4655</v>
      </c>
      <c r="F188" s="218" t="s">
        <v>4656</v>
      </c>
      <c r="G188" s="219" t="s">
        <v>332</v>
      </c>
      <c r="H188" s="220">
        <v>30</v>
      </c>
      <c r="I188" s="221"/>
      <c r="J188" s="222">
        <f>ROUND(I188*H188,2)</f>
        <v>0</v>
      </c>
      <c r="K188" s="218" t="s">
        <v>342</v>
      </c>
      <c r="L188" s="47"/>
      <c r="M188" s="223" t="s">
        <v>21</v>
      </c>
      <c r="N188" s="224" t="s">
        <v>45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240</v>
      </c>
      <c r="AT188" s="227" t="s">
        <v>235</v>
      </c>
      <c r="AU188" s="227" t="s">
        <v>80</v>
      </c>
      <c r="AY188" s="20" t="s">
        <v>233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86</v>
      </c>
      <c r="BK188" s="228">
        <f>ROUND(I188*H188,2)</f>
        <v>0</v>
      </c>
      <c r="BL188" s="20" t="s">
        <v>240</v>
      </c>
      <c r="BM188" s="227" t="s">
        <v>1773</v>
      </c>
    </row>
    <row r="189" s="2" customFormat="1">
      <c r="A189" s="41"/>
      <c r="B189" s="42"/>
      <c r="C189" s="43"/>
      <c r="D189" s="236" t="s">
        <v>409</v>
      </c>
      <c r="E189" s="43"/>
      <c r="F189" s="281" t="s">
        <v>4657</v>
      </c>
      <c r="G189" s="43"/>
      <c r="H189" s="43"/>
      <c r="I189" s="231"/>
      <c r="J189" s="43"/>
      <c r="K189" s="43"/>
      <c r="L189" s="47"/>
      <c r="M189" s="232"/>
      <c r="N189" s="233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409</v>
      </c>
      <c r="AU189" s="20" t="s">
        <v>80</v>
      </c>
    </row>
    <row r="190" s="2" customFormat="1" ht="24.15" customHeight="1">
      <c r="A190" s="41"/>
      <c r="B190" s="42"/>
      <c r="C190" s="216" t="s">
        <v>1335</v>
      </c>
      <c r="D190" s="216" t="s">
        <v>235</v>
      </c>
      <c r="E190" s="217" t="s">
        <v>4658</v>
      </c>
      <c r="F190" s="218" t="s">
        <v>4659</v>
      </c>
      <c r="G190" s="219" t="s">
        <v>332</v>
      </c>
      <c r="H190" s="220">
        <v>30</v>
      </c>
      <c r="I190" s="221"/>
      <c r="J190" s="222">
        <f>ROUND(I190*H190,2)</f>
        <v>0</v>
      </c>
      <c r="K190" s="218" t="s">
        <v>342</v>
      </c>
      <c r="L190" s="47"/>
      <c r="M190" s="223" t="s">
        <v>21</v>
      </c>
      <c r="N190" s="224" t="s">
        <v>45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240</v>
      </c>
      <c r="AT190" s="227" t="s">
        <v>235</v>
      </c>
      <c r="AU190" s="227" t="s">
        <v>80</v>
      </c>
      <c r="AY190" s="20" t="s">
        <v>233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86</v>
      </c>
      <c r="BK190" s="228">
        <f>ROUND(I190*H190,2)</f>
        <v>0</v>
      </c>
      <c r="BL190" s="20" t="s">
        <v>240</v>
      </c>
      <c r="BM190" s="227" t="s">
        <v>1783</v>
      </c>
    </row>
    <row r="191" s="2" customFormat="1" ht="16.5" customHeight="1">
      <c r="A191" s="41"/>
      <c r="B191" s="42"/>
      <c r="C191" s="216" t="s">
        <v>1343</v>
      </c>
      <c r="D191" s="216" t="s">
        <v>235</v>
      </c>
      <c r="E191" s="217" t="s">
        <v>4660</v>
      </c>
      <c r="F191" s="218" t="s">
        <v>4661</v>
      </c>
      <c r="G191" s="219" t="s">
        <v>332</v>
      </c>
      <c r="H191" s="220">
        <v>100</v>
      </c>
      <c r="I191" s="221"/>
      <c r="J191" s="222">
        <f>ROUND(I191*H191,2)</f>
        <v>0</v>
      </c>
      <c r="K191" s="218" t="s">
        <v>342</v>
      </c>
      <c r="L191" s="47"/>
      <c r="M191" s="223" t="s">
        <v>21</v>
      </c>
      <c r="N191" s="224" t="s">
        <v>45</v>
      </c>
      <c r="O191" s="87"/>
      <c r="P191" s="225">
        <f>O191*H191</f>
        <v>0</v>
      </c>
      <c r="Q191" s="225">
        <v>0</v>
      </c>
      <c r="R191" s="225">
        <f>Q191*H191</f>
        <v>0</v>
      </c>
      <c r="S191" s="225">
        <v>0</v>
      </c>
      <c r="T191" s="226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7" t="s">
        <v>240</v>
      </c>
      <c r="AT191" s="227" t="s">
        <v>235</v>
      </c>
      <c r="AU191" s="227" t="s">
        <v>80</v>
      </c>
      <c r="AY191" s="20" t="s">
        <v>233</v>
      </c>
      <c r="BE191" s="228">
        <f>IF(N191="základní",J191,0)</f>
        <v>0</v>
      </c>
      <c r="BF191" s="228">
        <f>IF(N191="snížená",J191,0)</f>
        <v>0</v>
      </c>
      <c r="BG191" s="228">
        <f>IF(N191="zákl. přenesená",J191,0)</f>
        <v>0</v>
      </c>
      <c r="BH191" s="228">
        <f>IF(N191="sníž. přenesená",J191,0)</f>
        <v>0</v>
      </c>
      <c r="BI191" s="228">
        <f>IF(N191="nulová",J191,0)</f>
        <v>0</v>
      </c>
      <c r="BJ191" s="20" t="s">
        <v>86</v>
      </c>
      <c r="BK191" s="228">
        <f>ROUND(I191*H191,2)</f>
        <v>0</v>
      </c>
      <c r="BL191" s="20" t="s">
        <v>240</v>
      </c>
      <c r="BM191" s="227" t="s">
        <v>1796</v>
      </c>
    </row>
    <row r="192" s="2" customFormat="1" ht="16.5" customHeight="1">
      <c r="A192" s="41"/>
      <c r="B192" s="42"/>
      <c r="C192" s="216" t="s">
        <v>1348</v>
      </c>
      <c r="D192" s="216" t="s">
        <v>235</v>
      </c>
      <c r="E192" s="217" t="s">
        <v>4662</v>
      </c>
      <c r="F192" s="218" t="s">
        <v>4663</v>
      </c>
      <c r="G192" s="219" t="s">
        <v>494</v>
      </c>
      <c r="H192" s="220">
        <v>300</v>
      </c>
      <c r="I192" s="221"/>
      <c r="J192" s="222">
        <f>ROUND(I192*H192,2)</f>
        <v>0</v>
      </c>
      <c r="K192" s="218" t="s">
        <v>342</v>
      </c>
      <c r="L192" s="47"/>
      <c r="M192" s="223" t="s">
        <v>21</v>
      </c>
      <c r="N192" s="224" t="s">
        <v>45</v>
      </c>
      <c r="O192" s="87"/>
      <c r="P192" s="225">
        <f>O192*H192</f>
        <v>0</v>
      </c>
      <c r="Q192" s="225">
        <v>0</v>
      </c>
      <c r="R192" s="225">
        <f>Q192*H192</f>
        <v>0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240</v>
      </c>
      <c r="AT192" s="227" t="s">
        <v>235</v>
      </c>
      <c r="AU192" s="227" t="s">
        <v>80</v>
      </c>
      <c r="AY192" s="20" t="s">
        <v>233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86</v>
      </c>
      <c r="BK192" s="228">
        <f>ROUND(I192*H192,2)</f>
        <v>0</v>
      </c>
      <c r="BL192" s="20" t="s">
        <v>240</v>
      </c>
      <c r="BM192" s="227" t="s">
        <v>1801</v>
      </c>
    </row>
    <row r="193" s="2" customFormat="1" ht="16.5" customHeight="1">
      <c r="A193" s="41"/>
      <c r="B193" s="42"/>
      <c r="C193" s="216" t="s">
        <v>1357</v>
      </c>
      <c r="D193" s="216" t="s">
        <v>235</v>
      </c>
      <c r="E193" s="217" t="s">
        <v>4664</v>
      </c>
      <c r="F193" s="218" t="s">
        <v>4665</v>
      </c>
      <c r="G193" s="219" t="s">
        <v>494</v>
      </c>
      <c r="H193" s="220">
        <v>200</v>
      </c>
      <c r="I193" s="221"/>
      <c r="J193" s="222">
        <f>ROUND(I193*H193,2)</f>
        <v>0</v>
      </c>
      <c r="K193" s="218" t="s">
        <v>342</v>
      </c>
      <c r="L193" s="47"/>
      <c r="M193" s="223" t="s">
        <v>21</v>
      </c>
      <c r="N193" s="224" t="s">
        <v>45</v>
      </c>
      <c r="O193" s="87"/>
      <c r="P193" s="225">
        <f>O193*H193</f>
        <v>0</v>
      </c>
      <c r="Q193" s="225">
        <v>0</v>
      </c>
      <c r="R193" s="225">
        <f>Q193*H193</f>
        <v>0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240</v>
      </c>
      <c r="AT193" s="227" t="s">
        <v>235</v>
      </c>
      <c r="AU193" s="227" t="s">
        <v>80</v>
      </c>
      <c r="AY193" s="20" t="s">
        <v>233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86</v>
      </c>
      <c r="BK193" s="228">
        <f>ROUND(I193*H193,2)</f>
        <v>0</v>
      </c>
      <c r="BL193" s="20" t="s">
        <v>240</v>
      </c>
      <c r="BM193" s="227" t="s">
        <v>1811</v>
      </c>
    </row>
    <row r="194" s="2" customFormat="1" ht="16.5" customHeight="1">
      <c r="A194" s="41"/>
      <c r="B194" s="42"/>
      <c r="C194" s="216" t="s">
        <v>1362</v>
      </c>
      <c r="D194" s="216" t="s">
        <v>235</v>
      </c>
      <c r="E194" s="217" t="s">
        <v>4666</v>
      </c>
      <c r="F194" s="218" t="s">
        <v>4667</v>
      </c>
      <c r="G194" s="219" t="s">
        <v>494</v>
      </c>
      <c r="H194" s="220">
        <v>700</v>
      </c>
      <c r="I194" s="221"/>
      <c r="J194" s="222">
        <f>ROUND(I194*H194,2)</f>
        <v>0</v>
      </c>
      <c r="K194" s="218" t="s">
        <v>342</v>
      </c>
      <c r="L194" s="47"/>
      <c r="M194" s="223" t="s">
        <v>21</v>
      </c>
      <c r="N194" s="224" t="s">
        <v>45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240</v>
      </c>
      <c r="AT194" s="227" t="s">
        <v>235</v>
      </c>
      <c r="AU194" s="227" t="s">
        <v>80</v>
      </c>
      <c r="AY194" s="20" t="s">
        <v>233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86</v>
      </c>
      <c r="BK194" s="228">
        <f>ROUND(I194*H194,2)</f>
        <v>0</v>
      </c>
      <c r="BL194" s="20" t="s">
        <v>240</v>
      </c>
      <c r="BM194" s="227" t="s">
        <v>1823</v>
      </c>
    </row>
    <row r="195" s="2" customFormat="1" ht="16.5" customHeight="1">
      <c r="A195" s="41"/>
      <c r="B195" s="42"/>
      <c r="C195" s="216" t="s">
        <v>1367</v>
      </c>
      <c r="D195" s="216" t="s">
        <v>235</v>
      </c>
      <c r="E195" s="217" t="s">
        <v>4668</v>
      </c>
      <c r="F195" s="218" t="s">
        <v>4669</v>
      </c>
      <c r="G195" s="219" t="s">
        <v>332</v>
      </c>
      <c r="H195" s="220">
        <v>130</v>
      </c>
      <c r="I195" s="221"/>
      <c r="J195" s="222">
        <f>ROUND(I195*H195,2)</f>
        <v>0</v>
      </c>
      <c r="K195" s="218" t="s">
        <v>342</v>
      </c>
      <c r="L195" s="47"/>
      <c r="M195" s="223" t="s">
        <v>21</v>
      </c>
      <c r="N195" s="224" t="s">
        <v>45</v>
      </c>
      <c r="O195" s="87"/>
      <c r="P195" s="225">
        <f>O195*H195</f>
        <v>0</v>
      </c>
      <c r="Q195" s="225">
        <v>0</v>
      </c>
      <c r="R195" s="225">
        <f>Q195*H195</f>
        <v>0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240</v>
      </c>
      <c r="AT195" s="227" t="s">
        <v>235</v>
      </c>
      <c r="AU195" s="227" t="s">
        <v>80</v>
      </c>
      <c r="AY195" s="20" t="s">
        <v>233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86</v>
      </c>
      <c r="BK195" s="228">
        <f>ROUND(I195*H195,2)</f>
        <v>0</v>
      </c>
      <c r="BL195" s="20" t="s">
        <v>240</v>
      </c>
      <c r="BM195" s="227" t="s">
        <v>1834</v>
      </c>
    </row>
    <row r="196" s="2" customFormat="1" ht="24.15" customHeight="1">
      <c r="A196" s="41"/>
      <c r="B196" s="42"/>
      <c r="C196" s="216" t="s">
        <v>1374</v>
      </c>
      <c r="D196" s="216" t="s">
        <v>235</v>
      </c>
      <c r="E196" s="217" t="s">
        <v>4670</v>
      </c>
      <c r="F196" s="218" t="s">
        <v>4671</v>
      </c>
      <c r="G196" s="219" t="s">
        <v>494</v>
      </c>
      <c r="H196" s="220">
        <v>1</v>
      </c>
      <c r="I196" s="221"/>
      <c r="J196" s="222">
        <f>ROUND(I196*H196,2)</f>
        <v>0</v>
      </c>
      <c r="K196" s="218" t="s">
        <v>342</v>
      </c>
      <c r="L196" s="47"/>
      <c r="M196" s="223" t="s">
        <v>21</v>
      </c>
      <c r="N196" s="224" t="s">
        <v>45</v>
      </c>
      <c r="O196" s="87"/>
      <c r="P196" s="225">
        <f>O196*H196</f>
        <v>0</v>
      </c>
      <c r="Q196" s="225">
        <v>0</v>
      </c>
      <c r="R196" s="225">
        <f>Q196*H196</f>
        <v>0</v>
      </c>
      <c r="S196" s="225">
        <v>0</v>
      </c>
      <c r="T196" s="226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7" t="s">
        <v>240</v>
      </c>
      <c r="AT196" s="227" t="s">
        <v>235</v>
      </c>
      <c r="AU196" s="227" t="s">
        <v>80</v>
      </c>
      <c r="AY196" s="20" t="s">
        <v>233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20" t="s">
        <v>86</v>
      </c>
      <c r="BK196" s="228">
        <f>ROUND(I196*H196,2)</f>
        <v>0</v>
      </c>
      <c r="BL196" s="20" t="s">
        <v>240</v>
      </c>
      <c r="BM196" s="227" t="s">
        <v>3961</v>
      </c>
    </row>
    <row r="197" s="12" customFormat="1" ht="25.92" customHeight="1">
      <c r="A197" s="12"/>
      <c r="B197" s="200"/>
      <c r="C197" s="201"/>
      <c r="D197" s="202" t="s">
        <v>72</v>
      </c>
      <c r="E197" s="203" t="s">
        <v>3959</v>
      </c>
      <c r="F197" s="203" t="s">
        <v>4672</v>
      </c>
      <c r="G197" s="201"/>
      <c r="H197" s="201"/>
      <c r="I197" s="204"/>
      <c r="J197" s="205">
        <f>BK197</f>
        <v>0</v>
      </c>
      <c r="K197" s="201"/>
      <c r="L197" s="206"/>
      <c r="M197" s="207"/>
      <c r="N197" s="208"/>
      <c r="O197" s="208"/>
      <c r="P197" s="209">
        <f>SUM(P198:P205)</f>
        <v>0</v>
      </c>
      <c r="Q197" s="208"/>
      <c r="R197" s="209">
        <f>SUM(R198:R205)</f>
        <v>0</v>
      </c>
      <c r="S197" s="208"/>
      <c r="T197" s="210">
        <f>SUM(T198:T205)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11" t="s">
        <v>80</v>
      </c>
      <c r="AT197" s="212" t="s">
        <v>72</v>
      </c>
      <c r="AU197" s="212" t="s">
        <v>73</v>
      </c>
      <c r="AY197" s="211" t="s">
        <v>233</v>
      </c>
      <c r="BK197" s="213">
        <f>SUM(BK198:BK205)</f>
        <v>0</v>
      </c>
    </row>
    <row r="198" s="2" customFormat="1" ht="16.5" customHeight="1">
      <c r="A198" s="41"/>
      <c r="B198" s="42"/>
      <c r="C198" s="216" t="s">
        <v>1384</v>
      </c>
      <c r="D198" s="216" t="s">
        <v>235</v>
      </c>
      <c r="E198" s="217" t="s">
        <v>4673</v>
      </c>
      <c r="F198" s="218" t="s">
        <v>4674</v>
      </c>
      <c r="G198" s="219" t="s">
        <v>332</v>
      </c>
      <c r="H198" s="220">
        <v>130</v>
      </c>
      <c r="I198" s="221"/>
      <c r="J198" s="222">
        <f>ROUND(I198*H198,2)</f>
        <v>0</v>
      </c>
      <c r="K198" s="218" t="s">
        <v>342</v>
      </c>
      <c r="L198" s="47"/>
      <c r="M198" s="223" t="s">
        <v>21</v>
      </c>
      <c r="N198" s="224" t="s">
        <v>45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240</v>
      </c>
      <c r="AT198" s="227" t="s">
        <v>235</v>
      </c>
      <c r="AU198" s="227" t="s">
        <v>80</v>
      </c>
      <c r="AY198" s="20" t="s">
        <v>233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86</v>
      </c>
      <c r="BK198" s="228">
        <f>ROUND(I198*H198,2)</f>
        <v>0</v>
      </c>
      <c r="BL198" s="20" t="s">
        <v>240</v>
      </c>
      <c r="BM198" s="227" t="s">
        <v>1857</v>
      </c>
    </row>
    <row r="199" s="2" customFormat="1" ht="16.5" customHeight="1">
      <c r="A199" s="41"/>
      <c r="B199" s="42"/>
      <c r="C199" s="216" t="s">
        <v>1392</v>
      </c>
      <c r="D199" s="216" t="s">
        <v>235</v>
      </c>
      <c r="E199" s="217" t="s">
        <v>4675</v>
      </c>
      <c r="F199" s="218" t="s">
        <v>4676</v>
      </c>
      <c r="G199" s="219" t="s">
        <v>332</v>
      </c>
      <c r="H199" s="220">
        <v>100</v>
      </c>
      <c r="I199" s="221"/>
      <c r="J199" s="222">
        <f>ROUND(I199*H199,2)</f>
        <v>0</v>
      </c>
      <c r="K199" s="218" t="s">
        <v>342</v>
      </c>
      <c r="L199" s="47"/>
      <c r="M199" s="223" t="s">
        <v>21</v>
      </c>
      <c r="N199" s="224" t="s">
        <v>45</v>
      </c>
      <c r="O199" s="87"/>
      <c r="P199" s="225">
        <f>O199*H199</f>
        <v>0</v>
      </c>
      <c r="Q199" s="225">
        <v>0</v>
      </c>
      <c r="R199" s="225">
        <f>Q199*H199</f>
        <v>0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240</v>
      </c>
      <c r="AT199" s="227" t="s">
        <v>235</v>
      </c>
      <c r="AU199" s="227" t="s">
        <v>80</v>
      </c>
      <c r="AY199" s="20" t="s">
        <v>233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86</v>
      </c>
      <c r="BK199" s="228">
        <f>ROUND(I199*H199,2)</f>
        <v>0</v>
      </c>
      <c r="BL199" s="20" t="s">
        <v>240</v>
      </c>
      <c r="BM199" s="227" t="s">
        <v>1868</v>
      </c>
    </row>
    <row r="200" s="2" customFormat="1" ht="16.5" customHeight="1">
      <c r="A200" s="41"/>
      <c r="B200" s="42"/>
      <c r="C200" s="216" t="s">
        <v>1406</v>
      </c>
      <c r="D200" s="216" t="s">
        <v>235</v>
      </c>
      <c r="E200" s="217" t="s">
        <v>4677</v>
      </c>
      <c r="F200" s="218" t="s">
        <v>4678</v>
      </c>
      <c r="G200" s="219" t="s">
        <v>332</v>
      </c>
      <c r="H200" s="220">
        <v>150</v>
      </c>
      <c r="I200" s="221"/>
      <c r="J200" s="222">
        <f>ROUND(I200*H200,2)</f>
        <v>0</v>
      </c>
      <c r="K200" s="218" t="s">
        <v>342</v>
      </c>
      <c r="L200" s="47"/>
      <c r="M200" s="223" t="s">
        <v>21</v>
      </c>
      <c r="N200" s="224" t="s">
        <v>45</v>
      </c>
      <c r="O200" s="87"/>
      <c r="P200" s="225">
        <f>O200*H200</f>
        <v>0</v>
      </c>
      <c r="Q200" s="225">
        <v>0</v>
      </c>
      <c r="R200" s="225">
        <f>Q200*H200</f>
        <v>0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240</v>
      </c>
      <c r="AT200" s="227" t="s">
        <v>235</v>
      </c>
      <c r="AU200" s="227" t="s">
        <v>80</v>
      </c>
      <c r="AY200" s="20" t="s">
        <v>233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86</v>
      </c>
      <c r="BK200" s="228">
        <f>ROUND(I200*H200,2)</f>
        <v>0</v>
      </c>
      <c r="BL200" s="20" t="s">
        <v>240</v>
      </c>
      <c r="BM200" s="227" t="s">
        <v>1878</v>
      </c>
    </row>
    <row r="201" s="2" customFormat="1" ht="16.5" customHeight="1">
      <c r="A201" s="41"/>
      <c r="B201" s="42"/>
      <c r="C201" s="216" t="s">
        <v>1411</v>
      </c>
      <c r="D201" s="216" t="s">
        <v>235</v>
      </c>
      <c r="E201" s="217" t="s">
        <v>4679</v>
      </c>
      <c r="F201" s="218" t="s">
        <v>4680</v>
      </c>
      <c r="G201" s="219" t="s">
        <v>332</v>
      </c>
      <c r="H201" s="220">
        <v>1020</v>
      </c>
      <c r="I201" s="221"/>
      <c r="J201" s="222">
        <f>ROUND(I201*H201,2)</f>
        <v>0</v>
      </c>
      <c r="K201" s="218" t="s">
        <v>342</v>
      </c>
      <c r="L201" s="47"/>
      <c r="M201" s="223" t="s">
        <v>21</v>
      </c>
      <c r="N201" s="224" t="s">
        <v>45</v>
      </c>
      <c r="O201" s="87"/>
      <c r="P201" s="225">
        <f>O201*H201</f>
        <v>0</v>
      </c>
      <c r="Q201" s="225">
        <v>0</v>
      </c>
      <c r="R201" s="225">
        <f>Q201*H201</f>
        <v>0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240</v>
      </c>
      <c r="AT201" s="227" t="s">
        <v>235</v>
      </c>
      <c r="AU201" s="227" t="s">
        <v>80</v>
      </c>
      <c r="AY201" s="20" t="s">
        <v>233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86</v>
      </c>
      <c r="BK201" s="228">
        <f>ROUND(I201*H201,2)</f>
        <v>0</v>
      </c>
      <c r="BL201" s="20" t="s">
        <v>240</v>
      </c>
      <c r="BM201" s="227" t="s">
        <v>1888</v>
      </c>
    </row>
    <row r="202" s="2" customFormat="1" ht="16.5" customHeight="1">
      <c r="A202" s="41"/>
      <c r="B202" s="42"/>
      <c r="C202" s="216" t="s">
        <v>1417</v>
      </c>
      <c r="D202" s="216" t="s">
        <v>235</v>
      </c>
      <c r="E202" s="217" t="s">
        <v>4681</v>
      </c>
      <c r="F202" s="218" t="s">
        <v>4682</v>
      </c>
      <c r="G202" s="219" t="s">
        <v>494</v>
      </c>
      <c r="H202" s="220">
        <v>26</v>
      </c>
      <c r="I202" s="221"/>
      <c r="J202" s="222">
        <f>ROUND(I202*H202,2)</f>
        <v>0</v>
      </c>
      <c r="K202" s="218" t="s">
        <v>342</v>
      </c>
      <c r="L202" s="47"/>
      <c r="M202" s="223" t="s">
        <v>21</v>
      </c>
      <c r="N202" s="224" t="s">
        <v>45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240</v>
      </c>
      <c r="AT202" s="227" t="s">
        <v>235</v>
      </c>
      <c r="AU202" s="227" t="s">
        <v>80</v>
      </c>
      <c r="AY202" s="20" t="s">
        <v>233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86</v>
      </c>
      <c r="BK202" s="228">
        <f>ROUND(I202*H202,2)</f>
        <v>0</v>
      </c>
      <c r="BL202" s="20" t="s">
        <v>240</v>
      </c>
      <c r="BM202" s="227" t="s">
        <v>1899</v>
      </c>
    </row>
    <row r="203" s="2" customFormat="1" ht="16.5" customHeight="1">
      <c r="A203" s="41"/>
      <c r="B203" s="42"/>
      <c r="C203" s="216" t="s">
        <v>1422</v>
      </c>
      <c r="D203" s="216" t="s">
        <v>235</v>
      </c>
      <c r="E203" s="217" t="s">
        <v>4683</v>
      </c>
      <c r="F203" s="218" t="s">
        <v>4684</v>
      </c>
      <c r="G203" s="219" t="s">
        <v>494</v>
      </c>
      <c r="H203" s="220">
        <v>200</v>
      </c>
      <c r="I203" s="221"/>
      <c r="J203" s="222">
        <f>ROUND(I203*H203,2)</f>
        <v>0</v>
      </c>
      <c r="K203" s="218" t="s">
        <v>342</v>
      </c>
      <c r="L203" s="47"/>
      <c r="M203" s="223" t="s">
        <v>21</v>
      </c>
      <c r="N203" s="224" t="s">
        <v>45</v>
      </c>
      <c r="O203" s="87"/>
      <c r="P203" s="225">
        <f>O203*H203</f>
        <v>0</v>
      </c>
      <c r="Q203" s="225">
        <v>0</v>
      </c>
      <c r="R203" s="225">
        <f>Q203*H203</f>
        <v>0</v>
      </c>
      <c r="S203" s="225">
        <v>0</v>
      </c>
      <c r="T203" s="226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7" t="s">
        <v>240</v>
      </c>
      <c r="AT203" s="227" t="s">
        <v>235</v>
      </c>
      <c r="AU203" s="227" t="s">
        <v>80</v>
      </c>
      <c r="AY203" s="20" t="s">
        <v>233</v>
      </c>
      <c r="BE203" s="228">
        <f>IF(N203="základní",J203,0)</f>
        <v>0</v>
      </c>
      <c r="BF203" s="228">
        <f>IF(N203="snížená",J203,0)</f>
        <v>0</v>
      </c>
      <c r="BG203" s="228">
        <f>IF(N203="zákl. přenesená",J203,0)</f>
        <v>0</v>
      </c>
      <c r="BH203" s="228">
        <f>IF(N203="sníž. přenesená",J203,0)</f>
        <v>0</v>
      </c>
      <c r="BI203" s="228">
        <f>IF(N203="nulová",J203,0)</f>
        <v>0</v>
      </c>
      <c r="BJ203" s="20" t="s">
        <v>86</v>
      </c>
      <c r="BK203" s="228">
        <f>ROUND(I203*H203,2)</f>
        <v>0</v>
      </c>
      <c r="BL203" s="20" t="s">
        <v>240</v>
      </c>
      <c r="BM203" s="227" t="s">
        <v>1928</v>
      </c>
    </row>
    <row r="204" s="2" customFormat="1" ht="24.15" customHeight="1">
      <c r="A204" s="41"/>
      <c r="B204" s="42"/>
      <c r="C204" s="216" t="s">
        <v>1433</v>
      </c>
      <c r="D204" s="216" t="s">
        <v>235</v>
      </c>
      <c r="E204" s="217" t="s">
        <v>4685</v>
      </c>
      <c r="F204" s="218" t="s">
        <v>4671</v>
      </c>
      <c r="G204" s="219" t="s">
        <v>494</v>
      </c>
      <c r="H204" s="220">
        <v>1</v>
      </c>
      <c r="I204" s="221"/>
      <c r="J204" s="222">
        <f>ROUND(I204*H204,2)</f>
        <v>0</v>
      </c>
      <c r="K204" s="218" t="s">
        <v>342</v>
      </c>
      <c r="L204" s="47"/>
      <c r="M204" s="223" t="s">
        <v>21</v>
      </c>
      <c r="N204" s="224" t="s">
        <v>45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240</v>
      </c>
      <c r="AT204" s="227" t="s">
        <v>235</v>
      </c>
      <c r="AU204" s="227" t="s">
        <v>80</v>
      </c>
      <c r="AY204" s="20" t="s">
        <v>233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86</v>
      </c>
      <c r="BK204" s="228">
        <f>ROUND(I204*H204,2)</f>
        <v>0</v>
      </c>
      <c r="BL204" s="20" t="s">
        <v>240</v>
      </c>
      <c r="BM204" s="227" t="s">
        <v>1957</v>
      </c>
    </row>
    <row r="205" s="2" customFormat="1" ht="16.5" customHeight="1">
      <c r="A205" s="41"/>
      <c r="B205" s="42"/>
      <c r="C205" s="216" t="s">
        <v>1439</v>
      </c>
      <c r="D205" s="216" t="s">
        <v>235</v>
      </c>
      <c r="E205" s="217" t="s">
        <v>4686</v>
      </c>
      <c r="F205" s="218" t="s">
        <v>4687</v>
      </c>
      <c r="G205" s="219" t="s">
        <v>494</v>
      </c>
      <c r="H205" s="220">
        <v>1</v>
      </c>
      <c r="I205" s="221"/>
      <c r="J205" s="222">
        <f>ROUND(I205*H205,2)</f>
        <v>0</v>
      </c>
      <c r="K205" s="218" t="s">
        <v>342</v>
      </c>
      <c r="L205" s="47"/>
      <c r="M205" s="223" t="s">
        <v>21</v>
      </c>
      <c r="N205" s="224" t="s">
        <v>45</v>
      </c>
      <c r="O205" s="87"/>
      <c r="P205" s="225">
        <f>O205*H205</f>
        <v>0</v>
      </c>
      <c r="Q205" s="225">
        <v>0</v>
      </c>
      <c r="R205" s="225">
        <f>Q205*H205</f>
        <v>0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240</v>
      </c>
      <c r="AT205" s="227" t="s">
        <v>235</v>
      </c>
      <c r="AU205" s="227" t="s">
        <v>80</v>
      </c>
      <c r="AY205" s="20" t="s">
        <v>233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86</v>
      </c>
      <c r="BK205" s="228">
        <f>ROUND(I205*H205,2)</f>
        <v>0</v>
      </c>
      <c r="BL205" s="20" t="s">
        <v>240</v>
      </c>
      <c r="BM205" s="227" t="s">
        <v>1970</v>
      </c>
    </row>
    <row r="206" s="12" customFormat="1" ht="25.92" customHeight="1">
      <c r="A206" s="12"/>
      <c r="B206" s="200"/>
      <c r="C206" s="201"/>
      <c r="D206" s="202" t="s">
        <v>72</v>
      </c>
      <c r="E206" s="203" t="s">
        <v>4042</v>
      </c>
      <c r="F206" s="203" t="s">
        <v>4688</v>
      </c>
      <c r="G206" s="201"/>
      <c r="H206" s="201"/>
      <c r="I206" s="204"/>
      <c r="J206" s="205">
        <f>BK206</f>
        <v>0</v>
      </c>
      <c r="K206" s="201"/>
      <c r="L206" s="206"/>
      <c r="M206" s="207"/>
      <c r="N206" s="208"/>
      <c r="O206" s="208"/>
      <c r="P206" s="209">
        <f>P207</f>
        <v>0</v>
      </c>
      <c r="Q206" s="208"/>
      <c r="R206" s="209">
        <f>R207</f>
        <v>0</v>
      </c>
      <c r="S206" s="208"/>
      <c r="T206" s="210">
        <f>T207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11" t="s">
        <v>80</v>
      </c>
      <c r="AT206" s="212" t="s">
        <v>72</v>
      </c>
      <c r="AU206" s="212" t="s">
        <v>73</v>
      </c>
      <c r="AY206" s="211" t="s">
        <v>233</v>
      </c>
      <c r="BK206" s="213">
        <f>BK207</f>
        <v>0</v>
      </c>
    </row>
    <row r="207" s="2" customFormat="1" ht="33" customHeight="1">
      <c r="A207" s="41"/>
      <c r="B207" s="42"/>
      <c r="C207" s="216" t="s">
        <v>1445</v>
      </c>
      <c r="D207" s="216" t="s">
        <v>235</v>
      </c>
      <c r="E207" s="217" t="s">
        <v>4689</v>
      </c>
      <c r="F207" s="218" t="s">
        <v>4690</v>
      </c>
      <c r="G207" s="219" t="s">
        <v>494</v>
      </c>
      <c r="H207" s="220">
        <v>20</v>
      </c>
      <c r="I207" s="221"/>
      <c r="J207" s="222">
        <f>ROUND(I207*H207,2)</f>
        <v>0</v>
      </c>
      <c r="K207" s="218" t="s">
        <v>342</v>
      </c>
      <c r="L207" s="47"/>
      <c r="M207" s="223" t="s">
        <v>21</v>
      </c>
      <c r="N207" s="224" t="s">
        <v>45</v>
      </c>
      <c r="O207" s="87"/>
      <c r="P207" s="225">
        <f>O207*H207</f>
        <v>0</v>
      </c>
      <c r="Q207" s="225">
        <v>0</v>
      </c>
      <c r="R207" s="225">
        <f>Q207*H207</f>
        <v>0</v>
      </c>
      <c r="S207" s="225">
        <v>0</v>
      </c>
      <c r="T207" s="226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7" t="s">
        <v>240</v>
      </c>
      <c r="AT207" s="227" t="s">
        <v>235</v>
      </c>
      <c r="AU207" s="227" t="s">
        <v>80</v>
      </c>
      <c r="AY207" s="20" t="s">
        <v>233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20" t="s">
        <v>86</v>
      </c>
      <c r="BK207" s="228">
        <f>ROUND(I207*H207,2)</f>
        <v>0</v>
      </c>
      <c r="BL207" s="20" t="s">
        <v>240</v>
      </c>
      <c r="BM207" s="227" t="s">
        <v>1981</v>
      </c>
    </row>
    <row r="208" s="12" customFormat="1" ht="25.92" customHeight="1">
      <c r="A208" s="12"/>
      <c r="B208" s="200"/>
      <c r="C208" s="201"/>
      <c r="D208" s="202" t="s">
        <v>72</v>
      </c>
      <c r="E208" s="203" t="s">
        <v>117</v>
      </c>
      <c r="F208" s="203" t="s">
        <v>4691</v>
      </c>
      <c r="G208" s="201"/>
      <c r="H208" s="201"/>
      <c r="I208" s="204"/>
      <c r="J208" s="205">
        <f>BK208</f>
        <v>0</v>
      </c>
      <c r="K208" s="201"/>
      <c r="L208" s="206"/>
      <c r="M208" s="207"/>
      <c r="N208" s="208"/>
      <c r="O208" s="208"/>
      <c r="P208" s="209">
        <f>SUM(P209:P216)</f>
        <v>0</v>
      </c>
      <c r="Q208" s="208"/>
      <c r="R208" s="209">
        <f>SUM(R209:R216)</f>
        <v>0</v>
      </c>
      <c r="S208" s="208"/>
      <c r="T208" s="210">
        <f>SUM(T209:T216)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11" t="s">
        <v>80</v>
      </c>
      <c r="AT208" s="212" t="s">
        <v>72</v>
      </c>
      <c r="AU208" s="212" t="s">
        <v>73</v>
      </c>
      <c r="AY208" s="211" t="s">
        <v>233</v>
      </c>
      <c r="BK208" s="213">
        <f>SUM(BK209:BK216)</f>
        <v>0</v>
      </c>
    </row>
    <row r="209" s="2" customFormat="1" ht="16.5" customHeight="1">
      <c r="A209" s="41"/>
      <c r="B209" s="42"/>
      <c r="C209" s="216" t="s">
        <v>1451</v>
      </c>
      <c r="D209" s="216" t="s">
        <v>235</v>
      </c>
      <c r="E209" s="217" t="s">
        <v>4692</v>
      </c>
      <c r="F209" s="218" t="s">
        <v>4693</v>
      </c>
      <c r="G209" s="219" t="s">
        <v>4694</v>
      </c>
      <c r="H209" s="220">
        <v>16</v>
      </c>
      <c r="I209" s="221"/>
      <c r="J209" s="222">
        <f>ROUND(I209*H209,2)</f>
        <v>0</v>
      </c>
      <c r="K209" s="218" t="s">
        <v>342</v>
      </c>
      <c r="L209" s="47"/>
      <c r="M209" s="223" t="s">
        <v>21</v>
      </c>
      <c r="N209" s="224" t="s">
        <v>45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240</v>
      </c>
      <c r="AT209" s="227" t="s">
        <v>235</v>
      </c>
      <c r="AU209" s="227" t="s">
        <v>80</v>
      </c>
      <c r="AY209" s="20" t="s">
        <v>233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86</v>
      </c>
      <c r="BK209" s="228">
        <f>ROUND(I209*H209,2)</f>
        <v>0</v>
      </c>
      <c r="BL209" s="20" t="s">
        <v>240</v>
      </c>
      <c r="BM209" s="227" t="s">
        <v>1987</v>
      </c>
    </row>
    <row r="210" s="2" customFormat="1" ht="16.5" customHeight="1">
      <c r="A210" s="41"/>
      <c r="B210" s="42"/>
      <c r="C210" s="216" t="s">
        <v>1456</v>
      </c>
      <c r="D210" s="216" t="s">
        <v>235</v>
      </c>
      <c r="E210" s="217" t="s">
        <v>4695</v>
      </c>
      <c r="F210" s="218" t="s">
        <v>4696</v>
      </c>
      <c r="G210" s="219" t="s">
        <v>4694</v>
      </c>
      <c r="H210" s="220">
        <v>8</v>
      </c>
      <c r="I210" s="221"/>
      <c r="J210" s="222">
        <f>ROUND(I210*H210,2)</f>
        <v>0</v>
      </c>
      <c r="K210" s="218" t="s">
        <v>342</v>
      </c>
      <c r="L210" s="47"/>
      <c r="M210" s="223" t="s">
        <v>21</v>
      </c>
      <c r="N210" s="224" t="s">
        <v>45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240</v>
      </c>
      <c r="AT210" s="227" t="s">
        <v>235</v>
      </c>
      <c r="AU210" s="227" t="s">
        <v>80</v>
      </c>
      <c r="AY210" s="20" t="s">
        <v>233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86</v>
      </c>
      <c r="BK210" s="228">
        <f>ROUND(I210*H210,2)</f>
        <v>0</v>
      </c>
      <c r="BL210" s="20" t="s">
        <v>240</v>
      </c>
      <c r="BM210" s="227" t="s">
        <v>2006</v>
      </c>
    </row>
    <row r="211" s="2" customFormat="1" ht="16.5" customHeight="1">
      <c r="A211" s="41"/>
      <c r="B211" s="42"/>
      <c r="C211" s="216" t="s">
        <v>1463</v>
      </c>
      <c r="D211" s="216" t="s">
        <v>235</v>
      </c>
      <c r="E211" s="217" t="s">
        <v>4697</v>
      </c>
      <c r="F211" s="218" t="s">
        <v>4698</v>
      </c>
      <c r="G211" s="219" t="s">
        <v>4694</v>
      </c>
      <c r="H211" s="220">
        <v>12</v>
      </c>
      <c r="I211" s="221"/>
      <c r="J211" s="222">
        <f>ROUND(I211*H211,2)</f>
        <v>0</v>
      </c>
      <c r="K211" s="218" t="s">
        <v>342</v>
      </c>
      <c r="L211" s="47"/>
      <c r="M211" s="223" t="s">
        <v>21</v>
      </c>
      <c r="N211" s="224" t="s">
        <v>45</v>
      </c>
      <c r="O211" s="87"/>
      <c r="P211" s="225">
        <f>O211*H211</f>
        <v>0</v>
      </c>
      <c r="Q211" s="225">
        <v>0</v>
      </c>
      <c r="R211" s="225">
        <f>Q211*H211</f>
        <v>0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240</v>
      </c>
      <c r="AT211" s="227" t="s">
        <v>235</v>
      </c>
      <c r="AU211" s="227" t="s">
        <v>80</v>
      </c>
      <c r="AY211" s="20" t="s">
        <v>233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86</v>
      </c>
      <c r="BK211" s="228">
        <f>ROUND(I211*H211,2)</f>
        <v>0</v>
      </c>
      <c r="BL211" s="20" t="s">
        <v>240</v>
      </c>
      <c r="BM211" s="227" t="s">
        <v>2015</v>
      </c>
    </row>
    <row r="212" s="2" customFormat="1" ht="16.5" customHeight="1">
      <c r="A212" s="41"/>
      <c r="B212" s="42"/>
      <c r="C212" s="216" t="s">
        <v>1469</v>
      </c>
      <c r="D212" s="216" t="s">
        <v>235</v>
      </c>
      <c r="E212" s="217" t="s">
        <v>4699</v>
      </c>
      <c r="F212" s="218" t="s">
        <v>4700</v>
      </c>
      <c r="G212" s="219" t="s">
        <v>4694</v>
      </c>
      <c r="H212" s="220">
        <v>16</v>
      </c>
      <c r="I212" s="221"/>
      <c r="J212" s="222">
        <f>ROUND(I212*H212,2)</f>
        <v>0</v>
      </c>
      <c r="K212" s="218" t="s">
        <v>342</v>
      </c>
      <c r="L212" s="47"/>
      <c r="M212" s="223" t="s">
        <v>21</v>
      </c>
      <c r="N212" s="224" t="s">
        <v>45</v>
      </c>
      <c r="O212" s="87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240</v>
      </c>
      <c r="AT212" s="227" t="s">
        <v>235</v>
      </c>
      <c r="AU212" s="227" t="s">
        <v>80</v>
      </c>
      <c r="AY212" s="20" t="s">
        <v>233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86</v>
      </c>
      <c r="BK212" s="228">
        <f>ROUND(I212*H212,2)</f>
        <v>0</v>
      </c>
      <c r="BL212" s="20" t="s">
        <v>240</v>
      </c>
      <c r="BM212" s="227" t="s">
        <v>2024</v>
      </c>
    </row>
    <row r="213" s="2" customFormat="1" ht="16.5" customHeight="1">
      <c r="A213" s="41"/>
      <c r="B213" s="42"/>
      <c r="C213" s="216" t="s">
        <v>1476</v>
      </c>
      <c r="D213" s="216" t="s">
        <v>235</v>
      </c>
      <c r="E213" s="217" t="s">
        <v>4701</v>
      </c>
      <c r="F213" s="218" t="s">
        <v>4702</v>
      </c>
      <c r="G213" s="219" t="s">
        <v>4694</v>
      </c>
      <c r="H213" s="220">
        <v>8</v>
      </c>
      <c r="I213" s="221"/>
      <c r="J213" s="222">
        <f>ROUND(I213*H213,2)</f>
        <v>0</v>
      </c>
      <c r="K213" s="218" t="s">
        <v>342</v>
      </c>
      <c r="L213" s="47"/>
      <c r="M213" s="223" t="s">
        <v>21</v>
      </c>
      <c r="N213" s="224" t="s">
        <v>45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240</v>
      </c>
      <c r="AT213" s="227" t="s">
        <v>235</v>
      </c>
      <c r="AU213" s="227" t="s">
        <v>80</v>
      </c>
      <c r="AY213" s="20" t="s">
        <v>233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86</v>
      </c>
      <c r="BK213" s="228">
        <f>ROUND(I213*H213,2)</f>
        <v>0</v>
      </c>
      <c r="BL213" s="20" t="s">
        <v>240</v>
      </c>
      <c r="BM213" s="227" t="s">
        <v>2032</v>
      </c>
    </row>
    <row r="214" s="2" customFormat="1" ht="24.15" customHeight="1">
      <c r="A214" s="41"/>
      <c r="B214" s="42"/>
      <c r="C214" s="216" t="s">
        <v>1482</v>
      </c>
      <c r="D214" s="216" t="s">
        <v>235</v>
      </c>
      <c r="E214" s="217" t="s">
        <v>4703</v>
      </c>
      <c r="F214" s="218" t="s">
        <v>4704</v>
      </c>
      <c r="G214" s="219" t="s">
        <v>4694</v>
      </c>
      <c r="H214" s="220">
        <v>16</v>
      </c>
      <c r="I214" s="221"/>
      <c r="J214" s="222">
        <f>ROUND(I214*H214,2)</f>
        <v>0</v>
      </c>
      <c r="K214" s="218" t="s">
        <v>342</v>
      </c>
      <c r="L214" s="47"/>
      <c r="M214" s="223" t="s">
        <v>21</v>
      </c>
      <c r="N214" s="224" t="s">
        <v>45</v>
      </c>
      <c r="O214" s="87"/>
      <c r="P214" s="225">
        <f>O214*H214</f>
        <v>0</v>
      </c>
      <c r="Q214" s="225">
        <v>0</v>
      </c>
      <c r="R214" s="225">
        <f>Q214*H214</f>
        <v>0</v>
      </c>
      <c r="S214" s="225">
        <v>0</v>
      </c>
      <c r="T214" s="226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7" t="s">
        <v>240</v>
      </c>
      <c r="AT214" s="227" t="s">
        <v>235</v>
      </c>
      <c r="AU214" s="227" t="s">
        <v>80</v>
      </c>
      <c r="AY214" s="20" t="s">
        <v>233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20" t="s">
        <v>86</v>
      </c>
      <c r="BK214" s="228">
        <f>ROUND(I214*H214,2)</f>
        <v>0</v>
      </c>
      <c r="BL214" s="20" t="s">
        <v>240</v>
      </c>
      <c r="BM214" s="227" t="s">
        <v>2041</v>
      </c>
    </row>
    <row r="215" s="2" customFormat="1" ht="16.5" customHeight="1">
      <c r="A215" s="41"/>
      <c r="B215" s="42"/>
      <c r="C215" s="216" t="s">
        <v>1487</v>
      </c>
      <c r="D215" s="216" t="s">
        <v>235</v>
      </c>
      <c r="E215" s="217" t="s">
        <v>4705</v>
      </c>
      <c r="F215" s="218" t="s">
        <v>4706</v>
      </c>
      <c r="G215" s="219" t="s">
        <v>4694</v>
      </c>
      <c r="H215" s="220">
        <v>8</v>
      </c>
      <c r="I215" s="221"/>
      <c r="J215" s="222">
        <f>ROUND(I215*H215,2)</f>
        <v>0</v>
      </c>
      <c r="K215" s="218" t="s">
        <v>342</v>
      </c>
      <c r="L215" s="47"/>
      <c r="M215" s="223" t="s">
        <v>21</v>
      </c>
      <c r="N215" s="224" t="s">
        <v>45</v>
      </c>
      <c r="O215" s="87"/>
      <c r="P215" s="225">
        <f>O215*H215</f>
        <v>0</v>
      </c>
      <c r="Q215" s="225">
        <v>0</v>
      </c>
      <c r="R215" s="225">
        <f>Q215*H215</f>
        <v>0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240</v>
      </c>
      <c r="AT215" s="227" t="s">
        <v>235</v>
      </c>
      <c r="AU215" s="227" t="s">
        <v>80</v>
      </c>
      <c r="AY215" s="20" t="s">
        <v>233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86</v>
      </c>
      <c r="BK215" s="228">
        <f>ROUND(I215*H215,2)</f>
        <v>0</v>
      </c>
      <c r="BL215" s="20" t="s">
        <v>240</v>
      </c>
      <c r="BM215" s="227" t="s">
        <v>2049</v>
      </c>
    </row>
    <row r="216" s="2" customFormat="1" ht="16.5" customHeight="1">
      <c r="A216" s="41"/>
      <c r="B216" s="42"/>
      <c r="C216" s="216" t="s">
        <v>1492</v>
      </c>
      <c r="D216" s="216" t="s">
        <v>235</v>
      </c>
      <c r="E216" s="217" t="s">
        <v>4707</v>
      </c>
      <c r="F216" s="218" t="s">
        <v>4708</v>
      </c>
      <c r="G216" s="219" t="s">
        <v>4694</v>
      </c>
      <c r="H216" s="220">
        <v>8</v>
      </c>
      <c r="I216" s="221"/>
      <c r="J216" s="222">
        <f>ROUND(I216*H216,2)</f>
        <v>0</v>
      </c>
      <c r="K216" s="218" t="s">
        <v>342</v>
      </c>
      <c r="L216" s="47"/>
      <c r="M216" s="302" t="s">
        <v>21</v>
      </c>
      <c r="N216" s="303" t="s">
        <v>45</v>
      </c>
      <c r="O216" s="279"/>
      <c r="P216" s="304">
        <f>O216*H216</f>
        <v>0</v>
      </c>
      <c r="Q216" s="304">
        <v>0</v>
      </c>
      <c r="R216" s="304">
        <f>Q216*H216</f>
        <v>0</v>
      </c>
      <c r="S216" s="304">
        <v>0</v>
      </c>
      <c r="T216" s="305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240</v>
      </c>
      <c r="AT216" s="227" t="s">
        <v>235</v>
      </c>
      <c r="AU216" s="227" t="s">
        <v>80</v>
      </c>
      <c r="AY216" s="20" t="s">
        <v>233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86</v>
      </c>
      <c r="BK216" s="228">
        <f>ROUND(I216*H216,2)</f>
        <v>0</v>
      </c>
      <c r="BL216" s="20" t="s">
        <v>240</v>
      </c>
      <c r="BM216" s="227" t="s">
        <v>2057</v>
      </c>
    </row>
    <row r="217" s="2" customFormat="1" ht="6.96" customHeight="1">
      <c r="A217" s="41"/>
      <c r="B217" s="62"/>
      <c r="C217" s="63"/>
      <c r="D217" s="63"/>
      <c r="E217" s="63"/>
      <c r="F217" s="63"/>
      <c r="G217" s="63"/>
      <c r="H217" s="63"/>
      <c r="I217" s="63"/>
      <c r="J217" s="63"/>
      <c r="K217" s="63"/>
      <c r="L217" s="47"/>
      <c r="M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</row>
  </sheetData>
  <sheetProtection sheet="1" autoFilter="0" formatColumns="0" formatRows="0" objects="1" scenarios="1" spinCount="100000" saltValue="sYC3c6QUqCo1SpVcho75aEie8UfCu8UW5IqbUcGqvVvNz09mSPW8WdcohrYdG9loWKVkJNqXs8ZDpH4sAVGIlg==" hashValue="LtzZ/LuuF3caYl0FazfSDjX6Da+ilCUgaRNihN8KtM1acis3Nv+g1EapeVQz+N2Qs6EX0dZGxnOwfBlAUKMENw==" algorithmName="SHA-512" password="CC35"/>
  <autoFilter ref="C96:K216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154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206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Kolovraty - dostupné bydlení</v>
      </c>
      <c r="F7" s="146"/>
      <c r="G7" s="146"/>
      <c r="H7" s="146"/>
      <c r="L7" s="23"/>
    </row>
    <row r="8">
      <c r="B8" s="23"/>
      <c r="D8" s="146" t="s">
        <v>207</v>
      </c>
      <c r="L8" s="23"/>
    </row>
    <row r="9" s="1" customFormat="1" ht="16.5" customHeight="1">
      <c r="B9" s="23"/>
      <c r="E9" s="147" t="s">
        <v>599</v>
      </c>
      <c r="F9" s="1"/>
      <c r="G9" s="1"/>
      <c r="H9" s="1"/>
      <c r="L9" s="23"/>
    </row>
    <row r="10" s="1" customFormat="1" ht="12" customHeight="1">
      <c r="B10" s="23"/>
      <c r="D10" s="146" t="s">
        <v>209</v>
      </c>
      <c r="L10" s="23"/>
    </row>
    <row r="11" s="2" customFormat="1" ht="16.5" customHeight="1">
      <c r="A11" s="41"/>
      <c r="B11" s="47"/>
      <c r="C11" s="41"/>
      <c r="D11" s="41"/>
      <c r="E11" s="159" t="s">
        <v>3988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3292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4709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21</v>
      </c>
      <c r="G15" s="41"/>
      <c r="H15" s="41"/>
      <c r="I15" s="146" t="s">
        <v>20</v>
      </c>
      <c r="J15" s="136" t="s">
        <v>21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22</v>
      </c>
      <c r="E16" s="41"/>
      <c r="F16" s="136" t="s">
        <v>23</v>
      </c>
      <c r="G16" s="41"/>
      <c r="H16" s="41"/>
      <c r="I16" s="146" t="s">
        <v>24</v>
      </c>
      <c r="J16" s="150" t="str">
        <f>'Rekapitulace stavby'!AN8</f>
        <v>28. 6. 2021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26</v>
      </c>
      <c r="E18" s="41"/>
      <c r="F18" s="41"/>
      <c r="G18" s="41"/>
      <c r="H18" s="41"/>
      <c r="I18" s="146" t="s">
        <v>27</v>
      </c>
      <c r="J18" s="136" t="s">
        <v>21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6" t="s">
        <v>29</v>
      </c>
      <c r="J19" s="136" t="s">
        <v>21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30</v>
      </c>
      <c r="E21" s="41"/>
      <c r="F21" s="41"/>
      <c r="G21" s="41"/>
      <c r="H21" s="41"/>
      <c r="I21" s="146" t="s">
        <v>27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29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32</v>
      </c>
      <c r="E24" s="41"/>
      <c r="F24" s="41"/>
      <c r="G24" s="41"/>
      <c r="H24" s="41"/>
      <c r="I24" s="146" t="s">
        <v>27</v>
      </c>
      <c r="J24" s="136" t="s">
        <v>21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28</v>
      </c>
      <c r="F25" s="41"/>
      <c r="G25" s="41"/>
      <c r="H25" s="41"/>
      <c r="I25" s="146" t="s">
        <v>29</v>
      </c>
      <c r="J25" s="136" t="s">
        <v>21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34</v>
      </c>
      <c r="E27" s="41"/>
      <c r="F27" s="41"/>
      <c r="G27" s="41"/>
      <c r="H27" s="41"/>
      <c r="I27" s="146" t="s">
        <v>27</v>
      </c>
      <c r="J27" s="136" t="s">
        <v>35</v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36</v>
      </c>
      <c r="F28" s="41"/>
      <c r="G28" s="41"/>
      <c r="H28" s="41"/>
      <c r="I28" s="146" t="s">
        <v>29</v>
      </c>
      <c r="J28" s="136" t="s">
        <v>21</v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37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71.25" customHeight="1">
      <c r="A31" s="151"/>
      <c r="B31" s="152"/>
      <c r="C31" s="151"/>
      <c r="D31" s="151"/>
      <c r="E31" s="153" t="s">
        <v>38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39</v>
      </c>
      <c r="E34" s="41"/>
      <c r="F34" s="41"/>
      <c r="G34" s="41"/>
      <c r="H34" s="41"/>
      <c r="I34" s="41"/>
      <c r="J34" s="157">
        <f>ROUND(J96,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41</v>
      </c>
      <c r="G36" s="41"/>
      <c r="H36" s="41"/>
      <c r="I36" s="158" t="s">
        <v>40</v>
      </c>
      <c r="J36" s="158" t="s">
        <v>42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43</v>
      </c>
      <c r="E37" s="146" t="s">
        <v>44</v>
      </c>
      <c r="F37" s="160">
        <f>ROUND((SUM(BE96:BE158)),  2)</f>
        <v>0</v>
      </c>
      <c r="G37" s="41"/>
      <c r="H37" s="41"/>
      <c r="I37" s="161">
        <v>0.20999999999999999</v>
      </c>
      <c r="J37" s="160">
        <f>ROUND(((SUM(BE96:BE158))*I37),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45</v>
      </c>
      <c r="F38" s="160">
        <f>ROUND((SUM(BF96:BF158)),  2)</f>
        <v>0</v>
      </c>
      <c r="G38" s="41"/>
      <c r="H38" s="41"/>
      <c r="I38" s="161">
        <v>0.14999999999999999</v>
      </c>
      <c r="J38" s="160">
        <f>ROUND(((SUM(BF96:BF158))*I38),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ROUND((SUM(BG96:BG158)),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47</v>
      </c>
      <c r="F40" s="160">
        <f>ROUND((SUM(BH96:BH158)),  2)</f>
        <v>0</v>
      </c>
      <c r="G40" s="41"/>
      <c r="H40" s="41"/>
      <c r="I40" s="161">
        <v>0.14999999999999999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48</v>
      </c>
      <c r="F41" s="160">
        <f>ROUND((SUM(BI96:BI158)),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49</v>
      </c>
      <c r="E43" s="164"/>
      <c r="F43" s="164"/>
      <c r="G43" s="165" t="s">
        <v>50</v>
      </c>
      <c r="H43" s="166" t="s">
        <v>51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211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Kolovraty - dostupné bydlení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207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599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209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98" t="s">
        <v>3988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3292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SO-04.04.04 - Umělé osvětlení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Kolovraty</v>
      </c>
      <c r="G60" s="43"/>
      <c r="H60" s="43"/>
      <c r="I60" s="35" t="s">
        <v>24</v>
      </c>
      <c r="J60" s="75" t="str">
        <f>IF(J16="","",J16)</f>
        <v>28. 6. 2021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26</v>
      </c>
      <c r="D62" s="43"/>
      <c r="E62" s="43"/>
      <c r="F62" s="30" t="str">
        <f>E19</f>
        <v>atelier HETA s.r.o.</v>
      </c>
      <c r="G62" s="43"/>
      <c r="H62" s="43"/>
      <c r="I62" s="35" t="s">
        <v>32</v>
      </c>
      <c r="J62" s="39" t="str">
        <f>E25</f>
        <v>atelier HETA s.r.o.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30</v>
      </c>
      <c r="D63" s="43"/>
      <c r="E63" s="43"/>
      <c r="F63" s="30" t="str">
        <f>IF(E22="","",E22)</f>
        <v>Vyplň údaj</v>
      </c>
      <c r="G63" s="43"/>
      <c r="H63" s="43"/>
      <c r="I63" s="35" t="s">
        <v>34</v>
      </c>
      <c r="J63" s="39" t="str">
        <f>E28</f>
        <v>Toman Martin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71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214</v>
      </c>
    </row>
    <row r="68" s="9" customFormat="1" ht="24.96" customHeight="1">
      <c r="A68" s="9"/>
      <c r="B68" s="178"/>
      <c r="C68" s="179"/>
      <c r="D68" s="180" t="s">
        <v>4710</v>
      </c>
      <c r="E68" s="181"/>
      <c r="F68" s="181"/>
      <c r="G68" s="181"/>
      <c r="H68" s="181"/>
      <c r="I68" s="181"/>
      <c r="J68" s="182">
        <f>J99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8"/>
      <c r="C69" s="179"/>
      <c r="D69" s="180" t="s">
        <v>4711</v>
      </c>
      <c r="E69" s="181"/>
      <c r="F69" s="181"/>
      <c r="G69" s="181"/>
      <c r="H69" s="181"/>
      <c r="I69" s="181"/>
      <c r="J69" s="182">
        <f>J115</f>
        <v>0</v>
      </c>
      <c r="K69" s="179"/>
      <c r="L69" s="183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8"/>
      <c r="C70" s="179"/>
      <c r="D70" s="180" t="s">
        <v>4710</v>
      </c>
      <c r="E70" s="181"/>
      <c r="F70" s="181"/>
      <c r="G70" s="181"/>
      <c r="H70" s="181"/>
      <c r="I70" s="181"/>
      <c r="J70" s="182">
        <f>J124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8"/>
      <c r="C71" s="179"/>
      <c r="D71" s="180" t="s">
        <v>4711</v>
      </c>
      <c r="E71" s="181"/>
      <c r="F71" s="181"/>
      <c r="G71" s="181"/>
      <c r="H71" s="181"/>
      <c r="I71" s="181"/>
      <c r="J71" s="182">
        <f>J135</f>
        <v>0</v>
      </c>
      <c r="K71" s="179"/>
      <c r="L71" s="183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4"/>
      <c r="C72" s="128"/>
      <c r="D72" s="185" t="s">
        <v>4712</v>
      </c>
      <c r="E72" s="186"/>
      <c r="F72" s="186"/>
      <c r="G72" s="186"/>
      <c r="H72" s="186"/>
      <c r="I72" s="186"/>
      <c r="J72" s="187">
        <f>J146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218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3" t="str">
        <f>E7</f>
        <v>Kolovraty - dostupné bydlení</v>
      </c>
      <c r="F82" s="35"/>
      <c r="G82" s="35"/>
      <c r="H82" s="35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207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3" t="s">
        <v>599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209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98" t="s">
        <v>3988</v>
      </c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3292</v>
      </c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SO-04.04.04 - Umělé osvětlení</v>
      </c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22</v>
      </c>
      <c r="D90" s="43"/>
      <c r="E90" s="43"/>
      <c r="F90" s="30" t="str">
        <f>F16</f>
        <v>Kolovraty</v>
      </c>
      <c r="G90" s="43"/>
      <c r="H90" s="43"/>
      <c r="I90" s="35" t="s">
        <v>24</v>
      </c>
      <c r="J90" s="75" t="str">
        <f>IF(J16="","",J16)</f>
        <v>28. 6. 2021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26</v>
      </c>
      <c r="D92" s="43"/>
      <c r="E92" s="43"/>
      <c r="F92" s="30" t="str">
        <f>E19</f>
        <v>atelier HETA s.r.o.</v>
      </c>
      <c r="G92" s="43"/>
      <c r="H92" s="43"/>
      <c r="I92" s="35" t="s">
        <v>32</v>
      </c>
      <c r="J92" s="39" t="str">
        <f>E25</f>
        <v>atelier HETA s.r.o.</v>
      </c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30</v>
      </c>
      <c r="D93" s="43"/>
      <c r="E93" s="43"/>
      <c r="F93" s="30" t="str">
        <f>IF(E22="","",E22)</f>
        <v>Vyplň údaj</v>
      </c>
      <c r="G93" s="43"/>
      <c r="H93" s="43"/>
      <c r="I93" s="35" t="s">
        <v>34</v>
      </c>
      <c r="J93" s="39" t="str">
        <f>E28</f>
        <v>Toman Martin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1" customFormat="1" ht="29.28" customHeight="1">
      <c r="A95" s="189"/>
      <c r="B95" s="190"/>
      <c r="C95" s="191" t="s">
        <v>219</v>
      </c>
      <c r="D95" s="192" t="s">
        <v>58</v>
      </c>
      <c r="E95" s="192" t="s">
        <v>54</v>
      </c>
      <c r="F95" s="192" t="s">
        <v>55</v>
      </c>
      <c r="G95" s="192" t="s">
        <v>220</v>
      </c>
      <c r="H95" s="192" t="s">
        <v>221</v>
      </c>
      <c r="I95" s="192" t="s">
        <v>222</v>
      </c>
      <c r="J95" s="192" t="s">
        <v>213</v>
      </c>
      <c r="K95" s="193" t="s">
        <v>223</v>
      </c>
      <c r="L95" s="194"/>
      <c r="M95" s="95" t="s">
        <v>21</v>
      </c>
      <c r="N95" s="96" t="s">
        <v>43</v>
      </c>
      <c r="O95" s="96" t="s">
        <v>224</v>
      </c>
      <c r="P95" s="96" t="s">
        <v>225</v>
      </c>
      <c r="Q95" s="96" t="s">
        <v>226</v>
      </c>
      <c r="R95" s="96" t="s">
        <v>227</v>
      </c>
      <c r="S95" s="96" t="s">
        <v>228</v>
      </c>
      <c r="T95" s="97" t="s">
        <v>229</v>
      </c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</row>
    <row r="96" s="2" customFormat="1" ht="22.8" customHeight="1">
      <c r="A96" s="41"/>
      <c r="B96" s="42"/>
      <c r="C96" s="102" t="s">
        <v>230</v>
      </c>
      <c r="D96" s="43"/>
      <c r="E96" s="43"/>
      <c r="F96" s="43"/>
      <c r="G96" s="43"/>
      <c r="H96" s="43"/>
      <c r="I96" s="43"/>
      <c r="J96" s="195">
        <f>BK96</f>
        <v>0</v>
      </c>
      <c r="K96" s="43"/>
      <c r="L96" s="47"/>
      <c r="M96" s="98"/>
      <c r="N96" s="196"/>
      <c r="O96" s="99"/>
      <c r="P96" s="197">
        <f>P97+P98+P99+P115+P124+P135</f>
        <v>0</v>
      </c>
      <c r="Q96" s="99"/>
      <c r="R96" s="197">
        <f>R97+R98+R99+R115+R124+R135</f>
        <v>0</v>
      </c>
      <c r="S96" s="99"/>
      <c r="T96" s="198">
        <f>T97+T98+T99+T115+T124+T135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72</v>
      </c>
      <c r="AU96" s="20" t="s">
        <v>214</v>
      </c>
      <c r="BK96" s="199">
        <f>BK97+BK98+BK99+BK115+BK124+BK135</f>
        <v>0</v>
      </c>
    </row>
    <row r="97" s="2" customFormat="1" ht="24.15" customHeight="1">
      <c r="A97" s="41"/>
      <c r="B97" s="42"/>
      <c r="C97" s="216" t="s">
        <v>80</v>
      </c>
      <c r="D97" s="216" t="s">
        <v>235</v>
      </c>
      <c r="E97" s="217" t="s">
        <v>4713</v>
      </c>
      <c r="F97" s="218" t="s">
        <v>4714</v>
      </c>
      <c r="G97" s="219" t="s">
        <v>402</v>
      </c>
      <c r="H97" s="220">
        <v>38</v>
      </c>
      <c r="I97" s="221"/>
      <c r="J97" s="222">
        <f>ROUND(I97*H97,2)</f>
        <v>0</v>
      </c>
      <c r="K97" s="218" t="s">
        <v>342</v>
      </c>
      <c r="L97" s="47"/>
      <c r="M97" s="223" t="s">
        <v>21</v>
      </c>
      <c r="N97" s="224" t="s">
        <v>45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240</v>
      </c>
      <c r="AT97" s="227" t="s">
        <v>235</v>
      </c>
      <c r="AU97" s="227" t="s">
        <v>73</v>
      </c>
      <c r="AY97" s="20" t="s">
        <v>233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86</v>
      </c>
      <c r="BK97" s="228">
        <f>ROUND(I97*H97,2)</f>
        <v>0</v>
      </c>
      <c r="BL97" s="20" t="s">
        <v>240</v>
      </c>
      <c r="BM97" s="227" t="s">
        <v>86</v>
      </c>
    </row>
    <row r="98" s="2" customFormat="1" ht="24.15" customHeight="1">
      <c r="A98" s="41"/>
      <c r="B98" s="42"/>
      <c r="C98" s="216" t="s">
        <v>86</v>
      </c>
      <c r="D98" s="216" t="s">
        <v>235</v>
      </c>
      <c r="E98" s="217" t="s">
        <v>4715</v>
      </c>
      <c r="F98" s="218" t="s">
        <v>4716</v>
      </c>
      <c r="G98" s="219" t="s">
        <v>402</v>
      </c>
      <c r="H98" s="220">
        <v>8</v>
      </c>
      <c r="I98" s="221"/>
      <c r="J98" s="222">
        <f>ROUND(I98*H98,2)</f>
        <v>0</v>
      </c>
      <c r="K98" s="218" t="s">
        <v>342</v>
      </c>
      <c r="L98" s="47"/>
      <c r="M98" s="223" t="s">
        <v>21</v>
      </c>
      <c r="N98" s="224" t="s">
        <v>45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240</v>
      </c>
      <c r="AT98" s="227" t="s">
        <v>235</v>
      </c>
      <c r="AU98" s="227" t="s">
        <v>73</v>
      </c>
      <c r="AY98" s="20" t="s">
        <v>233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86</v>
      </c>
      <c r="BK98" s="228">
        <f>ROUND(I98*H98,2)</f>
        <v>0</v>
      </c>
      <c r="BL98" s="20" t="s">
        <v>240</v>
      </c>
      <c r="BM98" s="227" t="s">
        <v>240</v>
      </c>
    </row>
    <row r="99" s="12" customFormat="1" ht="25.92" customHeight="1">
      <c r="A99" s="12"/>
      <c r="B99" s="200"/>
      <c r="C99" s="201"/>
      <c r="D99" s="202" t="s">
        <v>72</v>
      </c>
      <c r="E99" s="203" t="s">
        <v>4717</v>
      </c>
      <c r="F99" s="203" t="s">
        <v>4717</v>
      </c>
      <c r="G99" s="201"/>
      <c r="H99" s="201"/>
      <c r="I99" s="204"/>
      <c r="J99" s="205">
        <f>BK99</f>
        <v>0</v>
      </c>
      <c r="K99" s="201"/>
      <c r="L99" s="206"/>
      <c r="M99" s="207"/>
      <c r="N99" s="208"/>
      <c r="O99" s="208"/>
      <c r="P99" s="209">
        <f>SUM(P100:P114)</f>
        <v>0</v>
      </c>
      <c r="Q99" s="208"/>
      <c r="R99" s="209">
        <f>SUM(R100:R114)</f>
        <v>0</v>
      </c>
      <c r="S99" s="208"/>
      <c r="T99" s="210">
        <f>SUM(T100:T114)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80</v>
      </c>
      <c r="AT99" s="212" t="s">
        <v>72</v>
      </c>
      <c r="AU99" s="212" t="s">
        <v>73</v>
      </c>
      <c r="AY99" s="211" t="s">
        <v>233</v>
      </c>
      <c r="BK99" s="213">
        <f>SUM(BK100:BK114)</f>
        <v>0</v>
      </c>
    </row>
    <row r="100" s="2" customFormat="1" ht="16.5" customHeight="1">
      <c r="A100" s="41"/>
      <c r="B100" s="42"/>
      <c r="C100" s="216" t="s">
        <v>117</v>
      </c>
      <c r="D100" s="216" t="s">
        <v>235</v>
      </c>
      <c r="E100" s="217" t="s">
        <v>4718</v>
      </c>
      <c r="F100" s="218" t="s">
        <v>4719</v>
      </c>
      <c r="G100" s="219" t="s">
        <v>402</v>
      </c>
      <c r="H100" s="220">
        <v>2</v>
      </c>
      <c r="I100" s="221"/>
      <c r="J100" s="222">
        <f>ROUND(I100*H100,2)</f>
        <v>0</v>
      </c>
      <c r="K100" s="218" t="s">
        <v>342</v>
      </c>
      <c r="L100" s="47"/>
      <c r="M100" s="223" t="s">
        <v>21</v>
      </c>
      <c r="N100" s="224" t="s">
        <v>45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240</v>
      </c>
      <c r="AT100" s="227" t="s">
        <v>235</v>
      </c>
      <c r="AU100" s="227" t="s">
        <v>80</v>
      </c>
      <c r="AY100" s="20" t="s">
        <v>233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86</v>
      </c>
      <c r="BK100" s="228">
        <f>ROUND(I100*H100,2)</f>
        <v>0</v>
      </c>
      <c r="BL100" s="20" t="s">
        <v>240</v>
      </c>
      <c r="BM100" s="227" t="s">
        <v>276</v>
      </c>
    </row>
    <row r="101" s="2" customFormat="1" ht="24.15" customHeight="1">
      <c r="A101" s="41"/>
      <c r="B101" s="42"/>
      <c r="C101" s="216" t="s">
        <v>240</v>
      </c>
      <c r="D101" s="216" t="s">
        <v>235</v>
      </c>
      <c r="E101" s="217" t="s">
        <v>4720</v>
      </c>
      <c r="F101" s="218" t="s">
        <v>4721</v>
      </c>
      <c r="G101" s="219" t="s">
        <v>402</v>
      </c>
      <c r="H101" s="220">
        <v>2</v>
      </c>
      <c r="I101" s="221"/>
      <c r="J101" s="222">
        <f>ROUND(I101*H101,2)</f>
        <v>0</v>
      </c>
      <c r="K101" s="218" t="s">
        <v>342</v>
      </c>
      <c r="L101" s="47"/>
      <c r="M101" s="223" t="s">
        <v>21</v>
      </c>
      <c r="N101" s="224" t="s">
        <v>45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240</v>
      </c>
      <c r="AT101" s="227" t="s">
        <v>235</v>
      </c>
      <c r="AU101" s="227" t="s">
        <v>80</v>
      </c>
      <c r="AY101" s="20" t="s">
        <v>233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86</v>
      </c>
      <c r="BK101" s="228">
        <f>ROUND(I101*H101,2)</f>
        <v>0</v>
      </c>
      <c r="BL101" s="20" t="s">
        <v>240</v>
      </c>
      <c r="BM101" s="227" t="s">
        <v>289</v>
      </c>
    </row>
    <row r="102" s="2" customFormat="1" ht="16.5" customHeight="1">
      <c r="A102" s="41"/>
      <c r="B102" s="42"/>
      <c r="C102" s="216" t="s">
        <v>270</v>
      </c>
      <c r="D102" s="216" t="s">
        <v>235</v>
      </c>
      <c r="E102" s="217" t="s">
        <v>4722</v>
      </c>
      <c r="F102" s="218" t="s">
        <v>4723</v>
      </c>
      <c r="G102" s="219" t="s">
        <v>402</v>
      </c>
      <c r="H102" s="220">
        <v>8</v>
      </c>
      <c r="I102" s="221"/>
      <c r="J102" s="222">
        <f>ROUND(I102*H102,2)</f>
        <v>0</v>
      </c>
      <c r="K102" s="218" t="s">
        <v>342</v>
      </c>
      <c r="L102" s="47"/>
      <c r="M102" s="223" t="s">
        <v>21</v>
      </c>
      <c r="N102" s="224" t="s">
        <v>45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240</v>
      </c>
      <c r="AT102" s="227" t="s">
        <v>235</v>
      </c>
      <c r="AU102" s="227" t="s">
        <v>80</v>
      </c>
      <c r="AY102" s="20" t="s">
        <v>233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86</v>
      </c>
      <c r="BK102" s="228">
        <f>ROUND(I102*H102,2)</f>
        <v>0</v>
      </c>
      <c r="BL102" s="20" t="s">
        <v>240</v>
      </c>
      <c r="BM102" s="227" t="s">
        <v>302</v>
      </c>
    </row>
    <row r="103" s="2" customFormat="1" ht="16.5" customHeight="1">
      <c r="A103" s="41"/>
      <c r="B103" s="42"/>
      <c r="C103" s="216" t="s">
        <v>276</v>
      </c>
      <c r="D103" s="216" t="s">
        <v>235</v>
      </c>
      <c r="E103" s="217" t="s">
        <v>4724</v>
      </c>
      <c r="F103" s="218" t="s">
        <v>4725</v>
      </c>
      <c r="G103" s="219" t="s">
        <v>402</v>
      </c>
      <c r="H103" s="220">
        <v>8</v>
      </c>
      <c r="I103" s="221"/>
      <c r="J103" s="222">
        <f>ROUND(I103*H103,2)</f>
        <v>0</v>
      </c>
      <c r="K103" s="218" t="s">
        <v>342</v>
      </c>
      <c r="L103" s="47"/>
      <c r="M103" s="223" t="s">
        <v>21</v>
      </c>
      <c r="N103" s="224" t="s">
        <v>45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240</v>
      </c>
      <c r="AT103" s="227" t="s">
        <v>235</v>
      </c>
      <c r="AU103" s="227" t="s">
        <v>80</v>
      </c>
      <c r="AY103" s="20" t="s">
        <v>233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86</v>
      </c>
      <c r="BK103" s="228">
        <f>ROUND(I103*H103,2)</f>
        <v>0</v>
      </c>
      <c r="BL103" s="20" t="s">
        <v>240</v>
      </c>
      <c r="BM103" s="227" t="s">
        <v>371</v>
      </c>
    </row>
    <row r="104" s="2" customFormat="1" ht="16.5" customHeight="1">
      <c r="A104" s="41"/>
      <c r="B104" s="42"/>
      <c r="C104" s="216" t="s">
        <v>284</v>
      </c>
      <c r="D104" s="216" t="s">
        <v>235</v>
      </c>
      <c r="E104" s="217" t="s">
        <v>4726</v>
      </c>
      <c r="F104" s="218" t="s">
        <v>4727</v>
      </c>
      <c r="G104" s="219" t="s">
        <v>402</v>
      </c>
      <c r="H104" s="220">
        <v>2</v>
      </c>
      <c r="I104" s="221"/>
      <c r="J104" s="222">
        <f>ROUND(I104*H104,2)</f>
        <v>0</v>
      </c>
      <c r="K104" s="218" t="s">
        <v>342</v>
      </c>
      <c r="L104" s="47"/>
      <c r="M104" s="223" t="s">
        <v>21</v>
      </c>
      <c r="N104" s="224" t="s">
        <v>45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240</v>
      </c>
      <c r="AT104" s="227" t="s">
        <v>235</v>
      </c>
      <c r="AU104" s="227" t="s">
        <v>80</v>
      </c>
      <c r="AY104" s="20" t="s">
        <v>233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86</v>
      </c>
      <c r="BK104" s="228">
        <f>ROUND(I104*H104,2)</f>
        <v>0</v>
      </c>
      <c r="BL104" s="20" t="s">
        <v>240</v>
      </c>
      <c r="BM104" s="227" t="s">
        <v>383</v>
      </c>
    </row>
    <row r="105" s="2" customFormat="1" ht="16.5" customHeight="1">
      <c r="A105" s="41"/>
      <c r="B105" s="42"/>
      <c r="C105" s="216" t="s">
        <v>289</v>
      </c>
      <c r="D105" s="216" t="s">
        <v>235</v>
      </c>
      <c r="E105" s="217" t="s">
        <v>4728</v>
      </c>
      <c r="F105" s="218" t="s">
        <v>4729</v>
      </c>
      <c r="G105" s="219" t="s">
        <v>402</v>
      </c>
      <c r="H105" s="220">
        <v>2</v>
      </c>
      <c r="I105" s="221"/>
      <c r="J105" s="222">
        <f>ROUND(I105*H105,2)</f>
        <v>0</v>
      </c>
      <c r="K105" s="218" t="s">
        <v>342</v>
      </c>
      <c r="L105" s="47"/>
      <c r="M105" s="223" t="s">
        <v>21</v>
      </c>
      <c r="N105" s="224" t="s">
        <v>45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240</v>
      </c>
      <c r="AT105" s="227" t="s">
        <v>235</v>
      </c>
      <c r="AU105" s="227" t="s">
        <v>80</v>
      </c>
      <c r="AY105" s="20" t="s">
        <v>233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86</v>
      </c>
      <c r="BK105" s="228">
        <f>ROUND(I105*H105,2)</f>
        <v>0</v>
      </c>
      <c r="BL105" s="20" t="s">
        <v>240</v>
      </c>
      <c r="BM105" s="227" t="s">
        <v>394</v>
      </c>
    </row>
    <row r="106" s="2" customFormat="1" ht="37.8" customHeight="1">
      <c r="A106" s="41"/>
      <c r="B106" s="42"/>
      <c r="C106" s="216" t="s">
        <v>296</v>
      </c>
      <c r="D106" s="216" t="s">
        <v>235</v>
      </c>
      <c r="E106" s="217" t="s">
        <v>4730</v>
      </c>
      <c r="F106" s="218" t="s">
        <v>4731</v>
      </c>
      <c r="G106" s="219" t="s">
        <v>402</v>
      </c>
      <c r="H106" s="220">
        <v>103</v>
      </c>
      <c r="I106" s="221"/>
      <c r="J106" s="222">
        <f>ROUND(I106*H106,2)</f>
        <v>0</v>
      </c>
      <c r="K106" s="218" t="s">
        <v>342</v>
      </c>
      <c r="L106" s="47"/>
      <c r="M106" s="223" t="s">
        <v>21</v>
      </c>
      <c r="N106" s="224" t="s">
        <v>45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240</v>
      </c>
      <c r="AT106" s="227" t="s">
        <v>235</v>
      </c>
      <c r="AU106" s="227" t="s">
        <v>80</v>
      </c>
      <c r="AY106" s="20" t="s">
        <v>233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86</v>
      </c>
      <c r="BK106" s="228">
        <f>ROUND(I106*H106,2)</f>
        <v>0</v>
      </c>
      <c r="BL106" s="20" t="s">
        <v>240</v>
      </c>
      <c r="BM106" s="227" t="s">
        <v>405</v>
      </c>
    </row>
    <row r="107" s="2" customFormat="1" ht="37.8" customHeight="1">
      <c r="A107" s="41"/>
      <c r="B107" s="42"/>
      <c r="C107" s="216" t="s">
        <v>302</v>
      </c>
      <c r="D107" s="216" t="s">
        <v>235</v>
      </c>
      <c r="E107" s="217" t="s">
        <v>4732</v>
      </c>
      <c r="F107" s="218" t="s">
        <v>4733</v>
      </c>
      <c r="G107" s="219" t="s">
        <v>402</v>
      </c>
      <c r="H107" s="220">
        <v>184</v>
      </c>
      <c r="I107" s="221"/>
      <c r="J107" s="222">
        <f>ROUND(I107*H107,2)</f>
        <v>0</v>
      </c>
      <c r="K107" s="218" t="s">
        <v>342</v>
      </c>
      <c r="L107" s="47"/>
      <c r="M107" s="223" t="s">
        <v>21</v>
      </c>
      <c r="N107" s="224" t="s">
        <v>45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240</v>
      </c>
      <c r="AT107" s="227" t="s">
        <v>235</v>
      </c>
      <c r="AU107" s="227" t="s">
        <v>80</v>
      </c>
      <c r="AY107" s="20" t="s">
        <v>233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86</v>
      </c>
      <c r="BK107" s="228">
        <f>ROUND(I107*H107,2)</f>
        <v>0</v>
      </c>
      <c r="BL107" s="20" t="s">
        <v>240</v>
      </c>
      <c r="BM107" s="227" t="s">
        <v>415</v>
      </c>
    </row>
    <row r="108" s="2" customFormat="1" ht="24.15" customHeight="1">
      <c r="A108" s="41"/>
      <c r="B108" s="42"/>
      <c r="C108" s="216" t="s">
        <v>314</v>
      </c>
      <c r="D108" s="216" t="s">
        <v>235</v>
      </c>
      <c r="E108" s="217" t="s">
        <v>4734</v>
      </c>
      <c r="F108" s="218" t="s">
        <v>4735</v>
      </c>
      <c r="G108" s="219" t="s">
        <v>402</v>
      </c>
      <c r="H108" s="220">
        <v>51</v>
      </c>
      <c r="I108" s="221"/>
      <c r="J108" s="222">
        <f>ROUND(I108*H108,2)</f>
        <v>0</v>
      </c>
      <c r="K108" s="218" t="s">
        <v>342</v>
      </c>
      <c r="L108" s="47"/>
      <c r="M108" s="223" t="s">
        <v>21</v>
      </c>
      <c r="N108" s="224" t="s">
        <v>45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240</v>
      </c>
      <c r="AT108" s="227" t="s">
        <v>235</v>
      </c>
      <c r="AU108" s="227" t="s">
        <v>80</v>
      </c>
      <c r="AY108" s="20" t="s">
        <v>233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86</v>
      </c>
      <c r="BK108" s="228">
        <f>ROUND(I108*H108,2)</f>
        <v>0</v>
      </c>
      <c r="BL108" s="20" t="s">
        <v>240</v>
      </c>
      <c r="BM108" s="227" t="s">
        <v>422</v>
      </c>
    </row>
    <row r="109" s="2" customFormat="1" ht="24.15" customHeight="1">
      <c r="A109" s="41"/>
      <c r="B109" s="42"/>
      <c r="C109" s="216" t="s">
        <v>371</v>
      </c>
      <c r="D109" s="216" t="s">
        <v>235</v>
      </c>
      <c r="E109" s="217" t="s">
        <v>4736</v>
      </c>
      <c r="F109" s="218" t="s">
        <v>4737</v>
      </c>
      <c r="G109" s="219" t="s">
        <v>402</v>
      </c>
      <c r="H109" s="220">
        <v>8</v>
      </c>
      <c r="I109" s="221"/>
      <c r="J109" s="222">
        <f>ROUND(I109*H109,2)</f>
        <v>0</v>
      </c>
      <c r="K109" s="218" t="s">
        <v>342</v>
      </c>
      <c r="L109" s="47"/>
      <c r="M109" s="223" t="s">
        <v>21</v>
      </c>
      <c r="N109" s="224" t="s">
        <v>45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240</v>
      </c>
      <c r="AT109" s="227" t="s">
        <v>235</v>
      </c>
      <c r="AU109" s="227" t="s">
        <v>80</v>
      </c>
      <c r="AY109" s="20" t="s">
        <v>233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86</v>
      </c>
      <c r="BK109" s="228">
        <f>ROUND(I109*H109,2)</f>
        <v>0</v>
      </c>
      <c r="BL109" s="20" t="s">
        <v>240</v>
      </c>
      <c r="BM109" s="227" t="s">
        <v>431</v>
      </c>
    </row>
    <row r="110" s="2" customFormat="1" ht="37.8" customHeight="1">
      <c r="A110" s="41"/>
      <c r="B110" s="42"/>
      <c r="C110" s="216" t="s">
        <v>377</v>
      </c>
      <c r="D110" s="216" t="s">
        <v>235</v>
      </c>
      <c r="E110" s="217" t="s">
        <v>4738</v>
      </c>
      <c r="F110" s="218" t="s">
        <v>4739</v>
      </c>
      <c r="G110" s="219" t="s">
        <v>402</v>
      </c>
      <c r="H110" s="220">
        <v>21</v>
      </c>
      <c r="I110" s="221"/>
      <c r="J110" s="222">
        <f>ROUND(I110*H110,2)</f>
        <v>0</v>
      </c>
      <c r="K110" s="218" t="s">
        <v>342</v>
      </c>
      <c r="L110" s="47"/>
      <c r="M110" s="223" t="s">
        <v>21</v>
      </c>
      <c r="N110" s="224" t="s">
        <v>45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240</v>
      </c>
      <c r="AT110" s="227" t="s">
        <v>235</v>
      </c>
      <c r="AU110" s="227" t="s">
        <v>80</v>
      </c>
      <c r="AY110" s="20" t="s">
        <v>233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86</v>
      </c>
      <c r="BK110" s="228">
        <f>ROUND(I110*H110,2)</f>
        <v>0</v>
      </c>
      <c r="BL110" s="20" t="s">
        <v>240</v>
      </c>
      <c r="BM110" s="227" t="s">
        <v>441</v>
      </c>
    </row>
    <row r="111" s="2" customFormat="1" ht="24.15" customHeight="1">
      <c r="A111" s="41"/>
      <c r="B111" s="42"/>
      <c r="C111" s="216" t="s">
        <v>383</v>
      </c>
      <c r="D111" s="216" t="s">
        <v>235</v>
      </c>
      <c r="E111" s="217" t="s">
        <v>4740</v>
      </c>
      <c r="F111" s="218" t="s">
        <v>4741</v>
      </c>
      <c r="G111" s="219" t="s">
        <v>402</v>
      </c>
      <c r="H111" s="220">
        <v>2</v>
      </c>
      <c r="I111" s="221"/>
      <c r="J111" s="222">
        <f>ROUND(I111*H111,2)</f>
        <v>0</v>
      </c>
      <c r="K111" s="218" t="s">
        <v>342</v>
      </c>
      <c r="L111" s="47"/>
      <c r="M111" s="223" t="s">
        <v>21</v>
      </c>
      <c r="N111" s="224" t="s">
        <v>45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240</v>
      </c>
      <c r="AT111" s="227" t="s">
        <v>235</v>
      </c>
      <c r="AU111" s="227" t="s">
        <v>80</v>
      </c>
      <c r="AY111" s="20" t="s">
        <v>233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86</v>
      </c>
      <c r="BK111" s="228">
        <f>ROUND(I111*H111,2)</f>
        <v>0</v>
      </c>
      <c r="BL111" s="20" t="s">
        <v>240</v>
      </c>
      <c r="BM111" s="227" t="s">
        <v>451</v>
      </c>
    </row>
    <row r="112" s="2" customFormat="1" ht="33" customHeight="1">
      <c r="A112" s="41"/>
      <c r="B112" s="42"/>
      <c r="C112" s="216" t="s">
        <v>8</v>
      </c>
      <c r="D112" s="216" t="s">
        <v>235</v>
      </c>
      <c r="E112" s="217" t="s">
        <v>4742</v>
      </c>
      <c r="F112" s="218" t="s">
        <v>4743</v>
      </c>
      <c r="G112" s="219" t="s">
        <v>402</v>
      </c>
      <c r="H112" s="220">
        <v>16</v>
      </c>
      <c r="I112" s="221"/>
      <c r="J112" s="222">
        <f>ROUND(I112*H112,2)</f>
        <v>0</v>
      </c>
      <c r="K112" s="218" t="s">
        <v>342</v>
      </c>
      <c r="L112" s="47"/>
      <c r="M112" s="223" t="s">
        <v>21</v>
      </c>
      <c r="N112" s="224" t="s">
        <v>45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240</v>
      </c>
      <c r="AT112" s="227" t="s">
        <v>235</v>
      </c>
      <c r="AU112" s="227" t="s">
        <v>80</v>
      </c>
      <c r="AY112" s="20" t="s">
        <v>233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86</v>
      </c>
      <c r="BK112" s="228">
        <f>ROUND(I112*H112,2)</f>
        <v>0</v>
      </c>
      <c r="BL112" s="20" t="s">
        <v>240</v>
      </c>
      <c r="BM112" s="227" t="s">
        <v>465</v>
      </c>
    </row>
    <row r="113" s="2" customFormat="1" ht="21.75" customHeight="1">
      <c r="A113" s="41"/>
      <c r="B113" s="42"/>
      <c r="C113" s="216" t="s">
        <v>394</v>
      </c>
      <c r="D113" s="216" t="s">
        <v>235</v>
      </c>
      <c r="E113" s="217" t="s">
        <v>4744</v>
      </c>
      <c r="F113" s="218" t="s">
        <v>4745</v>
      </c>
      <c r="G113" s="219" t="s">
        <v>402</v>
      </c>
      <c r="H113" s="220">
        <v>16</v>
      </c>
      <c r="I113" s="221"/>
      <c r="J113" s="222">
        <f>ROUND(I113*H113,2)</f>
        <v>0</v>
      </c>
      <c r="K113" s="218" t="s">
        <v>342</v>
      </c>
      <c r="L113" s="47"/>
      <c r="M113" s="223" t="s">
        <v>21</v>
      </c>
      <c r="N113" s="224" t="s">
        <v>45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240</v>
      </c>
      <c r="AT113" s="227" t="s">
        <v>235</v>
      </c>
      <c r="AU113" s="227" t="s">
        <v>80</v>
      </c>
      <c r="AY113" s="20" t="s">
        <v>233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86</v>
      </c>
      <c r="BK113" s="228">
        <f>ROUND(I113*H113,2)</f>
        <v>0</v>
      </c>
      <c r="BL113" s="20" t="s">
        <v>240</v>
      </c>
      <c r="BM113" s="227" t="s">
        <v>569</v>
      </c>
    </row>
    <row r="114" s="2" customFormat="1" ht="24.15" customHeight="1">
      <c r="A114" s="41"/>
      <c r="B114" s="42"/>
      <c r="C114" s="216" t="s">
        <v>399</v>
      </c>
      <c r="D114" s="216" t="s">
        <v>235</v>
      </c>
      <c r="E114" s="217" t="s">
        <v>4746</v>
      </c>
      <c r="F114" s="218" t="s">
        <v>4747</v>
      </c>
      <c r="G114" s="219" t="s">
        <v>402</v>
      </c>
      <c r="H114" s="220">
        <v>16</v>
      </c>
      <c r="I114" s="221"/>
      <c r="J114" s="222">
        <f>ROUND(I114*H114,2)</f>
        <v>0</v>
      </c>
      <c r="K114" s="218" t="s">
        <v>342</v>
      </c>
      <c r="L114" s="47"/>
      <c r="M114" s="223" t="s">
        <v>21</v>
      </c>
      <c r="N114" s="224" t="s">
        <v>45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240</v>
      </c>
      <c r="AT114" s="227" t="s">
        <v>235</v>
      </c>
      <c r="AU114" s="227" t="s">
        <v>80</v>
      </c>
      <c r="AY114" s="20" t="s">
        <v>233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86</v>
      </c>
      <c r="BK114" s="228">
        <f>ROUND(I114*H114,2)</f>
        <v>0</v>
      </c>
      <c r="BL114" s="20" t="s">
        <v>240</v>
      </c>
      <c r="BM114" s="227" t="s">
        <v>1081</v>
      </c>
    </row>
    <row r="115" s="12" customFormat="1" ht="25.92" customHeight="1">
      <c r="A115" s="12"/>
      <c r="B115" s="200"/>
      <c r="C115" s="201"/>
      <c r="D115" s="202" t="s">
        <v>72</v>
      </c>
      <c r="E115" s="203" t="s">
        <v>4748</v>
      </c>
      <c r="F115" s="203" t="s">
        <v>4748</v>
      </c>
      <c r="G115" s="201"/>
      <c r="H115" s="201"/>
      <c r="I115" s="204"/>
      <c r="J115" s="205">
        <f>BK115</f>
        <v>0</v>
      </c>
      <c r="K115" s="201"/>
      <c r="L115" s="206"/>
      <c r="M115" s="207"/>
      <c r="N115" s="208"/>
      <c r="O115" s="208"/>
      <c r="P115" s="209">
        <f>SUM(P116:P123)</f>
        <v>0</v>
      </c>
      <c r="Q115" s="208"/>
      <c r="R115" s="209">
        <f>SUM(R116:R123)</f>
        <v>0</v>
      </c>
      <c r="S115" s="208"/>
      <c r="T115" s="210">
        <f>SUM(T116:T123)</f>
        <v>0</v>
      </c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R115" s="211" t="s">
        <v>80</v>
      </c>
      <c r="AT115" s="212" t="s">
        <v>72</v>
      </c>
      <c r="AU115" s="212" t="s">
        <v>73</v>
      </c>
      <c r="AY115" s="211" t="s">
        <v>233</v>
      </c>
      <c r="BK115" s="213">
        <f>SUM(BK116:BK123)</f>
        <v>0</v>
      </c>
    </row>
    <row r="116" s="2" customFormat="1" ht="24.15" customHeight="1">
      <c r="A116" s="41"/>
      <c r="B116" s="42"/>
      <c r="C116" s="216" t="s">
        <v>405</v>
      </c>
      <c r="D116" s="216" t="s">
        <v>235</v>
      </c>
      <c r="E116" s="217" t="s">
        <v>4749</v>
      </c>
      <c r="F116" s="218" t="s">
        <v>4750</v>
      </c>
      <c r="G116" s="219" t="s">
        <v>402</v>
      </c>
      <c r="H116" s="220">
        <v>11</v>
      </c>
      <c r="I116" s="221"/>
      <c r="J116" s="222">
        <f>ROUND(I116*H116,2)</f>
        <v>0</v>
      </c>
      <c r="K116" s="218" t="s">
        <v>342</v>
      </c>
      <c r="L116" s="47"/>
      <c r="M116" s="223" t="s">
        <v>21</v>
      </c>
      <c r="N116" s="224" t="s">
        <v>45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240</v>
      </c>
      <c r="AT116" s="227" t="s">
        <v>235</v>
      </c>
      <c r="AU116" s="227" t="s">
        <v>80</v>
      </c>
      <c r="AY116" s="20" t="s">
        <v>233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86</v>
      </c>
      <c r="BK116" s="228">
        <f>ROUND(I116*H116,2)</f>
        <v>0</v>
      </c>
      <c r="BL116" s="20" t="s">
        <v>240</v>
      </c>
      <c r="BM116" s="227" t="s">
        <v>1099</v>
      </c>
    </row>
    <row r="117" s="2" customFormat="1" ht="24.15" customHeight="1">
      <c r="A117" s="41"/>
      <c r="B117" s="42"/>
      <c r="C117" s="216" t="s">
        <v>411</v>
      </c>
      <c r="D117" s="216" t="s">
        <v>235</v>
      </c>
      <c r="E117" s="217" t="s">
        <v>4751</v>
      </c>
      <c r="F117" s="218" t="s">
        <v>4752</v>
      </c>
      <c r="G117" s="219" t="s">
        <v>402</v>
      </c>
      <c r="H117" s="220">
        <v>3</v>
      </c>
      <c r="I117" s="221"/>
      <c r="J117" s="222">
        <f>ROUND(I117*H117,2)</f>
        <v>0</v>
      </c>
      <c r="K117" s="218" t="s">
        <v>342</v>
      </c>
      <c r="L117" s="47"/>
      <c r="M117" s="223" t="s">
        <v>21</v>
      </c>
      <c r="N117" s="224" t="s">
        <v>45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240</v>
      </c>
      <c r="AT117" s="227" t="s">
        <v>235</v>
      </c>
      <c r="AU117" s="227" t="s">
        <v>80</v>
      </c>
      <c r="AY117" s="20" t="s">
        <v>233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86</v>
      </c>
      <c r="BK117" s="228">
        <f>ROUND(I117*H117,2)</f>
        <v>0</v>
      </c>
      <c r="BL117" s="20" t="s">
        <v>240</v>
      </c>
      <c r="BM117" s="227" t="s">
        <v>1109</v>
      </c>
    </row>
    <row r="118" s="2" customFormat="1" ht="24.15" customHeight="1">
      <c r="A118" s="41"/>
      <c r="B118" s="42"/>
      <c r="C118" s="216" t="s">
        <v>415</v>
      </c>
      <c r="D118" s="216" t="s">
        <v>235</v>
      </c>
      <c r="E118" s="217" t="s">
        <v>4753</v>
      </c>
      <c r="F118" s="218" t="s">
        <v>4754</v>
      </c>
      <c r="G118" s="219" t="s">
        <v>402</v>
      </c>
      <c r="H118" s="220">
        <v>42</v>
      </c>
      <c r="I118" s="221"/>
      <c r="J118" s="222">
        <f>ROUND(I118*H118,2)</f>
        <v>0</v>
      </c>
      <c r="K118" s="218" t="s">
        <v>342</v>
      </c>
      <c r="L118" s="47"/>
      <c r="M118" s="223" t="s">
        <v>21</v>
      </c>
      <c r="N118" s="224" t="s">
        <v>45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240</v>
      </c>
      <c r="AT118" s="227" t="s">
        <v>235</v>
      </c>
      <c r="AU118" s="227" t="s">
        <v>80</v>
      </c>
      <c r="AY118" s="20" t="s">
        <v>233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86</v>
      </c>
      <c r="BK118" s="228">
        <f>ROUND(I118*H118,2)</f>
        <v>0</v>
      </c>
      <c r="BL118" s="20" t="s">
        <v>240</v>
      </c>
      <c r="BM118" s="227" t="s">
        <v>1118</v>
      </c>
    </row>
    <row r="119" s="2" customFormat="1" ht="24.15" customHeight="1">
      <c r="A119" s="41"/>
      <c r="B119" s="42"/>
      <c r="C119" s="216" t="s">
        <v>7</v>
      </c>
      <c r="D119" s="216" t="s">
        <v>235</v>
      </c>
      <c r="E119" s="217" t="s">
        <v>4755</v>
      </c>
      <c r="F119" s="218" t="s">
        <v>4756</v>
      </c>
      <c r="G119" s="219" t="s">
        <v>332</v>
      </c>
      <c r="H119" s="220">
        <v>346</v>
      </c>
      <c r="I119" s="221"/>
      <c r="J119" s="222">
        <f>ROUND(I119*H119,2)</f>
        <v>0</v>
      </c>
      <c r="K119" s="218" t="s">
        <v>342</v>
      </c>
      <c r="L119" s="47"/>
      <c r="M119" s="223" t="s">
        <v>21</v>
      </c>
      <c r="N119" s="224" t="s">
        <v>45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240</v>
      </c>
      <c r="AT119" s="227" t="s">
        <v>235</v>
      </c>
      <c r="AU119" s="227" t="s">
        <v>80</v>
      </c>
      <c r="AY119" s="20" t="s">
        <v>233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86</v>
      </c>
      <c r="BK119" s="228">
        <f>ROUND(I119*H119,2)</f>
        <v>0</v>
      </c>
      <c r="BL119" s="20" t="s">
        <v>240</v>
      </c>
      <c r="BM119" s="227" t="s">
        <v>1131</v>
      </c>
    </row>
    <row r="120" s="2" customFormat="1" ht="16.5" customHeight="1">
      <c r="A120" s="41"/>
      <c r="B120" s="42"/>
      <c r="C120" s="216" t="s">
        <v>422</v>
      </c>
      <c r="D120" s="216" t="s">
        <v>235</v>
      </c>
      <c r="E120" s="217" t="s">
        <v>4757</v>
      </c>
      <c r="F120" s="218" t="s">
        <v>4758</v>
      </c>
      <c r="G120" s="219" t="s">
        <v>332</v>
      </c>
      <c r="H120" s="220">
        <v>346</v>
      </c>
      <c r="I120" s="221"/>
      <c r="J120" s="222">
        <f>ROUND(I120*H120,2)</f>
        <v>0</v>
      </c>
      <c r="K120" s="218" t="s">
        <v>342</v>
      </c>
      <c r="L120" s="47"/>
      <c r="M120" s="223" t="s">
        <v>21</v>
      </c>
      <c r="N120" s="224" t="s">
        <v>45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240</v>
      </c>
      <c r="AT120" s="227" t="s">
        <v>235</v>
      </c>
      <c r="AU120" s="227" t="s">
        <v>80</v>
      </c>
      <c r="AY120" s="20" t="s">
        <v>233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86</v>
      </c>
      <c r="BK120" s="228">
        <f>ROUND(I120*H120,2)</f>
        <v>0</v>
      </c>
      <c r="BL120" s="20" t="s">
        <v>240</v>
      </c>
      <c r="BM120" s="227" t="s">
        <v>1169</v>
      </c>
    </row>
    <row r="121" s="2" customFormat="1" ht="16.5" customHeight="1">
      <c r="A121" s="41"/>
      <c r="B121" s="42"/>
      <c r="C121" s="216" t="s">
        <v>427</v>
      </c>
      <c r="D121" s="216" t="s">
        <v>235</v>
      </c>
      <c r="E121" s="217" t="s">
        <v>4759</v>
      </c>
      <c r="F121" s="218" t="s">
        <v>4760</v>
      </c>
      <c r="G121" s="219" t="s">
        <v>402</v>
      </c>
      <c r="H121" s="220">
        <v>28</v>
      </c>
      <c r="I121" s="221"/>
      <c r="J121" s="222">
        <f>ROUND(I121*H121,2)</f>
        <v>0</v>
      </c>
      <c r="K121" s="218" t="s">
        <v>342</v>
      </c>
      <c r="L121" s="47"/>
      <c r="M121" s="223" t="s">
        <v>21</v>
      </c>
      <c r="N121" s="224" t="s">
        <v>45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240</v>
      </c>
      <c r="AT121" s="227" t="s">
        <v>235</v>
      </c>
      <c r="AU121" s="227" t="s">
        <v>80</v>
      </c>
      <c r="AY121" s="20" t="s">
        <v>233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86</v>
      </c>
      <c r="BK121" s="228">
        <f>ROUND(I121*H121,2)</f>
        <v>0</v>
      </c>
      <c r="BL121" s="20" t="s">
        <v>240</v>
      </c>
      <c r="BM121" s="227" t="s">
        <v>1183</v>
      </c>
    </row>
    <row r="122" s="2" customFormat="1" ht="16.5" customHeight="1">
      <c r="A122" s="41"/>
      <c r="B122" s="42"/>
      <c r="C122" s="216" t="s">
        <v>431</v>
      </c>
      <c r="D122" s="216" t="s">
        <v>235</v>
      </c>
      <c r="E122" s="217" t="s">
        <v>4761</v>
      </c>
      <c r="F122" s="218" t="s">
        <v>4762</v>
      </c>
      <c r="G122" s="219" t="s">
        <v>332</v>
      </c>
      <c r="H122" s="220">
        <v>62</v>
      </c>
      <c r="I122" s="221"/>
      <c r="J122" s="222">
        <f>ROUND(I122*H122,2)</f>
        <v>0</v>
      </c>
      <c r="K122" s="218" t="s">
        <v>342</v>
      </c>
      <c r="L122" s="47"/>
      <c r="M122" s="223" t="s">
        <v>21</v>
      </c>
      <c r="N122" s="224" t="s">
        <v>45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240</v>
      </c>
      <c r="AT122" s="227" t="s">
        <v>235</v>
      </c>
      <c r="AU122" s="227" t="s">
        <v>80</v>
      </c>
      <c r="AY122" s="20" t="s">
        <v>233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86</v>
      </c>
      <c r="BK122" s="228">
        <f>ROUND(I122*H122,2)</f>
        <v>0</v>
      </c>
      <c r="BL122" s="20" t="s">
        <v>240</v>
      </c>
      <c r="BM122" s="227" t="s">
        <v>1202</v>
      </c>
    </row>
    <row r="123" s="2" customFormat="1" ht="16.5" customHeight="1">
      <c r="A123" s="41"/>
      <c r="B123" s="42"/>
      <c r="C123" s="216" t="s">
        <v>436</v>
      </c>
      <c r="D123" s="216" t="s">
        <v>235</v>
      </c>
      <c r="E123" s="217" t="s">
        <v>4763</v>
      </c>
      <c r="F123" s="218" t="s">
        <v>4764</v>
      </c>
      <c r="G123" s="219" t="s">
        <v>402</v>
      </c>
      <c r="H123" s="220">
        <v>28</v>
      </c>
      <c r="I123" s="221"/>
      <c r="J123" s="222">
        <f>ROUND(I123*H123,2)</f>
        <v>0</v>
      </c>
      <c r="K123" s="218" t="s">
        <v>342</v>
      </c>
      <c r="L123" s="47"/>
      <c r="M123" s="223" t="s">
        <v>21</v>
      </c>
      <c r="N123" s="224" t="s">
        <v>45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240</v>
      </c>
      <c r="AT123" s="227" t="s">
        <v>235</v>
      </c>
      <c r="AU123" s="227" t="s">
        <v>80</v>
      </c>
      <c r="AY123" s="20" t="s">
        <v>233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86</v>
      </c>
      <c r="BK123" s="228">
        <f>ROUND(I123*H123,2)</f>
        <v>0</v>
      </c>
      <c r="BL123" s="20" t="s">
        <v>240</v>
      </c>
      <c r="BM123" s="227" t="s">
        <v>1211</v>
      </c>
    </row>
    <row r="124" s="12" customFormat="1" ht="25.92" customHeight="1">
      <c r="A124" s="12"/>
      <c r="B124" s="200"/>
      <c r="C124" s="201"/>
      <c r="D124" s="202" t="s">
        <v>72</v>
      </c>
      <c r="E124" s="203" t="s">
        <v>4717</v>
      </c>
      <c r="F124" s="203" t="s">
        <v>4717</v>
      </c>
      <c r="G124" s="201"/>
      <c r="H124" s="201"/>
      <c r="I124" s="204"/>
      <c r="J124" s="205">
        <f>BK124</f>
        <v>0</v>
      </c>
      <c r="K124" s="201"/>
      <c r="L124" s="206"/>
      <c r="M124" s="207"/>
      <c r="N124" s="208"/>
      <c r="O124" s="208"/>
      <c r="P124" s="209">
        <f>SUM(P125:P134)</f>
        <v>0</v>
      </c>
      <c r="Q124" s="208"/>
      <c r="R124" s="209">
        <f>SUM(R125:R134)</f>
        <v>0</v>
      </c>
      <c r="S124" s="208"/>
      <c r="T124" s="210">
        <f>SUM(T125:T134)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11" t="s">
        <v>80</v>
      </c>
      <c r="AT124" s="212" t="s">
        <v>72</v>
      </c>
      <c r="AU124" s="212" t="s">
        <v>73</v>
      </c>
      <c r="AY124" s="211" t="s">
        <v>233</v>
      </c>
      <c r="BK124" s="213">
        <f>SUM(BK125:BK134)</f>
        <v>0</v>
      </c>
    </row>
    <row r="125" s="2" customFormat="1" ht="24.15" customHeight="1">
      <c r="A125" s="41"/>
      <c r="B125" s="42"/>
      <c r="C125" s="216" t="s">
        <v>441</v>
      </c>
      <c r="D125" s="216" t="s">
        <v>235</v>
      </c>
      <c r="E125" s="217" t="s">
        <v>4765</v>
      </c>
      <c r="F125" s="218" t="s">
        <v>4766</v>
      </c>
      <c r="G125" s="219" t="s">
        <v>402</v>
      </c>
      <c r="H125" s="220">
        <v>5</v>
      </c>
      <c r="I125" s="221"/>
      <c r="J125" s="222">
        <f>ROUND(I125*H125,2)</f>
        <v>0</v>
      </c>
      <c r="K125" s="218" t="s">
        <v>342</v>
      </c>
      <c r="L125" s="47"/>
      <c r="M125" s="223" t="s">
        <v>21</v>
      </c>
      <c r="N125" s="224" t="s">
        <v>45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240</v>
      </c>
      <c r="AT125" s="227" t="s">
        <v>235</v>
      </c>
      <c r="AU125" s="227" t="s">
        <v>80</v>
      </c>
      <c r="AY125" s="20" t="s">
        <v>233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86</v>
      </c>
      <c r="BK125" s="228">
        <f>ROUND(I125*H125,2)</f>
        <v>0</v>
      </c>
      <c r="BL125" s="20" t="s">
        <v>240</v>
      </c>
      <c r="BM125" s="227" t="s">
        <v>1226</v>
      </c>
    </row>
    <row r="126" s="2" customFormat="1" ht="24.15" customHeight="1">
      <c r="A126" s="41"/>
      <c r="B126" s="42"/>
      <c r="C126" s="216" t="s">
        <v>447</v>
      </c>
      <c r="D126" s="216" t="s">
        <v>235</v>
      </c>
      <c r="E126" s="217" t="s">
        <v>4767</v>
      </c>
      <c r="F126" s="218" t="s">
        <v>4768</v>
      </c>
      <c r="G126" s="219" t="s">
        <v>402</v>
      </c>
      <c r="H126" s="220">
        <v>1</v>
      </c>
      <c r="I126" s="221"/>
      <c r="J126" s="222">
        <f>ROUND(I126*H126,2)</f>
        <v>0</v>
      </c>
      <c r="K126" s="218" t="s">
        <v>342</v>
      </c>
      <c r="L126" s="47"/>
      <c r="M126" s="223" t="s">
        <v>21</v>
      </c>
      <c r="N126" s="224" t="s">
        <v>45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240</v>
      </c>
      <c r="AT126" s="227" t="s">
        <v>235</v>
      </c>
      <c r="AU126" s="227" t="s">
        <v>80</v>
      </c>
      <c r="AY126" s="20" t="s">
        <v>233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86</v>
      </c>
      <c r="BK126" s="228">
        <f>ROUND(I126*H126,2)</f>
        <v>0</v>
      </c>
      <c r="BL126" s="20" t="s">
        <v>240</v>
      </c>
      <c r="BM126" s="227" t="s">
        <v>1238</v>
      </c>
    </row>
    <row r="127" s="2" customFormat="1" ht="24.15" customHeight="1">
      <c r="A127" s="41"/>
      <c r="B127" s="42"/>
      <c r="C127" s="216" t="s">
        <v>451</v>
      </c>
      <c r="D127" s="216" t="s">
        <v>235</v>
      </c>
      <c r="E127" s="217" t="s">
        <v>4769</v>
      </c>
      <c r="F127" s="218" t="s">
        <v>4770</v>
      </c>
      <c r="G127" s="219" t="s">
        <v>402</v>
      </c>
      <c r="H127" s="220">
        <v>50</v>
      </c>
      <c r="I127" s="221"/>
      <c r="J127" s="222">
        <f>ROUND(I127*H127,2)</f>
        <v>0</v>
      </c>
      <c r="K127" s="218" t="s">
        <v>342</v>
      </c>
      <c r="L127" s="47"/>
      <c r="M127" s="223" t="s">
        <v>21</v>
      </c>
      <c r="N127" s="224" t="s">
        <v>45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240</v>
      </c>
      <c r="AT127" s="227" t="s">
        <v>235</v>
      </c>
      <c r="AU127" s="227" t="s">
        <v>80</v>
      </c>
      <c r="AY127" s="20" t="s">
        <v>233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86</v>
      </c>
      <c r="BK127" s="228">
        <f>ROUND(I127*H127,2)</f>
        <v>0</v>
      </c>
      <c r="BL127" s="20" t="s">
        <v>240</v>
      </c>
      <c r="BM127" s="227" t="s">
        <v>765</v>
      </c>
    </row>
    <row r="128" s="2" customFormat="1" ht="24.15" customHeight="1">
      <c r="A128" s="41"/>
      <c r="B128" s="42"/>
      <c r="C128" s="216" t="s">
        <v>456</v>
      </c>
      <c r="D128" s="216" t="s">
        <v>235</v>
      </c>
      <c r="E128" s="217" t="s">
        <v>4771</v>
      </c>
      <c r="F128" s="218" t="s">
        <v>4772</v>
      </c>
      <c r="G128" s="219" t="s">
        <v>332</v>
      </c>
      <c r="H128" s="220">
        <v>154</v>
      </c>
      <c r="I128" s="221"/>
      <c r="J128" s="222">
        <f>ROUND(I128*H128,2)</f>
        <v>0</v>
      </c>
      <c r="K128" s="218" t="s">
        <v>342</v>
      </c>
      <c r="L128" s="47"/>
      <c r="M128" s="223" t="s">
        <v>21</v>
      </c>
      <c r="N128" s="224" t="s">
        <v>45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240</v>
      </c>
      <c r="AT128" s="227" t="s">
        <v>235</v>
      </c>
      <c r="AU128" s="227" t="s">
        <v>80</v>
      </c>
      <c r="AY128" s="20" t="s">
        <v>233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86</v>
      </c>
      <c r="BK128" s="228">
        <f>ROUND(I128*H128,2)</f>
        <v>0</v>
      </c>
      <c r="BL128" s="20" t="s">
        <v>240</v>
      </c>
      <c r="BM128" s="227" t="s">
        <v>1264</v>
      </c>
    </row>
    <row r="129" s="2" customFormat="1" ht="16.5" customHeight="1">
      <c r="A129" s="41"/>
      <c r="B129" s="42"/>
      <c r="C129" s="216" t="s">
        <v>465</v>
      </c>
      <c r="D129" s="216" t="s">
        <v>235</v>
      </c>
      <c r="E129" s="217" t="s">
        <v>4757</v>
      </c>
      <c r="F129" s="218" t="s">
        <v>4758</v>
      </c>
      <c r="G129" s="219" t="s">
        <v>332</v>
      </c>
      <c r="H129" s="220">
        <v>154</v>
      </c>
      <c r="I129" s="221"/>
      <c r="J129" s="222">
        <f>ROUND(I129*H129,2)</f>
        <v>0</v>
      </c>
      <c r="K129" s="218" t="s">
        <v>342</v>
      </c>
      <c r="L129" s="47"/>
      <c r="M129" s="223" t="s">
        <v>21</v>
      </c>
      <c r="N129" s="224" t="s">
        <v>45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240</v>
      </c>
      <c r="AT129" s="227" t="s">
        <v>235</v>
      </c>
      <c r="AU129" s="227" t="s">
        <v>80</v>
      </c>
      <c r="AY129" s="20" t="s">
        <v>233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86</v>
      </c>
      <c r="BK129" s="228">
        <f>ROUND(I129*H129,2)</f>
        <v>0</v>
      </c>
      <c r="BL129" s="20" t="s">
        <v>240</v>
      </c>
      <c r="BM129" s="227" t="s">
        <v>1277</v>
      </c>
    </row>
    <row r="130" s="2" customFormat="1" ht="16.5" customHeight="1">
      <c r="A130" s="41"/>
      <c r="B130" s="42"/>
      <c r="C130" s="216" t="s">
        <v>470</v>
      </c>
      <c r="D130" s="216" t="s">
        <v>235</v>
      </c>
      <c r="E130" s="217" t="s">
        <v>4773</v>
      </c>
      <c r="F130" s="218" t="s">
        <v>4774</v>
      </c>
      <c r="G130" s="219" t="s">
        <v>402</v>
      </c>
      <c r="H130" s="220">
        <v>50</v>
      </c>
      <c r="I130" s="221"/>
      <c r="J130" s="222">
        <f>ROUND(I130*H130,2)</f>
        <v>0</v>
      </c>
      <c r="K130" s="218" t="s">
        <v>342</v>
      </c>
      <c r="L130" s="47"/>
      <c r="M130" s="223" t="s">
        <v>21</v>
      </c>
      <c r="N130" s="224" t="s">
        <v>45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240</v>
      </c>
      <c r="AT130" s="227" t="s">
        <v>235</v>
      </c>
      <c r="AU130" s="227" t="s">
        <v>80</v>
      </c>
      <c r="AY130" s="20" t="s">
        <v>233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86</v>
      </c>
      <c r="BK130" s="228">
        <f>ROUND(I130*H130,2)</f>
        <v>0</v>
      </c>
      <c r="BL130" s="20" t="s">
        <v>240</v>
      </c>
      <c r="BM130" s="227" t="s">
        <v>1297</v>
      </c>
    </row>
    <row r="131" s="2" customFormat="1" ht="16.5" customHeight="1">
      <c r="A131" s="41"/>
      <c r="B131" s="42"/>
      <c r="C131" s="216" t="s">
        <v>569</v>
      </c>
      <c r="D131" s="216" t="s">
        <v>235</v>
      </c>
      <c r="E131" s="217" t="s">
        <v>4775</v>
      </c>
      <c r="F131" s="218" t="s">
        <v>4776</v>
      </c>
      <c r="G131" s="219" t="s">
        <v>402</v>
      </c>
      <c r="H131" s="220">
        <v>50</v>
      </c>
      <c r="I131" s="221"/>
      <c r="J131" s="222">
        <f>ROUND(I131*H131,2)</f>
        <v>0</v>
      </c>
      <c r="K131" s="218" t="s">
        <v>342</v>
      </c>
      <c r="L131" s="47"/>
      <c r="M131" s="223" t="s">
        <v>21</v>
      </c>
      <c r="N131" s="224" t="s">
        <v>45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240</v>
      </c>
      <c r="AT131" s="227" t="s">
        <v>235</v>
      </c>
      <c r="AU131" s="227" t="s">
        <v>80</v>
      </c>
      <c r="AY131" s="20" t="s">
        <v>233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86</v>
      </c>
      <c r="BK131" s="228">
        <f>ROUND(I131*H131,2)</f>
        <v>0</v>
      </c>
      <c r="BL131" s="20" t="s">
        <v>240</v>
      </c>
      <c r="BM131" s="227" t="s">
        <v>1307</v>
      </c>
    </row>
    <row r="132" s="2" customFormat="1" ht="16.5" customHeight="1">
      <c r="A132" s="41"/>
      <c r="B132" s="42"/>
      <c r="C132" s="216" t="s">
        <v>1076</v>
      </c>
      <c r="D132" s="216" t="s">
        <v>235</v>
      </c>
      <c r="E132" s="217" t="s">
        <v>4777</v>
      </c>
      <c r="F132" s="218" t="s">
        <v>4778</v>
      </c>
      <c r="G132" s="219" t="s">
        <v>402</v>
      </c>
      <c r="H132" s="220">
        <v>200</v>
      </c>
      <c r="I132" s="221"/>
      <c r="J132" s="222">
        <f>ROUND(I132*H132,2)</f>
        <v>0</v>
      </c>
      <c r="K132" s="218" t="s">
        <v>342</v>
      </c>
      <c r="L132" s="47"/>
      <c r="M132" s="223" t="s">
        <v>21</v>
      </c>
      <c r="N132" s="224" t="s">
        <v>45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240</v>
      </c>
      <c r="AT132" s="227" t="s">
        <v>235</v>
      </c>
      <c r="AU132" s="227" t="s">
        <v>80</v>
      </c>
      <c r="AY132" s="20" t="s">
        <v>233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86</v>
      </c>
      <c r="BK132" s="228">
        <f>ROUND(I132*H132,2)</f>
        <v>0</v>
      </c>
      <c r="BL132" s="20" t="s">
        <v>240</v>
      </c>
      <c r="BM132" s="227" t="s">
        <v>1318</v>
      </c>
    </row>
    <row r="133" s="2" customFormat="1" ht="16.5" customHeight="1">
      <c r="A133" s="41"/>
      <c r="B133" s="42"/>
      <c r="C133" s="216" t="s">
        <v>1081</v>
      </c>
      <c r="D133" s="216" t="s">
        <v>235</v>
      </c>
      <c r="E133" s="217" t="s">
        <v>4761</v>
      </c>
      <c r="F133" s="218" t="s">
        <v>4762</v>
      </c>
      <c r="G133" s="219" t="s">
        <v>332</v>
      </c>
      <c r="H133" s="220">
        <v>50</v>
      </c>
      <c r="I133" s="221"/>
      <c r="J133" s="222">
        <f>ROUND(I133*H133,2)</f>
        <v>0</v>
      </c>
      <c r="K133" s="218" t="s">
        <v>342</v>
      </c>
      <c r="L133" s="47"/>
      <c r="M133" s="223" t="s">
        <v>21</v>
      </c>
      <c r="N133" s="224" t="s">
        <v>45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240</v>
      </c>
      <c r="AT133" s="227" t="s">
        <v>235</v>
      </c>
      <c r="AU133" s="227" t="s">
        <v>80</v>
      </c>
      <c r="AY133" s="20" t="s">
        <v>233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86</v>
      </c>
      <c r="BK133" s="228">
        <f>ROUND(I133*H133,2)</f>
        <v>0</v>
      </c>
      <c r="BL133" s="20" t="s">
        <v>240</v>
      </c>
      <c r="BM133" s="227" t="s">
        <v>1330</v>
      </c>
    </row>
    <row r="134" s="2" customFormat="1" ht="16.5" customHeight="1">
      <c r="A134" s="41"/>
      <c r="B134" s="42"/>
      <c r="C134" s="216" t="s">
        <v>1086</v>
      </c>
      <c r="D134" s="216" t="s">
        <v>235</v>
      </c>
      <c r="E134" s="217" t="s">
        <v>4763</v>
      </c>
      <c r="F134" s="218" t="s">
        <v>4764</v>
      </c>
      <c r="G134" s="219" t="s">
        <v>402</v>
      </c>
      <c r="H134" s="220">
        <v>50</v>
      </c>
      <c r="I134" s="221"/>
      <c r="J134" s="222">
        <f>ROUND(I134*H134,2)</f>
        <v>0</v>
      </c>
      <c r="K134" s="218" t="s">
        <v>342</v>
      </c>
      <c r="L134" s="47"/>
      <c r="M134" s="223" t="s">
        <v>21</v>
      </c>
      <c r="N134" s="224" t="s">
        <v>45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240</v>
      </c>
      <c r="AT134" s="227" t="s">
        <v>235</v>
      </c>
      <c r="AU134" s="227" t="s">
        <v>80</v>
      </c>
      <c r="AY134" s="20" t="s">
        <v>233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86</v>
      </c>
      <c r="BK134" s="228">
        <f>ROUND(I134*H134,2)</f>
        <v>0</v>
      </c>
      <c r="BL134" s="20" t="s">
        <v>240</v>
      </c>
      <c r="BM134" s="227" t="s">
        <v>1343</v>
      </c>
    </row>
    <row r="135" s="12" customFormat="1" ht="25.92" customHeight="1">
      <c r="A135" s="12"/>
      <c r="B135" s="200"/>
      <c r="C135" s="201"/>
      <c r="D135" s="202" t="s">
        <v>72</v>
      </c>
      <c r="E135" s="203" t="s">
        <v>4748</v>
      </c>
      <c r="F135" s="203" t="s">
        <v>4748</v>
      </c>
      <c r="G135" s="201"/>
      <c r="H135" s="201"/>
      <c r="I135" s="204"/>
      <c r="J135" s="205">
        <f>BK135</f>
        <v>0</v>
      </c>
      <c r="K135" s="201"/>
      <c r="L135" s="206"/>
      <c r="M135" s="207"/>
      <c r="N135" s="208"/>
      <c r="O135" s="208"/>
      <c r="P135" s="209">
        <f>P136+SUM(P137:P146)</f>
        <v>0</v>
      </c>
      <c r="Q135" s="208"/>
      <c r="R135" s="209">
        <f>R136+SUM(R137:R146)</f>
        <v>0</v>
      </c>
      <c r="S135" s="208"/>
      <c r="T135" s="210">
        <f>T136+SUM(T137:T146)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11" t="s">
        <v>80</v>
      </c>
      <c r="AT135" s="212" t="s">
        <v>72</v>
      </c>
      <c r="AU135" s="212" t="s">
        <v>73</v>
      </c>
      <c r="AY135" s="211" t="s">
        <v>233</v>
      </c>
      <c r="BK135" s="213">
        <f>BK136+SUM(BK137:BK146)</f>
        <v>0</v>
      </c>
    </row>
    <row r="136" s="2" customFormat="1" ht="24.15" customHeight="1">
      <c r="A136" s="41"/>
      <c r="B136" s="42"/>
      <c r="C136" s="216" t="s">
        <v>1099</v>
      </c>
      <c r="D136" s="216" t="s">
        <v>235</v>
      </c>
      <c r="E136" s="217" t="s">
        <v>4779</v>
      </c>
      <c r="F136" s="218" t="s">
        <v>4780</v>
      </c>
      <c r="G136" s="219" t="s">
        <v>402</v>
      </c>
      <c r="H136" s="220">
        <v>35</v>
      </c>
      <c r="I136" s="221"/>
      <c r="J136" s="222">
        <f>ROUND(I136*H136,2)</f>
        <v>0</v>
      </c>
      <c r="K136" s="218" t="s">
        <v>342</v>
      </c>
      <c r="L136" s="47"/>
      <c r="M136" s="223" t="s">
        <v>21</v>
      </c>
      <c r="N136" s="224" t="s">
        <v>45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240</v>
      </c>
      <c r="AT136" s="227" t="s">
        <v>235</v>
      </c>
      <c r="AU136" s="227" t="s">
        <v>80</v>
      </c>
      <c r="AY136" s="20" t="s">
        <v>233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86</v>
      </c>
      <c r="BK136" s="228">
        <f>ROUND(I136*H136,2)</f>
        <v>0</v>
      </c>
      <c r="BL136" s="20" t="s">
        <v>240</v>
      </c>
      <c r="BM136" s="227" t="s">
        <v>1357</v>
      </c>
    </row>
    <row r="137" s="2" customFormat="1" ht="21.75" customHeight="1">
      <c r="A137" s="41"/>
      <c r="B137" s="42"/>
      <c r="C137" s="216" t="s">
        <v>1104</v>
      </c>
      <c r="D137" s="216" t="s">
        <v>235</v>
      </c>
      <c r="E137" s="217" t="s">
        <v>4781</v>
      </c>
      <c r="F137" s="218" t="s">
        <v>4782</v>
      </c>
      <c r="G137" s="219" t="s">
        <v>402</v>
      </c>
      <c r="H137" s="220">
        <v>50</v>
      </c>
      <c r="I137" s="221"/>
      <c r="J137" s="222">
        <f>ROUND(I137*H137,2)</f>
        <v>0</v>
      </c>
      <c r="K137" s="218" t="s">
        <v>342</v>
      </c>
      <c r="L137" s="47"/>
      <c r="M137" s="223" t="s">
        <v>21</v>
      </c>
      <c r="N137" s="224" t="s">
        <v>45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240</v>
      </c>
      <c r="AT137" s="227" t="s">
        <v>235</v>
      </c>
      <c r="AU137" s="227" t="s">
        <v>80</v>
      </c>
      <c r="AY137" s="20" t="s">
        <v>233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86</v>
      </c>
      <c r="BK137" s="228">
        <f>ROUND(I137*H137,2)</f>
        <v>0</v>
      </c>
      <c r="BL137" s="20" t="s">
        <v>240</v>
      </c>
      <c r="BM137" s="227" t="s">
        <v>1367</v>
      </c>
    </row>
    <row r="138" s="2" customFormat="1" ht="24.15" customHeight="1">
      <c r="A138" s="41"/>
      <c r="B138" s="42"/>
      <c r="C138" s="216" t="s">
        <v>1109</v>
      </c>
      <c r="D138" s="216" t="s">
        <v>235</v>
      </c>
      <c r="E138" s="217" t="s">
        <v>4783</v>
      </c>
      <c r="F138" s="218" t="s">
        <v>4784</v>
      </c>
      <c r="G138" s="219" t="s">
        <v>402</v>
      </c>
      <c r="H138" s="220">
        <v>4</v>
      </c>
      <c r="I138" s="221"/>
      <c r="J138" s="222">
        <f>ROUND(I138*H138,2)</f>
        <v>0</v>
      </c>
      <c r="K138" s="218" t="s">
        <v>342</v>
      </c>
      <c r="L138" s="47"/>
      <c r="M138" s="223" t="s">
        <v>21</v>
      </c>
      <c r="N138" s="224" t="s">
        <v>45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240</v>
      </c>
      <c r="AT138" s="227" t="s">
        <v>235</v>
      </c>
      <c r="AU138" s="227" t="s">
        <v>80</v>
      </c>
      <c r="AY138" s="20" t="s">
        <v>233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86</v>
      </c>
      <c r="BK138" s="228">
        <f>ROUND(I138*H138,2)</f>
        <v>0</v>
      </c>
      <c r="BL138" s="20" t="s">
        <v>240</v>
      </c>
      <c r="BM138" s="227" t="s">
        <v>1384</v>
      </c>
    </row>
    <row r="139" s="2" customFormat="1" ht="24.15" customHeight="1">
      <c r="A139" s="41"/>
      <c r="B139" s="42"/>
      <c r="C139" s="216" t="s">
        <v>1114</v>
      </c>
      <c r="D139" s="216" t="s">
        <v>235</v>
      </c>
      <c r="E139" s="217" t="s">
        <v>4755</v>
      </c>
      <c r="F139" s="218" t="s">
        <v>4756</v>
      </c>
      <c r="G139" s="219" t="s">
        <v>332</v>
      </c>
      <c r="H139" s="220">
        <v>174</v>
      </c>
      <c r="I139" s="221"/>
      <c r="J139" s="222">
        <f>ROUND(I139*H139,2)</f>
        <v>0</v>
      </c>
      <c r="K139" s="218" t="s">
        <v>342</v>
      </c>
      <c r="L139" s="47"/>
      <c r="M139" s="223" t="s">
        <v>21</v>
      </c>
      <c r="N139" s="224" t="s">
        <v>45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240</v>
      </c>
      <c r="AT139" s="227" t="s">
        <v>235</v>
      </c>
      <c r="AU139" s="227" t="s">
        <v>80</v>
      </c>
      <c r="AY139" s="20" t="s">
        <v>233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86</v>
      </c>
      <c r="BK139" s="228">
        <f>ROUND(I139*H139,2)</f>
        <v>0</v>
      </c>
      <c r="BL139" s="20" t="s">
        <v>240</v>
      </c>
      <c r="BM139" s="227" t="s">
        <v>1406</v>
      </c>
    </row>
    <row r="140" s="2" customFormat="1" ht="16.5" customHeight="1">
      <c r="A140" s="41"/>
      <c r="B140" s="42"/>
      <c r="C140" s="216" t="s">
        <v>1118</v>
      </c>
      <c r="D140" s="216" t="s">
        <v>235</v>
      </c>
      <c r="E140" s="217" t="s">
        <v>4757</v>
      </c>
      <c r="F140" s="218" t="s">
        <v>4758</v>
      </c>
      <c r="G140" s="219" t="s">
        <v>332</v>
      </c>
      <c r="H140" s="220">
        <v>174</v>
      </c>
      <c r="I140" s="221"/>
      <c r="J140" s="222">
        <f>ROUND(I140*H140,2)</f>
        <v>0</v>
      </c>
      <c r="K140" s="218" t="s">
        <v>342</v>
      </c>
      <c r="L140" s="47"/>
      <c r="M140" s="223" t="s">
        <v>21</v>
      </c>
      <c r="N140" s="224" t="s">
        <v>45</v>
      </c>
      <c r="O140" s="87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240</v>
      </c>
      <c r="AT140" s="227" t="s">
        <v>235</v>
      </c>
      <c r="AU140" s="227" t="s">
        <v>80</v>
      </c>
      <c r="AY140" s="20" t="s">
        <v>233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86</v>
      </c>
      <c r="BK140" s="228">
        <f>ROUND(I140*H140,2)</f>
        <v>0</v>
      </c>
      <c r="BL140" s="20" t="s">
        <v>240</v>
      </c>
      <c r="BM140" s="227" t="s">
        <v>1417</v>
      </c>
    </row>
    <row r="141" s="2" customFormat="1" ht="16.5" customHeight="1">
      <c r="A141" s="41"/>
      <c r="B141" s="42"/>
      <c r="C141" s="216" t="s">
        <v>1126</v>
      </c>
      <c r="D141" s="216" t="s">
        <v>235</v>
      </c>
      <c r="E141" s="217" t="s">
        <v>4759</v>
      </c>
      <c r="F141" s="218" t="s">
        <v>4760</v>
      </c>
      <c r="G141" s="219" t="s">
        <v>402</v>
      </c>
      <c r="H141" s="220">
        <v>54</v>
      </c>
      <c r="I141" s="221"/>
      <c r="J141" s="222">
        <f>ROUND(I141*H141,2)</f>
        <v>0</v>
      </c>
      <c r="K141" s="218" t="s">
        <v>342</v>
      </c>
      <c r="L141" s="47"/>
      <c r="M141" s="223" t="s">
        <v>21</v>
      </c>
      <c r="N141" s="224" t="s">
        <v>45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240</v>
      </c>
      <c r="AT141" s="227" t="s">
        <v>235</v>
      </c>
      <c r="AU141" s="227" t="s">
        <v>80</v>
      </c>
      <c r="AY141" s="20" t="s">
        <v>233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86</v>
      </c>
      <c r="BK141" s="228">
        <f>ROUND(I141*H141,2)</f>
        <v>0</v>
      </c>
      <c r="BL141" s="20" t="s">
        <v>240</v>
      </c>
      <c r="BM141" s="227" t="s">
        <v>1433</v>
      </c>
    </row>
    <row r="142" s="2" customFormat="1" ht="16.5" customHeight="1">
      <c r="A142" s="41"/>
      <c r="B142" s="42"/>
      <c r="C142" s="216" t="s">
        <v>1131</v>
      </c>
      <c r="D142" s="216" t="s">
        <v>235</v>
      </c>
      <c r="E142" s="217" t="s">
        <v>4785</v>
      </c>
      <c r="F142" s="218" t="s">
        <v>4786</v>
      </c>
      <c r="G142" s="219" t="s">
        <v>402</v>
      </c>
      <c r="H142" s="220">
        <v>54</v>
      </c>
      <c r="I142" s="221"/>
      <c r="J142" s="222">
        <f>ROUND(I142*H142,2)</f>
        <v>0</v>
      </c>
      <c r="K142" s="218" t="s">
        <v>342</v>
      </c>
      <c r="L142" s="47"/>
      <c r="M142" s="223" t="s">
        <v>21</v>
      </c>
      <c r="N142" s="224" t="s">
        <v>45</v>
      </c>
      <c r="O142" s="87"/>
      <c r="P142" s="225">
        <f>O142*H142</f>
        <v>0</v>
      </c>
      <c r="Q142" s="225">
        <v>0</v>
      </c>
      <c r="R142" s="225">
        <f>Q142*H142</f>
        <v>0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240</v>
      </c>
      <c r="AT142" s="227" t="s">
        <v>235</v>
      </c>
      <c r="AU142" s="227" t="s">
        <v>80</v>
      </c>
      <c r="AY142" s="20" t="s">
        <v>233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86</v>
      </c>
      <c r="BK142" s="228">
        <f>ROUND(I142*H142,2)</f>
        <v>0</v>
      </c>
      <c r="BL142" s="20" t="s">
        <v>240</v>
      </c>
      <c r="BM142" s="227" t="s">
        <v>1445</v>
      </c>
    </row>
    <row r="143" s="2" customFormat="1" ht="16.5" customHeight="1">
      <c r="A143" s="41"/>
      <c r="B143" s="42"/>
      <c r="C143" s="216" t="s">
        <v>1164</v>
      </c>
      <c r="D143" s="216" t="s">
        <v>235</v>
      </c>
      <c r="E143" s="217" t="s">
        <v>4761</v>
      </c>
      <c r="F143" s="218" t="s">
        <v>4762</v>
      </c>
      <c r="G143" s="219" t="s">
        <v>332</v>
      </c>
      <c r="H143" s="220">
        <v>54</v>
      </c>
      <c r="I143" s="221"/>
      <c r="J143" s="222">
        <f>ROUND(I143*H143,2)</f>
        <v>0</v>
      </c>
      <c r="K143" s="218" t="s">
        <v>342</v>
      </c>
      <c r="L143" s="47"/>
      <c r="M143" s="223" t="s">
        <v>21</v>
      </c>
      <c r="N143" s="224" t="s">
        <v>45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240</v>
      </c>
      <c r="AT143" s="227" t="s">
        <v>235</v>
      </c>
      <c r="AU143" s="227" t="s">
        <v>80</v>
      </c>
      <c r="AY143" s="20" t="s">
        <v>233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86</v>
      </c>
      <c r="BK143" s="228">
        <f>ROUND(I143*H143,2)</f>
        <v>0</v>
      </c>
      <c r="BL143" s="20" t="s">
        <v>240</v>
      </c>
      <c r="BM143" s="227" t="s">
        <v>1456</v>
      </c>
    </row>
    <row r="144" s="2" customFormat="1" ht="24.15" customHeight="1">
      <c r="A144" s="41"/>
      <c r="B144" s="42"/>
      <c r="C144" s="216" t="s">
        <v>1169</v>
      </c>
      <c r="D144" s="216" t="s">
        <v>235</v>
      </c>
      <c r="E144" s="217" t="s">
        <v>4787</v>
      </c>
      <c r="F144" s="218" t="s">
        <v>4788</v>
      </c>
      <c r="G144" s="219" t="s">
        <v>4789</v>
      </c>
      <c r="H144" s="220">
        <v>170</v>
      </c>
      <c r="I144" s="221"/>
      <c r="J144" s="222">
        <f>ROUND(I144*H144,2)</f>
        <v>0</v>
      </c>
      <c r="K144" s="218" t="s">
        <v>342</v>
      </c>
      <c r="L144" s="47"/>
      <c r="M144" s="223" t="s">
        <v>21</v>
      </c>
      <c r="N144" s="224" t="s">
        <v>45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240</v>
      </c>
      <c r="AT144" s="227" t="s">
        <v>235</v>
      </c>
      <c r="AU144" s="227" t="s">
        <v>80</v>
      </c>
      <c r="AY144" s="20" t="s">
        <v>233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86</v>
      </c>
      <c r="BK144" s="228">
        <f>ROUND(I144*H144,2)</f>
        <v>0</v>
      </c>
      <c r="BL144" s="20" t="s">
        <v>240</v>
      </c>
      <c r="BM144" s="227" t="s">
        <v>1469</v>
      </c>
    </row>
    <row r="145" s="2" customFormat="1" ht="33" customHeight="1">
      <c r="A145" s="41"/>
      <c r="B145" s="42"/>
      <c r="C145" s="216" t="s">
        <v>1174</v>
      </c>
      <c r="D145" s="216" t="s">
        <v>235</v>
      </c>
      <c r="E145" s="217" t="s">
        <v>4790</v>
      </c>
      <c r="F145" s="218" t="s">
        <v>4791</v>
      </c>
      <c r="G145" s="219" t="s">
        <v>402</v>
      </c>
      <c r="H145" s="220">
        <v>50</v>
      </c>
      <c r="I145" s="221"/>
      <c r="J145" s="222">
        <f>ROUND(I145*H145,2)</f>
        <v>0</v>
      </c>
      <c r="K145" s="218" t="s">
        <v>342</v>
      </c>
      <c r="L145" s="47"/>
      <c r="M145" s="223" t="s">
        <v>21</v>
      </c>
      <c r="N145" s="224" t="s">
        <v>45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240</v>
      </c>
      <c r="AT145" s="227" t="s">
        <v>235</v>
      </c>
      <c r="AU145" s="227" t="s">
        <v>80</v>
      </c>
      <c r="AY145" s="20" t="s">
        <v>233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86</v>
      </c>
      <c r="BK145" s="228">
        <f>ROUND(I145*H145,2)</f>
        <v>0</v>
      </c>
      <c r="BL145" s="20" t="s">
        <v>240</v>
      </c>
      <c r="BM145" s="227" t="s">
        <v>1482</v>
      </c>
    </row>
    <row r="146" s="12" customFormat="1" ht="22.8" customHeight="1">
      <c r="A146" s="12"/>
      <c r="B146" s="200"/>
      <c r="C146" s="201"/>
      <c r="D146" s="202" t="s">
        <v>72</v>
      </c>
      <c r="E146" s="214" t="s">
        <v>480</v>
      </c>
      <c r="F146" s="214" t="s">
        <v>21</v>
      </c>
      <c r="G146" s="201"/>
      <c r="H146" s="201"/>
      <c r="I146" s="204"/>
      <c r="J146" s="215">
        <f>BK146</f>
        <v>0</v>
      </c>
      <c r="K146" s="201"/>
      <c r="L146" s="206"/>
      <c r="M146" s="207"/>
      <c r="N146" s="208"/>
      <c r="O146" s="208"/>
      <c r="P146" s="209">
        <f>SUM(P147:P158)</f>
        <v>0</v>
      </c>
      <c r="Q146" s="208"/>
      <c r="R146" s="209">
        <f>SUM(R147:R158)</f>
        <v>0</v>
      </c>
      <c r="S146" s="208"/>
      <c r="T146" s="210">
        <f>SUM(T147:T158)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11" t="s">
        <v>80</v>
      </c>
      <c r="AT146" s="212" t="s">
        <v>72</v>
      </c>
      <c r="AU146" s="212" t="s">
        <v>80</v>
      </c>
      <c r="AY146" s="211" t="s">
        <v>233</v>
      </c>
      <c r="BK146" s="213">
        <f>SUM(BK147:BK158)</f>
        <v>0</v>
      </c>
    </row>
    <row r="147" s="2" customFormat="1" ht="37.8" customHeight="1">
      <c r="A147" s="41"/>
      <c r="B147" s="42"/>
      <c r="C147" s="216" t="s">
        <v>1183</v>
      </c>
      <c r="D147" s="216" t="s">
        <v>235</v>
      </c>
      <c r="E147" s="217" t="s">
        <v>4792</v>
      </c>
      <c r="F147" s="218" t="s">
        <v>4793</v>
      </c>
      <c r="G147" s="219" t="s">
        <v>402</v>
      </c>
      <c r="H147" s="220">
        <v>12</v>
      </c>
      <c r="I147" s="221"/>
      <c r="J147" s="222">
        <f>ROUND(I147*H147,2)</f>
        <v>0</v>
      </c>
      <c r="K147" s="218" t="s">
        <v>342</v>
      </c>
      <c r="L147" s="47"/>
      <c r="M147" s="223" t="s">
        <v>21</v>
      </c>
      <c r="N147" s="224" t="s">
        <v>45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240</v>
      </c>
      <c r="AT147" s="227" t="s">
        <v>235</v>
      </c>
      <c r="AU147" s="227" t="s">
        <v>86</v>
      </c>
      <c r="AY147" s="20" t="s">
        <v>233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86</v>
      </c>
      <c r="BK147" s="228">
        <f>ROUND(I147*H147,2)</f>
        <v>0</v>
      </c>
      <c r="BL147" s="20" t="s">
        <v>240</v>
      </c>
      <c r="BM147" s="227" t="s">
        <v>1492</v>
      </c>
    </row>
    <row r="148" s="2" customFormat="1" ht="37.8" customHeight="1">
      <c r="A148" s="41"/>
      <c r="B148" s="42"/>
      <c r="C148" s="216" t="s">
        <v>1188</v>
      </c>
      <c r="D148" s="216" t="s">
        <v>235</v>
      </c>
      <c r="E148" s="217" t="s">
        <v>4792</v>
      </c>
      <c r="F148" s="218" t="s">
        <v>4793</v>
      </c>
      <c r="G148" s="219" t="s">
        <v>402</v>
      </c>
      <c r="H148" s="220">
        <v>14</v>
      </c>
      <c r="I148" s="221"/>
      <c r="J148" s="222">
        <f>ROUND(I148*H148,2)</f>
        <v>0</v>
      </c>
      <c r="K148" s="218" t="s">
        <v>342</v>
      </c>
      <c r="L148" s="47"/>
      <c r="M148" s="223" t="s">
        <v>21</v>
      </c>
      <c r="N148" s="224" t="s">
        <v>45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240</v>
      </c>
      <c r="AT148" s="227" t="s">
        <v>235</v>
      </c>
      <c r="AU148" s="227" t="s">
        <v>86</v>
      </c>
      <c r="AY148" s="20" t="s">
        <v>233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86</v>
      </c>
      <c r="BK148" s="228">
        <f>ROUND(I148*H148,2)</f>
        <v>0</v>
      </c>
      <c r="BL148" s="20" t="s">
        <v>240</v>
      </c>
      <c r="BM148" s="227" t="s">
        <v>1510</v>
      </c>
    </row>
    <row r="149" s="2" customFormat="1" ht="33" customHeight="1">
      <c r="A149" s="41"/>
      <c r="B149" s="42"/>
      <c r="C149" s="216" t="s">
        <v>1202</v>
      </c>
      <c r="D149" s="216" t="s">
        <v>235</v>
      </c>
      <c r="E149" s="217" t="s">
        <v>4794</v>
      </c>
      <c r="F149" s="218" t="s">
        <v>4795</v>
      </c>
      <c r="G149" s="219" t="s">
        <v>402</v>
      </c>
      <c r="H149" s="220">
        <v>14</v>
      </c>
      <c r="I149" s="221"/>
      <c r="J149" s="222">
        <f>ROUND(I149*H149,2)</f>
        <v>0</v>
      </c>
      <c r="K149" s="218" t="s">
        <v>342</v>
      </c>
      <c r="L149" s="47"/>
      <c r="M149" s="223" t="s">
        <v>21</v>
      </c>
      <c r="N149" s="224" t="s">
        <v>45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240</v>
      </c>
      <c r="AT149" s="227" t="s">
        <v>235</v>
      </c>
      <c r="AU149" s="227" t="s">
        <v>86</v>
      </c>
      <c r="AY149" s="20" t="s">
        <v>233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86</v>
      </c>
      <c r="BK149" s="228">
        <f>ROUND(I149*H149,2)</f>
        <v>0</v>
      </c>
      <c r="BL149" s="20" t="s">
        <v>240</v>
      </c>
      <c r="BM149" s="227" t="s">
        <v>1521</v>
      </c>
    </row>
    <row r="150" s="2" customFormat="1" ht="37.8" customHeight="1">
      <c r="A150" s="41"/>
      <c r="B150" s="42"/>
      <c r="C150" s="216" t="s">
        <v>1206</v>
      </c>
      <c r="D150" s="216" t="s">
        <v>235</v>
      </c>
      <c r="E150" s="217" t="s">
        <v>4796</v>
      </c>
      <c r="F150" s="218" t="s">
        <v>4797</v>
      </c>
      <c r="G150" s="219" t="s">
        <v>402</v>
      </c>
      <c r="H150" s="220">
        <v>18</v>
      </c>
      <c r="I150" s="221"/>
      <c r="J150" s="222">
        <f>ROUND(I150*H150,2)</f>
        <v>0</v>
      </c>
      <c r="K150" s="218" t="s">
        <v>342</v>
      </c>
      <c r="L150" s="47"/>
      <c r="M150" s="223" t="s">
        <v>21</v>
      </c>
      <c r="N150" s="224" t="s">
        <v>45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240</v>
      </c>
      <c r="AT150" s="227" t="s">
        <v>235</v>
      </c>
      <c r="AU150" s="227" t="s">
        <v>86</v>
      </c>
      <c r="AY150" s="20" t="s">
        <v>233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86</v>
      </c>
      <c r="BK150" s="228">
        <f>ROUND(I150*H150,2)</f>
        <v>0</v>
      </c>
      <c r="BL150" s="20" t="s">
        <v>240</v>
      </c>
      <c r="BM150" s="227" t="s">
        <v>1540</v>
      </c>
    </row>
    <row r="151" s="2" customFormat="1" ht="33" customHeight="1">
      <c r="A151" s="41"/>
      <c r="B151" s="42"/>
      <c r="C151" s="216" t="s">
        <v>1211</v>
      </c>
      <c r="D151" s="216" t="s">
        <v>235</v>
      </c>
      <c r="E151" s="217" t="s">
        <v>4798</v>
      </c>
      <c r="F151" s="218" t="s">
        <v>4799</v>
      </c>
      <c r="G151" s="219" t="s">
        <v>402</v>
      </c>
      <c r="H151" s="220">
        <v>2</v>
      </c>
      <c r="I151" s="221"/>
      <c r="J151" s="222">
        <f>ROUND(I151*H151,2)</f>
        <v>0</v>
      </c>
      <c r="K151" s="218" t="s">
        <v>342</v>
      </c>
      <c r="L151" s="47"/>
      <c r="M151" s="223" t="s">
        <v>21</v>
      </c>
      <c r="N151" s="224" t="s">
        <v>45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240</v>
      </c>
      <c r="AT151" s="227" t="s">
        <v>235</v>
      </c>
      <c r="AU151" s="227" t="s">
        <v>86</v>
      </c>
      <c r="AY151" s="20" t="s">
        <v>233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86</v>
      </c>
      <c r="BK151" s="228">
        <f>ROUND(I151*H151,2)</f>
        <v>0</v>
      </c>
      <c r="BL151" s="20" t="s">
        <v>240</v>
      </c>
      <c r="BM151" s="227" t="s">
        <v>1555</v>
      </c>
    </row>
    <row r="152" s="2" customFormat="1" ht="37.8" customHeight="1">
      <c r="A152" s="41"/>
      <c r="B152" s="42"/>
      <c r="C152" s="216" t="s">
        <v>1216</v>
      </c>
      <c r="D152" s="216" t="s">
        <v>235</v>
      </c>
      <c r="E152" s="217" t="s">
        <v>4800</v>
      </c>
      <c r="F152" s="218" t="s">
        <v>4801</v>
      </c>
      <c r="G152" s="219" t="s">
        <v>402</v>
      </c>
      <c r="H152" s="220">
        <v>10</v>
      </c>
      <c r="I152" s="221"/>
      <c r="J152" s="222">
        <f>ROUND(I152*H152,2)</f>
        <v>0</v>
      </c>
      <c r="K152" s="218" t="s">
        <v>342</v>
      </c>
      <c r="L152" s="47"/>
      <c r="M152" s="223" t="s">
        <v>21</v>
      </c>
      <c r="N152" s="224" t="s">
        <v>45</v>
      </c>
      <c r="O152" s="87"/>
      <c r="P152" s="225">
        <f>O152*H152</f>
        <v>0</v>
      </c>
      <c r="Q152" s="225">
        <v>0</v>
      </c>
      <c r="R152" s="225">
        <f>Q152*H152</f>
        <v>0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240</v>
      </c>
      <c r="AT152" s="227" t="s">
        <v>235</v>
      </c>
      <c r="AU152" s="227" t="s">
        <v>86</v>
      </c>
      <c r="AY152" s="20" t="s">
        <v>233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86</v>
      </c>
      <c r="BK152" s="228">
        <f>ROUND(I152*H152,2)</f>
        <v>0</v>
      </c>
      <c r="BL152" s="20" t="s">
        <v>240</v>
      </c>
      <c r="BM152" s="227" t="s">
        <v>1572</v>
      </c>
    </row>
    <row r="153" s="2" customFormat="1" ht="33" customHeight="1">
      <c r="A153" s="41"/>
      <c r="B153" s="42"/>
      <c r="C153" s="216" t="s">
        <v>1226</v>
      </c>
      <c r="D153" s="216" t="s">
        <v>235</v>
      </c>
      <c r="E153" s="217" t="s">
        <v>4798</v>
      </c>
      <c r="F153" s="218" t="s">
        <v>4799</v>
      </c>
      <c r="G153" s="219" t="s">
        <v>402</v>
      </c>
      <c r="H153" s="220">
        <v>1</v>
      </c>
      <c r="I153" s="221"/>
      <c r="J153" s="222">
        <f>ROUND(I153*H153,2)</f>
        <v>0</v>
      </c>
      <c r="K153" s="218" t="s">
        <v>342</v>
      </c>
      <c r="L153" s="47"/>
      <c r="M153" s="223" t="s">
        <v>21</v>
      </c>
      <c r="N153" s="224" t="s">
        <v>45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240</v>
      </c>
      <c r="AT153" s="227" t="s">
        <v>235</v>
      </c>
      <c r="AU153" s="227" t="s">
        <v>86</v>
      </c>
      <c r="AY153" s="20" t="s">
        <v>233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86</v>
      </c>
      <c r="BK153" s="228">
        <f>ROUND(I153*H153,2)</f>
        <v>0</v>
      </c>
      <c r="BL153" s="20" t="s">
        <v>240</v>
      </c>
      <c r="BM153" s="227" t="s">
        <v>1584</v>
      </c>
    </row>
    <row r="154" s="2" customFormat="1" ht="21.75" customHeight="1">
      <c r="A154" s="41"/>
      <c r="B154" s="42"/>
      <c r="C154" s="216" t="s">
        <v>1232</v>
      </c>
      <c r="D154" s="216" t="s">
        <v>235</v>
      </c>
      <c r="E154" s="217" t="s">
        <v>4802</v>
      </c>
      <c r="F154" s="218" t="s">
        <v>4803</v>
      </c>
      <c r="G154" s="219" t="s">
        <v>402</v>
      </c>
      <c r="H154" s="220">
        <v>1</v>
      </c>
      <c r="I154" s="221"/>
      <c r="J154" s="222">
        <f>ROUND(I154*H154,2)</f>
        <v>0</v>
      </c>
      <c r="K154" s="218" t="s">
        <v>342</v>
      </c>
      <c r="L154" s="47"/>
      <c r="M154" s="223" t="s">
        <v>21</v>
      </c>
      <c r="N154" s="224" t="s">
        <v>45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240</v>
      </c>
      <c r="AT154" s="227" t="s">
        <v>235</v>
      </c>
      <c r="AU154" s="227" t="s">
        <v>86</v>
      </c>
      <c r="AY154" s="20" t="s">
        <v>233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86</v>
      </c>
      <c r="BK154" s="228">
        <f>ROUND(I154*H154,2)</f>
        <v>0</v>
      </c>
      <c r="BL154" s="20" t="s">
        <v>240</v>
      </c>
      <c r="BM154" s="227" t="s">
        <v>1599</v>
      </c>
    </row>
    <row r="155" s="2" customFormat="1" ht="24.15" customHeight="1">
      <c r="A155" s="41"/>
      <c r="B155" s="42"/>
      <c r="C155" s="216" t="s">
        <v>1238</v>
      </c>
      <c r="D155" s="216" t="s">
        <v>235</v>
      </c>
      <c r="E155" s="217" t="s">
        <v>4804</v>
      </c>
      <c r="F155" s="218" t="s">
        <v>4805</v>
      </c>
      <c r="G155" s="219" t="s">
        <v>402</v>
      </c>
      <c r="H155" s="220">
        <v>2</v>
      </c>
      <c r="I155" s="221"/>
      <c r="J155" s="222">
        <f>ROUND(I155*H155,2)</f>
        <v>0</v>
      </c>
      <c r="K155" s="218" t="s">
        <v>342</v>
      </c>
      <c r="L155" s="47"/>
      <c r="M155" s="223" t="s">
        <v>21</v>
      </c>
      <c r="N155" s="224" t="s">
        <v>45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240</v>
      </c>
      <c r="AT155" s="227" t="s">
        <v>235</v>
      </c>
      <c r="AU155" s="227" t="s">
        <v>86</v>
      </c>
      <c r="AY155" s="20" t="s">
        <v>233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86</v>
      </c>
      <c r="BK155" s="228">
        <f>ROUND(I155*H155,2)</f>
        <v>0</v>
      </c>
      <c r="BL155" s="20" t="s">
        <v>240</v>
      </c>
      <c r="BM155" s="227" t="s">
        <v>1609</v>
      </c>
    </row>
    <row r="156" s="2" customFormat="1" ht="37.8" customHeight="1">
      <c r="A156" s="41"/>
      <c r="B156" s="42"/>
      <c r="C156" s="216" t="s">
        <v>1244</v>
      </c>
      <c r="D156" s="216" t="s">
        <v>235</v>
      </c>
      <c r="E156" s="217" t="s">
        <v>4806</v>
      </c>
      <c r="F156" s="218" t="s">
        <v>4807</v>
      </c>
      <c r="G156" s="219" t="s">
        <v>402</v>
      </c>
      <c r="H156" s="220">
        <v>12</v>
      </c>
      <c r="I156" s="221"/>
      <c r="J156" s="222">
        <f>ROUND(I156*H156,2)</f>
        <v>0</v>
      </c>
      <c r="K156" s="218" t="s">
        <v>342</v>
      </c>
      <c r="L156" s="47"/>
      <c r="M156" s="223" t="s">
        <v>21</v>
      </c>
      <c r="N156" s="224" t="s">
        <v>45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240</v>
      </c>
      <c r="AT156" s="227" t="s">
        <v>235</v>
      </c>
      <c r="AU156" s="227" t="s">
        <v>86</v>
      </c>
      <c r="AY156" s="20" t="s">
        <v>233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86</v>
      </c>
      <c r="BK156" s="228">
        <f>ROUND(I156*H156,2)</f>
        <v>0</v>
      </c>
      <c r="BL156" s="20" t="s">
        <v>240</v>
      </c>
      <c r="BM156" s="227" t="s">
        <v>1617</v>
      </c>
    </row>
    <row r="157" s="2" customFormat="1" ht="24.15" customHeight="1">
      <c r="A157" s="41"/>
      <c r="B157" s="42"/>
      <c r="C157" s="216" t="s">
        <v>765</v>
      </c>
      <c r="D157" s="216" t="s">
        <v>235</v>
      </c>
      <c r="E157" s="217" t="s">
        <v>4808</v>
      </c>
      <c r="F157" s="218" t="s">
        <v>4809</v>
      </c>
      <c r="G157" s="219" t="s">
        <v>402</v>
      </c>
      <c r="H157" s="220">
        <v>4</v>
      </c>
      <c r="I157" s="221"/>
      <c r="J157" s="222">
        <f>ROUND(I157*H157,2)</f>
        <v>0</v>
      </c>
      <c r="K157" s="218" t="s">
        <v>342</v>
      </c>
      <c r="L157" s="47"/>
      <c r="M157" s="223" t="s">
        <v>21</v>
      </c>
      <c r="N157" s="224" t="s">
        <v>45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240</v>
      </c>
      <c r="AT157" s="227" t="s">
        <v>235</v>
      </c>
      <c r="AU157" s="227" t="s">
        <v>86</v>
      </c>
      <c r="AY157" s="20" t="s">
        <v>233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86</v>
      </c>
      <c r="BK157" s="228">
        <f>ROUND(I157*H157,2)</f>
        <v>0</v>
      </c>
      <c r="BL157" s="20" t="s">
        <v>240</v>
      </c>
      <c r="BM157" s="227" t="s">
        <v>1629</v>
      </c>
    </row>
    <row r="158" s="2" customFormat="1" ht="37.8" customHeight="1">
      <c r="A158" s="41"/>
      <c r="B158" s="42"/>
      <c r="C158" s="216" t="s">
        <v>1254</v>
      </c>
      <c r="D158" s="216" t="s">
        <v>235</v>
      </c>
      <c r="E158" s="217" t="s">
        <v>4810</v>
      </c>
      <c r="F158" s="218" t="s">
        <v>4811</v>
      </c>
      <c r="G158" s="219" t="s">
        <v>402</v>
      </c>
      <c r="H158" s="220">
        <v>2</v>
      </c>
      <c r="I158" s="221"/>
      <c r="J158" s="222">
        <f>ROUND(I158*H158,2)</f>
        <v>0</v>
      </c>
      <c r="K158" s="218" t="s">
        <v>342</v>
      </c>
      <c r="L158" s="47"/>
      <c r="M158" s="302" t="s">
        <v>21</v>
      </c>
      <c r="N158" s="303" t="s">
        <v>45</v>
      </c>
      <c r="O158" s="279"/>
      <c r="P158" s="304">
        <f>O158*H158</f>
        <v>0</v>
      </c>
      <c r="Q158" s="304">
        <v>0</v>
      </c>
      <c r="R158" s="304">
        <f>Q158*H158</f>
        <v>0</v>
      </c>
      <c r="S158" s="304">
        <v>0</v>
      </c>
      <c r="T158" s="305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240</v>
      </c>
      <c r="AT158" s="227" t="s">
        <v>235</v>
      </c>
      <c r="AU158" s="227" t="s">
        <v>86</v>
      </c>
      <c r="AY158" s="20" t="s">
        <v>233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86</v>
      </c>
      <c r="BK158" s="228">
        <f>ROUND(I158*H158,2)</f>
        <v>0</v>
      </c>
      <c r="BL158" s="20" t="s">
        <v>240</v>
      </c>
      <c r="BM158" s="227" t="s">
        <v>1637</v>
      </c>
    </row>
    <row r="159" s="2" customFormat="1" ht="6.96" customHeight="1">
      <c r="A159" s="41"/>
      <c r="B159" s="62"/>
      <c r="C159" s="63"/>
      <c r="D159" s="63"/>
      <c r="E159" s="63"/>
      <c r="F159" s="63"/>
      <c r="G159" s="63"/>
      <c r="H159" s="63"/>
      <c r="I159" s="63"/>
      <c r="J159" s="63"/>
      <c r="K159" s="63"/>
      <c r="L159" s="47"/>
      <c r="M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</row>
  </sheetData>
  <sheetProtection sheet="1" autoFilter="0" formatColumns="0" formatRows="0" objects="1" scenarios="1" spinCount="100000" saltValue="7H+FaG9gvtByo5ieSELPzCxB305605tv8c06yzIYCh21W2cVezLqvx07C/oVvnjnAb6MnkcxRdd4dmG4Nm7FiA==" hashValue="BYf/z35wHIiRX/SfOkNXypqK7dK2s/w8Lb43U4gKzNpTGOOGVbgWwQ7GXNCa51yOJlL1ARY2MIFoNg6oJ3YYSw==" algorithmName="SHA-512" password="CC35"/>
  <autoFilter ref="C95:K158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87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206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Kolovraty - dostupné bydlení</v>
      </c>
      <c r="F7" s="146"/>
      <c r="G7" s="146"/>
      <c r="H7" s="146"/>
      <c r="L7" s="23"/>
    </row>
    <row r="8" s="1" customFormat="1" ht="12" customHeight="1">
      <c r="B8" s="23"/>
      <c r="D8" s="146" t="s">
        <v>207</v>
      </c>
      <c r="L8" s="23"/>
    </row>
    <row r="9" s="2" customFormat="1" ht="16.5" customHeight="1">
      <c r="A9" s="41"/>
      <c r="B9" s="47"/>
      <c r="C9" s="41"/>
      <c r="D9" s="41"/>
      <c r="E9" s="147" t="s">
        <v>208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209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210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28. 6. 2021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28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34</v>
      </c>
      <c r="E25" s="41"/>
      <c r="F25" s="41"/>
      <c r="G25" s="41"/>
      <c r="H25" s="41"/>
      <c r="I25" s="146" t="s">
        <v>27</v>
      </c>
      <c r="J25" s="136" t="s">
        <v>35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36</v>
      </c>
      <c r="F26" s="41"/>
      <c r="G26" s="41"/>
      <c r="H26" s="41"/>
      <c r="I26" s="146" t="s">
        <v>29</v>
      </c>
      <c r="J26" s="136" t="s">
        <v>21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1"/>
      <c r="B29" s="152"/>
      <c r="C29" s="151"/>
      <c r="D29" s="151"/>
      <c r="E29" s="153" t="s">
        <v>38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39</v>
      </c>
      <c r="E32" s="41"/>
      <c r="F32" s="41"/>
      <c r="G32" s="41"/>
      <c r="H32" s="41"/>
      <c r="I32" s="41"/>
      <c r="J32" s="157">
        <f>ROUND(J88,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41</v>
      </c>
      <c r="G34" s="41"/>
      <c r="H34" s="41"/>
      <c r="I34" s="158" t="s">
        <v>40</v>
      </c>
      <c r="J34" s="158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43</v>
      </c>
      <c r="E35" s="146" t="s">
        <v>44</v>
      </c>
      <c r="F35" s="160">
        <f>ROUND((SUM(BE88:BE150)),  2)</f>
        <v>0</v>
      </c>
      <c r="G35" s="41"/>
      <c r="H35" s="41"/>
      <c r="I35" s="161">
        <v>0.20999999999999999</v>
      </c>
      <c r="J35" s="160">
        <f>ROUND(((SUM(BE88:BE150))*I35),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0">
        <f>ROUND((SUM(BF88:BF150)),  2)</f>
        <v>0</v>
      </c>
      <c r="G36" s="41"/>
      <c r="H36" s="41"/>
      <c r="I36" s="161">
        <v>0.14999999999999999</v>
      </c>
      <c r="J36" s="160">
        <f>ROUND(((SUM(BF88:BF150))*I36),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ROUND((SUM(BG88:BG150)),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0">
        <f>ROUND((SUM(BH88:BH150)),  2)</f>
        <v>0</v>
      </c>
      <c r="G38" s="41"/>
      <c r="H38" s="41"/>
      <c r="I38" s="161">
        <v>0.14999999999999999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0">
        <f>ROUND((SUM(BI88:BI150)),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49</v>
      </c>
      <c r="E41" s="164"/>
      <c r="F41" s="164"/>
      <c r="G41" s="165" t="s">
        <v>50</v>
      </c>
      <c r="H41" s="166" t="s">
        <v>51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211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Kolovraty - dostupné bydlení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207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208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209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SO-01.04 - Skrývka ornice, HTÚ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Kolovraty</v>
      </c>
      <c r="G56" s="43"/>
      <c r="H56" s="43"/>
      <c r="I56" s="35" t="s">
        <v>24</v>
      </c>
      <c r="J56" s="75" t="str">
        <f>IF(J14="","",J14)</f>
        <v>28. 6. 2021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26</v>
      </c>
      <c r="D58" s="43"/>
      <c r="E58" s="43"/>
      <c r="F58" s="30" t="str">
        <f>E17</f>
        <v>atelier HETA s.r.o.</v>
      </c>
      <c r="G58" s="43"/>
      <c r="H58" s="43"/>
      <c r="I58" s="35" t="s">
        <v>32</v>
      </c>
      <c r="J58" s="39" t="str">
        <f>E23</f>
        <v>atelier HETA s.r.o.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Toman Martin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212</v>
      </c>
      <c r="D61" s="175"/>
      <c r="E61" s="175"/>
      <c r="F61" s="175"/>
      <c r="G61" s="175"/>
      <c r="H61" s="175"/>
      <c r="I61" s="175"/>
      <c r="J61" s="176" t="s">
        <v>213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71</v>
      </c>
      <c r="D63" s="43"/>
      <c r="E63" s="43"/>
      <c r="F63" s="43"/>
      <c r="G63" s="43"/>
      <c r="H63" s="43"/>
      <c r="I63" s="43"/>
      <c r="J63" s="105">
        <f>J88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214</v>
      </c>
    </row>
    <row r="64" s="9" customFormat="1" ht="24.96" customHeight="1">
      <c r="A64" s="9"/>
      <c r="B64" s="178"/>
      <c r="C64" s="179"/>
      <c r="D64" s="180" t="s">
        <v>215</v>
      </c>
      <c r="E64" s="181"/>
      <c r="F64" s="181"/>
      <c r="G64" s="181"/>
      <c r="H64" s="181"/>
      <c r="I64" s="181"/>
      <c r="J64" s="182">
        <f>J89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216</v>
      </c>
      <c r="E65" s="186"/>
      <c r="F65" s="186"/>
      <c r="G65" s="186"/>
      <c r="H65" s="186"/>
      <c r="I65" s="186"/>
      <c r="J65" s="187">
        <f>J90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217</v>
      </c>
      <c r="E66" s="186"/>
      <c r="F66" s="186"/>
      <c r="G66" s="186"/>
      <c r="H66" s="186"/>
      <c r="I66" s="186"/>
      <c r="J66" s="187">
        <f>J148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63"/>
      <c r="J68" s="63"/>
      <c r="K68" s="63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4"/>
      <c r="C72" s="65"/>
      <c r="D72" s="65"/>
      <c r="E72" s="65"/>
      <c r="F72" s="65"/>
      <c r="G72" s="65"/>
      <c r="H72" s="65"/>
      <c r="I72" s="65"/>
      <c r="J72" s="65"/>
      <c r="K72" s="65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218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16</v>
      </c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173" t="str">
        <f>E7</f>
        <v>Kolovraty - dostupné bydlení</v>
      </c>
      <c r="F76" s="35"/>
      <c r="G76" s="35"/>
      <c r="H76" s="35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1" customFormat="1" ht="12" customHeight="1">
      <c r="B77" s="24"/>
      <c r="C77" s="35" t="s">
        <v>207</v>
      </c>
      <c r="D77" s="25"/>
      <c r="E77" s="25"/>
      <c r="F77" s="25"/>
      <c r="G77" s="25"/>
      <c r="H77" s="25"/>
      <c r="I77" s="25"/>
      <c r="J77" s="25"/>
      <c r="K77" s="25"/>
      <c r="L77" s="23"/>
    </row>
    <row r="78" s="2" customFormat="1" ht="16.5" customHeight="1">
      <c r="A78" s="41"/>
      <c r="B78" s="42"/>
      <c r="C78" s="43"/>
      <c r="D78" s="43"/>
      <c r="E78" s="173" t="s">
        <v>208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209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72" t="str">
        <f>E11</f>
        <v>SO-01.04 - Skrývka ornice, HTÚ</v>
      </c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22</v>
      </c>
      <c r="D82" s="43"/>
      <c r="E82" s="43"/>
      <c r="F82" s="30" t="str">
        <f>F14</f>
        <v>Kolovraty</v>
      </c>
      <c r="G82" s="43"/>
      <c r="H82" s="43"/>
      <c r="I82" s="35" t="s">
        <v>24</v>
      </c>
      <c r="J82" s="75" t="str">
        <f>IF(J14="","",J14)</f>
        <v>28. 6. 2021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26</v>
      </c>
      <c r="D84" s="43"/>
      <c r="E84" s="43"/>
      <c r="F84" s="30" t="str">
        <f>E17</f>
        <v>atelier HETA s.r.o.</v>
      </c>
      <c r="G84" s="43"/>
      <c r="H84" s="43"/>
      <c r="I84" s="35" t="s">
        <v>32</v>
      </c>
      <c r="J84" s="39" t="str">
        <f>E23</f>
        <v>atelier HETA s.r.o.</v>
      </c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30</v>
      </c>
      <c r="D85" s="43"/>
      <c r="E85" s="43"/>
      <c r="F85" s="30" t="str">
        <f>IF(E20="","",E20)</f>
        <v>Vyplň údaj</v>
      </c>
      <c r="G85" s="43"/>
      <c r="H85" s="43"/>
      <c r="I85" s="35" t="s">
        <v>34</v>
      </c>
      <c r="J85" s="39" t="str">
        <f>E26</f>
        <v>Toman Martin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0.32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1" customFormat="1" ht="29.28" customHeight="1">
      <c r="A87" s="189"/>
      <c r="B87" s="190"/>
      <c r="C87" s="191" t="s">
        <v>219</v>
      </c>
      <c r="D87" s="192" t="s">
        <v>58</v>
      </c>
      <c r="E87" s="192" t="s">
        <v>54</v>
      </c>
      <c r="F87" s="192" t="s">
        <v>55</v>
      </c>
      <c r="G87" s="192" t="s">
        <v>220</v>
      </c>
      <c r="H87" s="192" t="s">
        <v>221</v>
      </c>
      <c r="I87" s="192" t="s">
        <v>222</v>
      </c>
      <c r="J87" s="192" t="s">
        <v>213</v>
      </c>
      <c r="K87" s="193" t="s">
        <v>223</v>
      </c>
      <c r="L87" s="194"/>
      <c r="M87" s="95" t="s">
        <v>21</v>
      </c>
      <c r="N87" s="96" t="s">
        <v>43</v>
      </c>
      <c r="O87" s="96" t="s">
        <v>224</v>
      </c>
      <c r="P87" s="96" t="s">
        <v>225</v>
      </c>
      <c r="Q87" s="96" t="s">
        <v>226</v>
      </c>
      <c r="R87" s="96" t="s">
        <v>227</v>
      </c>
      <c r="S87" s="96" t="s">
        <v>228</v>
      </c>
      <c r="T87" s="97" t="s">
        <v>229</v>
      </c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</row>
    <row r="88" s="2" customFormat="1" ht="22.8" customHeight="1">
      <c r="A88" s="41"/>
      <c r="B88" s="42"/>
      <c r="C88" s="102" t="s">
        <v>230</v>
      </c>
      <c r="D88" s="43"/>
      <c r="E88" s="43"/>
      <c r="F88" s="43"/>
      <c r="G88" s="43"/>
      <c r="H88" s="43"/>
      <c r="I88" s="43"/>
      <c r="J88" s="195">
        <f>BK88</f>
        <v>0</v>
      </c>
      <c r="K88" s="43"/>
      <c r="L88" s="47"/>
      <c r="M88" s="98"/>
      <c r="N88" s="196"/>
      <c r="O88" s="99"/>
      <c r="P88" s="197">
        <f>P89</f>
        <v>0</v>
      </c>
      <c r="Q88" s="99"/>
      <c r="R88" s="197">
        <f>R89</f>
        <v>47.340000000000003</v>
      </c>
      <c r="S88" s="99"/>
      <c r="T88" s="198">
        <f>T89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T88" s="20" t="s">
        <v>72</v>
      </c>
      <c r="AU88" s="20" t="s">
        <v>214</v>
      </c>
      <c r="BK88" s="199">
        <f>BK89</f>
        <v>0</v>
      </c>
    </row>
    <row r="89" s="12" customFormat="1" ht="25.92" customHeight="1">
      <c r="A89" s="12"/>
      <c r="B89" s="200"/>
      <c r="C89" s="201"/>
      <c r="D89" s="202" t="s">
        <v>72</v>
      </c>
      <c r="E89" s="203" t="s">
        <v>231</v>
      </c>
      <c r="F89" s="203" t="s">
        <v>232</v>
      </c>
      <c r="G89" s="201"/>
      <c r="H89" s="201"/>
      <c r="I89" s="204"/>
      <c r="J89" s="205">
        <f>BK89</f>
        <v>0</v>
      </c>
      <c r="K89" s="201"/>
      <c r="L89" s="206"/>
      <c r="M89" s="207"/>
      <c r="N89" s="208"/>
      <c r="O89" s="208"/>
      <c r="P89" s="209">
        <f>P90+P148</f>
        <v>0</v>
      </c>
      <c r="Q89" s="208"/>
      <c r="R89" s="209">
        <f>R90+R148</f>
        <v>47.340000000000003</v>
      </c>
      <c r="S89" s="208"/>
      <c r="T89" s="210">
        <f>T90+T148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1" t="s">
        <v>80</v>
      </c>
      <c r="AT89" s="212" t="s">
        <v>72</v>
      </c>
      <c r="AU89" s="212" t="s">
        <v>73</v>
      </c>
      <c r="AY89" s="211" t="s">
        <v>233</v>
      </c>
      <c r="BK89" s="213">
        <f>BK90+BK148</f>
        <v>0</v>
      </c>
    </row>
    <row r="90" s="12" customFormat="1" ht="22.8" customHeight="1">
      <c r="A90" s="12"/>
      <c r="B90" s="200"/>
      <c r="C90" s="201"/>
      <c r="D90" s="202" t="s">
        <v>72</v>
      </c>
      <c r="E90" s="214" t="s">
        <v>80</v>
      </c>
      <c r="F90" s="214" t="s">
        <v>234</v>
      </c>
      <c r="G90" s="201"/>
      <c r="H90" s="201"/>
      <c r="I90" s="204"/>
      <c r="J90" s="215">
        <f>BK90</f>
        <v>0</v>
      </c>
      <c r="K90" s="201"/>
      <c r="L90" s="206"/>
      <c r="M90" s="207"/>
      <c r="N90" s="208"/>
      <c r="O90" s="208"/>
      <c r="P90" s="209">
        <f>SUM(P91:P147)</f>
        <v>0</v>
      </c>
      <c r="Q90" s="208"/>
      <c r="R90" s="209">
        <f>SUM(R91:R147)</f>
        <v>47.340000000000003</v>
      </c>
      <c r="S90" s="208"/>
      <c r="T90" s="210">
        <f>SUM(T91:T147)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11" t="s">
        <v>80</v>
      </c>
      <c r="AT90" s="212" t="s">
        <v>72</v>
      </c>
      <c r="AU90" s="212" t="s">
        <v>80</v>
      </c>
      <c r="AY90" s="211" t="s">
        <v>233</v>
      </c>
      <c r="BK90" s="213">
        <f>SUM(BK91:BK147)</f>
        <v>0</v>
      </c>
    </row>
    <row r="91" s="2" customFormat="1" ht="24.15" customHeight="1">
      <c r="A91" s="41"/>
      <c r="B91" s="42"/>
      <c r="C91" s="216" t="s">
        <v>80</v>
      </c>
      <c r="D91" s="216" t="s">
        <v>235</v>
      </c>
      <c r="E91" s="217" t="s">
        <v>236</v>
      </c>
      <c r="F91" s="218" t="s">
        <v>237</v>
      </c>
      <c r="G91" s="219" t="s">
        <v>238</v>
      </c>
      <c r="H91" s="220">
        <v>4011.5999999999999</v>
      </c>
      <c r="I91" s="221"/>
      <c r="J91" s="222">
        <f>ROUND(I91*H91,2)</f>
        <v>0</v>
      </c>
      <c r="K91" s="218" t="s">
        <v>239</v>
      </c>
      <c r="L91" s="47"/>
      <c r="M91" s="223" t="s">
        <v>21</v>
      </c>
      <c r="N91" s="224" t="s">
        <v>45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240</v>
      </c>
      <c r="AT91" s="227" t="s">
        <v>235</v>
      </c>
      <c r="AU91" s="227" t="s">
        <v>86</v>
      </c>
      <c r="AY91" s="20" t="s">
        <v>233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86</v>
      </c>
      <c r="BK91" s="228">
        <f>ROUND(I91*H91,2)</f>
        <v>0</v>
      </c>
      <c r="BL91" s="20" t="s">
        <v>240</v>
      </c>
      <c r="BM91" s="227" t="s">
        <v>241</v>
      </c>
    </row>
    <row r="92" s="2" customFormat="1">
      <c r="A92" s="41"/>
      <c r="B92" s="42"/>
      <c r="C92" s="43"/>
      <c r="D92" s="229" t="s">
        <v>242</v>
      </c>
      <c r="E92" s="43"/>
      <c r="F92" s="230" t="s">
        <v>243</v>
      </c>
      <c r="G92" s="43"/>
      <c r="H92" s="43"/>
      <c r="I92" s="231"/>
      <c r="J92" s="43"/>
      <c r="K92" s="43"/>
      <c r="L92" s="47"/>
      <c r="M92" s="232"/>
      <c r="N92" s="233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242</v>
      </c>
      <c r="AU92" s="20" t="s">
        <v>86</v>
      </c>
    </row>
    <row r="93" s="13" customFormat="1">
      <c r="A93" s="13"/>
      <c r="B93" s="234"/>
      <c r="C93" s="235"/>
      <c r="D93" s="236" t="s">
        <v>244</v>
      </c>
      <c r="E93" s="237" t="s">
        <v>21</v>
      </c>
      <c r="F93" s="238" t="s">
        <v>245</v>
      </c>
      <c r="G93" s="235"/>
      <c r="H93" s="237" t="s">
        <v>21</v>
      </c>
      <c r="I93" s="239"/>
      <c r="J93" s="235"/>
      <c r="K93" s="235"/>
      <c r="L93" s="240"/>
      <c r="M93" s="241"/>
      <c r="N93" s="242"/>
      <c r="O93" s="242"/>
      <c r="P93" s="242"/>
      <c r="Q93" s="242"/>
      <c r="R93" s="242"/>
      <c r="S93" s="242"/>
      <c r="T93" s="24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T93" s="244" t="s">
        <v>244</v>
      </c>
      <c r="AU93" s="244" t="s">
        <v>86</v>
      </c>
      <c r="AV93" s="13" t="s">
        <v>80</v>
      </c>
      <c r="AW93" s="13" t="s">
        <v>33</v>
      </c>
      <c r="AX93" s="13" t="s">
        <v>73</v>
      </c>
      <c r="AY93" s="244" t="s">
        <v>233</v>
      </c>
    </row>
    <row r="94" s="14" customFormat="1">
      <c r="A94" s="14"/>
      <c r="B94" s="245"/>
      <c r="C94" s="246"/>
      <c r="D94" s="236" t="s">
        <v>244</v>
      </c>
      <c r="E94" s="247" t="s">
        <v>21</v>
      </c>
      <c r="F94" s="248" t="s">
        <v>246</v>
      </c>
      <c r="G94" s="246"/>
      <c r="H94" s="249">
        <v>4011.5999999999999</v>
      </c>
      <c r="I94" s="250"/>
      <c r="J94" s="246"/>
      <c r="K94" s="246"/>
      <c r="L94" s="251"/>
      <c r="M94" s="252"/>
      <c r="N94" s="253"/>
      <c r="O94" s="253"/>
      <c r="P94" s="253"/>
      <c r="Q94" s="253"/>
      <c r="R94" s="253"/>
      <c r="S94" s="253"/>
      <c r="T94" s="25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T94" s="255" t="s">
        <v>244</v>
      </c>
      <c r="AU94" s="255" t="s">
        <v>86</v>
      </c>
      <c r="AV94" s="14" t="s">
        <v>86</v>
      </c>
      <c r="AW94" s="14" t="s">
        <v>33</v>
      </c>
      <c r="AX94" s="14" t="s">
        <v>73</v>
      </c>
      <c r="AY94" s="255" t="s">
        <v>233</v>
      </c>
    </row>
    <row r="95" s="15" customFormat="1">
      <c r="A95" s="15"/>
      <c r="B95" s="256"/>
      <c r="C95" s="257"/>
      <c r="D95" s="236" t="s">
        <v>244</v>
      </c>
      <c r="E95" s="258" t="s">
        <v>21</v>
      </c>
      <c r="F95" s="259" t="s">
        <v>247</v>
      </c>
      <c r="G95" s="257"/>
      <c r="H95" s="260">
        <v>4011.5999999999999</v>
      </c>
      <c r="I95" s="261"/>
      <c r="J95" s="257"/>
      <c r="K95" s="257"/>
      <c r="L95" s="262"/>
      <c r="M95" s="263"/>
      <c r="N95" s="264"/>
      <c r="O95" s="264"/>
      <c r="P95" s="264"/>
      <c r="Q95" s="264"/>
      <c r="R95" s="264"/>
      <c r="S95" s="264"/>
      <c r="T95" s="26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T95" s="266" t="s">
        <v>244</v>
      </c>
      <c r="AU95" s="266" t="s">
        <v>86</v>
      </c>
      <c r="AV95" s="15" t="s">
        <v>240</v>
      </c>
      <c r="AW95" s="15" t="s">
        <v>33</v>
      </c>
      <c r="AX95" s="15" t="s">
        <v>80</v>
      </c>
      <c r="AY95" s="266" t="s">
        <v>233</v>
      </c>
    </row>
    <row r="96" s="2" customFormat="1" ht="44.25" customHeight="1">
      <c r="A96" s="41"/>
      <c r="B96" s="42"/>
      <c r="C96" s="216" t="s">
        <v>86</v>
      </c>
      <c r="D96" s="216" t="s">
        <v>235</v>
      </c>
      <c r="E96" s="217" t="s">
        <v>248</v>
      </c>
      <c r="F96" s="218" t="s">
        <v>249</v>
      </c>
      <c r="G96" s="219" t="s">
        <v>250</v>
      </c>
      <c r="H96" s="220">
        <v>8328.9500000000007</v>
      </c>
      <c r="I96" s="221"/>
      <c r="J96" s="222">
        <f>ROUND(I96*H96,2)</f>
        <v>0</v>
      </c>
      <c r="K96" s="218" t="s">
        <v>239</v>
      </c>
      <c r="L96" s="47"/>
      <c r="M96" s="223" t="s">
        <v>21</v>
      </c>
      <c r="N96" s="224" t="s">
        <v>45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240</v>
      </c>
      <c r="AT96" s="227" t="s">
        <v>235</v>
      </c>
      <c r="AU96" s="227" t="s">
        <v>86</v>
      </c>
      <c r="AY96" s="20" t="s">
        <v>233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86</v>
      </c>
      <c r="BK96" s="228">
        <f>ROUND(I96*H96,2)</f>
        <v>0</v>
      </c>
      <c r="BL96" s="20" t="s">
        <v>240</v>
      </c>
      <c r="BM96" s="227" t="s">
        <v>251</v>
      </c>
    </row>
    <row r="97" s="2" customFormat="1">
      <c r="A97" s="41"/>
      <c r="B97" s="42"/>
      <c r="C97" s="43"/>
      <c r="D97" s="229" t="s">
        <v>242</v>
      </c>
      <c r="E97" s="43"/>
      <c r="F97" s="230" t="s">
        <v>252</v>
      </c>
      <c r="G97" s="43"/>
      <c r="H97" s="43"/>
      <c r="I97" s="231"/>
      <c r="J97" s="43"/>
      <c r="K97" s="43"/>
      <c r="L97" s="47"/>
      <c r="M97" s="232"/>
      <c r="N97" s="233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242</v>
      </c>
      <c r="AU97" s="20" t="s">
        <v>86</v>
      </c>
    </row>
    <row r="98" s="13" customFormat="1">
      <c r="A98" s="13"/>
      <c r="B98" s="234"/>
      <c r="C98" s="235"/>
      <c r="D98" s="236" t="s">
        <v>244</v>
      </c>
      <c r="E98" s="237" t="s">
        <v>21</v>
      </c>
      <c r="F98" s="238" t="s">
        <v>253</v>
      </c>
      <c r="G98" s="235"/>
      <c r="H98" s="237" t="s">
        <v>21</v>
      </c>
      <c r="I98" s="239"/>
      <c r="J98" s="235"/>
      <c r="K98" s="235"/>
      <c r="L98" s="240"/>
      <c r="M98" s="241"/>
      <c r="N98" s="242"/>
      <c r="O98" s="242"/>
      <c r="P98" s="242"/>
      <c r="Q98" s="242"/>
      <c r="R98" s="242"/>
      <c r="S98" s="242"/>
      <c r="T98" s="24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4" t="s">
        <v>244</v>
      </c>
      <c r="AU98" s="244" t="s">
        <v>86</v>
      </c>
      <c r="AV98" s="13" t="s">
        <v>80</v>
      </c>
      <c r="AW98" s="13" t="s">
        <v>33</v>
      </c>
      <c r="AX98" s="13" t="s">
        <v>73</v>
      </c>
      <c r="AY98" s="244" t="s">
        <v>233</v>
      </c>
    </row>
    <row r="99" s="14" customFormat="1">
      <c r="A99" s="14"/>
      <c r="B99" s="245"/>
      <c r="C99" s="246"/>
      <c r="D99" s="236" t="s">
        <v>244</v>
      </c>
      <c r="E99" s="247" t="s">
        <v>21</v>
      </c>
      <c r="F99" s="248" t="s">
        <v>254</v>
      </c>
      <c r="G99" s="246"/>
      <c r="H99" s="249">
        <v>8328.9500000000007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244</v>
      </c>
      <c r="AU99" s="255" t="s">
        <v>86</v>
      </c>
      <c r="AV99" s="14" t="s">
        <v>86</v>
      </c>
      <c r="AW99" s="14" t="s">
        <v>33</v>
      </c>
      <c r="AX99" s="14" t="s">
        <v>73</v>
      </c>
      <c r="AY99" s="255" t="s">
        <v>233</v>
      </c>
    </row>
    <row r="100" s="15" customFormat="1">
      <c r="A100" s="15"/>
      <c r="B100" s="256"/>
      <c r="C100" s="257"/>
      <c r="D100" s="236" t="s">
        <v>244</v>
      </c>
      <c r="E100" s="258" t="s">
        <v>21</v>
      </c>
      <c r="F100" s="259" t="s">
        <v>247</v>
      </c>
      <c r="G100" s="257"/>
      <c r="H100" s="260">
        <v>8328.9500000000007</v>
      </c>
      <c r="I100" s="261"/>
      <c r="J100" s="257"/>
      <c r="K100" s="257"/>
      <c r="L100" s="262"/>
      <c r="M100" s="263"/>
      <c r="N100" s="264"/>
      <c r="O100" s="264"/>
      <c r="P100" s="264"/>
      <c r="Q100" s="264"/>
      <c r="R100" s="264"/>
      <c r="S100" s="264"/>
      <c r="T100" s="26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T100" s="266" t="s">
        <v>244</v>
      </c>
      <c r="AU100" s="266" t="s">
        <v>86</v>
      </c>
      <c r="AV100" s="15" t="s">
        <v>240</v>
      </c>
      <c r="AW100" s="15" t="s">
        <v>33</v>
      </c>
      <c r="AX100" s="15" t="s">
        <v>80</v>
      </c>
      <c r="AY100" s="266" t="s">
        <v>233</v>
      </c>
    </row>
    <row r="101" s="2" customFormat="1" ht="62.7" customHeight="1">
      <c r="A101" s="41"/>
      <c r="B101" s="42"/>
      <c r="C101" s="216" t="s">
        <v>117</v>
      </c>
      <c r="D101" s="216" t="s">
        <v>235</v>
      </c>
      <c r="E101" s="217" t="s">
        <v>255</v>
      </c>
      <c r="F101" s="218" t="s">
        <v>256</v>
      </c>
      <c r="G101" s="219" t="s">
        <v>250</v>
      </c>
      <c r="H101" s="220">
        <v>5213.3000000000002</v>
      </c>
      <c r="I101" s="221"/>
      <c r="J101" s="222">
        <f>ROUND(I101*H101,2)</f>
        <v>0</v>
      </c>
      <c r="K101" s="218" t="s">
        <v>239</v>
      </c>
      <c r="L101" s="47"/>
      <c r="M101" s="223" t="s">
        <v>21</v>
      </c>
      <c r="N101" s="224" t="s">
        <v>45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240</v>
      </c>
      <c r="AT101" s="227" t="s">
        <v>235</v>
      </c>
      <c r="AU101" s="227" t="s">
        <v>86</v>
      </c>
      <c r="AY101" s="20" t="s">
        <v>233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86</v>
      </c>
      <c r="BK101" s="228">
        <f>ROUND(I101*H101,2)</f>
        <v>0</v>
      </c>
      <c r="BL101" s="20" t="s">
        <v>240</v>
      </c>
      <c r="BM101" s="227" t="s">
        <v>257</v>
      </c>
    </row>
    <row r="102" s="2" customFormat="1">
      <c r="A102" s="41"/>
      <c r="B102" s="42"/>
      <c r="C102" s="43"/>
      <c r="D102" s="229" t="s">
        <v>242</v>
      </c>
      <c r="E102" s="43"/>
      <c r="F102" s="230" t="s">
        <v>258</v>
      </c>
      <c r="G102" s="43"/>
      <c r="H102" s="43"/>
      <c r="I102" s="231"/>
      <c r="J102" s="43"/>
      <c r="K102" s="43"/>
      <c r="L102" s="47"/>
      <c r="M102" s="232"/>
      <c r="N102" s="233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242</v>
      </c>
      <c r="AU102" s="20" t="s">
        <v>86</v>
      </c>
    </row>
    <row r="103" s="13" customFormat="1">
      <c r="A103" s="13"/>
      <c r="B103" s="234"/>
      <c r="C103" s="235"/>
      <c r="D103" s="236" t="s">
        <v>244</v>
      </c>
      <c r="E103" s="237" t="s">
        <v>21</v>
      </c>
      <c r="F103" s="238" t="s">
        <v>259</v>
      </c>
      <c r="G103" s="235"/>
      <c r="H103" s="237" t="s">
        <v>21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244</v>
      </c>
      <c r="AU103" s="244" t="s">
        <v>86</v>
      </c>
      <c r="AV103" s="13" t="s">
        <v>80</v>
      </c>
      <c r="AW103" s="13" t="s">
        <v>33</v>
      </c>
      <c r="AX103" s="13" t="s">
        <v>73</v>
      </c>
      <c r="AY103" s="244" t="s">
        <v>233</v>
      </c>
    </row>
    <row r="104" s="14" customFormat="1">
      <c r="A104" s="14"/>
      <c r="B104" s="245"/>
      <c r="C104" s="246"/>
      <c r="D104" s="236" t="s">
        <v>244</v>
      </c>
      <c r="E104" s="247" t="s">
        <v>21</v>
      </c>
      <c r="F104" s="248" t="s">
        <v>260</v>
      </c>
      <c r="G104" s="246"/>
      <c r="H104" s="249">
        <v>2606.6500000000001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244</v>
      </c>
      <c r="AU104" s="255" t="s">
        <v>86</v>
      </c>
      <c r="AV104" s="14" t="s">
        <v>86</v>
      </c>
      <c r="AW104" s="14" t="s">
        <v>33</v>
      </c>
      <c r="AX104" s="14" t="s">
        <v>73</v>
      </c>
      <c r="AY104" s="255" t="s">
        <v>233</v>
      </c>
    </row>
    <row r="105" s="13" customFormat="1">
      <c r="A105" s="13"/>
      <c r="B105" s="234"/>
      <c r="C105" s="235"/>
      <c r="D105" s="236" t="s">
        <v>244</v>
      </c>
      <c r="E105" s="237" t="s">
        <v>21</v>
      </c>
      <c r="F105" s="238" t="s">
        <v>261</v>
      </c>
      <c r="G105" s="235"/>
      <c r="H105" s="237" t="s">
        <v>21</v>
      </c>
      <c r="I105" s="239"/>
      <c r="J105" s="235"/>
      <c r="K105" s="235"/>
      <c r="L105" s="240"/>
      <c r="M105" s="241"/>
      <c r="N105" s="242"/>
      <c r="O105" s="242"/>
      <c r="P105" s="242"/>
      <c r="Q105" s="242"/>
      <c r="R105" s="242"/>
      <c r="S105" s="242"/>
      <c r="T105" s="24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4" t="s">
        <v>244</v>
      </c>
      <c r="AU105" s="244" t="s">
        <v>86</v>
      </c>
      <c r="AV105" s="13" t="s">
        <v>80</v>
      </c>
      <c r="AW105" s="13" t="s">
        <v>33</v>
      </c>
      <c r="AX105" s="13" t="s">
        <v>73</v>
      </c>
      <c r="AY105" s="244" t="s">
        <v>233</v>
      </c>
    </row>
    <row r="106" s="14" customFormat="1">
      <c r="A106" s="14"/>
      <c r="B106" s="245"/>
      <c r="C106" s="246"/>
      <c r="D106" s="236" t="s">
        <v>244</v>
      </c>
      <c r="E106" s="247" t="s">
        <v>21</v>
      </c>
      <c r="F106" s="248" t="s">
        <v>260</v>
      </c>
      <c r="G106" s="246"/>
      <c r="H106" s="249">
        <v>2606.6500000000001</v>
      </c>
      <c r="I106" s="250"/>
      <c r="J106" s="246"/>
      <c r="K106" s="246"/>
      <c r="L106" s="251"/>
      <c r="M106" s="252"/>
      <c r="N106" s="253"/>
      <c r="O106" s="253"/>
      <c r="P106" s="253"/>
      <c r="Q106" s="253"/>
      <c r="R106" s="253"/>
      <c r="S106" s="253"/>
      <c r="T106" s="25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5" t="s">
        <v>244</v>
      </c>
      <c r="AU106" s="255" t="s">
        <v>86</v>
      </c>
      <c r="AV106" s="14" t="s">
        <v>86</v>
      </c>
      <c r="AW106" s="14" t="s">
        <v>33</v>
      </c>
      <c r="AX106" s="14" t="s">
        <v>73</v>
      </c>
      <c r="AY106" s="255" t="s">
        <v>233</v>
      </c>
    </row>
    <row r="107" s="15" customFormat="1">
      <c r="A107" s="15"/>
      <c r="B107" s="256"/>
      <c r="C107" s="257"/>
      <c r="D107" s="236" t="s">
        <v>244</v>
      </c>
      <c r="E107" s="258" t="s">
        <v>21</v>
      </c>
      <c r="F107" s="259" t="s">
        <v>247</v>
      </c>
      <c r="G107" s="257"/>
      <c r="H107" s="260">
        <v>5213.3000000000002</v>
      </c>
      <c r="I107" s="261"/>
      <c r="J107" s="257"/>
      <c r="K107" s="257"/>
      <c r="L107" s="262"/>
      <c r="M107" s="263"/>
      <c r="N107" s="264"/>
      <c r="O107" s="264"/>
      <c r="P107" s="264"/>
      <c r="Q107" s="264"/>
      <c r="R107" s="264"/>
      <c r="S107" s="264"/>
      <c r="T107" s="26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66" t="s">
        <v>244</v>
      </c>
      <c r="AU107" s="266" t="s">
        <v>86</v>
      </c>
      <c r="AV107" s="15" t="s">
        <v>240</v>
      </c>
      <c r="AW107" s="15" t="s">
        <v>33</v>
      </c>
      <c r="AX107" s="15" t="s">
        <v>80</v>
      </c>
      <c r="AY107" s="266" t="s">
        <v>233</v>
      </c>
    </row>
    <row r="108" s="2" customFormat="1" ht="62.7" customHeight="1">
      <c r="A108" s="41"/>
      <c r="B108" s="42"/>
      <c r="C108" s="216" t="s">
        <v>240</v>
      </c>
      <c r="D108" s="216" t="s">
        <v>235</v>
      </c>
      <c r="E108" s="217" t="s">
        <v>262</v>
      </c>
      <c r="F108" s="218" t="s">
        <v>263</v>
      </c>
      <c r="G108" s="219" t="s">
        <v>250</v>
      </c>
      <c r="H108" s="220">
        <v>6346.2600000000002</v>
      </c>
      <c r="I108" s="221"/>
      <c r="J108" s="222">
        <f>ROUND(I108*H108,2)</f>
        <v>0</v>
      </c>
      <c r="K108" s="218" t="s">
        <v>239</v>
      </c>
      <c r="L108" s="47"/>
      <c r="M108" s="223" t="s">
        <v>21</v>
      </c>
      <c r="N108" s="224" t="s">
        <v>45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240</v>
      </c>
      <c r="AT108" s="227" t="s">
        <v>235</v>
      </c>
      <c r="AU108" s="227" t="s">
        <v>86</v>
      </c>
      <c r="AY108" s="20" t="s">
        <v>233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86</v>
      </c>
      <c r="BK108" s="228">
        <f>ROUND(I108*H108,2)</f>
        <v>0</v>
      </c>
      <c r="BL108" s="20" t="s">
        <v>240</v>
      </c>
      <c r="BM108" s="227" t="s">
        <v>264</v>
      </c>
    </row>
    <row r="109" s="2" customFormat="1">
      <c r="A109" s="41"/>
      <c r="B109" s="42"/>
      <c r="C109" s="43"/>
      <c r="D109" s="229" t="s">
        <v>242</v>
      </c>
      <c r="E109" s="43"/>
      <c r="F109" s="230" t="s">
        <v>265</v>
      </c>
      <c r="G109" s="43"/>
      <c r="H109" s="43"/>
      <c r="I109" s="231"/>
      <c r="J109" s="43"/>
      <c r="K109" s="43"/>
      <c r="L109" s="47"/>
      <c r="M109" s="232"/>
      <c r="N109" s="233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242</v>
      </c>
      <c r="AU109" s="20" t="s">
        <v>86</v>
      </c>
    </row>
    <row r="110" s="13" customFormat="1">
      <c r="A110" s="13"/>
      <c r="B110" s="234"/>
      <c r="C110" s="235"/>
      <c r="D110" s="236" t="s">
        <v>244</v>
      </c>
      <c r="E110" s="237" t="s">
        <v>21</v>
      </c>
      <c r="F110" s="238" t="s">
        <v>266</v>
      </c>
      <c r="G110" s="235"/>
      <c r="H110" s="237" t="s">
        <v>21</v>
      </c>
      <c r="I110" s="239"/>
      <c r="J110" s="235"/>
      <c r="K110" s="235"/>
      <c r="L110" s="240"/>
      <c r="M110" s="241"/>
      <c r="N110" s="242"/>
      <c r="O110" s="242"/>
      <c r="P110" s="242"/>
      <c r="Q110" s="242"/>
      <c r="R110" s="242"/>
      <c r="S110" s="242"/>
      <c r="T110" s="24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4" t="s">
        <v>244</v>
      </c>
      <c r="AU110" s="244" t="s">
        <v>86</v>
      </c>
      <c r="AV110" s="13" t="s">
        <v>80</v>
      </c>
      <c r="AW110" s="13" t="s">
        <v>33</v>
      </c>
      <c r="AX110" s="13" t="s">
        <v>73</v>
      </c>
      <c r="AY110" s="244" t="s">
        <v>233</v>
      </c>
    </row>
    <row r="111" s="14" customFormat="1">
      <c r="A111" s="14"/>
      <c r="B111" s="245"/>
      <c r="C111" s="246"/>
      <c r="D111" s="236" t="s">
        <v>244</v>
      </c>
      <c r="E111" s="247" t="s">
        <v>21</v>
      </c>
      <c r="F111" s="248" t="s">
        <v>267</v>
      </c>
      <c r="G111" s="246"/>
      <c r="H111" s="249">
        <v>5722.3000000000002</v>
      </c>
      <c r="I111" s="250"/>
      <c r="J111" s="246"/>
      <c r="K111" s="246"/>
      <c r="L111" s="251"/>
      <c r="M111" s="252"/>
      <c r="N111" s="253"/>
      <c r="O111" s="253"/>
      <c r="P111" s="253"/>
      <c r="Q111" s="253"/>
      <c r="R111" s="253"/>
      <c r="S111" s="253"/>
      <c r="T111" s="25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5" t="s">
        <v>244</v>
      </c>
      <c r="AU111" s="255" t="s">
        <v>86</v>
      </c>
      <c r="AV111" s="14" t="s">
        <v>86</v>
      </c>
      <c r="AW111" s="14" t="s">
        <v>33</v>
      </c>
      <c r="AX111" s="14" t="s">
        <v>73</v>
      </c>
      <c r="AY111" s="255" t="s">
        <v>233</v>
      </c>
    </row>
    <row r="112" s="13" customFormat="1">
      <c r="A112" s="13"/>
      <c r="B112" s="234"/>
      <c r="C112" s="235"/>
      <c r="D112" s="236" t="s">
        <v>244</v>
      </c>
      <c r="E112" s="237" t="s">
        <v>21</v>
      </c>
      <c r="F112" s="238" t="s">
        <v>268</v>
      </c>
      <c r="G112" s="235"/>
      <c r="H112" s="237" t="s">
        <v>21</v>
      </c>
      <c r="I112" s="239"/>
      <c r="J112" s="235"/>
      <c r="K112" s="235"/>
      <c r="L112" s="240"/>
      <c r="M112" s="241"/>
      <c r="N112" s="242"/>
      <c r="O112" s="242"/>
      <c r="P112" s="242"/>
      <c r="Q112" s="242"/>
      <c r="R112" s="242"/>
      <c r="S112" s="242"/>
      <c r="T112" s="24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4" t="s">
        <v>244</v>
      </c>
      <c r="AU112" s="244" t="s">
        <v>86</v>
      </c>
      <c r="AV112" s="13" t="s">
        <v>80</v>
      </c>
      <c r="AW112" s="13" t="s">
        <v>33</v>
      </c>
      <c r="AX112" s="13" t="s">
        <v>73</v>
      </c>
      <c r="AY112" s="244" t="s">
        <v>233</v>
      </c>
    </row>
    <row r="113" s="14" customFormat="1">
      <c r="A113" s="14"/>
      <c r="B113" s="245"/>
      <c r="C113" s="246"/>
      <c r="D113" s="236" t="s">
        <v>244</v>
      </c>
      <c r="E113" s="247" t="s">
        <v>21</v>
      </c>
      <c r="F113" s="248" t="s">
        <v>269</v>
      </c>
      <c r="G113" s="246"/>
      <c r="H113" s="249">
        <v>623.96000000000004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244</v>
      </c>
      <c r="AU113" s="255" t="s">
        <v>86</v>
      </c>
      <c r="AV113" s="14" t="s">
        <v>86</v>
      </c>
      <c r="AW113" s="14" t="s">
        <v>33</v>
      </c>
      <c r="AX113" s="14" t="s">
        <v>73</v>
      </c>
      <c r="AY113" s="255" t="s">
        <v>233</v>
      </c>
    </row>
    <row r="114" s="15" customFormat="1">
      <c r="A114" s="15"/>
      <c r="B114" s="256"/>
      <c r="C114" s="257"/>
      <c r="D114" s="236" t="s">
        <v>244</v>
      </c>
      <c r="E114" s="258" t="s">
        <v>21</v>
      </c>
      <c r="F114" s="259" t="s">
        <v>247</v>
      </c>
      <c r="G114" s="257"/>
      <c r="H114" s="260">
        <v>6346.2600000000002</v>
      </c>
      <c r="I114" s="261"/>
      <c r="J114" s="257"/>
      <c r="K114" s="257"/>
      <c r="L114" s="262"/>
      <c r="M114" s="263"/>
      <c r="N114" s="264"/>
      <c r="O114" s="264"/>
      <c r="P114" s="264"/>
      <c r="Q114" s="264"/>
      <c r="R114" s="264"/>
      <c r="S114" s="264"/>
      <c r="T114" s="26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66" t="s">
        <v>244</v>
      </c>
      <c r="AU114" s="266" t="s">
        <v>86</v>
      </c>
      <c r="AV114" s="15" t="s">
        <v>240</v>
      </c>
      <c r="AW114" s="15" t="s">
        <v>33</v>
      </c>
      <c r="AX114" s="15" t="s">
        <v>80</v>
      </c>
      <c r="AY114" s="266" t="s">
        <v>233</v>
      </c>
    </row>
    <row r="115" s="2" customFormat="1" ht="44.25" customHeight="1">
      <c r="A115" s="41"/>
      <c r="B115" s="42"/>
      <c r="C115" s="216" t="s">
        <v>270</v>
      </c>
      <c r="D115" s="216" t="s">
        <v>235</v>
      </c>
      <c r="E115" s="217" t="s">
        <v>271</v>
      </c>
      <c r="F115" s="218" t="s">
        <v>272</v>
      </c>
      <c r="G115" s="219" t="s">
        <v>250</v>
      </c>
      <c r="H115" s="220">
        <v>2606.6500000000001</v>
      </c>
      <c r="I115" s="221"/>
      <c r="J115" s="222">
        <f>ROUND(I115*H115,2)</f>
        <v>0</v>
      </c>
      <c r="K115" s="218" t="s">
        <v>239</v>
      </c>
      <c r="L115" s="47"/>
      <c r="M115" s="223" t="s">
        <v>21</v>
      </c>
      <c r="N115" s="224" t="s">
        <v>45</v>
      </c>
      <c r="O115" s="87"/>
      <c r="P115" s="225">
        <f>O115*H115</f>
        <v>0</v>
      </c>
      <c r="Q115" s="225">
        <v>0</v>
      </c>
      <c r="R115" s="225">
        <f>Q115*H115</f>
        <v>0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240</v>
      </c>
      <c r="AT115" s="227" t="s">
        <v>235</v>
      </c>
      <c r="AU115" s="227" t="s">
        <v>86</v>
      </c>
      <c r="AY115" s="20" t="s">
        <v>233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86</v>
      </c>
      <c r="BK115" s="228">
        <f>ROUND(I115*H115,2)</f>
        <v>0</v>
      </c>
      <c r="BL115" s="20" t="s">
        <v>240</v>
      </c>
      <c r="BM115" s="227" t="s">
        <v>273</v>
      </c>
    </row>
    <row r="116" s="2" customFormat="1">
      <c r="A116" s="41"/>
      <c r="B116" s="42"/>
      <c r="C116" s="43"/>
      <c r="D116" s="229" t="s">
        <v>242</v>
      </c>
      <c r="E116" s="43"/>
      <c r="F116" s="230" t="s">
        <v>274</v>
      </c>
      <c r="G116" s="43"/>
      <c r="H116" s="43"/>
      <c r="I116" s="231"/>
      <c r="J116" s="43"/>
      <c r="K116" s="43"/>
      <c r="L116" s="47"/>
      <c r="M116" s="232"/>
      <c r="N116" s="233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242</v>
      </c>
      <c r="AU116" s="20" t="s">
        <v>86</v>
      </c>
    </row>
    <row r="117" s="13" customFormat="1">
      <c r="A117" s="13"/>
      <c r="B117" s="234"/>
      <c r="C117" s="235"/>
      <c r="D117" s="236" t="s">
        <v>244</v>
      </c>
      <c r="E117" s="237" t="s">
        <v>21</v>
      </c>
      <c r="F117" s="238" t="s">
        <v>275</v>
      </c>
      <c r="G117" s="235"/>
      <c r="H117" s="237" t="s">
        <v>21</v>
      </c>
      <c r="I117" s="239"/>
      <c r="J117" s="235"/>
      <c r="K117" s="235"/>
      <c r="L117" s="240"/>
      <c r="M117" s="241"/>
      <c r="N117" s="242"/>
      <c r="O117" s="242"/>
      <c r="P117" s="242"/>
      <c r="Q117" s="242"/>
      <c r="R117" s="242"/>
      <c r="S117" s="242"/>
      <c r="T117" s="24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4" t="s">
        <v>244</v>
      </c>
      <c r="AU117" s="244" t="s">
        <v>86</v>
      </c>
      <c r="AV117" s="13" t="s">
        <v>80</v>
      </c>
      <c r="AW117" s="13" t="s">
        <v>33</v>
      </c>
      <c r="AX117" s="13" t="s">
        <v>73</v>
      </c>
      <c r="AY117" s="244" t="s">
        <v>233</v>
      </c>
    </row>
    <row r="118" s="14" customFormat="1">
      <c r="A118" s="14"/>
      <c r="B118" s="245"/>
      <c r="C118" s="246"/>
      <c r="D118" s="236" t="s">
        <v>244</v>
      </c>
      <c r="E118" s="247" t="s">
        <v>21</v>
      </c>
      <c r="F118" s="248" t="s">
        <v>260</v>
      </c>
      <c r="G118" s="246"/>
      <c r="H118" s="249">
        <v>2606.6500000000001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244</v>
      </c>
      <c r="AU118" s="255" t="s">
        <v>86</v>
      </c>
      <c r="AV118" s="14" t="s">
        <v>86</v>
      </c>
      <c r="AW118" s="14" t="s">
        <v>33</v>
      </c>
      <c r="AX118" s="14" t="s">
        <v>73</v>
      </c>
      <c r="AY118" s="255" t="s">
        <v>233</v>
      </c>
    </row>
    <row r="119" s="15" customFormat="1">
      <c r="A119" s="15"/>
      <c r="B119" s="256"/>
      <c r="C119" s="257"/>
      <c r="D119" s="236" t="s">
        <v>244</v>
      </c>
      <c r="E119" s="258" t="s">
        <v>21</v>
      </c>
      <c r="F119" s="259" t="s">
        <v>247</v>
      </c>
      <c r="G119" s="257"/>
      <c r="H119" s="260">
        <v>2606.6500000000001</v>
      </c>
      <c r="I119" s="261"/>
      <c r="J119" s="257"/>
      <c r="K119" s="257"/>
      <c r="L119" s="262"/>
      <c r="M119" s="263"/>
      <c r="N119" s="264"/>
      <c r="O119" s="264"/>
      <c r="P119" s="264"/>
      <c r="Q119" s="264"/>
      <c r="R119" s="264"/>
      <c r="S119" s="264"/>
      <c r="T119" s="26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T119" s="266" t="s">
        <v>244</v>
      </c>
      <c r="AU119" s="266" t="s">
        <v>86</v>
      </c>
      <c r="AV119" s="15" t="s">
        <v>240</v>
      </c>
      <c r="AW119" s="15" t="s">
        <v>33</v>
      </c>
      <c r="AX119" s="15" t="s">
        <v>80</v>
      </c>
      <c r="AY119" s="266" t="s">
        <v>233</v>
      </c>
    </row>
    <row r="120" s="2" customFormat="1" ht="44.25" customHeight="1">
      <c r="A120" s="41"/>
      <c r="B120" s="42"/>
      <c r="C120" s="216" t="s">
        <v>276</v>
      </c>
      <c r="D120" s="216" t="s">
        <v>235</v>
      </c>
      <c r="E120" s="217" t="s">
        <v>277</v>
      </c>
      <c r="F120" s="218" t="s">
        <v>278</v>
      </c>
      <c r="G120" s="219" t="s">
        <v>279</v>
      </c>
      <c r="H120" s="220">
        <v>10300.139999999999</v>
      </c>
      <c r="I120" s="221"/>
      <c r="J120" s="222">
        <f>ROUND(I120*H120,2)</f>
        <v>0</v>
      </c>
      <c r="K120" s="218" t="s">
        <v>239</v>
      </c>
      <c r="L120" s="47"/>
      <c r="M120" s="223" t="s">
        <v>21</v>
      </c>
      <c r="N120" s="224" t="s">
        <v>45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240</v>
      </c>
      <c r="AT120" s="227" t="s">
        <v>235</v>
      </c>
      <c r="AU120" s="227" t="s">
        <v>86</v>
      </c>
      <c r="AY120" s="20" t="s">
        <v>233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86</v>
      </c>
      <c r="BK120" s="228">
        <f>ROUND(I120*H120,2)</f>
        <v>0</v>
      </c>
      <c r="BL120" s="20" t="s">
        <v>240</v>
      </c>
      <c r="BM120" s="227" t="s">
        <v>280</v>
      </c>
    </row>
    <row r="121" s="2" customFormat="1">
      <c r="A121" s="41"/>
      <c r="B121" s="42"/>
      <c r="C121" s="43"/>
      <c r="D121" s="229" t="s">
        <v>242</v>
      </c>
      <c r="E121" s="43"/>
      <c r="F121" s="230" t="s">
        <v>281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242</v>
      </c>
      <c r="AU121" s="20" t="s">
        <v>86</v>
      </c>
    </row>
    <row r="122" s="13" customFormat="1">
      <c r="A122" s="13"/>
      <c r="B122" s="234"/>
      <c r="C122" s="235"/>
      <c r="D122" s="236" t="s">
        <v>244</v>
      </c>
      <c r="E122" s="237" t="s">
        <v>21</v>
      </c>
      <c r="F122" s="238" t="s">
        <v>282</v>
      </c>
      <c r="G122" s="235"/>
      <c r="H122" s="237" t="s">
        <v>21</v>
      </c>
      <c r="I122" s="239"/>
      <c r="J122" s="235"/>
      <c r="K122" s="235"/>
      <c r="L122" s="240"/>
      <c r="M122" s="241"/>
      <c r="N122" s="242"/>
      <c r="O122" s="242"/>
      <c r="P122" s="242"/>
      <c r="Q122" s="242"/>
      <c r="R122" s="242"/>
      <c r="S122" s="242"/>
      <c r="T122" s="24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4" t="s">
        <v>244</v>
      </c>
      <c r="AU122" s="244" t="s">
        <v>86</v>
      </c>
      <c r="AV122" s="13" t="s">
        <v>80</v>
      </c>
      <c r="AW122" s="13" t="s">
        <v>33</v>
      </c>
      <c r="AX122" s="13" t="s">
        <v>73</v>
      </c>
      <c r="AY122" s="244" t="s">
        <v>233</v>
      </c>
    </row>
    <row r="123" s="14" customFormat="1">
      <c r="A123" s="14"/>
      <c r="B123" s="245"/>
      <c r="C123" s="246"/>
      <c r="D123" s="236" t="s">
        <v>244</v>
      </c>
      <c r="E123" s="247" t="s">
        <v>21</v>
      </c>
      <c r="F123" s="248" t="s">
        <v>283</v>
      </c>
      <c r="G123" s="246"/>
      <c r="H123" s="249">
        <v>10300.139999999999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244</v>
      </c>
      <c r="AU123" s="255" t="s">
        <v>86</v>
      </c>
      <c r="AV123" s="14" t="s">
        <v>86</v>
      </c>
      <c r="AW123" s="14" t="s">
        <v>33</v>
      </c>
      <c r="AX123" s="14" t="s">
        <v>73</v>
      </c>
      <c r="AY123" s="255" t="s">
        <v>233</v>
      </c>
    </row>
    <row r="124" s="15" customFormat="1">
      <c r="A124" s="15"/>
      <c r="B124" s="256"/>
      <c r="C124" s="257"/>
      <c r="D124" s="236" t="s">
        <v>244</v>
      </c>
      <c r="E124" s="258" t="s">
        <v>21</v>
      </c>
      <c r="F124" s="259" t="s">
        <v>247</v>
      </c>
      <c r="G124" s="257"/>
      <c r="H124" s="260">
        <v>10300.139999999999</v>
      </c>
      <c r="I124" s="261"/>
      <c r="J124" s="257"/>
      <c r="K124" s="257"/>
      <c r="L124" s="262"/>
      <c r="M124" s="263"/>
      <c r="N124" s="264"/>
      <c r="O124" s="264"/>
      <c r="P124" s="264"/>
      <c r="Q124" s="264"/>
      <c r="R124" s="264"/>
      <c r="S124" s="264"/>
      <c r="T124" s="26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66" t="s">
        <v>244</v>
      </c>
      <c r="AU124" s="266" t="s">
        <v>86</v>
      </c>
      <c r="AV124" s="15" t="s">
        <v>240</v>
      </c>
      <c r="AW124" s="15" t="s">
        <v>33</v>
      </c>
      <c r="AX124" s="15" t="s">
        <v>80</v>
      </c>
      <c r="AY124" s="266" t="s">
        <v>233</v>
      </c>
    </row>
    <row r="125" s="2" customFormat="1" ht="44.25" customHeight="1">
      <c r="A125" s="41"/>
      <c r="B125" s="42"/>
      <c r="C125" s="216" t="s">
        <v>284</v>
      </c>
      <c r="D125" s="216" t="s">
        <v>235</v>
      </c>
      <c r="E125" s="217" t="s">
        <v>285</v>
      </c>
      <c r="F125" s="218" t="s">
        <v>286</v>
      </c>
      <c r="G125" s="219" t="s">
        <v>250</v>
      </c>
      <c r="H125" s="220">
        <v>2606.6500000000001</v>
      </c>
      <c r="I125" s="221"/>
      <c r="J125" s="222">
        <f>ROUND(I125*H125,2)</f>
        <v>0</v>
      </c>
      <c r="K125" s="218" t="s">
        <v>239</v>
      </c>
      <c r="L125" s="47"/>
      <c r="M125" s="223" t="s">
        <v>21</v>
      </c>
      <c r="N125" s="224" t="s">
        <v>45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240</v>
      </c>
      <c r="AT125" s="227" t="s">
        <v>235</v>
      </c>
      <c r="AU125" s="227" t="s">
        <v>86</v>
      </c>
      <c r="AY125" s="20" t="s">
        <v>233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86</v>
      </c>
      <c r="BK125" s="228">
        <f>ROUND(I125*H125,2)</f>
        <v>0</v>
      </c>
      <c r="BL125" s="20" t="s">
        <v>240</v>
      </c>
      <c r="BM125" s="227" t="s">
        <v>287</v>
      </c>
    </row>
    <row r="126" s="2" customFormat="1">
      <c r="A126" s="41"/>
      <c r="B126" s="42"/>
      <c r="C126" s="43"/>
      <c r="D126" s="229" t="s">
        <v>242</v>
      </c>
      <c r="E126" s="43"/>
      <c r="F126" s="230" t="s">
        <v>288</v>
      </c>
      <c r="G126" s="43"/>
      <c r="H126" s="43"/>
      <c r="I126" s="231"/>
      <c r="J126" s="43"/>
      <c r="K126" s="43"/>
      <c r="L126" s="47"/>
      <c r="M126" s="232"/>
      <c r="N126" s="233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242</v>
      </c>
      <c r="AU126" s="20" t="s">
        <v>86</v>
      </c>
    </row>
    <row r="127" s="13" customFormat="1">
      <c r="A127" s="13"/>
      <c r="B127" s="234"/>
      <c r="C127" s="235"/>
      <c r="D127" s="236" t="s">
        <v>244</v>
      </c>
      <c r="E127" s="237" t="s">
        <v>21</v>
      </c>
      <c r="F127" s="238" t="s">
        <v>253</v>
      </c>
      <c r="G127" s="235"/>
      <c r="H127" s="237" t="s">
        <v>21</v>
      </c>
      <c r="I127" s="239"/>
      <c r="J127" s="235"/>
      <c r="K127" s="235"/>
      <c r="L127" s="240"/>
      <c r="M127" s="241"/>
      <c r="N127" s="242"/>
      <c r="O127" s="242"/>
      <c r="P127" s="242"/>
      <c r="Q127" s="242"/>
      <c r="R127" s="242"/>
      <c r="S127" s="242"/>
      <c r="T127" s="24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4" t="s">
        <v>244</v>
      </c>
      <c r="AU127" s="244" t="s">
        <v>86</v>
      </c>
      <c r="AV127" s="13" t="s">
        <v>80</v>
      </c>
      <c r="AW127" s="13" t="s">
        <v>33</v>
      </c>
      <c r="AX127" s="13" t="s">
        <v>73</v>
      </c>
      <c r="AY127" s="244" t="s">
        <v>233</v>
      </c>
    </row>
    <row r="128" s="14" customFormat="1">
      <c r="A128" s="14"/>
      <c r="B128" s="245"/>
      <c r="C128" s="246"/>
      <c r="D128" s="236" t="s">
        <v>244</v>
      </c>
      <c r="E128" s="247" t="s">
        <v>21</v>
      </c>
      <c r="F128" s="248" t="s">
        <v>260</v>
      </c>
      <c r="G128" s="246"/>
      <c r="H128" s="249">
        <v>2606.6500000000001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244</v>
      </c>
      <c r="AU128" s="255" t="s">
        <v>86</v>
      </c>
      <c r="AV128" s="14" t="s">
        <v>86</v>
      </c>
      <c r="AW128" s="14" t="s">
        <v>33</v>
      </c>
      <c r="AX128" s="14" t="s">
        <v>73</v>
      </c>
      <c r="AY128" s="255" t="s">
        <v>233</v>
      </c>
    </row>
    <row r="129" s="15" customFormat="1">
      <c r="A129" s="15"/>
      <c r="B129" s="256"/>
      <c r="C129" s="257"/>
      <c r="D129" s="236" t="s">
        <v>244</v>
      </c>
      <c r="E129" s="258" t="s">
        <v>21</v>
      </c>
      <c r="F129" s="259" t="s">
        <v>247</v>
      </c>
      <c r="G129" s="257"/>
      <c r="H129" s="260">
        <v>2606.6500000000001</v>
      </c>
      <c r="I129" s="261"/>
      <c r="J129" s="257"/>
      <c r="K129" s="257"/>
      <c r="L129" s="262"/>
      <c r="M129" s="263"/>
      <c r="N129" s="264"/>
      <c r="O129" s="264"/>
      <c r="P129" s="264"/>
      <c r="Q129" s="264"/>
      <c r="R129" s="264"/>
      <c r="S129" s="264"/>
      <c r="T129" s="26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6" t="s">
        <v>244</v>
      </c>
      <c r="AU129" s="266" t="s">
        <v>86</v>
      </c>
      <c r="AV129" s="15" t="s">
        <v>240</v>
      </c>
      <c r="AW129" s="15" t="s">
        <v>33</v>
      </c>
      <c r="AX129" s="15" t="s">
        <v>80</v>
      </c>
      <c r="AY129" s="266" t="s">
        <v>233</v>
      </c>
    </row>
    <row r="130" s="2" customFormat="1" ht="66.75" customHeight="1">
      <c r="A130" s="41"/>
      <c r="B130" s="42"/>
      <c r="C130" s="216" t="s">
        <v>289</v>
      </c>
      <c r="D130" s="216" t="s">
        <v>235</v>
      </c>
      <c r="E130" s="217" t="s">
        <v>290</v>
      </c>
      <c r="F130" s="218" t="s">
        <v>291</v>
      </c>
      <c r="G130" s="219" t="s">
        <v>250</v>
      </c>
      <c r="H130" s="220">
        <v>23.670000000000002</v>
      </c>
      <c r="I130" s="221"/>
      <c r="J130" s="222">
        <f>ROUND(I130*H130,2)</f>
        <v>0</v>
      </c>
      <c r="K130" s="218" t="s">
        <v>239</v>
      </c>
      <c r="L130" s="47"/>
      <c r="M130" s="223" t="s">
        <v>21</v>
      </c>
      <c r="N130" s="224" t="s">
        <v>45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240</v>
      </c>
      <c r="AT130" s="227" t="s">
        <v>235</v>
      </c>
      <c r="AU130" s="227" t="s">
        <v>86</v>
      </c>
      <c r="AY130" s="20" t="s">
        <v>233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86</v>
      </c>
      <c r="BK130" s="228">
        <f>ROUND(I130*H130,2)</f>
        <v>0</v>
      </c>
      <c r="BL130" s="20" t="s">
        <v>240</v>
      </c>
      <c r="BM130" s="227" t="s">
        <v>292</v>
      </c>
    </row>
    <row r="131" s="2" customFormat="1">
      <c r="A131" s="41"/>
      <c r="B131" s="42"/>
      <c r="C131" s="43"/>
      <c r="D131" s="229" t="s">
        <v>242</v>
      </c>
      <c r="E131" s="43"/>
      <c r="F131" s="230" t="s">
        <v>293</v>
      </c>
      <c r="G131" s="43"/>
      <c r="H131" s="43"/>
      <c r="I131" s="231"/>
      <c r="J131" s="43"/>
      <c r="K131" s="43"/>
      <c r="L131" s="47"/>
      <c r="M131" s="232"/>
      <c r="N131" s="233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242</v>
      </c>
      <c r="AU131" s="20" t="s">
        <v>86</v>
      </c>
    </row>
    <row r="132" s="13" customFormat="1">
      <c r="A132" s="13"/>
      <c r="B132" s="234"/>
      <c r="C132" s="235"/>
      <c r="D132" s="236" t="s">
        <v>244</v>
      </c>
      <c r="E132" s="237" t="s">
        <v>21</v>
      </c>
      <c r="F132" s="238" t="s">
        <v>294</v>
      </c>
      <c r="G132" s="235"/>
      <c r="H132" s="237" t="s">
        <v>21</v>
      </c>
      <c r="I132" s="239"/>
      <c r="J132" s="235"/>
      <c r="K132" s="235"/>
      <c r="L132" s="240"/>
      <c r="M132" s="241"/>
      <c r="N132" s="242"/>
      <c r="O132" s="242"/>
      <c r="P132" s="242"/>
      <c r="Q132" s="242"/>
      <c r="R132" s="242"/>
      <c r="S132" s="242"/>
      <c r="T132" s="24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4" t="s">
        <v>244</v>
      </c>
      <c r="AU132" s="244" t="s">
        <v>86</v>
      </c>
      <c r="AV132" s="13" t="s">
        <v>80</v>
      </c>
      <c r="AW132" s="13" t="s">
        <v>33</v>
      </c>
      <c r="AX132" s="13" t="s">
        <v>73</v>
      </c>
      <c r="AY132" s="244" t="s">
        <v>233</v>
      </c>
    </row>
    <row r="133" s="13" customFormat="1">
      <c r="A133" s="13"/>
      <c r="B133" s="234"/>
      <c r="C133" s="235"/>
      <c r="D133" s="236" t="s">
        <v>244</v>
      </c>
      <c r="E133" s="237" t="s">
        <v>21</v>
      </c>
      <c r="F133" s="238" t="s">
        <v>253</v>
      </c>
      <c r="G133" s="235"/>
      <c r="H133" s="237" t="s">
        <v>21</v>
      </c>
      <c r="I133" s="239"/>
      <c r="J133" s="235"/>
      <c r="K133" s="235"/>
      <c r="L133" s="240"/>
      <c r="M133" s="241"/>
      <c r="N133" s="242"/>
      <c r="O133" s="242"/>
      <c r="P133" s="242"/>
      <c r="Q133" s="242"/>
      <c r="R133" s="242"/>
      <c r="S133" s="242"/>
      <c r="T133" s="24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4" t="s">
        <v>244</v>
      </c>
      <c r="AU133" s="244" t="s">
        <v>86</v>
      </c>
      <c r="AV133" s="13" t="s">
        <v>80</v>
      </c>
      <c r="AW133" s="13" t="s">
        <v>33</v>
      </c>
      <c r="AX133" s="13" t="s">
        <v>73</v>
      </c>
      <c r="AY133" s="244" t="s">
        <v>233</v>
      </c>
    </row>
    <row r="134" s="14" customFormat="1">
      <c r="A134" s="14"/>
      <c r="B134" s="245"/>
      <c r="C134" s="246"/>
      <c r="D134" s="236" t="s">
        <v>244</v>
      </c>
      <c r="E134" s="247" t="s">
        <v>21</v>
      </c>
      <c r="F134" s="248" t="s">
        <v>295</v>
      </c>
      <c r="G134" s="246"/>
      <c r="H134" s="249">
        <v>23.670000000000002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244</v>
      </c>
      <c r="AU134" s="255" t="s">
        <v>86</v>
      </c>
      <c r="AV134" s="14" t="s">
        <v>86</v>
      </c>
      <c r="AW134" s="14" t="s">
        <v>33</v>
      </c>
      <c r="AX134" s="14" t="s">
        <v>73</v>
      </c>
      <c r="AY134" s="255" t="s">
        <v>233</v>
      </c>
    </row>
    <row r="135" s="15" customFormat="1">
      <c r="A135" s="15"/>
      <c r="B135" s="256"/>
      <c r="C135" s="257"/>
      <c r="D135" s="236" t="s">
        <v>244</v>
      </c>
      <c r="E135" s="258" t="s">
        <v>21</v>
      </c>
      <c r="F135" s="259" t="s">
        <v>247</v>
      </c>
      <c r="G135" s="257"/>
      <c r="H135" s="260">
        <v>23.670000000000002</v>
      </c>
      <c r="I135" s="261"/>
      <c r="J135" s="257"/>
      <c r="K135" s="257"/>
      <c r="L135" s="262"/>
      <c r="M135" s="263"/>
      <c r="N135" s="264"/>
      <c r="O135" s="264"/>
      <c r="P135" s="264"/>
      <c r="Q135" s="264"/>
      <c r="R135" s="264"/>
      <c r="S135" s="264"/>
      <c r="T135" s="26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66" t="s">
        <v>244</v>
      </c>
      <c r="AU135" s="266" t="s">
        <v>86</v>
      </c>
      <c r="AV135" s="15" t="s">
        <v>240</v>
      </c>
      <c r="AW135" s="15" t="s">
        <v>33</v>
      </c>
      <c r="AX135" s="15" t="s">
        <v>80</v>
      </c>
      <c r="AY135" s="266" t="s">
        <v>233</v>
      </c>
    </row>
    <row r="136" s="2" customFormat="1" ht="16.5" customHeight="1">
      <c r="A136" s="41"/>
      <c r="B136" s="42"/>
      <c r="C136" s="267" t="s">
        <v>296</v>
      </c>
      <c r="D136" s="267" t="s">
        <v>297</v>
      </c>
      <c r="E136" s="268" t="s">
        <v>298</v>
      </c>
      <c r="F136" s="269" t="s">
        <v>299</v>
      </c>
      <c r="G136" s="270" t="s">
        <v>279</v>
      </c>
      <c r="H136" s="271">
        <v>47.340000000000003</v>
      </c>
      <c r="I136" s="272"/>
      <c r="J136" s="273">
        <f>ROUND(I136*H136,2)</f>
        <v>0</v>
      </c>
      <c r="K136" s="269" t="s">
        <v>239</v>
      </c>
      <c r="L136" s="274"/>
      <c r="M136" s="275" t="s">
        <v>21</v>
      </c>
      <c r="N136" s="276" t="s">
        <v>45</v>
      </c>
      <c r="O136" s="87"/>
      <c r="P136" s="225">
        <f>O136*H136</f>
        <v>0</v>
      </c>
      <c r="Q136" s="225">
        <v>1</v>
      </c>
      <c r="R136" s="225">
        <f>Q136*H136</f>
        <v>47.340000000000003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289</v>
      </c>
      <c r="AT136" s="227" t="s">
        <v>297</v>
      </c>
      <c r="AU136" s="227" t="s">
        <v>86</v>
      </c>
      <c r="AY136" s="20" t="s">
        <v>233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86</v>
      </c>
      <c r="BK136" s="228">
        <f>ROUND(I136*H136,2)</f>
        <v>0</v>
      </c>
      <c r="BL136" s="20" t="s">
        <v>240</v>
      </c>
      <c r="BM136" s="227" t="s">
        <v>300</v>
      </c>
    </row>
    <row r="137" s="14" customFormat="1">
      <c r="A137" s="14"/>
      <c r="B137" s="245"/>
      <c r="C137" s="246"/>
      <c r="D137" s="236" t="s">
        <v>244</v>
      </c>
      <c r="E137" s="247" t="s">
        <v>21</v>
      </c>
      <c r="F137" s="248" t="s">
        <v>295</v>
      </c>
      <c r="G137" s="246"/>
      <c r="H137" s="249">
        <v>23.670000000000002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244</v>
      </c>
      <c r="AU137" s="255" t="s">
        <v>86</v>
      </c>
      <c r="AV137" s="14" t="s">
        <v>86</v>
      </c>
      <c r="AW137" s="14" t="s">
        <v>33</v>
      </c>
      <c r="AX137" s="14" t="s">
        <v>73</v>
      </c>
      <c r="AY137" s="255" t="s">
        <v>233</v>
      </c>
    </row>
    <row r="138" s="15" customFormat="1">
      <c r="A138" s="15"/>
      <c r="B138" s="256"/>
      <c r="C138" s="257"/>
      <c r="D138" s="236" t="s">
        <v>244</v>
      </c>
      <c r="E138" s="258" t="s">
        <v>21</v>
      </c>
      <c r="F138" s="259" t="s">
        <v>247</v>
      </c>
      <c r="G138" s="257"/>
      <c r="H138" s="260">
        <v>23.670000000000002</v>
      </c>
      <c r="I138" s="261"/>
      <c r="J138" s="257"/>
      <c r="K138" s="257"/>
      <c r="L138" s="262"/>
      <c r="M138" s="263"/>
      <c r="N138" s="264"/>
      <c r="O138" s="264"/>
      <c r="P138" s="264"/>
      <c r="Q138" s="264"/>
      <c r="R138" s="264"/>
      <c r="S138" s="264"/>
      <c r="T138" s="26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6" t="s">
        <v>244</v>
      </c>
      <c r="AU138" s="266" t="s">
        <v>86</v>
      </c>
      <c r="AV138" s="15" t="s">
        <v>240</v>
      </c>
      <c r="AW138" s="15" t="s">
        <v>33</v>
      </c>
      <c r="AX138" s="15" t="s">
        <v>80</v>
      </c>
      <c r="AY138" s="266" t="s">
        <v>233</v>
      </c>
    </row>
    <row r="139" s="14" customFormat="1">
      <c r="A139" s="14"/>
      <c r="B139" s="245"/>
      <c r="C139" s="246"/>
      <c r="D139" s="236" t="s">
        <v>244</v>
      </c>
      <c r="E139" s="246"/>
      <c r="F139" s="248" t="s">
        <v>301</v>
      </c>
      <c r="G139" s="246"/>
      <c r="H139" s="249">
        <v>47.340000000000003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244</v>
      </c>
      <c r="AU139" s="255" t="s">
        <v>86</v>
      </c>
      <c r="AV139" s="14" t="s">
        <v>86</v>
      </c>
      <c r="AW139" s="14" t="s">
        <v>4</v>
      </c>
      <c r="AX139" s="14" t="s">
        <v>80</v>
      </c>
      <c r="AY139" s="255" t="s">
        <v>233</v>
      </c>
    </row>
    <row r="140" s="2" customFormat="1" ht="37.8" customHeight="1">
      <c r="A140" s="41"/>
      <c r="B140" s="42"/>
      <c r="C140" s="216" t="s">
        <v>302</v>
      </c>
      <c r="D140" s="216" t="s">
        <v>235</v>
      </c>
      <c r="E140" s="217" t="s">
        <v>303</v>
      </c>
      <c r="F140" s="218" t="s">
        <v>304</v>
      </c>
      <c r="G140" s="219" t="s">
        <v>238</v>
      </c>
      <c r="H140" s="220">
        <v>128.77000000000001</v>
      </c>
      <c r="I140" s="221"/>
      <c r="J140" s="222">
        <f>ROUND(I140*H140,2)</f>
        <v>0</v>
      </c>
      <c r="K140" s="218" t="s">
        <v>239</v>
      </c>
      <c r="L140" s="47"/>
      <c r="M140" s="223" t="s">
        <v>21</v>
      </c>
      <c r="N140" s="224" t="s">
        <v>45</v>
      </c>
      <c r="O140" s="87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240</v>
      </c>
      <c r="AT140" s="227" t="s">
        <v>235</v>
      </c>
      <c r="AU140" s="227" t="s">
        <v>86</v>
      </c>
      <c r="AY140" s="20" t="s">
        <v>233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86</v>
      </c>
      <c r="BK140" s="228">
        <f>ROUND(I140*H140,2)</f>
        <v>0</v>
      </c>
      <c r="BL140" s="20" t="s">
        <v>240</v>
      </c>
      <c r="BM140" s="227" t="s">
        <v>305</v>
      </c>
    </row>
    <row r="141" s="2" customFormat="1">
      <c r="A141" s="41"/>
      <c r="B141" s="42"/>
      <c r="C141" s="43"/>
      <c r="D141" s="229" t="s">
        <v>242</v>
      </c>
      <c r="E141" s="43"/>
      <c r="F141" s="230" t="s">
        <v>306</v>
      </c>
      <c r="G141" s="43"/>
      <c r="H141" s="43"/>
      <c r="I141" s="231"/>
      <c r="J141" s="43"/>
      <c r="K141" s="43"/>
      <c r="L141" s="47"/>
      <c r="M141" s="232"/>
      <c r="N141" s="233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242</v>
      </c>
      <c r="AU141" s="20" t="s">
        <v>86</v>
      </c>
    </row>
    <row r="142" s="13" customFormat="1">
      <c r="A142" s="13"/>
      <c r="B142" s="234"/>
      <c r="C142" s="235"/>
      <c r="D142" s="236" t="s">
        <v>244</v>
      </c>
      <c r="E142" s="237" t="s">
        <v>21</v>
      </c>
      <c r="F142" s="238" t="s">
        <v>307</v>
      </c>
      <c r="G142" s="235"/>
      <c r="H142" s="237" t="s">
        <v>21</v>
      </c>
      <c r="I142" s="239"/>
      <c r="J142" s="235"/>
      <c r="K142" s="235"/>
      <c r="L142" s="240"/>
      <c r="M142" s="241"/>
      <c r="N142" s="242"/>
      <c r="O142" s="242"/>
      <c r="P142" s="242"/>
      <c r="Q142" s="242"/>
      <c r="R142" s="242"/>
      <c r="S142" s="242"/>
      <c r="T142" s="24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4" t="s">
        <v>244</v>
      </c>
      <c r="AU142" s="244" t="s">
        <v>86</v>
      </c>
      <c r="AV142" s="13" t="s">
        <v>80</v>
      </c>
      <c r="AW142" s="13" t="s">
        <v>33</v>
      </c>
      <c r="AX142" s="13" t="s">
        <v>73</v>
      </c>
      <c r="AY142" s="244" t="s">
        <v>233</v>
      </c>
    </row>
    <row r="143" s="14" customFormat="1">
      <c r="A143" s="14"/>
      <c r="B143" s="245"/>
      <c r="C143" s="246"/>
      <c r="D143" s="236" t="s">
        <v>244</v>
      </c>
      <c r="E143" s="247" t="s">
        <v>21</v>
      </c>
      <c r="F143" s="248" t="s">
        <v>308</v>
      </c>
      <c r="G143" s="246"/>
      <c r="H143" s="249">
        <v>8.7799999999999994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244</v>
      </c>
      <c r="AU143" s="255" t="s">
        <v>86</v>
      </c>
      <c r="AV143" s="14" t="s">
        <v>86</v>
      </c>
      <c r="AW143" s="14" t="s">
        <v>33</v>
      </c>
      <c r="AX143" s="14" t="s">
        <v>73</v>
      </c>
      <c r="AY143" s="255" t="s">
        <v>233</v>
      </c>
    </row>
    <row r="144" s="14" customFormat="1">
      <c r="A144" s="14"/>
      <c r="B144" s="245"/>
      <c r="C144" s="246"/>
      <c r="D144" s="236" t="s">
        <v>244</v>
      </c>
      <c r="E144" s="247" t="s">
        <v>21</v>
      </c>
      <c r="F144" s="248" t="s">
        <v>309</v>
      </c>
      <c r="G144" s="246"/>
      <c r="H144" s="249">
        <v>48.920000000000002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244</v>
      </c>
      <c r="AU144" s="255" t="s">
        <v>86</v>
      </c>
      <c r="AV144" s="14" t="s">
        <v>86</v>
      </c>
      <c r="AW144" s="14" t="s">
        <v>33</v>
      </c>
      <c r="AX144" s="14" t="s">
        <v>73</v>
      </c>
      <c r="AY144" s="255" t="s">
        <v>233</v>
      </c>
    </row>
    <row r="145" s="14" customFormat="1">
      <c r="A145" s="14"/>
      <c r="B145" s="245"/>
      <c r="C145" s="246"/>
      <c r="D145" s="236" t="s">
        <v>244</v>
      </c>
      <c r="E145" s="247" t="s">
        <v>21</v>
      </c>
      <c r="F145" s="248" t="s">
        <v>310</v>
      </c>
      <c r="G145" s="246"/>
      <c r="H145" s="249">
        <v>43.939999999999998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244</v>
      </c>
      <c r="AU145" s="255" t="s">
        <v>86</v>
      </c>
      <c r="AV145" s="14" t="s">
        <v>86</v>
      </c>
      <c r="AW145" s="14" t="s">
        <v>33</v>
      </c>
      <c r="AX145" s="14" t="s">
        <v>73</v>
      </c>
      <c r="AY145" s="255" t="s">
        <v>233</v>
      </c>
    </row>
    <row r="146" s="14" customFormat="1">
      <c r="A146" s="14"/>
      <c r="B146" s="245"/>
      <c r="C146" s="246"/>
      <c r="D146" s="236" t="s">
        <v>244</v>
      </c>
      <c r="E146" s="247" t="s">
        <v>21</v>
      </c>
      <c r="F146" s="248" t="s">
        <v>311</v>
      </c>
      <c r="G146" s="246"/>
      <c r="H146" s="249">
        <v>27.129999999999999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244</v>
      </c>
      <c r="AU146" s="255" t="s">
        <v>86</v>
      </c>
      <c r="AV146" s="14" t="s">
        <v>86</v>
      </c>
      <c r="AW146" s="14" t="s">
        <v>33</v>
      </c>
      <c r="AX146" s="14" t="s">
        <v>73</v>
      </c>
      <c r="AY146" s="255" t="s">
        <v>233</v>
      </c>
    </row>
    <row r="147" s="15" customFormat="1">
      <c r="A147" s="15"/>
      <c r="B147" s="256"/>
      <c r="C147" s="257"/>
      <c r="D147" s="236" t="s">
        <v>244</v>
      </c>
      <c r="E147" s="258" t="s">
        <v>21</v>
      </c>
      <c r="F147" s="259" t="s">
        <v>247</v>
      </c>
      <c r="G147" s="257"/>
      <c r="H147" s="260">
        <v>128.77000000000001</v>
      </c>
      <c r="I147" s="261"/>
      <c r="J147" s="257"/>
      <c r="K147" s="257"/>
      <c r="L147" s="262"/>
      <c r="M147" s="263"/>
      <c r="N147" s="264"/>
      <c r="O147" s="264"/>
      <c r="P147" s="264"/>
      <c r="Q147" s="264"/>
      <c r="R147" s="264"/>
      <c r="S147" s="264"/>
      <c r="T147" s="26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6" t="s">
        <v>244</v>
      </c>
      <c r="AU147" s="266" t="s">
        <v>86</v>
      </c>
      <c r="AV147" s="15" t="s">
        <v>240</v>
      </c>
      <c r="AW147" s="15" t="s">
        <v>33</v>
      </c>
      <c r="AX147" s="15" t="s">
        <v>80</v>
      </c>
      <c r="AY147" s="266" t="s">
        <v>233</v>
      </c>
    </row>
    <row r="148" s="12" customFormat="1" ht="22.8" customHeight="1">
      <c r="A148" s="12"/>
      <c r="B148" s="200"/>
      <c r="C148" s="201"/>
      <c r="D148" s="202" t="s">
        <v>72</v>
      </c>
      <c r="E148" s="214" t="s">
        <v>312</v>
      </c>
      <c r="F148" s="214" t="s">
        <v>313</v>
      </c>
      <c r="G148" s="201"/>
      <c r="H148" s="201"/>
      <c r="I148" s="204"/>
      <c r="J148" s="215">
        <f>BK148</f>
        <v>0</v>
      </c>
      <c r="K148" s="201"/>
      <c r="L148" s="206"/>
      <c r="M148" s="207"/>
      <c r="N148" s="208"/>
      <c r="O148" s="208"/>
      <c r="P148" s="209">
        <f>SUM(P149:P150)</f>
        <v>0</v>
      </c>
      <c r="Q148" s="208"/>
      <c r="R148" s="209">
        <f>SUM(R149:R150)</f>
        <v>0</v>
      </c>
      <c r="S148" s="208"/>
      <c r="T148" s="210">
        <f>SUM(T149:T150)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11" t="s">
        <v>80</v>
      </c>
      <c r="AT148" s="212" t="s">
        <v>72</v>
      </c>
      <c r="AU148" s="212" t="s">
        <v>80</v>
      </c>
      <c r="AY148" s="211" t="s">
        <v>233</v>
      </c>
      <c r="BK148" s="213">
        <f>SUM(BK149:BK150)</f>
        <v>0</v>
      </c>
    </row>
    <row r="149" s="2" customFormat="1" ht="55.5" customHeight="1">
      <c r="A149" s="41"/>
      <c r="B149" s="42"/>
      <c r="C149" s="216" t="s">
        <v>314</v>
      </c>
      <c r="D149" s="216" t="s">
        <v>235</v>
      </c>
      <c r="E149" s="217" t="s">
        <v>315</v>
      </c>
      <c r="F149" s="218" t="s">
        <v>316</v>
      </c>
      <c r="G149" s="219" t="s">
        <v>279</v>
      </c>
      <c r="H149" s="220">
        <v>47.340000000000003</v>
      </c>
      <c r="I149" s="221"/>
      <c r="J149" s="222">
        <f>ROUND(I149*H149,2)</f>
        <v>0</v>
      </c>
      <c r="K149" s="218" t="s">
        <v>239</v>
      </c>
      <c r="L149" s="47"/>
      <c r="M149" s="223" t="s">
        <v>21</v>
      </c>
      <c r="N149" s="224" t="s">
        <v>45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240</v>
      </c>
      <c r="AT149" s="227" t="s">
        <v>235</v>
      </c>
      <c r="AU149" s="227" t="s">
        <v>86</v>
      </c>
      <c r="AY149" s="20" t="s">
        <v>233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86</v>
      </c>
      <c r="BK149" s="228">
        <f>ROUND(I149*H149,2)</f>
        <v>0</v>
      </c>
      <c r="BL149" s="20" t="s">
        <v>240</v>
      </c>
      <c r="BM149" s="227" t="s">
        <v>317</v>
      </c>
    </row>
    <row r="150" s="2" customFormat="1">
      <c r="A150" s="41"/>
      <c r="B150" s="42"/>
      <c r="C150" s="43"/>
      <c r="D150" s="229" t="s">
        <v>242</v>
      </c>
      <c r="E150" s="43"/>
      <c r="F150" s="230" t="s">
        <v>318</v>
      </c>
      <c r="G150" s="43"/>
      <c r="H150" s="43"/>
      <c r="I150" s="231"/>
      <c r="J150" s="43"/>
      <c r="K150" s="43"/>
      <c r="L150" s="47"/>
      <c r="M150" s="277"/>
      <c r="N150" s="278"/>
      <c r="O150" s="279"/>
      <c r="P150" s="279"/>
      <c r="Q150" s="279"/>
      <c r="R150" s="279"/>
      <c r="S150" s="279"/>
      <c r="T150" s="280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242</v>
      </c>
      <c r="AU150" s="20" t="s">
        <v>86</v>
      </c>
    </row>
    <row r="151" s="2" customFormat="1" ht="6.96" customHeight="1">
      <c r="A151" s="41"/>
      <c r="B151" s="62"/>
      <c r="C151" s="63"/>
      <c r="D151" s="63"/>
      <c r="E151" s="63"/>
      <c r="F151" s="63"/>
      <c r="G151" s="63"/>
      <c r="H151" s="63"/>
      <c r="I151" s="63"/>
      <c r="J151" s="63"/>
      <c r="K151" s="63"/>
      <c r="L151" s="47"/>
      <c r="M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</row>
  </sheetData>
  <sheetProtection sheet="1" autoFilter="0" formatColumns="0" formatRows="0" objects="1" scenarios="1" spinCount="100000" saltValue="cFwFc81NSCM3QWxRZJWbxHRUq0w/WjCesiT2Rt8bAT+NGWS96a8OIXJ1k9+4s18gT3ar/vVDwNY2OtL2Oa7LsA==" hashValue="KA9iuvE8h670jMc2q+agDkl2Armr8CilK4zL+66W079RUoQiwsbOeETA2UeQmYqkNHm8vxe4kDi0GsZdYNZkiQ==" algorithmName="SHA-512" password="CC35"/>
  <autoFilter ref="C87:K15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hyperlinks>
    <hyperlink ref="F92" r:id="rId1" display="https://podminky.urs.cz/item/CS_URS_2023_02/121151125"/>
    <hyperlink ref="F97" r:id="rId2" display="https://podminky.urs.cz/item/CS_URS_2023_02/131251107"/>
    <hyperlink ref="F102" r:id="rId3" display="https://podminky.urs.cz/item/CS_URS_2023_02/162351103"/>
    <hyperlink ref="F109" r:id="rId4" display="https://podminky.urs.cz/item/CS_URS_2023_02/162751117"/>
    <hyperlink ref="F116" r:id="rId5" display="https://podminky.urs.cz/item/CS_URS_2023_02/167151111"/>
    <hyperlink ref="F121" r:id="rId6" display="https://podminky.urs.cz/item/CS_URS_2023_02/171201231"/>
    <hyperlink ref="F126" r:id="rId7" display="https://podminky.urs.cz/item/CS_URS_2023_02/174151101"/>
    <hyperlink ref="F131" r:id="rId8" display="https://podminky.urs.cz/item/CS_URS_2023_02/175151101"/>
    <hyperlink ref="F141" r:id="rId9" display="https://podminky.urs.cz/item/CS_URS_2023_02/181311106"/>
    <hyperlink ref="F150" r:id="rId10" display="https://podminky.urs.cz/item/CS_URS_2023_02/998011002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160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206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Kolovraty - dostupné bydlení</v>
      </c>
      <c r="F7" s="146"/>
      <c r="G7" s="146"/>
      <c r="H7" s="146"/>
      <c r="L7" s="23"/>
    </row>
    <row r="8">
      <c r="B8" s="23"/>
      <c r="D8" s="146" t="s">
        <v>207</v>
      </c>
      <c r="L8" s="23"/>
    </row>
    <row r="9" s="1" customFormat="1" ht="16.5" customHeight="1">
      <c r="B9" s="23"/>
      <c r="E9" s="147" t="s">
        <v>599</v>
      </c>
      <c r="F9" s="1"/>
      <c r="G9" s="1"/>
      <c r="H9" s="1"/>
      <c r="L9" s="23"/>
    </row>
    <row r="10" s="1" customFormat="1" ht="12" customHeight="1">
      <c r="B10" s="23"/>
      <c r="D10" s="146" t="s">
        <v>209</v>
      </c>
      <c r="L10" s="23"/>
    </row>
    <row r="11" s="2" customFormat="1" ht="16.5" customHeight="1">
      <c r="A11" s="41"/>
      <c r="B11" s="47"/>
      <c r="C11" s="41"/>
      <c r="D11" s="41"/>
      <c r="E11" s="159" t="s">
        <v>4812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3292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4813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19</v>
      </c>
      <c r="G15" s="41"/>
      <c r="H15" s="41"/>
      <c r="I15" s="146" t="s">
        <v>20</v>
      </c>
      <c r="J15" s="136" t="s">
        <v>21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22</v>
      </c>
      <c r="E16" s="41"/>
      <c r="F16" s="136" t="s">
        <v>23</v>
      </c>
      <c r="G16" s="41"/>
      <c r="H16" s="41"/>
      <c r="I16" s="146" t="s">
        <v>24</v>
      </c>
      <c r="J16" s="150" t="str">
        <f>'Rekapitulace stavby'!AN8</f>
        <v>28. 6. 2021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26</v>
      </c>
      <c r="E18" s="41"/>
      <c r="F18" s="41"/>
      <c r="G18" s="41"/>
      <c r="H18" s="41"/>
      <c r="I18" s="146" t="s">
        <v>27</v>
      </c>
      <c r="J18" s="136" t="s">
        <v>21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6" t="s">
        <v>29</v>
      </c>
      <c r="J19" s="136" t="s">
        <v>21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30</v>
      </c>
      <c r="E21" s="41"/>
      <c r="F21" s="41"/>
      <c r="G21" s="41"/>
      <c r="H21" s="41"/>
      <c r="I21" s="146" t="s">
        <v>27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29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32</v>
      </c>
      <c r="E24" s="41"/>
      <c r="F24" s="41"/>
      <c r="G24" s="41"/>
      <c r="H24" s="41"/>
      <c r="I24" s="146" t="s">
        <v>27</v>
      </c>
      <c r="J24" s="136" t="s">
        <v>21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28</v>
      </c>
      <c r="F25" s="41"/>
      <c r="G25" s="41"/>
      <c r="H25" s="41"/>
      <c r="I25" s="146" t="s">
        <v>29</v>
      </c>
      <c r="J25" s="136" t="s">
        <v>21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34</v>
      </c>
      <c r="E27" s="41"/>
      <c r="F27" s="41"/>
      <c r="G27" s="41"/>
      <c r="H27" s="41"/>
      <c r="I27" s="146" t="s">
        <v>27</v>
      </c>
      <c r="J27" s="136" t="s">
        <v>35</v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36</v>
      </c>
      <c r="F28" s="41"/>
      <c r="G28" s="41"/>
      <c r="H28" s="41"/>
      <c r="I28" s="146" t="s">
        <v>29</v>
      </c>
      <c r="J28" s="136" t="s">
        <v>21</v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37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71.25" customHeight="1">
      <c r="A31" s="151"/>
      <c r="B31" s="152"/>
      <c r="C31" s="151"/>
      <c r="D31" s="151"/>
      <c r="E31" s="153" t="s">
        <v>38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39</v>
      </c>
      <c r="E34" s="41"/>
      <c r="F34" s="41"/>
      <c r="G34" s="41"/>
      <c r="H34" s="41"/>
      <c r="I34" s="41"/>
      <c r="J34" s="157">
        <f>ROUND(J99,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41</v>
      </c>
      <c r="G36" s="41"/>
      <c r="H36" s="41"/>
      <c r="I36" s="158" t="s">
        <v>40</v>
      </c>
      <c r="J36" s="158" t="s">
        <v>42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43</v>
      </c>
      <c r="E37" s="146" t="s">
        <v>44</v>
      </c>
      <c r="F37" s="160">
        <f>ROUND((SUM(BE99:BE217)),  2)</f>
        <v>0</v>
      </c>
      <c r="G37" s="41"/>
      <c r="H37" s="41"/>
      <c r="I37" s="161">
        <v>0.20999999999999999</v>
      </c>
      <c r="J37" s="160">
        <f>ROUND(((SUM(BE99:BE217))*I37),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45</v>
      </c>
      <c r="F38" s="160">
        <f>ROUND((SUM(BF99:BF217)),  2)</f>
        <v>0</v>
      </c>
      <c r="G38" s="41"/>
      <c r="H38" s="41"/>
      <c r="I38" s="161">
        <v>0.14999999999999999</v>
      </c>
      <c r="J38" s="160">
        <f>ROUND(((SUM(BF99:BF217))*I38),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ROUND((SUM(BG99:BG217)),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47</v>
      </c>
      <c r="F40" s="160">
        <f>ROUND((SUM(BH99:BH217)),  2)</f>
        <v>0</v>
      </c>
      <c r="G40" s="41"/>
      <c r="H40" s="41"/>
      <c r="I40" s="161">
        <v>0.14999999999999999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48</v>
      </c>
      <c r="F41" s="160">
        <f>ROUND((SUM(BI99:BI217)),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49</v>
      </c>
      <c r="E43" s="164"/>
      <c r="F43" s="164"/>
      <c r="G43" s="165" t="s">
        <v>50</v>
      </c>
      <c r="H43" s="166" t="s">
        <v>51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211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Kolovraty - dostupné bydlení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207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599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209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98" t="s">
        <v>4812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3292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SO-04.05.01 - ÚT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Kolovraty</v>
      </c>
      <c r="G60" s="43"/>
      <c r="H60" s="43"/>
      <c r="I60" s="35" t="s">
        <v>24</v>
      </c>
      <c r="J60" s="75" t="str">
        <f>IF(J16="","",J16)</f>
        <v>28. 6. 2021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26</v>
      </c>
      <c r="D62" s="43"/>
      <c r="E62" s="43"/>
      <c r="F62" s="30" t="str">
        <f>E19</f>
        <v>atelier HETA s.r.o.</v>
      </c>
      <c r="G62" s="43"/>
      <c r="H62" s="43"/>
      <c r="I62" s="35" t="s">
        <v>32</v>
      </c>
      <c r="J62" s="39" t="str">
        <f>E25</f>
        <v>atelier HETA s.r.o.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30</v>
      </c>
      <c r="D63" s="43"/>
      <c r="E63" s="43"/>
      <c r="F63" s="30" t="str">
        <f>IF(E22="","",E22)</f>
        <v>Vyplň údaj</v>
      </c>
      <c r="G63" s="43"/>
      <c r="H63" s="43"/>
      <c r="I63" s="35" t="s">
        <v>34</v>
      </c>
      <c r="J63" s="39" t="str">
        <f>E28</f>
        <v>Toman Martin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71</v>
      </c>
      <c r="D67" s="43"/>
      <c r="E67" s="43"/>
      <c r="F67" s="43"/>
      <c r="G67" s="43"/>
      <c r="H67" s="43"/>
      <c r="I67" s="43"/>
      <c r="J67" s="105">
        <f>J99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214</v>
      </c>
    </row>
    <row r="68" s="9" customFormat="1" ht="24.96" customHeight="1">
      <c r="A68" s="9"/>
      <c r="B68" s="178"/>
      <c r="C68" s="179"/>
      <c r="D68" s="180" t="s">
        <v>4814</v>
      </c>
      <c r="E68" s="181"/>
      <c r="F68" s="181"/>
      <c r="G68" s="181"/>
      <c r="H68" s="181"/>
      <c r="I68" s="181"/>
      <c r="J68" s="182">
        <f>J100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4815</v>
      </c>
      <c r="E69" s="186"/>
      <c r="F69" s="186"/>
      <c r="G69" s="186"/>
      <c r="H69" s="186"/>
      <c r="I69" s="186"/>
      <c r="J69" s="187">
        <f>J101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4816</v>
      </c>
      <c r="E70" s="186"/>
      <c r="F70" s="186"/>
      <c r="G70" s="186"/>
      <c r="H70" s="186"/>
      <c r="I70" s="186"/>
      <c r="J70" s="187">
        <f>J123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4817</v>
      </c>
      <c r="E71" s="186"/>
      <c r="F71" s="186"/>
      <c r="G71" s="186"/>
      <c r="H71" s="186"/>
      <c r="I71" s="186"/>
      <c r="J71" s="187">
        <f>J145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4818</v>
      </c>
      <c r="E72" s="186"/>
      <c r="F72" s="186"/>
      <c r="G72" s="186"/>
      <c r="H72" s="186"/>
      <c r="I72" s="186"/>
      <c r="J72" s="187">
        <f>J167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4819</v>
      </c>
      <c r="E73" s="181"/>
      <c r="F73" s="181"/>
      <c r="G73" s="181"/>
      <c r="H73" s="181"/>
      <c r="I73" s="181"/>
      <c r="J73" s="182">
        <f>J185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9" customFormat="1" ht="24.96" customHeight="1">
      <c r="A74" s="9"/>
      <c r="B74" s="178"/>
      <c r="C74" s="179"/>
      <c r="D74" s="180" t="s">
        <v>4820</v>
      </c>
      <c r="E74" s="181"/>
      <c r="F74" s="181"/>
      <c r="G74" s="181"/>
      <c r="H74" s="181"/>
      <c r="I74" s="181"/>
      <c r="J74" s="182">
        <f>J206</f>
        <v>0</v>
      </c>
      <c r="K74" s="179"/>
      <c r="L74" s="183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9" customFormat="1" ht="24.96" customHeight="1">
      <c r="A75" s="9"/>
      <c r="B75" s="178"/>
      <c r="C75" s="179"/>
      <c r="D75" s="180" t="s">
        <v>4821</v>
      </c>
      <c r="E75" s="181"/>
      <c r="F75" s="181"/>
      <c r="G75" s="181"/>
      <c r="H75" s="181"/>
      <c r="I75" s="181"/>
      <c r="J75" s="182">
        <f>J214</f>
        <v>0</v>
      </c>
      <c r="K75" s="179"/>
      <c r="L75" s="183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218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73" t="str">
        <f>E7</f>
        <v>Kolovraty - dostupné bydlení</v>
      </c>
      <c r="F85" s="35"/>
      <c r="G85" s="35"/>
      <c r="H85" s="35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" customFormat="1" ht="12" customHeight="1">
      <c r="B86" s="24"/>
      <c r="C86" s="35" t="s">
        <v>207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1" customFormat="1" ht="16.5" customHeight="1">
      <c r="B87" s="24"/>
      <c r="C87" s="25"/>
      <c r="D87" s="25"/>
      <c r="E87" s="173" t="s">
        <v>599</v>
      </c>
      <c r="F87" s="25"/>
      <c r="G87" s="25"/>
      <c r="H87" s="25"/>
      <c r="I87" s="25"/>
      <c r="J87" s="25"/>
      <c r="K87" s="25"/>
      <c r="L87" s="23"/>
    </row>
    <row r="88" s="1" customFormat="1" ht="12" customHeight="1">
      <c r="B88" s="24"/>
      <c r="C88" s="35" t="s">
        <v>209</v>
      </c>
      <c r="D88" s="25"/>
      <c r="E88" s="25"/>
      <c r="F88" s="25"/>
      <c r="G88" s="25"/>
      <c r="H88" s="25"/>
      <c r="I88" s="25"/>
      <c r="J88" s="25"/>
      <c r="K88" s="25"/>
      <c r="L88" s="23"/>
    </row>
    <row r="89" s="2" customFormat="1" ht="16.5" customHeight="1">
      <c r="A89" s="41"/>
      <c r="B89" s="42"/>
      <c r="C89" s="43"/>
      <c r="D89" s="43"/>
      <c r="E89" s="298" t="s">
        <v>4812</v>
      </c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3292</v>
      </c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6.5" customHeight="1">
      <c r="A91" s="41"/>
      <c r="B91" s="42"/>
      <c r="C91" s="43"/>
      <c r="D91" s="43"/>
      <c r="E91" s="72" t="str">
        <f>E13</f>
        <v>SO-04.05.01 - ÚT</v>
      </c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2" customHeight="1">
      <c r="A93" s="41"/>
      <c r="B93" s="42"/>
      <c r="C93" s="35" t="s">
        <v>22</v>
      </c>
      <c r="D93" s="43"/>
      <c r="E93" s="43"/>
      <c r="F93" s="30" t="str">
        <f>F16</f>
        <v>Kolovraty</v>
      </c>
      <c r="G93" s="43"/>
      <c r="H93" s="43"/>
      <c r="I93" s="35" t="s">
        <v>24</v>
      </c>
      <c r="J93" s="75" t="str">
        <f>IF(J16="","",J16)</f>
        <v>28. 6. 2021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6.96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5.15" customHeight="1">
      <c r="A95" s="41"/>
      <c r="B95" s="42"/>
      <c r="C95" s="35" t="s">
        <v>26</v>
      </c>
      <c r="D95" s="43"/>
      <c r="E95" s="43"/>
      <c r="F95" s="30" t="str">
        <f>E19</f>
        <v>atelier HETA s.r.o.</v>
      </c>
      <c r="G95" s="43"/>
      <c r="H95" s="43"/>
      <c r="I95" s="35" t="s">
        <v>32</v>
      </c>
      <c r="J95" s="39" t="str">
        <f>E25</f>
        <v>atelier HETA s.r.o.</v>
      </c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5.15" customHeight="1">
      <c r="A96" s="41"/>
      <c r="B96" s="42"/>
      <c r="C96" s="35" t="s">
        <v>30</v>
      </c>
      <c r="D96" s="43"/>
      <c r="E96" s="43"/>
      <c r="F96" s="30" t="str">
        <f>IF(E22="","",E22)</f>
        <v>Vyplň údaj</v>
      </c>
      <c r="G96" s="43"/>
      <c r="H96" s="43"/>
      <c r="I96" s="35" t="s">
        <v>34</v>
      </c>
      <c r="J96" s="39" t="str">
        <f>E28</f>
        <v>Toman Martin</v>
      </c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0.32" customHeight="1">
      <c r="A97" s="41"/>
      <c r="B97" s="42"/>
      <c r="C97" s="43"/>
      <c r="D97" s="43"/>
      <c r="E97" s="43"/>
      <c r="F97" s="43"/>
      <c r="G97" s="43"/>
      <c r="H97" s="43"/>
      <c r="I97" s="43"/>
      <c r="J97" s="43"/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11" customFormat="1" ht="29.28" customHeight="1">
      <c r="A98" s="189"/>
      <c r="B98" s="190"/>
      <c r="C98" s="191" t="s">
        <v>219</v>
      </c>
      <c r="D98" s="192" t="s">
        <v>58</v>
      </c>
      <c r="E98" s="192" t="s">
        <v>54</v>
      </c>
      <c r="F98" s="192" t="s">
        <v>55</v>
      </c>
      <c r="G98" s="192" t="s">
        <v>220</v>
      </c>
      <c r="H98" s="192" t="s">
        <v>221</v>
      </c>
      <c r="I98" s="192" t="s">
        <v>222</v>
      </c>
      <c r="J98" s="192" t="s">
        <v>213</v>
      </c>
      <c r="K98" s="193" t="s">
        <v>223</v>
      </c>
      <c r="L98" s="194"/>
      <c r="M98" s="95" t="s">
        <v>21</v>
      </c>
      <c r="N98" s="96" t="s">
        <v>43</v>
      </c>
      <c r="O98" s="96" t="s">
        <v>224</v>
      </c>
      <c r="P98" s="96" t="s">
        <v>225</v>
      </c>
      <c r="Q98" s="96" t="s">
        <v>226</v>
      </c>
      <c r="R98" s="96" t="s">
        <v>227</v>
      </c>
      <c r="S98" s="96" t="s">
        <v>228</v>
      </c>
      <c r="T98" s="97" t="s">
        <v>229</v>
      </c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</row>
    <row r="99" s="2" customFormat="1" ht="22.8" customHeight="1">
      <c r="A99" s="41"/>
      <c r="B99" s="42"/>
      <c r="C99" s="102" t="s">
        <v>230</v>
      </c>
      <c r="D99" s="43"/>
      <c r="E99" s="43"/>
      <c r="F99" s="43"/>
      <c r="G99" s="43"/>
      <c r="H99" s="43"/>
      <c r="I99" s="43"/>
      <c r="J99" s="195">
        <f>BK99</f>
        <v>0</v>
      </c>
      <c r="K99" s="43"/>
      <c r="L99" s="47"/>
      <c r="M99" s="98"/>
      <c r="N99" s="196"/>
      <c r="O99" s="99"/>
      <c r="P99" s="197">
        <f>P100+P185+P206+P214</f>
        <v>0</v>
      </c>
      <c r="Q99" s="99"/>
      <c r="R99" s="197">
        <f>R100+R185+R206+R214</f>
        <v>0</v>
      </c>
      <c r="S99" s="99"/>
      <c r="T99" s="198">
        <f>T100+T185+T206+T214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72</v>
      </c>
      <c r="AU99" s="20" t="s">
        <v>214</v>
      </c>
      <c r="BK99" s="199">
        <f>BK100+BK185+BK206+BK214</f>
        <v>0</v>
      </c>
    </row>
    <row r="100" s="12" customFormat="1" ht="25.92" customHeight="1">
      <c r="A100" s="12"/>
      <c r="B100" s="200"/>
      <c r="C100" s="201"/>
      <c r="D100" s="202" t="s">
        <v>72</v>
      </c>
      <c r="E100" s="203" t="s">
        <v>480</v>
      </c>
      <c r="F100" s="203" t="s">
        <v>4822</v>
      </c>
      <c r="G100" s="201"/>
      <c r="H100" s="201"/>
      <c r="I100" s="204"/>
      <c r="J100" s="205">
        <f>BK100</f>
        <v>0</v>
      </c>
      <c r="K100" s="201"/>
      <c r="L100" s="206"/>
      <c r="M100" s="207"/>
      <c r="N100" s="208"/>
      <c r="O100" s="208"/>
      <c r="P100" s="209">
        <f>P101+P123+P145+P167</f>
        <v>0</v>
      </c>
      <c r="Q100" s="208"/>
      <c r="R100" s="209">
        <f>R101+R123+R145+R167</f>
        <v>0</v>
      </c>
      <c r="S100" s="208"/>
      <c r="T100" s="210">
        <f>T101+T123+T145+T167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11" t="s">
        <v>80</v>
      </c>
      <c r="AT100" s="212" t="s">
        <v>72</v>
      </c>
      <c r="AU100" s="212" t="s">
        <v>73</v>
      </c>
      <c r="AY100" s="211" t="s">
        <v>233</v>
      </c>
      <c r="BK100" s="213">
        <f>BK101+BK123+BK145+BK167</f>
        <v>0</v>
      </c>
    </row>
    <row r="101" s="12" customFormat="1" ht="22.8" customHeight="1">
      <c r="A101" s="12"/>
      <c r="B101" s="200"/>
      <c r="C101" s="201"/>
      <c r="D101" s="202" t="s">
        <v>72</v>
      </c>
      <c r="E101" s="214" t="s">
        <v>521</v>
      </c>
      <c r="F101" s="214" t="s">
        <v>4823</v>
      </c>
      <c r="G101" s="201"/>
      <c r="H101" s="201"/>
      <c r="I101" s="204"/>
      <c r="J101" s="215">
        <f>BK101</f>
        <v>0</v>
      </c>
      <c r="K101" s="201"/>
      <c r="L101" s="206"/>
      <c r="M101" s="207"/>
      <c r="N101" s="208"/>
      <c r="O101" s="208"/>
      <c r="P101" s="209">
        <f>SUM(P102:P122)</f>
        <v>0</v>
      </c>
      <c r="Q101" s="208"/>
      <c r="R101" s="209">
        <f>SUM(R102:R122)</f>
        <v>0</v>
      </c>
      <c r="S101" s="208"/>
      <c r="T101" s="210">
        <f>SUM(T102:T122)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11" t="s">
        <v>80</v>
      </c>
      <c r="AT101" s="212" t="s">
        <v>72</v>
      </c>
      <c r="AU101" s="212" t="s">
        <v>80</v>
      </c>
      <c r="AY101" s="211" t="s">
        <v>233</v>
      </c>
      <c r="BK101" s="213">
        <f>SUM(BK102:BK122)</f>
        <v>0</v>
      </c>
    </row>
    <row r="102" s="2" customFormat="1" ht="49.05" customHeight="1">
      <c r="A102" s="41"/>
      <c r="B102" s="42"/>
      <c r="C102" s="216" t="s">
        <v>80</v>
      </c>
      <c r="D102" s="216" t="s">
        <v>235</v>
      </c>
      <c r="E102" s="217" t="s">
        <v>4824</v>
      </c>
      <c r="F102" s="218" t="s">
        <v>4825</v>
      </c>
      <c r="G102" s="219" t="s">
        <v>3393</v>
      </c>
      <c r="H102" s="220">
        <v>1</v>
      </c>
      <c r="I102" s="221"/>
      <c r="J102" s="222">
        <f>ROUND(I102*H102,2)</f>
        <v>0</v>
      </c>
      <c r="K102" s="218" t="s">
        <v>342</v>
      </c>
      <c r="L102" s="47"/>
      <c r="M102" s="223" t="s">
        <v>21</v>
      </c>
      <c r="N102" s="224" t="s">
        <v>45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240</v>
      </c>
      <c r="AT102" s="227" t="s">
        <v>235</v>
      </c>
      <c r="AU102" s="227" t="s">
        <v>86</v>
      </c>
      <c r="AY102" s="20" t="s">
        <v>233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86</v>
      </c>
      <c r="BK102" s="228">
        <f>ROUND(I102*H102,2)</f>
        <v>0</v>
      </c>
      <c r="BL102" s="20" t="s">
        <v>240</v>
      </c>
      <c r="BM102" s="227" t="s">
        <v>4826</v>
      </c>
    </row>
    <row r="103" s="2" customFormat="1" ht="16.5" customHeight="1">
      <c r="A103" s="41"/>
      <c r="B103" s="42"/>
      <c r="C103" s="216" t="s">
        <v>86</v>
      </c>
      <c r="D103" s="216" t="s">
        <v>235</v>
      </c>
      <c r="E103" s="217" t="s">
        <v>4827</v>
      </c>
      <c r="F103" s="218" t="s">
        <v>4828</v>
      </c>
      <c r="G103" s="219" t="s">
        <v>494</v>
      </c>
      <c r="H103" s="220">
        <v>8</v>
      </c>
      <c r="I103" s="221"/>
      <c r="J103" s="222">
        <f>ROUND(I103*H103,2)</f>
        <v>0</v>
      </c>
      <c r="K103" s="218" t="s">
        <v>342</v>
      </c>
      <c r="L103" s="47"/>
      <c r="M103" s="223" t="s">
        <v>21</v>
      </c>
      <c r="N103" s="224" t="s">
        <v>45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240</v>
      </c>
      <c r="AT103" s="227" t="s">
        <v>235</v>
      </c>
      <c r="AU103" s="227" t="s">
        <v>86</v>
      </c>
      <c r="AY103" s="20" t="s">
        <v>233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86</v>
      </c>
      <c r="BK103" s="228">
        <f>ROUND(I103*H103,2)</f>
        <v>0</v>
      </c>
      <c r="BL103" s="20" t="s">
        <v>240</v>
      </c>
      <c r="BM103" s="227" t="s">
        <v>4829</v>
      </c>
    </row>
    <row r="104" s="2" customFormat="1" ht="24.15" customHeight="1">
      <c r="A104" s="41"/>
      <c r="B104" s="42"/>
      <c r="C104" s="216" t="s">
        <v>117</v>
      </c>
      <c r="D104" s="216" t="s">
        <v>235</v>
      </c>
      <c r="E104" s="217" t="s">
        <v>4830</v>
      </c>
      <c r="F104" s="218" t="s">
        <v>4831</v>
      </c>
      <c r="G104" s="219" t="s">
        <v>3393</v>
      </c>
      <c r="H104" s="220">
        <v>1</v>
      </c>
      <c r="I104" s="221"/>
      <c r="J104" s="222">
        <f>ROUND(I104*H104,2)</f>
        <v>0</v>
      </c>
      <c r="K104" s="218" t="s">
        <v>342</v>
      </c>
      <c r="L104" s="47"/>
      <c r="M104" s="223" t="s">
        <v>21</v>
      </c>
      <c r="N104" s="224" t="s">
        <v>45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240</v>
      </c>
      <c r="AT104" s="227" t="s">
        <v>235</v>
      </c>
      <c r="AU104" s="227" t="s">
        <v>86</v>
      </c>
      <c r="AY104" s="20" t="s">
        <v>233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86</v>
      </c>
      <c r="BK104" s="228">
        <f>ROUND(I104*H104,2)</f>
        <v>0</v>
      </c>
      <c r="BL104" s="20" t="s">
        <v>240</v>
      </c>
      <c r="BM104" s="227" t="s">
        <v>4832</v>
      </c>
    </row>
    <row r="105" s="2" customFormat="1" ht="33" customHeight="1">
      <c r="A105" s="41"/>
      <c r="B105" s="42"/>
      <c r="C105" s="216" t="s">
        <v>240</v>
      </c>
      <c r="D105" s="216" t="s">
        <v>235</v>
      </c>
      <c r="E105" s="217" t="s">
        <v>4833</v>
      </c>
      <c r="F105" s="218" t="s">
        <v>4834</v>
      </c>
      <c r="G105" s="219" t="s">
        <v>3393</v>
      </c>
      <c r="H105" s="220">
        <v>1</v>
      </c>
      <c r="I105" s="221"/>
      <c r="J105" s="222">
        <f>ROUND(I105*H105,2)</f>
        <v>0</v>
      </c>
      <c r="K105" s="218" t="s">
        <v>342</v>
      </c>
      <c r="L105" s="47"/>
      <c r="M105" s="223" t="s">
        <v>21</v>
      </c>
      <c r="N105" s="224" t="s">
        <v>45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240</v>
      </c>
      <c r="AT105" s="227" t="s">
        <v>235</v>
      </c>
      <c r="AU105" s="227" t="s">
        <v>86</v>
      </c>
      <c r="AY105" s="20" t="s">
        <v>233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86</v>
      </c>
      <c r="BK105" s="228">
        <f>ROUND(I105*H105,2)</f>
        <v>0</v>
      </c>
      <c r="BL105" s="20" t="s">
        <v>240</v>
      </c>
      <c r="BM105" s="227" t="s">
        <v>4835</v>
      </c>
    </row>
    <row r="106" s="2" customFormat="1" ht="24.15" customHeight="1">
      <c r="A106" s="41"/>
      <c r="B106" s="42"/>
      <c r="C106" s="216" t="s">
        <v>270</v>
      </c>
      <c r="D106" s="216" t="s">
        <v>235</v>
      </c>
      <c r="E106" s="217" t="s">
        <v>4836</v>
      </c>
      <c r="F106" s="218" t="s">
        <v>4837</v>
      </c>
      <c r="G106" s="219" t="s">
        <v>3393</v>
      </c>
      <c r="H106" s="220">
        <v>1</v>
      </c>
      <c r="I106" s="221"/>
      <c r="J106" s="222">
        <f>ROUND(I106*H106,2)</f>
        <v>0</v>
      </c>
      <c r="K106" s="218" t="s">
        <v>342</v>
      </c>
      <c r="L106" s="47"/>
      <c r="M106" s="223" t="s">
        <v>21</v>
      </c>
      <c r="N106" s="224" t="s">
        <v>45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240</v>
      </c>
      <c r="AT106" s="227" t="s">
        <v>235</v>
      </c>
      <c r="AU106" s="227" t="s">
        <v>86</v>
      </c>
      <c r="AY106" s="20" t="s">
        <v>233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86</v>
      </c>
      <c r="BK106" s="228">
        <f>ROUND(I106*H106,2)</f>
        <v>0</v>
      </c>
      <c r="BL106" s="20" t="s">
        <v>240</v>
      </c>
      <c r="BM106" s="227" t="s">
        <v>4838</v>
      </c>
    </row>
    <row r="107" s="2" customFormat="1" ht="44.25" customHeight="1">
      <c r="A107" s="41"/>
      <c r="B107" s="42"/>
      <c r="C107" s="216" t="s">
        <v>276</v>
      </c>
      <c r="D107" s="216" t="s">
        <v>235</v>
      </c>
      <c r="E107" s="217" t="s">
        <v>4839</v>
      </c>
      <c r="F107" s="218" t="s">
        <v>4840</v>
      </c>
      <c r="G107" s="219" t="s">
        <v>3393</v>
      </c>
      <c r="H107" s="220">
        <v>1</v>
      </c>
      <c r="I107" s="221"/>
      <c r="J107" s="222">
        <f>ROUND(I107*H107,2)</f>
        <v>0</v>
      </c>
      <c r="K107" s="218" t="s">
        <v>342</v>
      </c>
      <c r="L107" s="47"/>
      <c r="M107" s="223" t="s">
        <v>21</v>
      </c>
      <c r="N107" s="224" t="s">
        <v>45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240</v>
      </c>
      <c r="AT107" s="227" t="s">
        <v>235</v>
      </c>
      <c r="AU107" s="227" t="s">
        <v>86</v>
      </c>
      <c r="AY107" s="20" t="s">
        <v>233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86</v>
      </c>
      <c r="BK107" s="228">
        <f>ROUND(I107*H107,2)</f>
        <v>0</v>
      </c>
      <c r="BL107" s="20" t="s">
        <v>240</v>
      </c>
      <c r="BM107" s="227" t="s">
        <v>4841</v>
      </c>
    </row>
    <row r="108" s="2" customFormat="1" ht="16.5" customHeight="1">
      <c r="A108" s="41"/>
      <c r="B108" s="42"/>
      <c r="C108" s="216" t="s">
        <v>284</v>
      </c>
      <c r="D108" s="216" t="s">
        <v>235</v>
      </c>
      <c r="E108" s="217" t="s">
        <v>4842</v>
      </c>
      <c r="F108" s="218" t="s">
        <v>4843</v>
      </c>
      <c r="G108" s="219" t="s">
        <v>494</v>
      </c>
      <c r="H108" s="220">
        <v>1</v>
      </c>
      <c r="I108" s="221"/>
      <c r="J108" s="222">
        <f>ROUND(I108*H108,2)</f>
        <v>0</v>
      </c>
      <c r="K108" s="218" t="s">
        <v>342</v>
      </c>
      <c r="L108" s="47"/>
      <c r="M108" s="223" t="s">
        <v>21</v>
      </c>
      <c r="N108" s="224" t="s">
        <v>45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240</v>
      </c>
      <c r="AT108" s="227" t="s">
        <v>235</v>
      </c>
      <c r="AU108" s="227" t="s">
        <v>86</v>
      </c>
      <c r="AY108" s="20" t="s">
        <v>233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86</v>
      </c>
      <c r="BK108" s="228">
        <f>ROUND(I108*H108,2)</f>
        <v>0</v>
      </c>
      <c r="BL108" s="20" t="s">
        <v>240</v>
      </c>
      <c r="BM108" s="227" t="s">
        <v>4844</v>
      </c>
    </row>
    <row r="109" s="2" customFormat="1" ht="16.5" customHeight="1">
      <c r="A109" s="41"/>
      <c r="B109" s="42"/>
      <c r="C109" s="216" t="s">
        <v>289</v>
      </c>
      <c r="D109" s="216" t="s">
        <v>235</v>
      </c>
      <c r="E109" s="217" t="s">
        <v>4845</v>
      </c>
      <c r="F109" s="218" t="s">
        <v>4846</v>
      </c>
      <c r="G109" s="219" t="s">
        <v>494</v>
      </c>
      <c r="H109" s="220">
        <v>1</v>
      </c>
      <c r="I109" s="221"/>
      <c r="J109" s="222">
        <f>ROUND(I109*H109,2)</f>
        <v>0</v>
      </c>
      <c r="K109" s="218" t="s">
        <v>342</v>
      </c>
      <c r="L109" s="47"/>
      <c r="M109" s="223" t="s">
        <v>21</v>
      </c>
      <c r="N109" s="224" t="s">
        <v>45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240</v>
      </c>
      <c r="AT109" s="227" t="s">
        <v>235</v>
      </c>
      <c r="AU109" s="227" t="s">
        <v>86</v>
      </c>
      <c r="AY109" s="20" t="s">
        <v>233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86</v>
      </c>
      <c r="BK109" s="228">
        <f>ROUND(I109*H109,2)</f>
        <v>0</v>
      </c>
      <c r="BL109" s="20" t="s">
        <v>240</v>
      </c>
      <c r="BM109" s="227" t="s">
        <v>4847</v>
      </c>
    </row>
    <row r="110" s="2" customFormat="1" ht="16.5" customHeight="1">
      <c r="A110" s="41"/>
      <c r="B110" s="42"/>
      <c r="C110" s="216" t="s">
        <v>296</v>
      </c>
      <c r="D110" s="216" t="s">
        <v>235</v>
      </c>
      <c r="E110" s="217" t="s">
        <v>4848</v>
      </c>
      <c r="F110" s="218" t="s">
        <v>4849</v>
      </c>
      <c r="G110" s="219" t="s">
        <v>494</v>
      </c>
      <c r="H110" s="220">
        <v>1</v>
      </c>
      <c r="I110" s="221"/>
      <c r="J110" s="222">
        <f>ROUND(I110*H110,2)</f>
        <v>0</v>
      </c>
      <c r="K110" s="218" t="s">
        <v>342</v>
      </c>
      <c r="L110" s="47"/>
      <c r="M110" s="223" t="s">
        <v>21</v>
      </c>
      <c r="N110" s="224" t="s">
        <v>45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240</v>
      </c>
      <c r="AT110" s="227" t="s">
        <v>235</v>
      </c>
      <c r="AU110" s="227" t="s">
        <v>86</v>
      </c>
      <c r="AY110" s="20" t="s">
        <v>233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86</v>
      </c>
      <c r="BK110" s="228">
        <f>ROUND(I110*H110,2)</f>
        <v>0</v>
      </c>
      <c r="BL110" s="20" t="s">
        <v>240</v>
      </c>
      <c r="BM110" s="227" t="s">
        <v>4850</v>
      </c>
    </row>
    <row r="111" s="2" customFormat="1" ht="16.5" customHeight="1">
      <c r="A111" s="41"/>
      <c r="B111" s="42"/>
      <c r="C111" s="216" t="s">
        <v>302</v>
      </c>
      <c r="D111" s="216" t="s">
        <v>235</v>
      </c>
      <c r="E111" s="217" t="s">
        <v>4851</v>
      </c>
      <c r="F111" s="218" t="s">
        <v>4852</v>
      </c>
      <c r="G111" s="219" t="s">
        <v>494</v>
      </c>
      <c r="H111" s="220">
        <v>1</v>
      </c>
      <c r="I111" s="221"/>
      <c r="J111" s="222">
        <f>ROUND(I111*H111,2)</f>
        <v>0</v>
      </c>
      <c r="K111" s="218" t="s">
        <v>342</v>
      </c>
      <c r="L111" s="47"/>
      <c r="M111" s="223" t="s">
        <v>21</v>
      </c>
      <c r="N111" s="224" t="s">
        <v>45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240</v>
      </c>
      <c r="AT111" s="227" t="s">
        <v>235</v>
      </c>
      <c r="AU111" s="227" t="s">
        <v>86</v>
      </c>
      <c r="AY111" s="20" t="s">
        <v>233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86</v>
      </c>
      <c r="BK111" s="228">
        <f>ROUND(I111*H111,2)</f>
        <v>0</v>
      </c>
      <c r="BL111" s="20" t="s">
        <v>240</v>
      </c>
      <c r="BM111" s="227" t="s">
        <v>4853</v>
      </c>
    </row>
    <row r="112" s="2" customFormat="1" ht="16.5" customHeight="1">
      <c r="A112" s="41"/>
      <c r="B112" s="42"/>
      <c r="C112" s="216" t="s">
        <v>314</v>
      </c>
      <c r="D112" s="216" t="s">
        <v>235</v>
      </c>
      <c r="E112" s="217" t="s">
        <v>4854</v>
      </c>
      <c r="F112" s="218" t="s">
        <v>4855</v>
      </c>
      <c r="G112" s="219" t="s">
        <v>3393</v>
      </c>
      <c r="H112" s="220">
        <v>1</v>
      </c>
      <c r="I112" s="221"/>
      <c r="J112" s="222">
        <f>ROUND(I112*H112,2)</f>
        <v>0</v>
      </c>
      <c r="K112" s="218" t="s">
        <v>342</v>
      </c>
      <c r="L112" s="47"/>
      <c r="M112" s="223" t="s">
        <v>21</v>
      </c>
      <c r="N112" s="224" t="s">
        <v>45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240</v>
      </c>
      <c r="AT112" s="227" t="s">
        <v>235</v>
      </c>
      <c r="AU112" s="227" t="s">
        <v>86</v>
      </c>
      <c r="AY112" s="20" t="s">
        <v>233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86</v>
      </c>
      <c r="BK112" s="228">
        <f>ROUND(I112*H112,2)</f>
        <v>0</v>
      </c>
      <c r="BL112" s="20" t="s">
        <v>240</v>
      </c>
      <c r="BM112" s="227" t="s">
        <v>4856</v>
      </c>
    </row>
    <row r="113" s="2" customFormat="1" ht="16.5" customHeight="1">
      <c r="A113" s="41"/>
      <c r="B113" s="42"/>
      <c r="C113" s="216" t="s">
        <v>371</v>
      </c>
      <c r="D113" s="216" t="s">
        <v>235</v>
      </c>
      <c r="E113" s="217" t="s">
        <v>4857</v>
      </c>
      <c r="F113" s="218" t="s">
        <v>4858</v>
      </c>
      <c r="G113" s="219" t="s">
        <v>3393</v>
      </c>
      <c r="H113" s="220">
        <v>1</v>
      </c>
      <c r="I113" s="221"/>
      <c r="J113" s="222">
        <f>ROUND(I113*H113,2)</f>
        <v>0</v>
      </c>
      <c r="K113" s="218" t="s">
        <v>342</v>
      </c>
      <c r="L113" s="47"/>
      <c r="M113" s="223" t="s">
        <v>21</v>
      </c>
      <c r="N113" s="224" t="s">
        <v>45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240</v>
      </c>
      <c r="AT113" s="227" t="s">
        <v>235</v>
      </c>
      <c r="AU113" s="227" t="s">
        <v>86</v>
      </c>
      <c r="AY113" s="20" t="s">
        <v>233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86</v>
      </c>
      <c r="BK113" s="228">
        <f>ROUND(I113*H113,2)</f>
        <v>0</v>
      </c>
      <c r="BL113" s="20" t="s">
        <v>240</v>
      </c>
      <c r="BM113" s="227" t="s">
        <v>4859</v>
      </c>
    </row>
    <row r="114" s="2" customFormat="1" ht="16.5" customHeight="1">
      <c r="A114" s="41"/>
      <c r="B114" s="42"/>
      <c r="C114" s="216" t="s">
        <v>377</v>
      </c>
      <c r="D114" s="216" t="s">
        <v>235</v>
      </c>
      <c r="E114" s="217" t="s">
        <v>4860</v>
      </c>
      <c r="F114" s="218" t="s">
        <v>4861</v>
      </c>
      <c r="G114" s="219" t="s">
        <v>494</v>
      </c>
      <c r="H114" s="220">
        <v>4</v>
      </c>
      <c r="I114" s="221"/>
      <c r="J114" s="222">
        <f>ROUND(I114*H114,2)</f>
        <v>0</v>
      </c>
      <c r="K114" s="218" t="s">
        <v>342</v>
      </c>
      <c r="L114" s="47"/>
      <c r="M114" s="223" t="s">
        <v>21</v>
      </c>
      <c r="N114" s="224" t="s">
        <v>45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240</v>
      </c>
      <c r="AT114" s="227" t="s">
        <v>235</v>
      </c>
      <c r="AU114" s="227" t="s">
        <v>86</v>
      </c>
      <c r="AY114" s="20" t="s">
        <v>233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86</v>
      </c>
      <c r="BK114" s="228">
        <f>ROUND(I114*H114,2)</f>
        <v>0</v>
      </c>
      <c r="BL114" s="20" t="s">
        <v>240</v>
      </c>
      <c r="BM114" s="227" t="s">
        <v>4862</v>
      </c>
    </row>
    <row r="115" s="2" customFormat="1" ht="16.5" customHeight="1">
      <c r="A115" s="41"/>
      <c r="B115" s="42"/>
      <c r="C115" s="216" t="s">
        <v>383</v>
      </c>
      <c r="D115" s="216" t="s">
        <v>235</v>
      </c>
      <c r="E115" s="217" t="s">
        <v>4863</v>
      </c>
      <c r="F115" s="218" t="s">
        <v>4864</v>
      </c>
      <c r="G115" s="219" t="s">
        <v>3393</v>
      </c>
      <c r="H115" s="220">
        <v>1</v>
      </c>
      <c r="I115" s="221"/>
      <c r="J115" s="222">
        <f>ROUND(I115*H115,2)</f>
        <v>0</v>
      </c>
      <c r="K115" s="218" t="s">
        <v>342</v>
      </c>
      <c r="L115" s="47"/>
      <c r="M115" s="223" t="s">
        <v>21</v>
      </c>
      <c r="N115" s="224" t="s">
        <v>45</v>
      </c>
      <c r="O115" s="87"/>
      <c r="P115" s="225">
        <f>O115*H115</f>
        <v>0</v>
      </c>
      <c r="Q115" s="225">
        <v>0</v>
      </c>
      <c r="R115" s="225">
        <f>Q115*H115</f>
        <v>0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240</v>
      </c>
      <c r="AT115" s="227" t="s">
        <v>235</v>
      </c>
      <c r="AU115" s="227" t="s">
        <v>86</v>
      </c>
      <c r="AY115" s="20" t="s">
        <v>233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86</v>
      </c>
      <c r="BK115" s="228">
        <f>ROUND(I115*H115,2)</f>
        <v>0</v>
      </c>
      <c r="BL115" s="20" t="s">
        <v>240</v>
      </c>
      <c r="BM115" s="227" t="s">
        <v>4865</v>
      </c>
    </row>
    <row r="116" s="2" customFormat="1" ht="16.5" customHeight="1">
      <c r="A116" s="41"/>
      <c r="B116" s="42"/>
      <c r="C116" s="216" t="s">
        <v>8</v>
      </c>
      <c r="D116" s="216" t="s">
        <v>235</v>
      </c>
      <c r="E116" s="217" t="s">
        <v>4866</v>
      </c>
      <c r="F116" s="218" t="s">
        <v>4867</v>
      </c>
      <c r="G116" s="219" t="s">
        <v>4868</v>
      </c>
      <c r="H116" s="220">
        <v>15</v>
      </c>
      <c r="I116" s="221"/>
      <c r="J116" s="222">
        <f>ROUND(I116*H116,2)</f>
        <v>0</v>
      </c>
      <c r="K116" s="218" t="s">
        <v>342</v>
      </c>
      <c r="L116" s="47"/>
      <c r="M116" s="223" t="s">
        <v>21</v>
      </c>
      <c r="N116" s="224" t="s">
        <v>45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240</v>
      </c>
      <c r="AT116" s="227" t="s">
        <v>235</v>
      </c>
      <c r="AU116" s="227" t="s">
        <v>86</v>
      </c>
      <c r="AY116" s="20" t="s">
        <v>233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86</v>
      </c>
      <c r="BK116" s="228">
        <f>ROUND(I116*H116,2)</f>
        <v>0</v>
      </c>
      <c r="BL116" s="20" t="s">
        <v>240</v>
      </c>
      <c r="BM116" s="227" t="s">
        <v>4869</v>
      </c>
    </row>
    <row r="117" s="2" customFormat="1" ht="16.5" customHeight="1">
      <c r="A117" s="41"/>
      <c r="B117" s="42"/>
      <c r="C117" s="216" t="s">
        <v>394</v>
      </c>
      <c r="D117" s="216" t="s">
        <v>235</v>
      </c>
      <c r="E117" s="217" t="s">
        <v>4870</v>
      </c>
      <c r="F117" s="218" t="s">
        <v>4871</v>
      </c>
      <c r="G117" s="219" t="s">
        <v>4868</v>
      </c>
      <c r="H117" s="220">
        <v>6</v>
      </c>
      <c r="I117" s="221"/>
      <c r="J117" s="222">
        <f>ROUND(I117*H117,2)</f>
        <v>0</v>
      </c>
      <c r="K117" s="218" t="s">
        <v>342</v>
      </c>
      <c r="L117" s="47"/>
      <c r="M117" s="223" t="s">
        <v>21</v>
      </c>
      <c r="N117" s="224" t="s">
        <v>45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240</v>
      </c>
      <c r="AT117" s="227" t="s">
        <v>235</v>
      </c>
      <c r="AU117" s="227" t="s">
        <v>86</v>
      </c>
      <c r="AY117" s="20" t="s">
        <v>233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86</v>
      </c>
      <c r="BK117" s="228">
        <f>ROUND(I117*H117,2)</f>
        <v>0</v>
      </c>
      <c r="BL117" s="20" t="s">
        <v>240</v>
      </c>
      <c r="BM117" s="227" t="s">
        <v>4872</v>
      </c>
    </row>
    <row r="118" s="2" customFormat="1">
      <c r="A118" s="41"/>
      <c r="B118" s="42"/>
      <c r="C118" s="43"/>
      <c r="D118" s="236" t="s">
        <v>409</v>
      </c>
      <c r="E118" s="43"/>
      <c r="F118" s="281" t="s">
        <v>4873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409</v>
      </c>
      <c r="AU118" s="20" t="s">
        <v>86</v>
      </c>
    </row>
    <row r="119" s="2" customFormat="1" ht="21.75" customHeight="1">
      <c r="A119" s="41"/>
      <c r="B119" s="42"/>
      <c r="C119" s="216" t="s">
        <v>399</v>
      </c>
      <c r="D119" s="216" t="s">
        <v>235</v>
      </c>
      <c r="E119" s="217" t="s">
        <v>4874</v>
      </c>
      <c r="F119" s="218" t="s">
        <v>4875</v>
      </c>
      <c r="G119" s="219" t="s">
        <v>4868</v>
      </c>
      <c r="H119" s="220">
        <v>130</v>
      </c>
      <c r="I119" s="221"/>
      <c r="J119" s="222">
        <f>ROUND(I119*H119,2)</f>
        <v>0</v>
      </c>
      <c r="K119" s="218" t="s">
        <v>342</v>
      </c>
      <c r="L119" s="47"/>
      <c r="M119" s="223" t="s">
        <v>21</v>
      </c>
      <c r="N119" s="224" t="s">
        <v>45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240</v>
      </c>
      <c r="AT119" s="227" t="s">
        <v>235</v>
      </c>
      <c r="AU119" s="227" t="s">
        <v>86</v>
      </c>
      <c r="AY119" s="20" t="s">
        <v>233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86</v>
      </c>
      <c r="BK119" s="228">
        <f>ROUND(I119*H119,2)</f>
        <v>0</v>
      </c>
      <c r="BL119" s="20" t="s">
        <v>240</v>
      </c>
      <c r="BM119" s="227" t="s">
        <v>4876</v>
      </c>
    </row>
    <row r="120" s="2" customFormat="1" ht="49.05" customHeight="1">
      <c r="A120" s="41"/>
      <c r="B120" s="42"/>
      <c r="C120" s="216" t="s">
        <v>405</v>
      </c>
      <c r="D120" s="216" t="s">
        <v>235</v>
      </c>
      <c r="E120" s="217" t="s">
        <v>4877</v>
      </c>
      <c r="F120" s="218" t="s">
        <v>4878</v>
      </c>
      <c r="G120" s="219" t="s">
        <v>238</v>
      </c>
      <c r="H120" s="220">
        <v>24</v>
      </c>
      <c r="I120" s="221"/>
      <c r="J120" s="222">
        <f>ROUND(I120*H120,2)</f>
        <v>0</v>
      </c>
      <c r="K120" s="218" t="s">
        <v>342</v>
      </c>
      <c r="L120" s="47"/>
      <c r="M120" s="223" t="s">
        <v>21</v>
      </c>
      <c r="N120" s="224" t="s">
        <v>45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240</v>
      </c>
      <c r="AT120" s="227" t="s">
        <v>235</v>
      </c>
      <c r="AU120" s="227" t="s">
        <v>86</v>
      </c>
      <c r="AY120" s="20" t="s">
        <v>233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86</v>
      </c>
      <c r="BK120" s="228">
        <f>ROUND(I120*H120,2)</f>
        <v>0</v>
      </c>
      <c r="BL120" s="20" t="s">
        <v>240</v>
      </c>
      <c r="BM120" s="227" t="s">
        <v>4879</v>
      </c>
    </row>
    <row r="121" s="2" customFormat="1">
      <c r="A121" s="41"/>
      <c r="B121" s="42"/>
      <c r="C121" s="43"/>
      <c r="D121" s="236" t="s">
        <v>409</v>
      </c>
      <c r="E121" s="43"/>
      <c r="F121" s="281" t="s">
        <v>4880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409</v>
      </c>
      <c r="AU121" s="20" t="s">
        <v>86</v>
      </c>
    </row>
    <row r="122" s="2" customFormat="1" ht="16.5" customHeight="1">
      <c r="A122" s="41"/>
      <c r="B122" s="42"/>
      <c r="C122" s="216" t="s">
        <v>411</v>
      </c>
      <c r="D122" s="216" t="s">
        <v>235</v>
      </c>
      <c r="E122" s="217" t="s">
        <v>4881</v>
      </c>
      <c r="F122" s="218" t="s">
        <v>4882</v>
      </c>
      <c r="G122" s="219" t="s">
        <v>3393</v>
      </c>
      <c r="H122" s="220">
        <v>1</v>
      </c>
      <c r="I122" s="221"/>
      <c r="J122" s="222">
        <f>ROUND(I122*H122,2)</f>
        <v>0</v>
      </c>
      <c r="K122" s="218" t="s">
        <v>342</v>
      </c>
      <c r="L122" s="47"/>
      <c r="M122" s="223" t="s">
        <v>21</v>
      </c>
      <c r="N122" s="224" t="s">
        <v>45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240</v>
      </c>
      <c r="AT122" s="227" t="s">
        <v>235</v>
      </c>
      <c r="AU122" s="227" t="s">
        <v>86</v>
      </c>
      <c r="AY122" s="20" t="s">
        <v>233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86</v>
      </c>
      <c r="BK122" s="228">
        <f>ROUND(I122*H122,2)</f>
        <v>0</v>
      </c>
      <c r="BL122" s="20" t="s">
        <v>240</v>
      </c>
      <c r="BM122" s="227" t="s">
        <v>4883</v>
      </c>
    </row>
    <row r="123" s="12" customFormat="1" ht="22.8" customHeight="1">
      <c r="A123" s="12"/>
      <c r="B123" s="200"/>
      <c r="C123" s="201"/>
      <c r="D123" s="202" t="s">
        <v>72</v>
      </c>
      <c r="E123" s="214" t="s">
        <v>481</v>
      </c>
      <c r="F123" s="214" t="s">
        <v>4884</v>
      </c>
      <c r="G123" s="201"/>
      <c r="H123" s="201"/>
      <c r="I123" s="204"/>
      <c r="J123" s="215">
        <f>BK123</f>
        <v>0</v>
      </c>
      <c r="K123" s="201"/>
      <c r="L123" s="206"/>
      <c r="M123" s="207"/>
      <c r="N123" s="208"/>
      <c r="O123" s="208"/>
      <c r="P123" s="209">
        <f>SUM(P124:P144)</f>
        <v>0</v>
      </c>
      <c r="Q123" s="208"/>
      <c r="R123" s="209">
        <f>SUM(R124:R144)</f>
        <v>0</v>
      </c>
      <c r="S123" s="208"/>
      <c r="T123" s="210">
        <f>SUM(T124:T144)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11" t="s">
        <v>80</v>
      </c>
      <c r="AT123" s="212" t="s">
        <v>72</v>
      </c>
      <c r="AU123" s="212" t="s">
        <v>80</v>
      </c>
      <c r="AY123" s="211" t="s">
        <v>233</v>
      </c>
      <c r="BK123" s="213">
        <f>SUM(BK124:BK144)</f>
        <v>0</v>
      </c>
    </row>
    <row r="124" s="2" customFormat="1" ht="16.5" customHeight="1">
      <c r="A124" s="41"/>
      <c r="B124" s="42"/>
      <c r="C124" s="216" t="s">
        <v>415</v>
      </c>
      <c r="D124" s="216" t="s">
        <v>235</v>
      </c>
      <c r="E124" s="217" t="s">
        <v>4827</v>
      </c>
      <c r="F124" s="218" t="s">
        <v>4828</v>
      </c>
      <c r="G124" s="219" t="s">
        <v>494</v>
      </c>
      <c r="H124" s="220">
        <v>12</v>
      </c>
      <c r="I124" s="221"/>
      <c r="J124" s="222">
        <f>ROUND(I124*H124,2)</f>
        <v>0</v>
      </c>
      <c r="K124" s="218" t="s">
        <v>342</v>
      </c>
      <c r="L124" s="47"/>
      <c r="M124" s="223" t="s">
        <v>21</v>
      </c>
      <c r="N124" s="224" t="s">
        <v>45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240</v>
      </c>
      <c r="AT124" s="227" t="s">
        <v>235</v>
      </c>
      <c r="AU124" s="227" t="s">
        <v>86</v>
      </c>
      <c r="AY124" s="20" t="s">
        <v>233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86</v>
      </c>
      <c r="BK124" s="228">
        <f>ROUND(I124*H124,2)</f>
        <v>0</v>
      </c>
      <c r="BL124" s="20" t="s">
        <v>240</v>
      </c>
      <c r="BM124" s="227" t="s">
        <v>4885</v>
      </c>
    </row>
    <row r="125" s="2" customFormat="1" ht="24.15" customHeight="1">
      <c r="A125" s="41"/>
      <c r="B125" s="42"/>
      <c r="C125" s="216" t="s">
        <v>7</v>
      </c>
      <c r="D125" s="216" t="s">
        <v>235</v>
      </c>
      <c r="E125" s="217" t="s">
        <v>4830</v>
      </c>
      <c r="F125" s="218" t="s">
        <v>4831</v>
      </c>
      <c r="G125" s="219" t="s">
        <v>3393</v>
      </c>
      <c r="H125" s="220">
        <v>1</v>
      </c>
      <c r="I125" s="221"/>
      <c r="J125" s="222">
        <f>ROUND(I125*H125,2)</f>
        <v>0</v>
      </c>
      <c r="K125" s="218" t="s">
        <v>342</v>
      </c>
      <c r="L125" s="47"/>
      <c r="M125" s="223" t="s">
        <v>21</v>
      </c>
      <c r="N125" s="224" t="s">
        <v>45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240</v>
      </c>
      <c r="AT125" s="227" t="s">
        <v>235</v>
      </c>
      <c r="AU125" s="227" t="s">
        <v>86</v>
      </c>
      <c r="AY125" s="20" t="s">
        <v>233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86</v>
      </c>
      <c r="BK125" s="228">
        <f>ROUND(I125*H125,2)</f>
        <v>0</v>
      </c>
      <c r="BL125" s="20" t="s">
        <v>240</v>
      </c>
      <c r="BM125" s="227" t="s">
        <v>4886</v>
      </c>
    </row>
    <row r="126" s="2" customFormat="1" ht="33" customHeight="1">
      <c r="A126" s="41"/>
      <c r="B126" s="42"/>
      <c r="C126" s="216" t="s">
        <v>422</v>
      </c>
      <c r="D126" s="216" t="s">
        <v>235</v>
      </c>
      <c r="E126" s="217" t="s">
        <v>4833</v>
      </c>
      <c r="F126" s="218" t="s">
        <v>4834</v>
      </c>
      <c r="G126" s="219" t="s">
        <v>3393</v>
      </c>
      <c r="H126" s="220">
        <v>1</v>
      </c>
      <c r="I126" s="221"/>
      <c r="J126" s="222">
        <f>ROUND(I126*H126,2)</f>
        <v>0</v>
      </c>
      <c r="K126" s="218" t="s">
        <v>342</v>
      </c>
      <c r="L126" s="47"/>
      <c r="M126" s="223" t="s">
        <v>21</v>
      </c>
      <c r="N126" s="224" t="s">
        <v>45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240</v>
      </c>
      <c r="AT126" s="227" t="s">
        <v>235</v>
      </c>
      <c r="AU126" s="227" t="s">
        <v>86</v>
      </c>
      <c r="AY126" s="20" t="s">
        <v>233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86</v>
      </c>
      <c r="BK126" s="228">
        <f>ROUND(I126*H126,2)</f>
        <v>0</v>
      </c>
      <c r="BL126" s="20" t="s">
        <v>240</v>
      </c>
      <c r="BM126" s="227" t="s">
        <v>4887</v>
      </c>
    </row>
    <row r="127" s="2" customFormat="1" ht="24.15" customHeight="1">
      <c r="A127" s="41"/>
      <c r="B127" s="42"/>
      <c r="C127" s="216" t="s">
        <v>427</v>
      </c>
      <c r="D127" s="216" t="s">
        <v>235</v>
      </c>
      <c r="E127" s="217" t="s">
        <v>4836</v>
      </c>
      <c r="F127" s="218" t="s">
        <v>4837</v>
      </c>
      <c r="G127" s="219" t="s">
        <v>3393</v>
      </c>
      <c r="H127" s="220">
        <v>1</v>
      </c>
      <c r="I127" s="221"/>
      <c r="J127" s="222">
        <f>ROUND(I127*H127,2)</f>
        <v>0</v>
      </c>
      <c r="K127" s="218" t="s">
        <v>342</v>
      </c>
      <c r="L127" s="47"/>
      <c r="M127" s="223" t="s">
        <v>21</v>
      </c>
      <c r="N127" s="224" t="s">
        <v>45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240</v>
      </c>
      <c r="AT127" s="227" t="s">
        <v>235</v>
      </c>
      <c r="AU127" s="227" t="s">
        <v>86</v>
      </c>
      <c r="AY127" s="20" t="s">
        <v>233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86</v>
      </c>
      <c r="BK127" s="228">
        <f>ROUND(I127*H127,2)</f>
        <v>0</v>
      </c>
      <c r="BL127" s="20" t="s">
        <v>240</v>
      </c>
      <c r="BM127" s="227" t="s">
        <v>4888</v>
      </c>
    </row>
    <row r="128" s="2" customFormat="1" ht="16.5" customHeight="1">
      <c r="A128" s="41"/>
      <c r="B128" s="42"/>
      <c r="C128" s="216" t="s">
        <v>431</v>
      </c>
      <c r="D128" s="216" t="s">
        <v>235</v>
      </c>
      <c r="E128" s="217" t="s">
        <v>4842</v>
      </c>
      <c r="F128" s="218" t="s">
        <v>4843</v>
      </c>
      <c r="G128" s="219" t="s">
        <v>494</v>
      </c>
      <c r="H128" s="220">
        <v>1</v>
      </c>
      <c r="I128" s="221"/>
      <c r="J128" s="222">
        <f>ROUND(I128*H128,2)</f>
        <v>0</v>
      </c>
      <c r="K128" s="218" t="s">
        <v>342</v>
      </c>
      <c r="L128" s="47"/>
      <c r="M128" s="223" t="s">
        <v>21</v>
      </c>
      <c r="N128" s="224" t="s">
        <v>45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240</v>
      </c>
      <c r="AT128" s="227" t="s">
        <v>235</v>
      </c>
      <c r="AU128" s="227" t="s">
        <v>86</v>
      </c>
      <c r="AY128" s="20" t="s">
        <v>233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86</v>
      </c>
      <c r="BK128" s="228">
        <f>ROUND(I128*H128,2)</f>
        <v>0</v>
      </c>
      <c r="BL128" s="20" t="s">
        <v>240</v>
      </c>
      <c r="BM128" s="227" t="s">
        <v>4889</v>
      </c>
    </row>
    <row r="129" s="2" customFormat="1" ht="16.5" customHeight="1">
      <c r="A129" s="41"/>
      <c r="B129" s="42"/>
      <c r="C129" s="216" t="s">
        <v>436</v>
      </c>
      <c r="D129" s="216" t="s">
        <v>235</v>
      </c>
      <c r="E129" s="217" t="s">
        <v>4845</v>
      </c>
      <c r="F129" s="218" t="s">
        <v>4846</v>
      </c>
      <c r="G129" s="219" t="s">
        <v>494</v>
      </c>
      <c r="H129" s="220">
        <v>1</v>
      </c>
      <c r="I129" s="221"/>
      <c r="J129" s="222">
        <f>ROUND(I129*H129,2)</f>
        <v>0</v>
      </c>
      <c r="K129" s="218" t="s">
        <v>342</v>
      </c>
      <c r="L129" s="47"/>
      <c r="M129" s="223" t="s">
        <v>21</v>
      </c>
      <c r="N129" s="224" t="s">
        <v>45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240</v>
      </c>
      <c r="AT129" s="227" t="s">
        <v>235</v>
      </c>
      <c r="AU129" s="227" t="s">
        <v>86</v>
      </c>
      <c r="AY129" s="20" t="s">
        <v>233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86</v>
      </c>
      <c r="BK129" s="228">
        <f>ROUND(I129*H129,2)</f>
        <v>0</v>
      </c>
      <c r="BL129" s="20" t="s">
        <v>240</v>
      </c>
      <c r="BM129" s="227" t="s">
        <v>4890</v>
      </c>
    </row>
    <row r="130" s="2" customFormat="1" ht="16.5" customHeight="1">
      <c r="A130" s="41"/>
      <c r="B130" s="42"/>
      <c r="C130" s="216" t="s">
        <v>441</v>
      </c>
      <c r="D130" s="216" t="s">
        <v>235</v>
      </c>
      <c r="E130" s="217" t="s">
        <v>4848</v>
      </c>
      <c r="F130" s="218" t="s">
        <v>4849</v>
      </c>
      <c r="G130" s="219" t="s">
        <v>494</v>
      </c>
      <c r="H130" s="220">
        <v>1</v>
      </c>
      <c r="I130" s="221"/>
      <c r="J130" s="222">
        <f>ROUND(I130*H130,2)</f>
        <v>0</v>
      </c>
      <c r="K130" s="218" t="s">
        <v>342</v>
      </c>
      <c r="L130" s="47"/>
      <c r="M130" s="223" t="s">
        <v>21</v>
      </c>
      <c r="N130" s="224" t="s">
        <v>45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240</v>
      </c>
      <c r="AT130" s="227" t="s">
        <v>235</v>
      </c>
      <c r="AU130" s="227" t="s">
        <v>86</v>
      </c>
      <c r="AY130" s="20" t="s">
        <v>233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86</v>
      </c>
      <c r="BK130" s="228">
        <f>ROUND(I130*H130,2)</f>
        <v>0</v>
      </c>
      <c r="BL130" s="20" t="s">
        <v>240</v>
      </c>
      <c r="BM130" s="227" t="s">
        <v>4891</v>
      </c>
    </row>
    <row r="131" s="2" customFormat="1" ht="16.5" customHeight="1">
      <c r="A131" s="41"/>
      <c r="B131" s="42"/>
      <c r="C131" s="216" t="s">
        <v>447</v>
      </c>
      <c r="D131" s="216" t="s">
        <v>235</v>
      </c>
      <c r="E131" s="217" t="s">
        <v>4851</v>
      </c>
      <c r="F131" s="218" t="s">
        <v>4852</v>
      </c>
      <c r="G131" s="219" t="s">
        <v>494</v>
      </c>
      <c r="H131" s="220">
        <v>1</v>
      </c>
      <c r="I131" s="221"/>
      <c r="J131" s="222">
        <f>ROUND(I131*H131,2)</f>
        <v>0</v>
      </c>
      <c r="K131" s="218" t="s">
        <v>342</v>
      </c>
      <c r="L131" s="47"/>
      <c r="M131" s="223" t="s">
        <v>21</v>
      </c>
      <c r="N131" s="224" t="s">
        <v>45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240</v>
      </c>
      <c r="AT131" s="227" t="s">
        <v>235</v>
      </c>
      <c r="AU131" s="227" t="s">
        <v>86</v>
      </c>
      <c r="AY131" s="20" t="s">
        <v>233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86</v>
      </c>
      <c r="BK131" s="228">
        <f>ROUND(I131*H131,2)</f>
        <v>0</v>
      </c>
      <c r="BL131" s="20" t="s">
        <v>240</v>
      </c>
      <c r="BM131" s="227" t="s">
        <v>4892</v>
      </c>
    </row>
    <row r="132" s="2" customFormat="1" ht="16.5" customHeight="1">
      <c r="A132" s="41"/>
      <c r="B132" s="42"/>
      <c r="C132" s="216" t="s">
        <v>451</v>
      </c>
      <c r="D132" s="216" t="s">
        <v>235</v>
      </c>
      <c r="E132" s="217" t="s">
        <v>4854</v>
      </c>
      <c r="F132" s="218" t="s">
        <v>4855</v>
      </c>
      <c r="G132" s="219" t="s">
        <v>3393</v>
      </c>
      <c r="H132" s="220">
        <v>1</v>
      </c>
      <c r="I132" s="221"/>
      <c r="J132" s="222">
        <f>ROUND(I132*H132,2)</f>
        <v>0</v>
      </c>
      <c r="K132" s="218" t="s">
        <v>342</v>
      </c>
      <c r="L132" s="47"/>
      <c r="M132" s="223" t="s">
        <v>21</v>
      </c>
      <c r="N132" s="224" t="s">
        <v>45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240</v>
      </c>
      <c r="AT132" s="227" t="s">
        <v>235</v>
      </c>
      <c r="AU132" s="227" t="s">
        <v>86</v>
      </c>
      <c r="AY132" s="20" t="s">
        <v>233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86</v>
      </c>
      <c r="BK132" s="228">
        <f>ROUND(I132*H132,2)</f>
        <v>0</v>
      </c>
      <c r="BL132" s="20" t="s">
        <v>240</v>
      </c>
      <c r="BM132" s="227" t="s">
        <v>4893</v>
      </c>
    </row>
    <row r="133" s="2" customFormat="1" ht="16.5" customHeight="1">
      <c r="A133" s="41"/>
      <c r="B133" s="42"/>
      <c r="C133" s="216" t="s">
        <v>456</v>
      </c>
      <c r="D133" s="216" t="s">
        <v>235</v>
      </c>
      <c r="E133" s="217" t="s">
        <v>4857</v>
      </c>
      <c r="F133" s="218" t="s">
        <v>4858</v>
      </c>
      <c r="G133" s="219" t="s">
        <v>3393</v>
      </c>
      <c r="H133" s="220">
        <v>1</v>
      </c>
      <c r="I133" s="221"/>
      <c r="J133" s="222">
        <f>ROUND(I133*H133,2)</f>
        <v>0</v>
      </c>
      <c r="K133" s="218" t="s">
        <v>342</v>
      </c>
      <c r="L133" s="47"/>
      <c r="M133" s="223" t="s">
        <v>21</v>
      </c>
      <c r="N133" s="224" t="s">
        <v>45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240</v>
      </c>
      <c r="AT133" s="227" t="s">
        <v>235</v>
      </c>
      <c r="AU133" s="227" t="s">
        <v>86</v>
      </c>
      <c r="AY133" s="20" t="s">
        <v>233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86</v>
      </c>
      <c r="BK133" s="228">
        <f>ROUND(I133*H133,2)</f>
        <v>0</v>
      </c>
      <c r="BL133" s="20" t="s">
        <v>240</v>
      </c>
      <c r="BM133" s="227" t="s">
        <v>4894</v>
      </c>
    </row>
    <row r="134" s="2" customFormat="1" ht="16.5" customHeight="1">
      <c r="A134" s="41"/>
      <c r="B134" s="42"/>
      <c r="C134" s="216" t="s">
        <v>465</v>
      </c>
      <c r="D134" s="216" t="s">
        <v>235</v>
      </c>
      <c r="E134" s="217" t="s">
        <v>4860</v>
      </c>
      <c r="F134" s="218" t="s">
        <v>4861</v>
      </c>
      <c r="G134" s="219" t="s">
        <v>494</v>
      </c>
      <c r="H134" s="220">
        <v>6</v>
      </c>
      <c r="I134" s="221"/>
      <c r="J134" s="222">
        <f>ROUND(I134*H134,2)</f>
        <v>0</v>
      </c>
      <c r="K134" s="218" t="s">
        <v>342</v>
      </c>
      <c r="L134" s="47"/>
      <c r="M134" s="223" t="s">
        <v>21</v>
      </c>
      <c r="N134" s="224" t="s">
        <v>45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240</v>
      </c>
      <c r="AT134" s="227" t="s">
        <v>235</v>
      </c>
      <c r="AU134" s="227" t="s">
        <v>86</v>
      </c>
      <c r="AY134" s="20" t="s">
        <v>233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86</v>
      </c>
      <c r="BK134" s="228">
        <f>ROUND(I134*H134,2)</f>
        <v>0</v>
      </c>
      <c r="BL134" s="20" t="s">
        <v>240</v>
      </c>
      <c r="BM134" s="227" t="s">
        <v>4895</v>
      </c>
    </row>
    <row r="135" s="2" customFormat="1" ht="16.5" customHeight="1">
      <c r="A135" s="41"/>
      <c r="B135" s="42"/>
      <c r="C135" s="216" t="s">
        <v>470</v>
      </c>
      <c r="D135" s="216" t="s">
        <v>235</v>
      </c>
      <c r="E135" s="217" t="s">
        <v>4863</v>
      </c>
      <c r="F135" s="218" t="s">
        <v>4864</v>
      </c>
      <c r="G135" s="219" t="s">
        <v>3393</v>
      </c>
      <c r="H135" s="220">
        <v>1</v>
      </c>
      <c r="I135" s="221"/>
      <c r="J135" s="222">
        <f>ROUND(I135*H135,2)</f>
        <v>0</v>
      </c>
      <c r="K135" s="218" t="s">
        <v>342</v>
      </c>
      <c r="L135" s="47"/>
      <c r="M135" s="223" t="s">
        <v>21</v>
      </c>
      <c r="N135" s="224" t="s">
        <v>45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240</v>
      </c>
      <c r="AT135" s="227" t="s">
        <v>235</v>
      </c>
      <c r="AU135" s="227" t="s">
        <v>86</v>
      </c>
      <c r="AY135" s="20" t="s">
        <v>233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86</v>
      </c>
      <c r="BK135" s="228">
        <f>ROUND(I135*H135,2)</f>
        <v>0</v>
      </c>
      <c r="BL135" s="20" t="s">
        <v>240</v>
      </c>
      <c r="BM135" s="227" t="s">
        <v>4896</v>
      </c>
    </row>
    <row r="136" s="2" customFormat="1" ht="16.5" customHeight="1">
      <c r="A136" s="41"/>
      <c r="B136" s="42"/>
      <c r="C136" s="216" t="s">
        <v>569</v>
      </c>
      <c r="D136" s="216" t="s">
        <v>235</v>
      </c>
      <c r="E136" s="217" t="s">
        <v>4866</v>
      </c>
      <c r="F136" s="218" t="s">
        <v>4867</v>
      </c>
      <c r="G136" s="219" t="s">
        <v>4868</v>
      </c>
      <c r="H136" s="220">
        <v>8</v>
      </c>
      <c r="I136" s="221"/>
      <c r="J136" s="222">
        <f>ROUND(I136*H136,2)</f>
        <v>0</v>
      </c>
      <c r="K136" s="218" t="s">
        <v>342</v>
      </c>
      <c r="L136" s="47"/>
      <c r="M136" s="223" t="s">
        <v>21</v>
      </c>
      <c r="N136" s="224" t="s">
        <v>45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240</v>
      </c>
      <c r="AT136" s="227" t="s">
        <v>235</v>
      </c>
      <c r="AU136" s="227" t="s">
        <v>86</v>
      </c>
      <c r="AY136" s="20" t="s">
        <v>233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86</v>
      </c>
      <c r="BK136" s="228">
        <f>ROUND(I136*H136,2)</f>
        <v>0</v>
      </c>
      <c r="BL136" s="20" t="s">
        <v>240</v>
      </c>
      <c r="BM136" s="227" t="s">
        <v>4897</v>
      </c>
    </row>
    <row r="137" s="2" customFormat="1" ht="16.5" customHeight="1">
      <c r="A137" s="41"/>
      <c r="B137" s="42"/>
      <c r="C137" s="216" t="s">
        <v>1076</v>
      </c>
      <c r="D137" s="216" t="s">
        <v>235</v>
      </c>
      <c r="E137" s="217" t="s">
        <v>4870</v>
      </c>
      <c r="F137" s="218" t="s">
        <v>4871</v>
      </c>
      <c r="G137" s="219" t="s">
        <v>4868</v>
      </c>
      <c r="H137" s="220">
        <v>10</v>
      </c>
      <c r="I137" s="221"/>
      <c r="J137" s="222">
        <f>ROUND(I137*H137,2)</f>
        <v>0</v>
      </c>
      <c r="K137" s="218" t="s">
        <v>342</v>
      </c>
      <c r="L137" s="47"/>
      <c r="M137" s="223" t="s">
        <v>21</v>
      </c>
      <c r="N137" s="224" t="s">
        <v>45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240</v>
      </c>
      <c r="AT137" s="227" t="s">
        <v>235</v>
      </c>
      <c r="AU137" s="227" t="s">
        <v>86</v>
      </c>
      <c r="AY137" s="20" t="s">
        <v>233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86</v>
      </c>
      <c r="BK137" s="228">
        <f>ROUND(I137*H137,2)</f>
        <v>0</v>
      </c>
      <c r="BL137" s="20" t="s">
        <v>240</v>
      </c>
      <c r="BM137" s="227" t="s">
        <v>4898</v>
      </c>
    </row>
    <row r="138" s="2" customFormat="1">
      <c r="A138" s="41"/>
      <c r="B138" s="42"/>
      <c r="C138" s="43"/>
      <c r="D138" s="236" t="s">
        <v>409</v>
      </c>
      <c r="E138" s="43"/>
      <c r="F138" s="281" t="s">
        <v>4873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409</v>
      </c>
      <c r="AU138" s="20" t="s">
        <v>86</v>
      </c>
    </row>
    <row r="139" s="2" customFormat="1" ht="21.75" customHeight="1">
      <c r="A139" s="41"/>
      <c r="B139" s="42"/>
      <c r="C139" s="216" t="s">
        <v>1081</v>
      </c>
      <c r="D139" s="216" t="s">
        <v>235</v>
      </c>
      <c r="E139" s="217" t="s">
        <v>4874</v>
      </c>
      <c r="F139" s="218" t="s">
        <v>4875</v>
      </c>
      <c r="G139" s="219" t="s">
        <v>4868</v>
      </c>
      <c r="H139" s="220">
        <v>220</v>
      </c>
      <c r="I139" s="221"/>
      <c r="J139" s="222">
        <f>ROUND(I139*H139,2)</f>
        <v>0</v>
      </c>
      <c r="K139" s="218" t="s">
        <v>342</v>
      </c>
      <c r="L139" s="47"/>
      <c r="M139" s="223" t="s">
        <v>21</v>
      </c>
      <c r="N139" s="224" t="s">
        <v>45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240</v>
      </c>
      <c r="AT139" s="227" t="s">
        <v>235</v>
      </c>
      <c r="AU139" s="227" t="s">
        <v>86</v>
      </c>
      <c r="AY139" s="20" t="s">
        <v>233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86</v>
      </c>
      <c r="BK139" s="228">
        <f>ROUND(I139*H139,2)</f>
        <v>0</v>
      </c>
      <c r="BL139" s="20" t="s">
        <v>240</v>
      </c>
      <c r="BM139" s="227" t="s">
        <v>4899</v>
      </c>
    </row>
    <row r="140" s="2" customFormat="1" ht="49.05" customHeight="1">
      <c r="A140" s="41"/>
      <c r="B140" s="42"/>
      <c r="C140" s="216" t="s">
        <v>1086</v>
      </c>
      <c r="D140" s="216" t="s">
        <v>235</v>
      </c>
      <c r="E140" s="217" t="s">
        <v>4877</v>
      </c>
      <c r="F140" s="218" t="s">
        <v>4878</v>
      </c>
      <c r="G140" s="219" t="s">
        <v>238</v>
      </c>
      <c r="H140" s="220">
        <v>47</v>
      </c>
      <c r="I140" s="221"/>
      <c r="J140" s="222">
        <f>ROUND(I140*H140,2)</f>
        <v>0</v>
      </c>
      <c r="K140" s="218" t="s">
        <v>342</v>
      </c>
      <c r="L140" s="47"/>
      <c r="M140" s="223" t="s">
        <v>21</v>
      </c>
      <c r="N140" s="224" t="s">
        <v>45</v>
      </c>
      <c r="O140" s="87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240</v>
      </c>
      <c r="AT140" s="227" t="s">
        <v>235</v>
      </c>
      <c r="AU140" s="227" t="s">
        <v>86</v>
      </c>
      <c r="AY140" s="20" t="s">
        <v>233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86</v>
      </c>
      <c r="BK140" s="228">
        <f>ROUND(I140*H140,2)</f>
        <v>0</v>
      </c>
      <c r="BL140" s="20" t="s">
        <v>240</v>
      </c>
      <c r="BM140" s="227" t="s">
        <v>4900</v>
      </c>
    </row>
    <row r="141" s="2" customFormat="1">
      <c r="A141" s="41"/>
      <c r="B141" s="42"/>
      <c r="C141" s="43"/>
      <c r="D141" s="236" t="s">
        <v>409</v>
      </c>
      <c r="E141" s="43"/>
      <c r="F141" s="281" t="s">
        <v>4880</v>
      </c>
      <c r="G141" s="43"/>
      <c r="H141" s="43"/>
      <c r="I141" s="231"/>
      <c r="J141" s="43"/>
      <c r="K141" s="43"/>
      <c r="L141" s="47"/>
      <c r="M141" s="232"/>
      <c r="N141" s="233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409</v>
      </c>
      <c r="AU141" s="20" t="s">
        <v>86</v>
      </c>
    </row>
    <row r="142" s="2" customFormat="1" ht="49.05" customHeight="1">
      <c r="A142" s="41"/>
      <c r="B142" s="42"/>
      <c r="C142" s="216" t="s">
        <v>1099</v>
      </c>
      <c r="D142" s="216" t="s">
        <v>235</v>
      </c>
      <c r="E142" s="217" t="s">
        <v>4901</v>
      </c>
      <c r="F142" s="218" t="s">
        <v>4902</v>
      </c>
      <c r="G142" s="219" t="s">
        <v>3393</v>
      </c>
      <c r="H142" s="220">
        <v>1</v>
      </c>
      <c r="I142" s="221"/>
      <c r="J142" s="222">
        <f>ROUND(I142*H142,2)</f>
        <v>0</v>
      </c>
      <c r="K142" s="218" t="s">
        <v>342</v>
      </c>
      <c r="L142" s="47"/>
      <c r="M142" s="223" t="s">
        <v>21</v>
      </c>
      <c r="N142" s="224" t="s">
        <v>45</v>
      </c>
      <c r="O142" s="87"/>
      <c r="P142" s="225">
        <f>O142*H142</f>
        <v>0</v>
      </c>
      <c r="Q142" s="225">
        <v>0</v>
      </c>
      <c r="R142" s="225">
        <f>Q142*H142</f>
        <v>0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240</v>
      </c>
      <c r="AT142" s="227" t="s">
        <v>235</v>
      </c>
      <c r="AU142" s="227" t="s">
        <v>86</v>
      </c>
      <c r="AY142" s="20" t="s">
        <v>233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86</v>
      </c>
      <c r="BK142" s="228">
        <f>ROUND(I142*H142,2)</f>
        <v>0</v>
      </c>
      <c r="BL142" s="20" t="s">
        <v>240</v>
      </c>
      <c r="BM142" s="227" t="s">
        <v>4903</v>
      </c>
    </row>
    <row r="143" s="2" customFormat="1" ht="44.25" customHeight="1">
      <c r="A143" s="41"/>
      <c r="B143" s="42"/>
      <c r="C143" s="216" t="s">
        <v>1104</v>
      </c>
      <c r="D143" s="216" t="s">
        <v>235</v>
      </c>
      <c r="E143" s="217" t="s">
        <v>4904</v>
      </c>
      <c r="F143" s="218" t="s">
        <v>4905</v>
      </c>
      <c r="G143" s="219" t="s">
        <v>3393</v>
      </c>
      <c r="H143" s="220">
        <v>1</v>
      </c>
      <c r="I143" s="221"/>
      <c r="J143" s="222">
        <f>ROUND(I143*H143,2)</f>
        <v>0</v>
      </c>
      <c r="K143" s="218" t="s">
        <v>342</v>
      </c>
      <c r="L143" s="47"/>
      <c r="M143" s="223" t="s">
        <v>21</v>
      </c>
      <c r="N143" s="224" t="s">
        <v>45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240</v>
      </c>
      <c r="AT143" s="227" t="s">
        <v>235</v>
      </c>
      <c r="AU143" s="227" t="s">
        <v>86</v>
      </c>
      <c r="AY143" s="20" t="s">
        <v>233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86</v>
      </c>
      <c r="BK143" s="228">
        <f>ROUND(I143*H143,2)</f>
        <v>0</v>
      </c>
      <c r="BL143" s="20" t="s">
        <v>240</v>
      </c>
      <c r="BM143" s="227" t="s">
        <v>4906</v>
      </c>
    </row>
    <row r="144" s="2" customFormat="1" ht="16.5" customHeight="1">
      <c r="A144" s="41"/>
      <c r="B144" s="42"/>
      <c r="C144" s="216" t="s">
        <v>1109</v>
      </c>
      <c r="D144" s="216" t="s">
        <v>235</v>
      </c>
      <c r="E144" s="217" t="s">
        <v>4907</v>
      </c>
      <c r="F144" s="218" t="s">
        <v>4882</v>
      </c>
      <c r="G144" s="219" t="s">
        <v>3393</v>
      </c>
      <c r="H144" s="220">
        <v>1</v>
      </c>
      <c r="I144" s="221"/>
      <c r="J144" s="222">
        <f>ROUND(I144*H144,2)</f>
        <v>0</v>
      </c>
      <c r="K144" s="218" t="s">
        <v>342</v>
      </c>
      <c r="L144" s="47"/>
      <c r="M144" s="223" t="s">
        <v>21</v>
      </c>
      <c r="N144" s="224" t="s">
        <v>45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240</v>
      </c>
      <c r="AT144" s="227" t="s">
        <v>235</v>
      </c>
      <c r="AU144" s="227" t="s">
        <v>86</v>
      </c>
      <c r="AY144" s="20" t="s">
        <v>233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86</v>
      </c>
      <c r="BK144" s="228">
        <f>ROUND(I144*H144,2)</f>
        <v>0</v>
      </c>
      <c r="BL144" s="20" t="s">
        <v>240</v>
      </c>
      <c r="BM144" s="227" t="s">
        <v>4908</v>
      </c>
    </row>
    <row r="145" s="12" customFormat="1" ht="22.8" customHeight="1">
      <c r="A145" s="12"/>
      <c r="B145" s="200"/>
      <c r="C145" s="201"/>
      <c r="D145" s="202" t="s">
        <v>72</v>
      </c>
      <c r="E145" s="214" t="s">
        <v>3959</v>
      </c>
      <c r="F145" s="214" t="s">
        <v>4909</v>
      </c>
      <c r="G145" s="201"/>
      <c r="H145" s="201"/>
      <c r="I145" s="204"/>
      <c r="J145" s="215">
        <f>BK145</f>
        <v>0</v>
      </c>
      <c r="K145" s="201"/>
      <c r="L145" s="206"/>
      <c r="M145" s="207"/>
      <c r="N145" s="208"/>
      <c r="O145" s="208"/>
      <c r="P145" s="209">
        <f>SUM(P146:P166)</f>
        <v>0</v>
      </c>
      <c r="Q145" s="208"/>
      <c r="R145" s="209">
        <f>SUM(R146:R166)</f>
        <v>0</v>
      </c>
      <c r="S145" s="208"/>
      <c r="T145" s="210">
        <f>SUM(T146:T166)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11" t="s">
        <v>80</v>
      </c>
      <c r="AT145" s="212" t="s">
        <v>72</v>
      </c>
      <c r="AU145" s="212" t="s">
        <v>80</v>
      </c>
      <c r="AY145" s="211" t="s">
        <v>233</v>
      </c>
      <c r="BK145" s="213">
        <f>SUM(BK146:BK166)</f>
        <v>0</v>
      </c>
    </row>
    <row r="146" s="2" customFormat="1" ht="16.5" customHeight="1">
      <c r="A146" s="41"/>
      <c r="B146" s="42"/>
      <c r="C146" s="216" t="s">
        <v>1114</v>
      </c>
      <c r="D146" s="216" t="s">
        <v>235</v>
      </c>
      <c r="E146" s="217" t="s">
        <v>4827</v>
      </c>
      <c r="F146" s="218" t="s">
        <v>4828</v>
      </c>
      <c r="G146" s="219" t="s">
        <v>494</v>
      </c>
      <c r="H146" s="220">
        <v>14</v>
      </c>
      <c r="I146" s="221"/>
      <c r="J146" s="222">
        <f>ROUND(I146*H146,2)</f>
        <v>0</v>
      </c>
      <c r="K146" s="218" t="s">
        <v>342</v>
      </c>
      <c r="L146" s="47"/>
      <c r="M146" s="223" t="s">
        <v>21</v>
      </c>
      <c r="N146" s="224" t="s">
        <v>45</v>
      </c>
      <c r="O146" s="87"/>
      <c r="P146" s="225">
        <f>O146*H146</f>
        <v>0</v>
      </c>
      <c r="Q146" s="225">
        <v>0</v>
      </c>
      <c r="R146" s="225">
        <f>Q146*H146</f>
        <v>0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240</v>
      </c>
      <c r="AT146" s="227" t="s">
        <v>235</v>
      </c>
      <c r="AU146" s="227" t="s">
        <v>86</v>
      </c>
      <c r="AY146" s="20" t="s">
        <v>233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86</v>
      </c>
      <c r="BK146" s="228">
        <f>ROUND(I146*H146,2)</f>
        <v>0</v>
      </c>
      <c r="BL146" s="20" t="s">
        <v>240</v>
      </c>
      <c r="BM146" s="227" t="s">
        <v>4910</v>
      </c>
    </row>
    <row r="147" s="2" customFormat="1" ht="33" customHeight="1">
      <c r="A147" s="41"/>
      <c r="B147" s="42"/>
      <c r="C147" s="216" t="s">
        <v>1118</v>
      </c>
      <c r="D147" s="216" t="s">
        <v>235</v>
      </c>
      <c r="E147" s="217" t="s">
        <v>4833</v>
      </c>
      <c r="F147" s="218" t="s">
        <v>4834</v>
      </c>
      <c r="G147" s="219" t="s">
        <v>3393</v>
      </c>
      <c r="H147" s="220">
        <v>1</v>
      </c>
      <c r="I147" s="221"/>
      <c r="J147" s="222">
        <f>ROUND(I147*H147,2)</f>
        <v>0</v>
      </c>
      <c r="K147" s="218" t="s">
        <v>342</v>
      </c>
      <c r="L147" s="47"/>
      <c r="M147" s="223" t="s">
        <v>21</v>
      </c>
      <c r="N147" s="224" t="s">
        <v>45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240</v>
      </c>
      <c r="AT147" s="227" t="s">
        <v>235</v>
      </c>
      <c r="AU147" s="227" t="s">
        <v>86</v>
      </c>
      <c r="AY147" s="20" t="s">
        <v>233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86</v>
      </c>
      <c r="BK147" s="228">
        <f>ROUND(I147*H147,2)</f>
        <v>0</v>
      </c>
      <c r="BL147" s="20" t="s">
        <v>240</v>
      </c>
      <c r="BM147" s="227" t="s">
        <v>4911</v>
      </c>
    </row>
    <row r="148" s="2" customFormat="1" ht="24.15" customHeight="1">
      <c r="A148" s="41"/>
      <c r="B148" s="42"/>
      <c r="C148" s="216" t="s">
        <v>1126</v>
      </c>
      <c r="D148" s="216" t="s">
        <v>235</v>
      </c>
      <c r="E148" s="217" t="s">
        <v>4836</v>
      </c>
      <c r="F148" s="218" t="s">
        <v>4837</v>
      </c>
      <c r="G148" s="219" t="s">
        <v>3393</v>
      </c>
      <c r="H148" s="220">
        <v>1</v>
      </c>
      <c r="I148" s="221"/>
      <c r="J148" s="222">
        <f>ROUND(I148*H148,2)</f>
        <v>0</v>
      </c>
      <c r="K148" s="218" t="s">
        <v>342</v>
      </c>
      <c r="L148" s="47"/>
      <c r="M148" s="223" t="s">
        <v>21</v>
      </c>
      <c r="N148" s="224" t="s">
        <v>45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240</v>
      </c>
      <c r="AT148" s="227" t="s">
        <v>235</v>
      </c>
      <c r="AU148" s="227" t="s">
        <v>86</v>
      </c>
      <c r="AY148" s="20" t="s">
        <v>233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86</v>
      </c>
      <c r="BK148" s="228">
        <f>ROUND(I148*H148,2)</f>
        <v>0</v>
      </c>
      <c r="BL148" s="20" t="s">
        <v>240</v>
      </c>
      <c r="BM148" s="227" t="s">
        <v>4912</v>
      </c>
    </row>
    <row r="149" s="2" customFormat="1" ht="16.5" customHeight="1">
      <c r="A149" s="41"/>
      <c r="B149" s="42"/>
      <c r="C149" s="216" t="s">
        <v>1131</v>
      </c>
      <c r="D149" s="216" t="s">
        <v>235</v>
      </c>
      <c r="E149" s="217" t="s">
        <v>4842</v>
      </c>
      <c r="F149" s="218" t="s">
        <v>4843</v>
      </c>
      <c r="G149" s="219" t="s">
        <v>494</v>
      </c>
      <c r="H149" s="220">
        <v>1</v>
      </c>
      <c r="I149" s="221"/>
      <c r="J149" s="222">
        <f>ROUND(I149*H149,2)</f>
        <v>0</v>
      </c>
      <c r="K149" s="218" t="s">
        <v>342</v>
      </c>
      <c r="L149" s="47"/>
      <c r="M149" s="223" t="s">
        <v>21</v>
      </c>
      <c r="N149" s="224" t="s">
        <v>45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240</v>
      </c>
      <c r="AT149" s="227" t="s">
        <v>235</v>
      </c>
      <c r="AU149" s="227" t="s">
        <v>86</v>
      </c>
      <c r="AY149" s="20" t="s">
        <v>233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86</v>
      </c>
      <c r="BK149" s="228">
        <f>ROUND(I149*H149,2)</f>
        <v>0</v>
      </c>
      <c r="BL149" s="20" t="s">
        <v>240</v>
      </c>
      <c r="BM149" s="227" t="s">
        <v>4913</v>
      </c>
    </row>
    <row r="150" s="2" customFormat="1" ht="16.5" customHeight="1">
      <c r="A150" s="41"/>
      <c r="B150" s="42"/>
      <c r="C150" s="216" t="s">
        <v>1164</v>
      </c>
      <c r="D150" s="216" t="s">
        <v>235</v>
      </c>
      <c r="E150" s="217" t="s">
        <v>4845</v>
      </c>
      <c r="F150" s="218" t="s">
        <v>4846</v>
      </c>
      <c r="G150" s="219" t="s">
        <v>494</v>
      </c>
      <c r="H150" s="220">
        <v>1</v>
      </c>
      <c r="I150" s="221"/>
      <c r="J150" s="222">
        <f>ROUND(I150*H150,2)</f>
        <v>0</v>
      </c>
      <c r="K150" s="218" t="s">
        <v>342</v>
      </c>
      <c r="L150" s="47"/>
      <c r="M150" s="223" t="s">
        <v>21</v>
      </c>
      <c r="N150" s="224" t="s">
        <v>45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240</v>
      </c>
      <c r="AT150" s="227" t="s">
        <v>235</v>
      </c>
      <c r="AU150" s="227" t="s">
        <v>86</v>
      </c>
      <c r="AY150" s="20" t="s">
        <v>233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86</v>
      </c>
      <c r="BK150" s="228">
        <f>ROUND(I150*H150,2)</f>
        <v>0</v>
      </c>
      <c r="BL150" s="20" t="s">
        <v>240</v>
      </c>
      <c r="BM150" s="227" t="s">
        <v>4914</v>
      </c>
    </row>
    <row r="151" s="2" customFormat="1" ht="16.5" customHeight="1">
      <c r="A151" s="41"/>
      <c r="B151" s="42"/>
      <c r="C151" s="216" t="s">
        <v>1169</v>
      </c>
      <c r="D151" s="216" t="s">
        <v>235</v>
      </c>
      <c r="E151" s="217" t="s">
        <v>4848</v>
      </c>
      <c r="F151" s="218" t="s">
        <v>4849</v>
      </c>
      <c r="G151" s="219" t="s">
        <v>494</v>
      </c>
      <c r="H151" s="220">
        <v>1</v>
      </c>
      <c r="I151" s="221"/>
      <c r="J151" s="222">
        <f>ROUND(I151*H151,2)</f>
        <v>0</v>
      </c>
      <c r="K151" s="218" t="s">
        <v>342</v>
      </c>
      <c r="L151" s="47"/>
      <c r="M151" s="223" t="s">
        <v>21</v>
      </c>
      <c r="N151" s="224" t="s">
        <v>45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240</v>
      </c>
      <c r="AT151" s="227" t="s">
        <v>235</v>
      </c>
      <c r="AU151" s="227" t="s">
        <v>86</v>
      </c>
      <c r="AY151" s="20" t="s">
        <v>233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86</v>
      </c>
      <c r="BK151" s="228">
        <f>ROUND(I151*H151,2)</f>
        <v>0</v>
      </c>
      <c r="BL151" s="20" t="s">
        <v>240</v>
      </c>
      <c r="BM151" s="227" t="s">
        <v>4915</v>
      </c>
    </row>
    <row r="152" s="2" customFormat="1" ht="16.5" customHeight="1">
      <c r="A152" s="41"/>
      <c r="B152" s="42"/>
      <c r="C152" s="216" t="s">
        <v>1174</v>
      </c>
      <c r="D152" s="216" t="s">
        <v>235</v>
      </c>
      <c r="E152" s="217" t="s">
        <v>4851</v>
      </c>
      <c r="F152" s="218" t="s">
        <v>4852</v>
      </c>
      <c r="G152" s="219" t="s">
        <v>494</v>
      </c>
      <c r="H152" s="220">
        <v>1</v>
      </c>
      <c r="I152" s="221"/>
      <c r="J152" s="222">
        <f>ROUND(I152*H152,2)</f>
        <v>0</v>
      </c>
      <c r="K152" s="218" t="s">
        <v>342</v>
      </c>
      <c r="L152" s="47"/>
      <c r="M152" s="223" t="s">
        <v>21</v>
      </c>
      <c r="N152" s="224" t="s">
        <v>45</v>
      </c>
      <c r="O152" s="87"/>
      <c r="P152" s="225">
        <f>O152*H152</f>
        <v>0</v>
      </c>
      <c r="Q152" s="225">
        <v>0</v>
      </c>
      <c r="R152" s="225">
        <f>Q152*H152</f>
        <v>0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240</v>
      </c>
      <c r="AT152" s="227" t="s">
        <v>235</v>
      </c>
      <c r="AU152" s="227" t="s">
        <v>86</v>
      </c>
      <c r="AY152" s="20" t="s">
        <v>233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86</v>
      </c>
      <c r="BK152" s="228">
        <f>ROUND(I152*H152,2)</f>
        <v>0</v>
      </c>
      <c r="BL152" s="20" t="s">
        <v>240</v>
      </c>
      <c r="BM152" s="227" t="s">
        <v>4916</v>
      </c>
    </row>
    <row r="153" s="2" customFormat="1" ht="16.5" customHeight="1">
      <c r="A153" s="41"/>
      <c r="B153" s="42"/>
      <c r="C153" s="216" t="s">
        <v>1183</v>
      </c>
      <c r="D153" s="216" t="s">
        <v>235</v>
      </c>
      <c r="E153" s="217" t="s">
        <v>4854</v>
      </c>
      <c r="F153" s="218" t="s">
        <v>4855</v>
      </c>
      <c r="G153" s="219" t="s">
        <v>3393</v>
      </c>
      <c r="H153" s="220">
        <v>1</v>
      </c>
      <c r="I153" s="221"/>
      <c r="J153" s="222">
        <f>ROUND(I153*H153,2)</f>
        <v>0</v>
      </c>
      <c r="K153" s="218" t="s">
        <v>342</v>
      </c>
      <c r="L153" s="47"/>
      <c r="M153" s="223" t="s">
        <v>21</v>
      </c>
      <c r="N153" s="224" t="s">
        <v>45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240</v>
      </c>
      <c r="AT153" s="227" t="s">
        <v>235</v>
      </c>
      <c r="AU153" s="227" t="s">
        <v>86</v>
      </c>
      <c r="AY153" s="20" t="s">
        <v>233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86</v>
      </c>
      <c r="BK153" s="228">
        <f>ROUND(I153*H153,2)</f>
        <v>0</v>
      </c>
      <c r="BL153" s="20" t="s">
        <v>240</v>
      </c>
      <c r="BM153" s="227" t="s">
        <v>4917</v>
      </c>
    </row>
    <row r="154" s="2" customFormat="1" ht="16.5" customHeight="1">
      <c r="A154" s="41"/>
      <c r="B154" s="42"/>
      <c r="C154" s="216" t="s">
        <v>1188</v>
      </c>
      <c r="D154" s="216" t="s">
        <v>235</v>
      </c>
      <c r="E154" s="217" t="s">
        <v>4857</v>
      </c>
      <c r="F154" s="218" t="s">
        <v>4858</v>
      </c>
      <c r="G154" s="219" t="s">
        <v>3393</v>
      </c>
      <c r="H154" s="220">
        <v>1</v>
      </c>
      <c r="I154" s="221"/>
      <c r="J154" s="222">
        <f>ROUND(I154*H154,2)</f>
        <v>0</v>
      </c>
      <c r="K154" s="218" t="s">
        <v>342</v>
      </c>
      <c r="L154" s="47"/>
      <c r="M154" s="223" t="s">
        <v>21</v>
      </c>
      <c r="N154" s="224" t="s">
        <v>45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240</v>
      </c>
      <c r="AT154" s="227" t="s">
        <v>235</v>
      </c>
      <c r="AU154" s="227" t="s">
        <v>86</v>
      </c>
      <c r="AY154" s="20" t="s">
        <v>233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86</v>
      </c>
      <c r="BK154" s="228">
        <f>ROUND(I154*H154,2)</f>
        <v>0</v>
      </c>
      <c r="BL154" s="20" t="s">
        <v>240</v>
      </c>
      <c r="BM154" s="227" t="s">
        <v>4918</v>
      </c>
    </row>
    <row r="155" s="2" customFormat="1" ht="16.5" customHeight="1">
      <c r="A155" s="41"/>
      <c r="B155" s="42"/>
      <c r="C155" s="216" t="s">
        <v>1202</v>
      </c>
      <c r="D155" s="216" t="s">
        <v>235</v>
      </c>
      <c r="E155" s="217" t="s">
        <v>4860</v>
      </c>
      <c r="F155" s="218" t="s">
        <v>4861</v>
      </c>
      <c r="G155" s="219" t="s">
        <v>494</v>
      </c>
      <c r="H155" s="220">
        <v>7</v>
      </c>
      <c r="I155" s="221"/>
      <c r="J155" s="222">
        <f>ROUND(I155*H155,2)</f>
        <v>0</v>
      </c>
      <c r="K155" s="218" t="s">
        <v>342</v>
      </c>
      <c r="L155" s="47"/>
      <c r="M155" s="223" t="s">
        <v>21</v>
      </c>
      <c r="N155" s="224" t="s">
        <v>45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240</v>
      </c>
      <c r="AT155" s="227" t="s">
        <v>235</v>
      </c>
      <c r="AU155" s="227" t="s">
        <v>86</v>
      </c>
      <c r="AY155" s="20" t="s">
        <v>233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86</v>
      </c>
      <c r="BK155" s="228">
        <f>ROUND(I155*H155,2)</f>
        <v>0</v>
      </c>
      <c r="BL155" s="20" t="s">
        <v>240</v>
      </c>
      <c r="BM155" s="227" t="s">
        <v>4919</v>
      </c>
    </row>
    <row r="156" s="2" customFormat="1" ht="16.5" customHeight="1">
      <c r="A156" s="41"/>
      <c r="B156" s="42"/>
      <c r="C156" s="216" t="s">
        <v>1206</v>
      </c>
      <c r="D156" s="216" t="s">
        <v>235</v>
      </c>
      <c r="E156" s="217" t="s">
        <v>4863</v>
      </c>
      <c r="F156" s="218" t="s">
        <v>4864</v>
      </c>
      <c r="G156" s="219" t="s">
        <v>3393</v>
      </c>
      <c r="H156" s="220">
        <v>1</v>
      </c>
      <c r="I156" s="221"/>
      <c r="J156" s="222">
        <f>ROUND(I156*H156,2)</f>
        <v>0</v>
      </c>
      <c r="K156" s="218" t="s">
        <v>342</v>
      </c>
      <c r="L156" s="47"/>
      <c r="M156" s="223" t="s">
        <v>21</v>
      </c>
      <c r="N156" s="224" t="s">
        <v>45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240</v>
      </c>
      <c r="AT156" s="227" t="s">
        <v>235</v>
      </c>
      <c r="AU156" s="227" t="s">
        <v>86</v>
      </c>
      <c r="AY156" s="20" t="s">
        <v>233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86</v>
      </c>
      <c r="BK156" s="228">
        <f>ROUND(I156*H156,2)</f>
        <v>0</v>
      </c>
      <c r="BL156" s="20" t="s">
        <v>240</v>
      </c>
      <c r="BM156" s="227" t="s">
        <v>4920</v>
      </c>
    </row>
    <row r="157" s="2" customFormat="1" ht="16.5" customHeight="1">
      <c r="A157" s="41"/>
      <c r="B157" s="42"/>
      <c r="C157" s="216" t="s">
        <v>1211</v>
      </c>
      <c r="D157" s="216" t="s">
        <v>235</v>
      </c>
      <c r="E157" s="217" t="s">
        <v>4866</v>
      </c>
      <c r="F157" s="218" t="s">
        <v>4867</v>
      </c>
      <c r="G157" s="219" t="s">
        <v>4868</v>
      </c>
      <c r="H157" s="220">
        <v>8</v>
      </c>
      <c r="I157" s="221"/>
      <c r="J157" s="222">
        <f>ROUND(I157*H157,2)</f>
        <v>0</v>
      </c>
      <c r="K157" s="218" t="s">
        <v>342</v>
      </c>
      <c r="L157" s="47"/>
      <c r="M157" s="223" t="s">
        <v>21</v>
      </c>
      <c r="N157" s="224" t="s">
        <v>45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240</v>
      </c>
      <c r="AT157" s="227" t="s">
        <v>235</v>
      </c>
      <c r="AU157" s="227" t="s">
        <v>86</v>
      </c>
      <c r="AY157" s="20" t="s">
        <v>233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86</v>
      </c>
      <c r="BK157" s="228">
        <f>ROUND(I157*H157,2)</f>
        <v>0</v>
      </c>
      <c r="BL157" s="20" t="s">
        <v>240</v>
      </c>
      <c r="BM157" s="227" t="s">
        <v>4921</v>
      </c>
    </row>
    <row r="158" s="2" customFormat="1" ht="16.5" customHeight="1">
      <c r="A158" s="41"/>
      <c r="B158" s="42"/>
      <c r="C158" s="216" t="s">
        <v>1216</v>
      </c>
      <c r="D158" s="216" t="s">
        <v>235</v>
      </c>
      <c r="E158" s="217" t="s">
        <v>4870</v>
      </c>
      <c r="F158" s="218" t="s">
        <v>4871</v>
      </c>
      <c r="G158" s="219" t="s">
        <v>4868</v>
      </c>
      <c r="H158" s="220">
        <v>12</v>
      </c>
      <c r="I158" s="221"/>
      <c r="J158" s="222">
        <f>ROUND(I158*H158,2)</f>
        <v>0</v>
      </c>
      <c r="K158" s="218" t="s">
        <v>342</v>
      </c>
      <c r="L158" s="47"/>
      <c r="M158" s="223" t="s">
        <v>21</v>
      </c>
      <c r="N158" s="224" t="s">
        <v>45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0</v>
      </c>
      <c r="T158" s="226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240</v>
      </c>
      <c r="AT158" s="227" t="s">
        <v>235</v>
      </c>
      <c r="AU158" s="227" t="s">
        <v>86</v>
      </c>
      <c r="AY158" s="20" t="s">
        <v>233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86</v>
      </c>
      <c r="BK158" s="228">
        <f>ROUND(I158*H158,2)</f>
        <v>0</v>
      </c>
      <c r="BL158" s="20" t="s">
        <v>240</v>
      </c>
      <c r="BM158" s="227" t="s">
        <v>4922</v>
      </c>
    </row>
    <row r="159" s="2" customFormat="1">
      <c r="A159" s="41"/>
      <c r="B159" s="42"/>
      <c r="C159" s="43"/>
      <c r="D159" s="236" t="s">
        <v>409</v>
      </c>
      <c r="E159" s="43"/>
      <c r="F159" s="281" t="s">
        <v>4873</v>
      </c>
      <c r="G159" s="43"/>
      <c r="H159" s="43"/>
      <c r="I159" s="231"/>
      <c r="J159" s="43"/>
      <c r="K159" s="43"/>
      <c r="L159" s="47"/>
      <c r="M159" s="232"/>
      <c r="N159" s="233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409</v>
      </c>
      <c r="AU159" s="20" t="s">
        <v>86</v>
      </c>
    </row>
    <row r="160" s="2" customFormat="1" ht="21.75" customHeight="1">
      <c r="A160" s="41"/>
      <c r="B160" s="42"/>
      <c r="C160" s="216" t="s">
        <v>1226</v>
      </c>
      <c r="D160" s="216" t="s">
        <v>235</v>
      </c>
      <c r="E160" s="217" t="s">
        <v>4874</v>
      </c>
      <c r="F160" s="218" t="s">
        <v>4875</v>
      </c>
      <c r="G160" s="219" t="s">
        <v>4868</v>
      </c>
      <c r="H160" s="220">
        <v>380</v>
      </c>
      <c r="I160" s="221"/>
      <c r="J160" s="222">
        <f>ROUND(I160*H160,2)</f>
        <v>0</v>
      </c>
      <c r="K160" s="218" t="s">
        <v>342</v>
      </c>
      <c r="L160" s="47"/>
      <c r="M160" s="223" t="s">
        <v>21</v>
      </c>
      <c r="N160" s="224" t="s">
        <v>45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240</v>
      </c>
      <c r="AT160" s="227" t="s">
        <v>235</v>
      </c>
      <c r="AU160" s="227" t="s">
        <v>86</v>
      </c>
      <c r="AY160" s="20" t="s">
        <v>233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86</v>
      </c>
      <c r="BK160" s="228">
        <f>ROUND(I160*H160,2)</f>
        <v>0</v>
      </c>
      <c r="BL160" s="20" t="s">
        <v>240</v>
      </c>
      <c r="BM160" s="227" t="s">
        <v>4923</v>
      </c>
    </row>
    <row r="161" s="2" customFormat="1" ht="49.05" customHeight="1">
      <c r="A161" s="41"/>
      <c r="B161" s="42"/>
      <c r="C161" s="216" t="s">
        <v>1232</v>
      </c>
      <c r="D161" s="216" t="s">
        <v>235</v>
      </c>
      <c r="E161" s="217" t="s">
        <v>4877</v>
      </c>
      <c r="F161" s="218" t="s">
        <v>4878</v>
      </c>
      <c r="G161" s="219" t="s">
        <v>238</v>
      </c>
      <c r="H161" s="220">
        <v>75</v>
      </c>
      <c r="I161" s="221"/>
      <c r="J161" s="222">
        <f>ROUND(I161*H161,2)</f>
        <v>0</v>
      </c>
      <c r="K161" s="218" t="s">
        <v>342</v>
      </c>
      <c r="L161" s="47"/>
      <c r="M161" s="223" t="s">
        <v>21</v>
      </c>
      <c r="N161" s="224" t="s">
        <v>45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240</v>
      </c>
      <c r="AT161" s="227" t="s">
        <v>235</v>
      </c>
      <c r="AU161" s="227" t="s">
        <v>86</v>
      </c>
      <c r="AY161" s="20" t="s">
        <v>233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86</v>
      </c>
      <c r="BK161" s="228">
        <f>ROUND(I161*H161,2)</f>
        <v>0</v>
      </c>
      <c r="BL161" s="20" t="s">
        <v>240</v>
      </c>
      <c r="BM161" s="227" t="s">
        <v>4924</v>
      </c>
    </row>
    <row r="162" s="2" customFormat="1">
      <c r="A162" s="41"/>
      <c r="B162" s="42"/>
      <c r="C162" s="43"/>
      <c r="D162" s="236" t="s">
        <v>409</v>
      </c>
      <c r="E162" s="43"/>
      <c r="F162" s="281" t="s">
        <v>4880</v>
      </c>
      <c r="G162" s="43"/>
      <c r="H162" s="43"/>
      <c r="I162" s="231"/>
      <c r="J162" s="43"/>
      <c r="K162" s="43"/>
      <c r="L162" s="47"/>
      <c r="M162" s="232"/>
      <c r="N162" s="233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409</v>
      </c>
      <c r="AU162" s="20" t="s">
        <v>86</v>
      </c>
    </row>
    <row r="163" s="2" customFormat="1" ht="49.05" customHeight="1">
      <c r="A163" s="41"/>
      <c r="B163" s="42"/>
      <c r="C163" s="216" t="s">
        <v>1238</v>
      </c>
      <c r="D163" s="216" t="s">
        <v>235</v>
      </c>
      <c r="E163" s="217" t="s">
        <v>4925</v>
      </c>
      <c r="F163" s="218" t="s">
        <v>4926</v>
      </c>
      <c r="G163" s="219" t="s">
        <v>3393</v>
      </c>
      <c r="H163" s="220">
        <v>1</v>
      </c>
      <c r="I163" s="221"/>
      <c r="J163" s="222">
        <f>ROUND(I163*H163,2)</f>
        <v>0</v>
      </c>
      <c r="K163" s="218" t="s">
        <v>342</v>
      </c>
      <c r="L163" s="47"/>
      <c r="M163" s="223" t="s">
        <v>21</v>
      </c>
      <c r="N163" s="224" t="s">
        <v>45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240</v>
      </c>
      <c r="AT163" s="227" t="s">
        <v>235</v>
      </c>
      <c r="AU163" s="227" t="s">
        <v>86</v>
      </c>
      <c r="AY163" s="20" t="s">
        <v>233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86</v>
      </c>
      <c r="BK163" s="228">
        <f>ROUND(I163*H163,2)</f>
        <v>0</v>
      </c>
      <c r="BL163" s="20" t="s">
        <v>240</v>
      </c>
      <c r="BM163" s="227" t="s">
        <v>4927</v>
      </c>
    </row>
    <row r="164" s="2" customFormat="1" ht="24.15" customHeight="1">
      <c r="A164" s="41"/>
      <c r="B164" s="42"/>
      <c r="C164" s="216" t="s">
        <v>1244</v>
      </c>
      <c r="D164" s="216" t="s">
        <v>235</v>
      </c>
      <c r="E164" s="217" t="s">
        <v>4928</v>
      </c>
      <c r="F164" s="218" t="s">
        <v>4929</v>
      </c>
      <c r="G164" s="219" t="s">
        <v>3393</v>
      </c>
      <c r="H164" s="220">
        <v>1</v>
      </c>
      <c r="I164" s="221"/>
      <c r="J164" s="222">
        <f>ROUND(I164*H164,2)</f>
        <v>0</v>
      </c>
      <c r="K164" s="218" t="s">
        <v>342</v>
      </c>
      <c r="L164" s="47"/>
      <c r="M164" s="223" t="s">
        <v>21</v>
      </c>
      <c r="N164" s="224" t="s">
        <v>45</v>
      </c>
      <c r="O164" s="87"/>
      <c r="P164" s="225">
        <f>O164*H164</f>
        <v>0</v>
      </c>
      <c r="Q164" s="225">
        <v>0</v>
      </c>
      <c r="R164" s="225">
        <f>Q164*H164</f>
        <v>0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240</v>
      </c>
      <c r="AT164" s="227" t="s">
        <v>235</v>
      </c>
      <c r="AU164" s="227" t="s">
        <v>86</v>
      </c>
      <c r="AY164" s="20" t="s">
        <v>233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86</v>
      </c>
      <c r="BK164" s="228">
        <f>ROUND(I164*H164,2)</f>
        <v>0</v>
      </c>
      <c r="BL164" s="20" t="s">
        <v>240</v>
      </c>
      <c r="BM164" s="227" t="s">
        <v>4930</v>
      </c>
    </row>
    <row r="165" s="2" customFormat="1" ht="49.05" customHeight="1">
      <c r="A165" s="41"/>
      <c r="B165" s="42"/>
      <c r="C165" s="216" t="s">
        <v>765</v>
      </c>
      <c r="D165" s="216" t="s">
        <v>235</v>
      </c>
      <c r="E165" s="217" t="s">
        <v>4931</v>
      </c>
      <c r="F165" s="218" t="s">
        <v>4932</v>
      </c>
      <c r="G165" s="219" t="s">
        <v>3393</v>
      </c>
      <c r="H165" s="220">
        <v>1</v>
      </c>
      <c r="I165" s="221"/>
      <c r="J165" s="222">
        <f>ROUND(I165*H165,2)</f>
        <v>0</v>
      </c>
      <c r="K165" s="218" t="s">
        <v>342</v>
      </c>
      <c r="L165" s="47"/>
      <c r="M165" s="223" t="s">
        <v>21</v>
      </c>
      <c r="N165" s="224" t="s">
        <v>45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240</v>
      </c>
      <c r="AT165" s="227" t="s">
        <v>235</v>
      </c>
      <c r="AU165" s="227" t="s">
        <v>86</v>
      </c>
      <c r="AY165" s="20" t="s">
        <v>233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86</v>
      </c>
      <c r="BK165" s="228">
        <f>ROUND(I165*H165,2)</f>
        <v>0</v>
      </c>
      <c r="BL165" s="20" t="s">
        <v>240</v>
      </c>
      <c r="BM165" s="227" t="s">
        <v>4933</v>
      </c>
    </row>
    <row r="166" s="2" customFormat="1" ht="16.5" customHeight="1">
      <c r="A166" s="41"/>
      <c r="B166" s="42"/>
      <c r="C166" s="216" t="s">
        <v>1254</v>
      </c>
      <c r="D166" s="216" t="s">
        <v>235</v>
      </c>
      <c r="E166" s="217" t="s">
        <v>4934</v>
      </c>
      <c r="F166" s="218" t="s">
        <v>4882</v>
      </c>
      <c r="G166" s="219" t="s">
        <v>3393</v>
      </c>
      <c r="H166" s="220">
        <v>1</v>
      </c>
      <c r="I166" s="221"/>
      <c r="J166" s="222">
        <f>ROUND(I166*H166,2)</f>
        <v>0</v>
      </c>
      <c r="K166" s="218" t="s">
        <v>342</v>
      </c>
      <c r="L166" s="47"/>
      <c r="M166" s="223" t="s">
        <v>21</v>
      </c>
      <c r="N166" s="224" t="s">
        <v>45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240</v>
      </c>
      <c r="AT166" s="227" t="s">
        <v>235</v>
      </c>
      <c r="AU166" s="227" t="s">
        <v>86</v>
      </c>
      <c r="AY166" s="20" t="s">
        <v>233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86</v>
      </c>
      <c r="BK166" s="228">
        <f>ROUND(I166*H166,2)</f>
        <v>0</v>
      </c>
      <c r="BL166" s="20" t="s">
        <v>240</v>
      </c>
      <c r="BM166" s="227" t="s">
        <v>4935</v>
      </c>
    </row>
    <row r="167" s="12" customFormat="1" ht="22.8" customHeight="1">
      <c r="A167" s="12"/>
      <c r="B167" s="200"/>
      <c r="C167" s="201"/>
      <c r="D167" s="202" t="s">
        <v>72</v>
      </c>
      <c r="E167" s="214" t="s">
        <v>4042</v>
      </c>
      <c r="F167" s="214" t="s">
        <v>3960</v>
      </c>
      <c r="G167" s="201"/>
      <c r="H167" s="201"/>
      <c r="I167" s="204"/>
      <c r="J167" s="215">
        <f>BK167</f>
        <v>0</v>
      </c>
      <c r="K167" s="201"/>
      <c r="L167" s="206"/>
      <c r="M167" s="207"/>
      <c r="N167" s="208"/>
      <c r="O167" s="208"/>
      <c r="P167" s="209">
        <f>SUM(P168:P184)</f>
        <v>0</v>
      </c>
      <c r="Q167" s="208"/>
      <c r="R167" s="209">
        <f>SUM(R168:R184)</f>
        <v>0</v>
      </c>
      <c r="S167" s="208"/>
      <c r="T167" s="210">
        <f>SUM(T168:T184)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11" t="s">
        <v>80</v>
      </c>
      <c r="AT167" s="212" t="s">
        <v>72</v>
      </c>
      <c r="AU167" s="212" t="s">
        <v>80</v>
      </c>
      <c r="AY167" s="211" t="s">
        <v>233</v>
      </c>
      <c r="BK167" s="213">
        <f>SUM(BK168:BK184)</f>
        <v>0</v>
      </c>
    </row>
    <row r="168" s="2" customFormat="1" ht="16.5" customHeight="1">
      <c r="A168" s="41"/>
      <c r="B168" s="42"/>
      <c r="C168" s="216" t="s">
        <v>1264</v>
      </c>
      <c r="D168" s="216" t="s">
        <v>235</v>
      </c>
      <c r="E168" s="217" t="s">
        <v>4827</v>
      </c>
      <c r="F168" s="218" t="s">
        <v>4828</v>
      </c>
      <c r="G168" s="219" t="s">
        <v>494</v>
      </c>
      <c r="H168" s="220">
        <v>12</v>
      </c>
      <c r="I168" s="221"/>
      <c r="J168" s="222">
        <f>ROUND(I168*H168,2)</f>
        <v>0</v>
      </c>
      <c r="K168" s="218" t="s">
        <v>342</v>
      </c>
      <c r="L168" s="47"/>
      <c r="M168" s="223" t="s">
        <v>21</v>
      </c>
      <c r="N168" s="224" t="s">
        <v>45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240</v>
      </c>
      <c r="AT168" s="227" t="s">
        <v>235</v>
      </c>
      <c r="AU168" s="227" t="s">
        <v>86</v>
      </c>
      <c r="AY168" s="20" t="s">
        <v>233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86</v>
      </c>
      <c r="BK168" s="228">
        <f>ROUND(I168*H168,2)</f>
        <v>0</v>
      </c>
      <c r="BL168" s="20" t="s">
        <v>240</v>
      </c>
      <c r="BM168" s="227" t="s">
        <v>4936</v>
      </c>
    </row>
    <row r="169" s="2" customFormat="1" ht="24.15" customHeight="1">
      <c r="A169" s="41"/>
      <c r="B169" s="42"/>
      <c r="C169" s="216" t="s">
        <v>1271</v>
      </c>
      <c r="D169" s="216" t="s">
        <v>235</v>
      </c>
      <c r="E169" s="217" t="s">
        <v>4830</v>
      </c>
      <c r="F169" s="218" t="s">
        <v>4831</v>
      </c>
      <c r="G169" s="219" t="s">
        <v>3393</v>
      </c>
      <c r="H169" s="220">
        <v>1</v>
      </c>
      <c r="I169" s="221"/>
      <c r="J169" s="222">
        <f>ROUND(I169*H169,2)</f>
        <v>0</v>
      </c>
      <c r="K169" s="218" t="s">
        <v>342</v>
      </c>
      <c r="L169" s="47"/>
      <c r="M169" s="223" t="s">
        <v>21</v>
      </c>
      <c r="N169" s="224" t="s">
        <v>45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240</v>
      </c>
      <c r="AT169" s="227" t="s">
        <v>235</v>
      </c>
      <c r="AU169" s="227" t="s">
        <v>86</v>
      </c>
      <c r="AY169" s="20" t="s">
        <v>233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86</v>
      </c>
      <c r="BK169" s="228">
        <f>ROUND(I169*H169,2)</f>
        <v>0</v>
      </c>
      <c r="BL169" s="20" t="s">
        <v>240</v>
      </c>
      <c r="BM169" s="227" t="s">
        <v>4937</v>
      </c>
    </row>
    <row r="170" s="2" customFormat="1" ht="33" customHeight="1">
      <c r="A170" s="41"/>
      <c r="B170" s="42"/>
      <c r="C170" s="216" t="s">
        <v>1277</v>
      </c>
      <c r="D170" s="216" t="s">
        <v>235</v>
      </c>
      <c r="E170" s="217" t="s">
        <v>4833</v>
      </c>
      <c r="F170" s="218" t="s">
        <v>4834</v>
      </c>
      <c r="G170" s="219" t="s">
        <v>3393</v>
      </c>
      <c r="H170" s="220">
        <v>1</v>
      </c>
      <c r="I170" s="221"/>
      <c r="J170" s="222">
        <f>ROUND(I170*H170,2)</f>
        <v>0</v>
      </c>
      <c r="K170" s="218" t="s">
        <v>342</v>
      </c>
      <c r="L170" s="47"/>
      <c r="M170" s="223" t="s">
        <v>21</v>
      </c>
      <c r="N170" s="224" t="s">
        <v>45</v>
      </c>
      <c r="O170" s="87"/>
      <c r="P170" s="225">
        <f>O170*H170</f>
        <v>0</v>
      </c>
      <c r="Q170" s="225">
        <v>0</v>
      </c>
      <c r="R170" s="225">
        <f>Q170*H170</f>
        <v>0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240</v>
      </c>
      <c r="AT170" s="227" t="s">
        <v>235</v>
      </c>
      <c r="AU170" s="227" t="s">
        <v>86</v>
      </c>
      <c r="AY170" s="20" t="s">
        <v>233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86</v>
      </c>
      <c r="BK170" s="228">
        <f>ROUND(I170*H170,2)</f>
        <v>0</v>
      </c>
      <c r="BL170" s="20" t="s">
        <v>240</v>
      </c>
      <c r="BM170" s="227" t="s">
        <v>4938</v>
      </c>
    </row>
    <row r="171" s="2" customFormat="1" ht="24.15" customHeight="1">
      <c r="A171" s="41"/>
      <c r="B171" s="42"/>
      <c r="C171" s="216" t="s">
        <v>1291</v>
      </c>
      <c r="D171" s="216" t="s">
        <v>235</v>
      </c>
      <c r="E171" s="217" t="s">
        <v>4836</v>
      </c>
      <c r="F171" s="218" t="s">
        <v>4837</v>
      </c>
      <c r="G171" s="219" t="s">
        <v>3393</v>
      </c>
      <c r="H171" s="220">
        <v>1</v>
      </c>
      <c r="I171" s="221"/>
      <c r="J171" s="222">
        <f>ROUND(I171*H171,2)</f>
        <v>0</v>
      </c>
      <c r="K171" s="218" t="s">
        <v>342</v>
      </c>
      <c r="L171" s="47"/>
      <c r="M171" s="223" t="s">
        <v>21</v>
      </c>
      <c r="N171" s="224" t="s">
        <v>45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240</v>
      </c>
      <c r="AT171" s="227" t="s">
        <v>235</v>
      </c>
      <c r="AU171" s="227" t="s">
        <v>86</v>
      </c>
      <c r="AY171" s="20" t="s">
        <v>233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86</v>
      </c>
      <c r="BK171" s="228">
        <f>ROUND(I171*H171,2)</f>
        <v>0</v>
      </c>
      <c r="BL171" s="20" t="s">
        <v>240</v>
      </c>
      <c r="BM171" s="227" t="s">
        <v>4939</v>
      </c>
    </row>
    <row r="172" s="2" customFormat="1" ht="16.5" customHeight="1">
      <c r="A172" s="41"/>
      <c r="B172" s="42"/>
      <c r="C172" s="216" t="s">
        <v>1297</v>
      </c>
      <c r="D172" s="216" t="s">
        <v>235</v>
      </c>
      <c r="E172" s="217" t="s">
        <v>4854</v>
      </c>
      <c r="F172" s="218" t="s">
        <v>4855</v>
      </c>
      <c r="G172" s="219" t="s">
        <v>3393</v>
      </c>
      <c r="H172" s="220">
        <v>1</v>
      </c>
      <c r="I172" s="221"/>
      <c r="J172" s="222">
        <f>ROUND(I172*H172,2)</f>
        <v>0</v>
      </c>
      <c r="K172" s="218" t="s">
        <v>342</v>
      </c>
      <c r="L172" s="47"/>
      <c r="M172" s="223" t="s">
        <v>21</v>
      </c>
      <c r="N172" s="224" t="s">
        <v>45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</v>
      </c>
      <c r="T172" s="226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240</v>
      </c>
      <c r="AT172" s="227" t="s">
        <v>235</v>
      </c>
      <c r="AU172" s="227" t="s">
        <v>86</v>
      </c>
      <c r="AY172" s="20" t="s">
        <v>233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86</v>
      </c>
      <c r="BK172" s="228">
        <f>ROUND(I172*H172,2)</f>
        <v>0</v>
      </c>
      <c r="BL172" s="20" t="s">
        <v>240</v>
      </c>
      <c r="BM172" s="227" t="s">
        <v>4940</v>
      </c>
    </row>
    <row r="173" s="2" customFormat="1" ht="16.5" customHeight="1">
      <c r="A173" s="41"/>
      <c r="B173" s="42"/>
      <c r="C173" s="216" t="s">
        <v>1302</v>
      </c>
      <c r="D173" s="216" t="s">
        <v>235</v>
      </c>
      <c r="E173" s="217" t="s">
        <v>4857</v>
      </c>
      <c r="F173" s="218" t="s">
        <v>4858</v>
      </c>
      <c r="G173" s="219" t="s">
        <v>3393</v>
      </c>
      <c r="H173" s="220">
        <v>1</v>
      </c>
      <c r="I173" s="221"/>
      <c r="J173" s="222">
        <f>ROUND(I173*H173,2)</f>
        <v>0</v>
      </c>
      <c r="K173" s="218" t="s">
        <v>342</v>
      </c>
      <c r="L173" s="47"/>
      <c r="M173" s="223" t="s">
        <v>21</v>
      </c>
      <c r="N173" s="224" t="s">
        <v>45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240</v>
      </c>
      <c r="AT173" s="227" t="s">
        <v>235</v>
      </c>
      <c r="AU173" s="227" t="s">
        <v>86</v>
      </c>
      <c r="AY173" s="20" t="s">
        <v>233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86</v>
      </c>
      <c r="BK173" s="228">
        <f>ROUND(I173*H173,2)</f>
        <v>0</v>
      </c>
      <c r="BL173" s="20" t="s">
        <v>240</v>
      </c>
      <c r="BM173" s="227" t="s">
        <v>4941</v>
      </c>
    </row>
    <row r="174" s="2" customFormat="1" ht="16.5" customHeight="1">
      <c r="A174" s="41"/>
      <c r="B174" s="42"/>
      <c r="C174" s="216" t="s">
        <v>1307</v>
      </c>
      <c r="D174" s="216" t="s">
        <v>235</v>
      </c>
      <c r="E174" s="217" t="s">
        <v>4860</v>
      </c>
      <c r="F174" s="218" t="s">
        <v>4861</v>
      </c>
      <c r="G174" s="219" t="s">
        <v>494</v>
      </c>
      <c r="H174" s="220">
        <v>6</v>
      </c>
      <c r="I174" s="221"/>
      <c r="J174" s="222">
        <f>ROUND(I174*H174,2)</f>
        <v>0</v>
      </c>
      <c r="K174" s="218" t="s">
        <v>342</v>
      </c>
      <c r="L174" s="47"/>
      <c r="M174" s="223" t="s">
        <v>21</v>
      </c>
      <c r="N174" s="224" t="s">
        <v>45</v>
      </c>
      <c r="O174" s="87"/>
      <c r="P174" s="225">
        <f>O174*H174</f>
        <v>0</v>
      </c>
      <c r="Q174" s="225">
        <v>0</v>
      </c>
      <c r="R174" s="225">
        <f>Q174*H174</f>
        <v>0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240</v>
      </c>
      <c r="AT174" s="227" t="s">
        <v>235</v>
      </c>
      <c r="AU174" s="227" t="s">
        <v>86</v>
      </c>
      <c r="AY174" s="20" t="s">
        <v>233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86</v>
      </c>
      <c r="BK174" s="228">
        <f>ROUND(I174*H174,2)</f>
        <v>0</v>
      </c>
      <c r="BL174" s="20" t="s">
        <v>240</v>
      </c>
      <c r="BM174" s="227" t="s">
        <v>4942</v>
      </c>
    </row>
    <row r="175" s="2" customFormat="1" ht="16.5" customHeight="1">
      <c r="A175" s="41"/>
      <c r="B175" s="42"/>
      <c r="C175" s="216" t="s">
        <v>1312</v>
      </c>
      <c r="D175" s="216" t="s">
        <v>235</v>
      </c>
      <c r="E175" s="217" t="s">
        <v>4863</v>
      </c>
      <c r="F175" s="218" t="s">
        <v>4864</v>
      </c>
      <c r="G175" s="219" t="s">
        <v>3393</v>
      </c>
      <c r="H175" s="220">
        <v>1</v>
      </c>
      <c r="I175" s="221"/>
      <c r="J175" s="222">
        <f>ROUND(I175*H175,2)</f>
        <v>0</v>
      </c>
      <c r="K175" s="218" t="s">
        <v>342</v>
      </c>
      <c r="L175" s="47"/>
      <c r="M175" s="223" t="s">
        <v>21</v>
      </c>
      <c r="N175" s="224" t="s">
        <v>45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240</v>
      </c>
      <c r="AT175" s="227" t="s">
        <v>235</v>
      </c>
      <c r="AU175" s="227" t="s">
        <v>86</v>
      </c>
      <c r="AY175" s="20" t="s">
        <v>233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86</v>
      </c>
      <c r="BK175" s="228">
        <f>ROUND(I175*H175,2)</f>
        <v>0</v>
      </c>
      <c r="BL175" s="20" t="s">
        <v>240</v>
      </c>
      <c r="BM175" s="227" t="s">
        <v>4943</v>
      </c>
    </row>
    <row r="176" s="2" customFormat="1" ht="16.5" customHeight="1">
      <c r="A176" s="41"/>
      <c r="B176" s="42"/>
      <c r="C176" s="216" t="s">
        <v>1318</v>
      </c>
      <c r="D176" s="216" t="s">
        <v>235</v>
      </c>
      <c r="E176" s="217" t="s">
        <v>4866</v>
      </c>
      <c r="F176" s="218" t="s">
        <v>4867</v>
      </c>
      <c r="G176" s="219" t="s">
        <v>4868</v>
      </c>
      <c r="H176" s="220">
        <v>6</v>
      </c>
      <c r="I176" s="221"/>
      <c r="J176" s="222">
        <f>ROUND(I176*H176,2)</f>
        <v>0</v>
      </c>
      <c r="K176" s="218" t="s">
        <v>342</v>
      </c>
      <c r="L176" s="47"/>
      <c r="M176" s="223" t="s">
        <v>21</v>
      </c>
      <c r="N176" s="224" t="s">
        <v>45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240</v>
      </c>
      <c r="AT176" s="227" t="s">
        <v>235</v>
      </c>
      <c r="AU176" s="227" t="s">
        <v>86</v>
      </c>
      <c r="AY176" s="20" t="s">
        <v>233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86</v>
      </c>
      <c r="BK176" s="228">
        <f>ROUND(I176*H176,2)</f>
        <v>0</v>
      </c>
      <c r="BL176" s="20" t="s">
        <v>240</v>
      </c>
      <c r="BM176" s="227" t="s">
        <v>4944</v>
      </c>
    </row>
    <row r="177" s="2" customFormat="1" ht="16.5" customHeight="1">
      <c r="A177" s="41"/>
      <c r="B177" s="42"/>
      <c r="C177" s="216" t="s">
        <v>1323</v>
      </c>
      <c r="D177" s="216" t="s">
        <v>235</v>
      </c>
      <c r="E177" s="217" t="s">
        <v>4870</v>
      </c>
      <c r="F177" s="218" t="s">
        <v>4871</v>
      </c>
      <c r="G177" s="219" t="s">
        <v>4868</v>
      </c>
      <c r="H177" s="220">
        <v>5</v>
      </c>
      <c r="I177" s="221"/>
      <c r="J177" s="222">
        <f>ROUND(I177*H177,2)</f>
        <v>0</v>
      </c>
      <c r="K177" s="218" t="s">
        <v>342</v>
      </c>
      <c r="L177" s="47"/>
      <c r="M177" s="223" t="s">
        <v>21</v>
      </c>
      <c r="N177" s="224" t="s">
        <v>45</v>
      </c>
      <c r="O177" s="87"/>
      <c r="P177" s="225">
        <f>O177*H177</f>
        <v>0</v>
      </c>
      <c r="Q177" s="225">
        <v>0</v>
      </c>
      <c r="R177" s="225">
        <f>Q177*H177</f>
        <v>0</v>
      </c>
      <c r="S177" s="225">
        <v>0</v>
      </c>
      <c r="T177" s="226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7" t="s">
        <v>240</v>
      </c>
      <c r="AT177" s="227" t="s">
        <v>235</v>
      </c>
      <c r="AU177" s="227" t="s">
        <v>86</v>
      </c>
      <c r="AY177" s="20" t="s">
        <v>233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20" t="s">
        <v>86</v>
      </c>
      <c r="BK177" s="228">
        <f>ROUND(I177*H177,2)</f>
        <v>0</v>
      </c>
      <c r="BL177" s="20" t="s">
        <v>240</v>
      </c>
      <c r="BM177" s="227" t="s">
        <v>4945</v>
      </c>
    </row>
    <row r="178" s="2" customFormat="1">
      <c r="A178" s="41"/>
      <c r="B178" s="42"/>
      <c r="C178" s="43"/>
      <c r="D178" s="236" t="s">
        <v>409</v>
      </c>
      <c r="E178" s="43"/>
      <c r="F178" s="281" t="s">
        <v>4873</v>
      </c>
      <c r="G178" s="43"/>
      <c r="H178" s="43"/>
      <c r="I178" s="231"/>
      <c r="J178" s="43"/>
      <c r="K178" s="43"/>
      <c r="L178" s="47"/>
      <c r="M178" s="232"/>
      <c r="N178" s="233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409</v>
      </c>
      <c r="AU178" s="20" t="s">
        <v>86</v>
      </c>
    </row>
    <row r="179" s="2" customFormat="1" ht="21.75" customHeight="1">
      <c r="A179" s="41"/>
      <c r="B179" s="42"/>
      <c r="C179" s="216" t="s">
        <v>1330</v>
      </c>
      <c r="D179" s="216" t="s">
        <v>235</v>
      </c>
      <c r="E179" s="217" t="s">
        <v>4874</v>
      </c>
      <c r="F179" s="218" t="s">
        <v>4875</v>
      </c>
      <c r="G179" s="219" t="s">
        <v>4868</v>
      </c>
      <c r="H179" s="220">
        <v>495</v>
      </c>
      <c r="I179" s="221"/>
      <c r="J179" s="222">
        <f>ROUND(I179*H179,2)</f>
        <v>0</v>
      </c>
      <c r="K179" s="218" t="s">
        <v>342</v>
      </c>
      <c r="L179" s="47"/>
      <c r="M179" s="223" t="s">
        <v>21</v>
      </c>
      <c r="N179" s="224" t="s">
        <v>45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240</v>
      </c>
      <c r="AT179" s="227" t="s">
        <v>235</v>
      </c>
      <c r="AU179" s="227" t="s">
        <v>86</v>
      </c>
      <c r="AY179" s="20" t="s">
        <v>233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86</v>
      </c>
      <c r="BK179" s="228">
        <f>ROUND(I179*H179,2)</f>
        <v>0</v>
      </c>
      <c r="BL179" s="20" t="s">
        <v>240</v>
      </c>
      <c r="BM179" s="227" t="s">
        <v>4946</v>
      </c>
    </row>
    <row r="180" s="2" customFormat="1" ht="49.05" customHeight="1">
      <c r="A180" s="41"/>
      <c r="B180" s="42"/>
      <c r="C180" s="216" t="s">
        <v>1335</v>
      </c>
      <c r="D180" s="216" t="s">
        <v>235</v>
      </c>
      <c r="E180" s="217" t="s">
        <v>4877</v>
      </c>
      <c r="F180" s="218" t="s">
        <v>4878</v>
      </c>
      <c r="G180" s="219" t="s">
        <v>238</v>
      </c>
      <c r="H180" s="220">
        <v>73</v>
      </c>
      <c r="I180" s="221"/>
      <c r="J180" s="222">
        <f>ROUND(I180*H180,2)</f>
        <v>0</v>
      </c>
      <c r="K180" s="218" t="s">
        <v>342</v>
      </c>
      <c r="L180" s="47"/>
      <c r="M180" s="223" t="s">
        <v>21</v>
      </c>
      <c r="N180" s="224" t="s">
        <v>45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240</v>
      </c>
      <c r="AT180" s="227" t="s">
        <v>235</v>
      </c>
      <c r="AU180" s="227" t="s">
        <v>86</v>
      </c>
      <c r="AY180" s="20" t="s">
        <v>233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86</v>
      </c>
      <c r="BK180" s="228">
        <f>ROUND(I180*H180,2)</f>
        <v>0</v>
      </c>
      <c r="BL180" s="20" t="s">
        <v>240</v>
      </c>
      <c r="BM180" s="227" t="s">
        <v>4947</v>
      </c>
    </row>
    <row r="181" s="2" customFormat="1">
      <c r="A181" s="41"/>
      <c r="B181" s="42"/>
      <c r="C181" s="43"/>
      <c r="D181" s="236" t="s">
        <v>409</v>
      </c>
      <c r="E181" s="43"/>
      <c r="F181" s="281" t="s">
        <v>4880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409</v>
      </c>
      <c r="AU181" s="20" t="s">
        <v>86</v>
      </c>
    </row>
    <row r="182" s="2" customFormat="1" ht="49.05" customHeight="1">
      <c r="A182" s="41"/>
      <c r="B182" s="42"/>
      <c r="C182" s="216" t="s">
        <v>1343</v>
      </c>
      <c r="D182" s="216" t="s">
        <v>235</v>
      </c>
      <c r="E182" s="217" t="s">
        <v>4901</v>
      </c>
      <c r="F182" s="218" t="s">
        <v>4902</v>
      </c>
      <c r="G182" s="219" t="s">
        <v>3393</v>
      </c>
      <c r="H182" s="220">
        <v>1</v>
      </c>
      <c r="I182" s="221"/>
      <c r="J182" s="222">
        <f>ROUND(I182*H182,2)</f>
        <v>0</v>
      </c>
      <c r="K182" s="218" t="s">
        <v>342</v>
      </c>
      <c r="L182" s="47"/>
      <c r="M182" s="223" t="s">
        <v>21</v>
      </c>
      <c r="N182" s="224" t="s">
        <v>45</v>
      </c>
      <c r="O182" s="87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240</v>
      </c>
      <c r="AT182" s="227" t="s">
        <v>235</v>
      </c>
      <c r="AU182" s="227" t="s">
        <v>86</v>
      </c>
      <c r="AY182" s="20" t="s">
        <v>233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86</v>
      </c>
      <c r="BK182" s="228">
        <f>ROUND(I182*H182,2)</f>
        <v>0</v>
      </c>
      <c r="BL182" s="20" t="s">
        <v>240</v>
      </c>
      <c r="BM182" s="227" t="s">
        <v>4948</v>
      </c>
    </row>
    <row r="183" s="2" customFormat="1" ht="16.5" customHeight="1">
      <c r="A183" s="41"/>
      <c r="B183" s="42"/>
      <c r="C183" s="216" t="s">
        <v>1348</v>
      </c>
      <c r="D183" s="216" t="s">
        <v>235</v>
      </c>
      <c r="E183" s="217" t="s">
        <v>4934</v>
      </c>
      <c r="F183" s="218" t="s">
        <v>4882</v>
      </c>
      <c r="G183" s="219" t="s">
        <v>3393</v>
      </c>
      <c r="H183" s="220">
        <v>1</v>
      </c>
      <c r="I183" s="221"/>
      <c r="J183" s="222">
        <f>ROUND(I183*H183,2)</f>
        <v>0</v>
      </c>
      <c r="K183" s="218" t="s">
        <v>342</v>
      </c>
      <c r="L183" s="47"/>
      <c r="M183" s="223" t="s">
        <v>21</v>
      </c>
      <c r="N183" s="224" t="s">
        <v>45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240</v>
      </c>
      <c r="AT183" s="227" t="s">
        <v>235</v>
      </c>
      <c r="AU183" s="227" t="s">
        <v>86</v>
      </c>
      <c r="AY183" s="20" t="s">
        <v>233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86</v>
      </c>
      <c r="BK183" s="228">
        <f>ROUND(I183*H183,2)</f>
        <v>0</v>
      </c>
      <c r="BL183" s="20" t="s">
        <v>240</v>
      </c>
      <c r="BM183" s="227" t="s">
        <v>4949</v>
      </c>
    </row>
    <row r="184" s="2" customFormat="1" ht="49.05" customHeight="1">
      <c r="A184" s="41"/>
      <c r="B184" s="42"/>
      <c r="C184" s="216" t="s">
        <v>1357</v>
      </c>
      <c r="D184" s="216" t="s">
        <v>235</v>
      </c>
      <c r="E184" s="217" t="s">
        <v>4950</v>
      </c>
      <c r="F184" s="218" t="s">
        <v>4951</v>
      </c>
      <c r="G184" s="219" t="s">
        <v>3393</v>
      </c>
      <c r="H184" s="220">
        <v>1</v>
      </c>
      <c r="I184" s="221"/>
      <c r="J184" s="222">
        <f>ROUND(I184*H184,2)</f>
        <v>0</v>
      </c>
      <c r="K184" s="218" t="s">
        <v>342</v>
      </c>
      <c r="L184" s="47"/>
      <c r="M184" s="223" t="s">
        <v>21</v>
      </c>
      <c r="N184" s="224" t="s">
        <v>45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240</v>
      </c>
      <c r="AT184" s="227" t="s">
        <v>235</v>
      </c>
      <c r="AU184" s="227" t="s">
        <v>86</v>
      </c>
      <c r="AY184" s="20" t="s">
        <v>233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86</v>
      </c>
      <c r="BK184" s="228">
        <f>ROUND(I184*H184,2)</f>
        <v>0</v>
      </c>
      <c r="BL184" s="20" t="s">
        <v>240</v>
      </c>
      <c r="BM184" s="227" t="s">
        <v>4952</v>
      </c>
    </row>
    <row r="185" s="12" customFormat="1" ht="25.92" customHeight="1">
      <c r="A185" s="12"/>
      <c r="B185" s="200"/>
      <c r="C185" s="201"/>
      <c r="D185" s="202" t="s">
        <v>72</v>
      </c>
      <c r="E185" s="203" t="s">
        <v>4083</v>
      </c>
      <c r="F185" s="203" t="s">
        <v>4953</v>
      </c>
      <c r="G185" s="201"/>
      <c r="H185" s="201"/>
      <c r="I185" s="204"/>
      <c r="J185" s="205">
        <f>BK185</f>
        <v>0</v>
      </c>
      <c r="K185" s="201"/>
      <c r="L185" s="206"/>
      <c r="M185" s="207"/>
      <c r="N185" s="208"/>
      <c r="O185" s="208"/>
      <c r="P185" s="209">
        <f>SUM(P186:P205)</f>
        <v>0</v>
      </c>
      <c r="Q185" s="208"/>
      <c r="R185" s="209">
        <f>SUM(R186:R205)</f>
        <v>0</v>
      </c>
      <c r="S185" s="208"/>
      <c r="T185" s="210">
        <f>SUM(T186:T205)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11" t="s">
        <v>80</v>
      </c>
      <c r="AT185" s="212" t="s">
        <v>72</v>
      </c>
      <c r="AU185" s="212" t="s">
        <v>73</v>
      </c>
      <c r="AY185" s="211" t="s">
        <v>233</v>
      </c>
      <c r="BK185" s="213">
        <f>SUM(BK186:BK205)</f>
        <v>0</v>
      </c>
    </row>
    <row r="186" s="2" customFormat="1" ht="16.5" customHeight="1">
      <c r="A186" s="41"/>
      <c r="B186" s="42"/>
      <c r="C186" s="216" t="s">
        <v>1362</v>
      </c>
      <c r="D186" s="216" t="s">
        <v>235</v>
      </c>
      <c r="E186" s="217" t="s">
        <v>4954</v>
      </c>
      <c r="F186" s="218" t="s">
        <v>4955</v>
      </c>
      <c r="G186" s="219" t="s">
        <v>4868</v>
      </c>
      <c r="H186" s="220">
        <v>128.09999999999999</v>
      </c>
      <c r="I186" s="221"/>
      <c r="J186" s="222">
        <f>ROUND(I186*H186,2)</f>
        <v>0</v>
      </c>
      <c r="K186" s="218" t="s">
        <v>342</v>
      </c>
      <c r="L186" s="47"/>
      <c r="M186" s="223" t="s">
        <v>21</v>
      </c>
      <c r="N186" s="224" t="s">
        <v>45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240</v>
      </c>
      <c r="AT186" s="227" t="s">
        <v>235</v>
      </c>
      <c r="AU186" s="227" t="s">
        <v>80</v>
      </c>
      <c r="AY186" s="20" t="s">
        <v>233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86</v>
      </c>
      <c r="BK186" s="228">
        <f>ROUND(I186*H186,2)</f>
        <v>0</v>
      </c>
      <c r="BL186" s="20" t="s">
        <v>240</v>
      </c>
      <c r="BM186" s="227" t="s">
        <v>4956</v>
      </c>
    </row>
    <row r="187" s="2" customFormat="1" ht="16.5" customHeight="1">
      <c r="A187" s="41"/>
      <c r="B187" s="42"/>
      <c r="C187" s="216" t="s">
        <v>1367</v>
      </c>
      <c r="D187" s="216" t="s">
        <v>235</v>
      </c>
      <c r="E187" s="217" t="s">
        <v>4957</v>
      </c>
      <c r="F187" s="218" t="s">
        <v>4958</v>
      </c>
      <c r="G187" s="219" t="s">
        <v>4868</v>
      </c>
      <c r="H187" s="220">
        <v>78.079999999999998</v>
      </c>
      <c r="I187" s="221"/>
      <c r="J187" s="222">
        <f>ROUND(I187*H187,2)</f>
        <v>0</v>
      </c>
      <c r="K187" s="218" t="s">
        <v>342</v>
      </c>
      <c r="L187" s="47"/>
      <c r="M187" s="223" t="s">
        <v>21</v>
      </c>
      <c r="N187" s="224" t="s">
        <v>45</v>
      </c>
      <c r="O187" s="87"/>
      <c r="P187" s="225">
        <f>O187*H187</f>
        <v>0</v>
      </c>
      <c r="Q187" s="225">
        <v>0</v>
      </c>
      <c r="R187" s="225">
        <f>Q187*H187</f>
        <v>0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240</v>
      </c>
      <c r="AT187" s="227" t="s">
        <v>235</v>
      </c>
      <c r="AU187" s="227" t="s">
        <v>80</v>
      </c>
      <c r="AY187" s="20" t="s">
        <v>233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86</v>
      </c>
      <c r="BK187" s="228">
        <f>ROUND(I187*H187,2)</f>
        <v>0</v>
      </c>
      <c r="BL187" s="20" t="s">
        <v>240</v>
      </c>
      <c r="BM187" s="227" t="s">
        <v>4959</v>
      </c>
    </row>
    <row r="188" s="2" customFormat="1" ht="16.5" customHeight="1">
      <c r="A188" s="41"/>
      <c r="B188" s="42"/>
      <c r="C188" s="216" t="s">
        <v>1374</v>
      </c>
      <c r="D188" s="216" t="s">
        <v>235</v>
      </c>
      <c r="E188" s="217" t="s">
        <v>4960</v>
      </c>
      <c r="F188" s="218" t="s">
        <v>4961</v>
      </c>
      <c r="G188" s="219" t="s">
        <v>4868</v>
      </c>
      <c r="H188" s="220">
        <v>76.859999999999999</v>
      </c>
      <c r="I188" s="221"/>
      <c r="J188" s="222">
        <f>ROUND(I188*H188,2)</f>
        <v>0</v>
      </c>
      <c r="K188" s="218" t="s">
        <v>342</v>
      </c>
      <c r="L188" s="47"/>
      <c r="M188" s="223" t="s">
        <v>21</v>
      </c>
      <c r="N188" s="224" t="s">
        <v>45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240</v>
      </c>
      <c r="AT188" s="227" t="s">
        <v>235</v>
      </c>
      <c r="AU188" s="227" t="s">
        <v>80</v>
      </c>
      <c r="AY188" s="20" t="s">
        <v>233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86</v>
      </c>
      <c r="BK188" s="228">
        <f>ROUND(I188*H188,2)</f>
        <v>0</v>
      </c>
      <c r="BL188" s="20" t="s">
        <v>240</v>
      </c>
      <c r="BM188" s="227" t="s">
        <v>4962</v>
      </c>
    </row>
    <row r="189" s="2" customFormat="1" ht="16.5" customHeight="1">
      <c r="A189" s="41"/>
      <c r="B189" s="42"/>
      <c r="C189" s="216" t="s">
        <v>1384</v>
      </c>
      <c r="D189" s="216" t="s">
        <v>235</v>
      </c>
      <c r="E189" s="217" t="s">
        <v>4963</v>
      </c>
      <c r="F189" s="218" t="s">
        <v>4964</v>
      </c>
      <c r="G189" s="219" t="s">
        <v>4868</v>
      </c>
      <c r="H189" s="220">
        <v>91.5</v>
      </c>
      <c r="I189" s="221"/>
      <c r="J189" s="222">
        <f>ROUND(I189*H189,2)</f>
        <v>0</v>
      </c>
      <c r="K189" s="218" t="s">
        <v>342</v>
      </c>
      <c r="L189" s="47"/>
      <c r="M189" s="223" t="s">
        <v>21</v>
      </c>
      <c r="N189" s="224" t="s">
        <v>45</v>
      </c>
      <c r="O189" s="87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240</v>
      </c>
      <c r="AT189" s="227" t="s">
        <v>235</v>
      </c>
      <c r="AU189" s="227" t="s">
        <v>80</v>
      </c>
      <c r="AY189" s="20" t="s">
        <v>233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86</v>
      </c>
      <c r="BK189" s="228">
        <f>ROUND(I189*H189,2)</f>
        <v>0</v>
      </c>
      <c r="BL189" s="20" t="s">
        <v>240</v>
      </c>
      <c r="BM189" s="227" t="s">
        <v>4965</v>
      </c>
    </row>
    <row r="190" s="2" customFormat="1" ht="16.5" customHeight="1">
      <c r="A190" s="41"/>
      <c r="B190" s="42"/>
      <c r="C190" s="216" t="s">
        <v>1392</v>
      </c>
      <c r="D190" s="216" t="s">
        <v>235</v>
      </c>
      <c r="E190" s="217" t="s">
        <v>4966</v>
      </c>
      <c r="F190" s="218" t="s">
        <v>4967</v>
      </c>
      <c r="G190" s="219" t="s">
        <v>4868</v>
      </c>
      <c r="H190" s="220">
        <v>63.439999999999998</v>
      </c>
      <c r="I190" s="221"/>
      <c r="J190" s="222">
        <f>ROUND(I190*H190,2)</f>
        <v>0</v>
      </c>
      <c r="K190" s="218" t="s">
        <v>342</v>
      </c>
      <c r="L190" s="47"/>
      <c r="M190" s="223" t="s">
        <v>21</v>
      </c>
      <c r="N190" s="224" t="s">
        <v>45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240</v>
      </c>
      <c r="AT190" s="227" t="s">
        <v>235</v>
      </c>
      <c r="AU190" s="227" t="s">
        <v>80</v>
      </c>
      <c r="AY190" s="20" t="s">
        <v>233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86</v>
      </c>
      <c r="BK190" s="228">
        <f>ROUND(I190*H190,2)</f>
        <v>0</v>
      </c>
      <c r="BL190" s="20" t="s">
        <v>240</v>
      </c>
      <c r="BM190" s="227" t="s">
        <v>4968</v>
      </c>
    </row>
    <row r="191" s="2" customFormat="1" ht="16.5" customHeight="1">
      <c r="A191" s="41"/>
      <c r="B191" s="42"/>
      <c r="C191" s="216" t="s">
        <v>1406</v>
      </c>
      <c r="D191" s="216" t="s">
        <v>235</v>
      </c>
      <c r="E191" s="217" t="s">
        <v>4969</v>
      </c>
      <c r="F191" s="218" t="s">
        <v>4970</v>
      </c>
      <c r="G191" s="219" t="s">
        <v>4868</v>
      </c>
      <c r="H191" s="220">
        <v>45.140000000000001</v>
      </c>
      <c r="I191" s="221"/>
      <c r="J191" s="222">
        <f>ROUND(I191*H191,2)</f>
        <v>0</v>
      </c>
      <c r="K191" s="218" t="s">
        <v>342</v>
      </c>
      <c r="L191" s="47"/>
      <c r="M191" s="223" t="s">
        <v>21</v>
      </c>
      <c r="N191" s="224" t="s">
        <v>45</v>
      </c>
      <c r="O191" s="87"/>
      <c r="P191" s="225">
        <f>O191*H191</f>
        <v>0</v>
      </c>
      <c r="Q191" s="225">
        <v>0</v>
      </c>
      <c r="R191" s="225">
        <f>Q191*H191</f>
        <v>0</v>
      </c>
      <c r="S191" s="225">
        <v>0</v>
      </c>
      <c r="T191" s="226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7" t="s">
        <v>240</v>
      </c>
      <c r="AT191" s="227" t="s">
        <v>235</v>
      </c>
      <c r="AU191" s="227" t="s">
        <v>80</v>
      </c>
      <c r="AY191" s="20" t="s">
        <v>233</v>
      </c>
      <c r="BE191" s="228">
        <f>IF(N191="základní",J191,0)</f>
        <v>0</v>
      </c>
      <c r="BF191" s="228">
        <f>IF(N191="snížená",J191,0)</f>
        <v>0</v>
      </c>
      <c r="BG191" s="228">
        <f>IF(N191="zákl. přenesená",J191,0)</f>
        <v>0</v>
      </c>
      <c r="BH191" s="228">
        <f>IF(N191="sníž. přenesená",J191,0)</f>
        <v>0</v>
      </c>
      <c r="BI191" s="228">
        <f>IF(N191="nulová",J191,0)</f>
        <v>0</v>
      </c>
      <c r="BJ191" s="20" t="s">
        <v>86</v>
      </c>
      <c r="BK191" s="228">
        <f>ROUND(I191*H191,2)</f>
        <v>0</v>
      </c>
      <c r="BL191" s="20" t="s">
        <v>240</v>
      </c>
      <c r="BM191" s="227" t="s">
        <v>4971</v>
      </c>
    </row>
    <row r="192" s="2" customFormat="1" ht="16.5" customHeight="1">
      <c r="A192" s="41"/>
      <c r="B192" s="42"/>
      <c r="C192" s="216" t="s">
        <v>1411</v>
      </c>
      <c r="D192" s="216" t="s">
        <v>235</v>
      </c>
      <c r="E192" s="217" t="s">
        <v>4972</v>
      </c>
      <c r="F192" s="218" t="s">
        <v>4973</v>
      </c>
      <c r="G192" s="219" t="s">
        <v>4868</v>
      </c>
      <c r="H192" s="220">
        <v>29.280000000000001</v>
      </c>
      <c r="I192" s="221"/>
      <c r="J192" s="222">
        <f>ROUND(I192*H192,2)</f>
        <v>0</v>
      </c>
      <c r="K192" s="218" t="s">
        <v>342</v>
      </c>
      <c r="L192" s="47"/>
      <c r="M192" s="223" t="s">
        <v>21</v>
      </c>
      <c r="N192" s="224" t="s">
        <v>45</v>
      </c>
      <c r="O192" s="87"/>
      <c r="P192" s="225">
        <f>O192*H192</f>
        <v>0</v>
      </c>
      <c r="Q192" s="225">
        <v>0</v>
      </c>
      <c r="R192" s="225">
        <f>Q192*H192</f>
        <v>0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240</v>
      </c>
      <c r="AT192" s="227" t="s">
        <v>235</v>
      </c>
      <c r="AU192" s="227" t="s">
        <v>80</v>
      </c>
      <c r="AY192" s="20" t="s">
        <v>233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86</v>
      </c>
      <c r="BK192" s="228">
        <f>ROUND(I192*H192,2)</f>
        <v>0</v>
      </c>
      <c r="BL192" s="20" t="s">
        <v>240</v>
      </c>
      <c r="BM192" s="227" t="s">
        <v>4974</v>
      </c>
    </row>
    <row r="193" s="2" customFormat="1" ht="16.5" customHeight="1">
      <c r="A193" s="41"/>
      <c r="B193" s="42"/>
      <c r="C193" s="216" t="s">
        <v>1417</v>
      </c>
      <c r="D193" s="216" t="s">
        <v>235</v>
      </c>
      <c r="E193" s="217" t="s">
        <v>4975</v>
      </c>
      <c r="F193" s="218" t="s">
        <v>4976</v>
      </c>
      <c r="G193" s="219" t="s">
        <v>4868</v>
      </c>
      <c r="H193" s="220">
        <v>15.859999999999999</v>
      </c>
      <c r="I193" s="221"/>
      <c r="J193" s="222">
        <f>ROUND(I193*H193,2)</f>
        <v>0</v>
      </c>
      <c r="K193" s="218" t="s">
        <v>342</v>
      </c>
      <c r="L193" s="47"/>
      <c r="M193" s="223" t="s">
        <v>21</v>
      </c>
      <c r="N193" s="224" t="s">
        <v>45</v>
      </c>
      <c r="O193" s="87"/>
      <c r="P193" s="225">
        <f>O193*H193</f>
        <v>0</v>
      </c>
      <c r="Q193" s="225">
        <v>0</v>
      </c>
      <c r="R193" s="225">
        <f>Q193*H193</f>
        <v>0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240</v>
      </c>
      <c r="AT193" s="227" t="s">
        <v>235</v>
      </c>
      <c r="AU193" s="227" t="s">
        <v>80</v>
      </c>
      <c r="AY193" s="20" t="s">
        <v>233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86</v>
      </c>
      <c r="BK193" s="228">
        <f>ROUND(I193*H193,2)</f>
        <v>0</v>
      </c>
      <c r="BL193" s="20" t="s">
        <v>240</v>
      </c>
      <c r="BM193" s="227" t="s">
        <v>4977</v>
      </c>
    </row>
    <row r="194" s="2" customFormat="1" ht="16.5" customHeight="1">
      <c r="A194" s="41"/>
      <c r="B194" s="42"/>
      <c r="C194" s="216" t="s">
        <v>1422</v>
      </c>
      <c r="D194" s="216" t="s">
        <v>235</v>
      </c>
      <c r="E194" s="217" t="s">
        <v>4978</v>
      </c>
      <c r="F194" s="218" t="s">
        <v>4979</v>
      </c>
      <c r="G194" s="219" t="s">
        <v>4868</v>
      </c>
      <c r="H194" s="220">
        <v>12.199999999999999</v>
      </c>
      <c r="I194" s="221"/>
      <c r="J194" s="222">
        <f>ROUND(I194*H194,2)</f>
        <v>0</v>
      </c>
      <c r="K194" s="218" t="s">
        <v>342</v>
      </c>
      <c r="L194" s="47"/>
      <c r="M194" s="223" t="s">
        <v>21</v>
      </c>
      <c r="N194" s="224" t="s">
        <v>45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240</v>
      </c>
      <c r="AT194" s="227" t="s">
        <v>235</v>
      </c>
      <c r="AU194" s="227" t="s">
        <v>80</v>
      </c>
      <c r="AY194" s="20" t="s">
        <v>233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86</v>
      </c>
      <c r="BK194" s="228">
        <f>ROUND(I194*H194,2)</f>
        <v>0</v>
      </c>
      <c r="BL194" s="20" t="s">
        <v>240</v>
      </c>
      <c r="BM194" s="227" t="s">
        <v>4980</v>
      </c>
    </row>
    <row r="195" s="2" customFormat="1">
      <c r="A195" s="41"/>
      <c r="B195" s="42"/>
      <c r="C195" s="43"/>
      <c r="D195" s="236" t="s">
        <v>409</v>
      </c>
      <c r="E195" s="43"/>
      <c r="F195" s="281" t="s">
        <v>4981</v>
      </c>
      <c r="G195" s="43"/>
      <c r="H195" s="43"/>
      <c r="I195" s="231"/>
      <c r="J195" s="43"/>
      <c r="K195" s="43"/>
      <c r="L195" s="47"/>
      <c r="M195" s="232"/>
      <c r="N195" s="233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409</v>
      </c>
      <c r="AU195" s="20" t="s">
        <v>80</v>
      </c>
    </row>
    <row r="196" s="2" customFormat="1" ht="24.15" customHeight="1">
      <c r="A196" s="41"/>
      <c r="B196" s="42"/>
      <c r="C196" s="216" t="s">
        <v>1433</v>
      </c>
      <c r="D196" s="216" t="s">
        <v>235</v>
      </c>
      <c r="E196" s="217" t="s">
        <v>4982</v>
      </c>
      <c r="F196" s="218" t="s">
        <v>4983</v>
      </c>
      <c r="G196" s="219" t="s">
        <v>332</v>
      </c>
      <c r="H196" s="220">
        <v>128.09999999999999</v>
      </c>
      <c r="I196" s="221"/>
      <c r="J196" s="222">
        <f>ROUND(I196*H196,2)</f>
        <v>0</v>
      </c>
      <c r="K196" s="218" t="s">
        <v>342</v>
      </c>
      <c r="L196" s="47"/>
      <c r="M196" s="223" t="s">
        <v>21</v>
      </c>
      <c r="N196" s="224" t="s">
        <v>45</v>
      </c>
      <c r="O196" s="87"/>
      <c r="P196" s="225">
        <f>O196*H196</f>
        <v>0</v>
      </c>
      <c r="Q196" s="225">
        <v>0</v>
      </c>
      <c r="R196" s="225">
        <f>Q196*H196</f>
        <v>0</v>
      </c>
      <c r="S196" s="225">
        <v>0</v>
      </c>
      <c r="T196" s="226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7" t="s">
        <v>240</v>
      </c>
      <c r="AT196" s="227" t="s">
        <v>235</v>
      </c>
      <c r="AU196" s="227" t="s">
        <v>80</v>
      </c>
      <c r="AY196" s="20" t="s">
        <v>233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20" t="s">
        <v>86</v>
      </c>
      <c r="BK196" s="228">
        <f>ROUND(I196*H196,2)</f>
        <v>0</v>
      </c>
      <c r="BL196" s="20" t="s">
        <v>240</v>
      </c>
      <c r="BM196" s="227" t="s">
        <v>4984</v>
      </c>
    </row>
    <row r="197" s="2" customFormat="1" ht="24.15" customHeight="1">
      <c r="A197" s="41"/>
      <c r="B197" s="42"/>
      <c r="C197" s="216" t="s">
        <v>1439</v>
      </c>
      <c r="D197" s="216" t="s">
        <v>235</v>
      </c>
      <c r="E197" s="217" t="s">
        <v>4985</v>
      </c>
      <c r="F197" s="218" t="s">
        <v>4986</v>
      </c>
      <c r="G197" s="219" t="s">
        <v>332</v>
      </c>
      <c r="H197" s="220">
        <v>78.079999999999998</v>
      </c>
      <c r="I197" s="221"/>
      <c r="J197" s="222">
        <f>ROUND(I197*H197,2)</f>
        <v>0</v>
      </c>
      <c r="K197" s="218" t="s">
        <v>342</v>
      </c>
      <c r="L197" s="47"/>
      <c r="M197" s="223" t="s">
        <v>21</v>
      </c>
      <c r="N197" s="224" t="s">
        <v>45</v>
      </c>
      <c r="O197" s="87"/>
      <c r="P197" s="225">
        <f>O197*H197</f>
        <v>0</v>
      </c>
      <c r="Q197" s="225">
        <v>0</v>
      </c>
      <c r="R197" s="225">
        <f>Q197*H197</f>
        <v>0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240</v>
      </c>
      <c r="AT197" s="227" t="s">
        <v>235</v>
      </c>
      <c r="AU197" s="227" t="s">
        <v>80</v>
      </c>
      <c r="AY197" s="20" t="s">
        <v>233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86</v>
      </c>
      <c r="BK197" s="228">
        <f>ROUND(I197*H197,2)</f>
        <v>0</v>
      </c>
      <c r="BL197" s="20" t="s">
        <v>240</v>
      </c>
      <c r="BM197" s="227" t="s">
        <v>4987</v>
      </c>
    </row>
    <row r="198" s="2" customFormat="1" ht="24.15" customHeight="1">
      <c r="A198" s="41"/>
      <c r="B198" s="42"/>
      <c r="C198" s="216" t="s">
        <v>1445</v>
      </c>
      <c r="D198" s="216" t="s">
        <v>235</v>
      </c>
      <c r="E198" s="217" t="s">
        <v>4988</v>
      </c>
      <c r="F198" s="218" t="s">
        <v>4989</v>
      </c>
      <c r="G198" s="219" t="s">
        <v>332</v>
      </c>
      <c r="H198" s="220">
        <v>76.859999999999999</v>
      </c>
      <c r="I198" s="221"/>
      <c r="J198" s="222">
        <f>ROUND(I198*H198,2)</f>
        <v>0</v>
      </c>
      <c r="K198" s="218" t="s">
        <v>342</v>
      </c>
      <c r="L198" s="47"/>
      <c r="M198" s="223" t="s">
        <v>21</v>
      </c>
      <c r="N198" s="224" t="s">
        <v>45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240</v>
      </c>
      <c r="AT198" s="227" t="s">
        <v>235</v>
      </c>
      <c r="AU198" s="227" t="s">
        <v>80</v>
      </c>
      <c r="AY198" s="20" t="s">
        <v>233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86</v>
      </c>
      <c r="BK198" s="228">
        <f>ROUND(I198*H198,2)</f>
        <v>0</v>
      </c>
      <c r="BL198" s="20" t="s">
        <v>240</v>
      </c>
      <c r="BM198" s="227" t="s">
        <v>4990</v>
      </c>
    </row>
    <row r="199" s="2" customFormat="1" ht="24.15" customHeight="1">
      <c r="A199" s="41"/>
      <c r="B199" s="42"/>
      <c r="C199" s="216" t="s">
        <v>1451</v>
      </c>
      <c r="D199" s="216" t="s">
        <v>235</v>
      </c>
      <c r="E199" s="217" t="s">
        <v>4991</v>
      </c>
      <c r="F199" s="218" t="s">
        <v>4992</v>
      </c>
      <c r="G199" s="219" t="s">
        <v>332</v>
      </c>
      <c r="H199" s="220">
        <v>91.5</v>
      </c>
      <c r="I199" s="221"/>
      <c r="J199" s="222">
        <f>ROUND(I199*H199,2)</f>
        <v>0</v>
      </c>
      <c r="K199" s="218" t="s">
        <v>342</v>
      </c>
      <c r="L199" s="47"/>
      <c r="M199" s="223" t="s">
        <v>21</v>
      </c>
      <c r="N199" s="224" t="s">
        <v>45</v>
      </c>
      <c r="O199" s="87"/>
      <c r="P199" s="225">
        <f>O199*H199</f>
        <v>0</v>
      </c>
      <c r="Q199" s="225">
        <v>0</v>
      </c>
      <c r="R199" s="225">
        <f>Q199*H199</f>
        <v>0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240</v>
      </c>
      <c r="AT199" s="227" t="s">
        <v>235</v>
      </c>
      <c r="AU199" s="227" t="s">
        <v>80</v>
      </c>
      <c r="AY199" s="20" t="s">
        <v>233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86</v>
      </c>
      <c r="BK199" s="228">
        <f>ROUND(I199*H199,2)</f>
        <v>0</v>
      </c>
      <c r="BL199" s="20" t="s">
        <v>240</v>
      </c>
      <c r="BM199" s="227" t="s">
        <v>4993</v>
      </c>
    </row>
    <row r="200" s="2" customFormat="1" ht="24.15" customHeight="1">
      <c r="A200" s="41"/>
      <c r="B200" s="42"/>
      <c r="C200" s="216" t="s">
        <v>1456</v>
      </c>
      <c r="D200" s="216" t="s">
        <v>235</v>
      </c>
      <c r="E200" s="217" t="s">
        <v>4994</v>
      </c>
      <c r="F200" s="218" t="s">
        <v>4995</v>
      </c>
      <c r="G200" s="219" t="s">
        <v>332</v>
      </c>
      <c r="H200" s="220">
        <v>63.439999999999998</v>
      </c>
      <c r="I200" s="221"/>
      <c r="J200" s="222">
        <f>ROUND(I200*H200,2)</f>
        <v>0</v>
      </c>
      <c r="K200" s="218" t="s">
        <v>342</v>
      </c>
      <c r="L200" s="47"/>
      <c r="M200" s="223" t="s">
        <v>21</v>
      </c>
      <c r="N200" s="224" t="s">
        <v>45</v>
      </c>
      <c r="O200" s="87"/>
      <c r="P200" s="225">
        <f>O200*H200</f>
        <v>0</v>
      </c>
      <c r="Q200" s="225">
        <v>0</v>
      </c>
      <c r="R200" s="225">
        <f>Q200*H200</f>
        <v>0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240</v>
      </c>
      <c r="AT200" s="227" t="s">
        <v>235</v>
      </c>
      <c r="AU200" s="227" t="s">
        <v>80</v>
      </c>
      <c r="AY200" s="20" t="s">
        <v>233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86</v>
      </c>
      <c r="BK200" s="228">
        <f>ROUND(I200*H200,2)</f>
        <v>0</v>
      </c>
      <c r="BL200" s="20" t="s">
        <v>240</v>
      </c>
      <c r="BM200" s="227" t="s">
        <v>4996</v>
      </c>
    </row>
    <row r="201" s="2" customFormat="1" ht="24.15" customHeight="1">
      <c r="A201" s="41"/>
      <c r="B201" s="42"/>
      <c r="C201" s="216" t="s">
        <v>1463</v>
      </c>
      <c r="D201" s="216" t="s">
        <v>235</v>
      </c>
      <c r="E201" s="217" t="s">
        <v>4997</v>
      </c>
      <c r="F201" s="218" t="s">
        <v>4998</v>
      </c>
      <c r="G201" s="219" t="s">
        <v>332</v>
      </c>
      <c r="H201" s="220">
        <v>45.140000000000001</v>
      </c>
      <c r="I201" s="221"/>
      <c r="J201" s="222">
        <f>ROUND(I201*H201,2)</f>
        <v>0</v>
      </c>
      <c r="K201" s="218" t="s">
        <v>342</v>
      </c>
      <c r="L201" s="47"/>
      <c r="M201" s="223" t="s">
        <v>21</v>
      </c>
      <c r="N201" s="224" t="s">
        <v>45</v>
      </c>
      <c r="O201" s="87"/>
      <c r="P201" s="225">
        <f>O201*H201</f>
        <v>0</v>
      </c>
      <c r="Q201" s="225">
        <v>0</v>
      </c>
      <c r="R201" s="225">
        <f>Q201*H201</f>
        <v>0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240</v>
      </c>
      <c r="AT201" s="227" t="s">
        <v>235</v>
      </c>
      <c r="AU201" s="227" t="s">
        <v>80</v>
      </c>
      <c r="AY201" s="20" t="s">
        <v>233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86</v>
      </c>
      <c r="BK201" s="228">
        <f>ROUND(I201*H201,2)</f>
        <v>0</v>
      </c>
      <c r="BL201" s="20" t="s">
        <v>240</v>
      </c>
      <c r="BM201" s="227" t="s">
        <v>4999</v>
      </c>
    </row>
    <row r="202" s="2" customFormat="1" ht="24.15" customHeight="1">
      <c r="A202" s="41"/>
      <c r="B202" s="42"/>
      <c r="C202" s="216" t="s">
        <v>1469</v>
      </c>
      <c r="D202" s="216" t="s">
        <v>235</v>
      </c>
      <c r="E202" s="217" t="s">
        <v>5000</v>
      </c>
      <c r="F202" s="218" t="s">
        <v>5001</v>
      </c>
      <c r="G202" s="219" t="s">
        <v>332</v>
      </c>
      <c r="H202" s="220">
        <v>29.280000000000001</v>
      </c>
      <c r="I202" s="221"/>
      <c r="J202" s="222">
        <f>ROUND(I202*H202,2)</f>
        <v>0</v>
      </c>
      <c r="K202" s="218" t="s">
        <v>342</v>
      </c>
      <c r="L202" s="47"/>
      <c r="M202" s="223" t="s">
        <v>21</v>
      </c>
      <c r="N202" s="224" t="s">
        <v>45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240</v>
      </c>
      <c r="AT202" s="227" t="s">
        <v>235</v>
      </c>
      <c r="AU202" s="227" t="s">
        <v>80</v>
      </c>
      <c r="AY202" s="20" t="s">
        <v>233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86</v>
      </c>
      <c r="BK202" s="228">
        <f>ROUND(I202*H202,2)</f>
        <v>0</v>
      </c>
      <c r="BL202" s="20" t="s">
        <v>240</v>
      </c>
      <c r="BM202" s="227" t="s">
        <v>5002</v>
      </c>
    </row>
    <row r="203" s="2" customFormat="1" ht="24.15" customHeight="1">
      <c r="A203" s="41"/>
      <c r="B203" s="42"/>
      <c r="C203" s="216" t="s">
        <v>1476</v>
      </c>
      <c r="D203" s="216" t="s">
        <v>235</v>
      </c>
      <c r="E203" s="217" t="s">
        <v>5003</v>
      </c>
      <c r="F203" s="218" t="s">
        <v>5004</v>
      </c>
      <c r="G203" s="219" t="s">
        <v>332</v>
      </c>
      <c r="H203" s="220">
        <v>15.859999999999999</v>
      </c>
      <c r="I203" s="221"/>
      <c r="J203" s="222">
        <f>ROUND(I203*H203,2)</f>
        <v>0</v>
      </c>
      <c r="K203" s="218" t="s">
        <v>342</v>
      </c>
      <c r="L203" s="47"/>
      <c r="M203" s="223" t="s">
        <v>21</v>
      </c>
      <c r="N203" s="224" t="s">
        <v>45</v>
      </c>
      <c r="O203" s="87"/>
      <c r="P203" s="225">
        <f>O203*H203</f>
        <v>0</v>
      </c>
      <c r="Q203" s="225">
        <v>0</v>
      </c>
      <c r="R203" s="225">
        <f>Q203*H203</f>
        <v>0</v>
      </c>
      <c r="S203" s="225">
        <v>0</v>
      </c>
      <c r="T203" s="226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7" t="s">
        <v>240</v>
      </c>
      <c r="AT203" s="227" t="s">
        <v>235</v>
      </c>
      <c r="AU203" s="227" t="s">
        <v>80</v>
      </c>
      <c r="AY203" s="20" t="s">
        <v>233</v>
      </c>
      <c r="BE203" s="228">
        <f>IF(N203="základní",J203,0)</f>
        <v>0</v>
      </c>
      <c r="BF203" s="228">
        <f>IF(N203="snížená",J203,0)</f>
        <v>0</v>
      </c>
      <c r="BG203" s="228">
        <f>IF(N203="zákl. přenesená",J203,0)</f>
        <v>0</v>
      </c>
      <c r="BH203" s="228">
        <f>IF(N203="sníž. přenesená",J203,0)</f>
        <v>0</v>
      </c>
      <c r="BI203" s="228">
        <f>IF(N203="nulová",J203,0)</f>
        <v>0</v>
      </c>
      <c r="BJ203" s="20" t="s">
        <v>86</v>
      </c>
      <c r="BK203" s="228">
        <f>ROUND(I203*H203,2)</f>
        <v>0</v>
      </c>
      <c r="BL203" s="20" t="s">
        <v>240</v>
      </c>
      <c r="BM203" s="227" t="s">
        <v>5005</v>
      </c>
    </row>
    <row r="204" s="2" customFormat="1" ht="24.15" customHeight="1">
      <c r="A204" s="41"/>
      <c r="B204" s="42"/>
      <c r="C204" s="216" t="s">
        <v>1482</v>
      </c>
      <c r="D204" s="216" t="s">
        <v>235</v>
      </c>
      <c r="E204" s="217" t="s">
        <v>5006</v>
      </c>
      <c r="F204" s="218" t="s">
        <v>5007</v>
      </c>
      <c r="G204" s="219" t="s">
        <v>332</v>
      </c>
      <c r="H204" s="220">
        <v>12.199999999999999</v>
      </c>
      <c r="I204" s="221"/>
      <c r="J204" s="222">
        <f>ROUND(I204*H204,2)</f>
        <v>0</v>
      </c>
      <c r="K204" s="218" t="s">
        <v>342</v>
      </c>
      <c r="L204" s="47"/>
      <c r="M204" s="223" t="s">
        <v>21</v>
      </c>
      <c r="N204" s="224" t="s">
        <v>45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240</v>
      </c>
      <c r="AT204" s="227" t="s">
        <v>235</v>
      </c>
      <c r="AU204" s="227" t="s">
        <v>80</v>
      </c>
      <c r="AY204" s="20" t="s">
        <v>233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86</v>
      </c>
      <c r="BK204" s="228">
        <f>ROUND(I204*H204,2)</f>
        <v>0</v>
      </c>
      <c r="BL204" s="20" t="s">
        <v>240</v>
      </c>
      <c r="BM204" s="227" t="s">
        <v>5008</v>
      </c>
    </row>
    <row r="205" s="2" customFormat="1">
      <c r="A205" s="41"/>
      <c r="B205" s="42"/>
      <c r="C205" s="43"/>
      <c r="D205" s="236" t="s">
        <v>409</v>
      </c>
      <c r="E205" s="43"/>
      <c r="F205" s="281" t="s">
        <v>5009</v>
      </c>
      <c r="G205" s="43"/>
      <c r="H205" s="43"/>
      <c r="I205" s="231"/>
      <c r="J205" s="43"/>
      <c r="K205" s="43"/>
      <c r="L205" s="47"/>
      <c r="M205" s="232"/>
      <c r="N205" s="233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409</v>
      </c>
      <c r="AU205" s="20" t="s">
        <v>80</v>
      </c>
    </row>
    <row r="206" s="12" customFormat="1" ht="25.92" customHeight="1">
      <c r="A206" s="12"/>
      <c r="B206" s="200"/>
      <c r="C206" s="201"/>
      <c r="D206" s="202" t="s">
        <v>72</v>
      </c>
      <c r="E206" s="203" t="s">
        <v>4091</v>
      </c>
      <c r="F206" s="203" t="s">
        <v>4691</v>
      </c>
      <c r="G206" s="201"/>
      <c r="H206" s="201"/>
      <c r="I206" s="204"/>
      <c r="J206" s="205">
        <f>BK206</f>
        <v>0</v>
      </c>
      <c r="K206" s="201"/>
      <c r="L206" s="206"/>
      <c r="M206" s="207"/>
      <c r="N206" s="208"/>
      <c r="O206" s="208"/>
      <c r="P206" s="209">
        <f>SUM(P207:P213)</f>
        <v>0</v>
      </c>
      <c r="Q206" s="208"/>
      <c r="R206" s="209">
        <f>SUM(R207:R213)</f>
        <v>0</v>
      </c>
      <c r="S206" s="208"/>
      <c r="T206" s="210">
        <f>SUM(T207:T213)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11" t="s">
        <v>80</v>
      </c>
      <c r="AT206" s="212" t="s">
        <v>72</v>
      </c>
      <c r="AU206" s="212" t="s">
        <v>73</v>
      </c>
      <c r="AY206" s="211" t="s">
        <v>233</v>
      </c>
      <c r="BK206" s="213">
        <f>SUM(BK207:BK213)</f>
        <v>0</v>
      </c>
    </row>
    <row r="207" s="2" customFormat="1" ht="16.5" customHeight="1">
      <c r="A207" s="41"/>
      <c r="B207" s="42"/>
      <c r="C207" s="216" t="s">
        <v>1487</v>
      </c>
      <c r="D207" s="216" t="s">
        <v>235</v>
      </c>
      <c r="E207" s="217" t="s">
        <v>5010</v>
      </c>
      <c r="F207" s="218" t="s">
        <v>5011</v>
      </c>
      <c r="G207" s="219" t="s">
        <v>2238</v>
      </c>
      <c r="H207" s="220">
        <v>300</v>
      </c>
      <c r="I207" s="221"/>
      <c r="J207" s="222">
        <f>ROUND(I207*H207,2)</f>
        <v>0</v>
      </c>
      <c r="K207" s="218" t="s">
        <v>342</v>
      </c>
      <c r="L207" s="47"/>
      <c r="M207" s="223" t="s">
        <v>21</v>
      </c>
      <c r="N207" s="224" t="s">
        <v>45</v>
      </c>
      <c r="O207" s="87"/>
      <c r="P207" s="225">
        <f>O207*H207</f>
        <v>0</v>
      </c>
      <c r="Q207" s="225">
        <v>0</v>
      </c>
      <c r="R207" s="225">
        <f>Q207*H207</f>
        <v>0</v>
      </c>
      <c r="S207" s="225">
        <v>0</v>
      </c>
      <c r="T207" s="226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7" t="s">
        <v>240</v>
      </c>
      <c r="AT207" s="227" t="s">
        <v>235</v>
      </c>
      <c r="AU207" s="227" t="s">
        <v>80</v>
      </c>
      <c r="AY207" s="20" t="s">
        <v>233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20" t="s">
        <v>86</v>
      </c>
      <c r="BK207" s="228">
        <f>ROUND(I207*H207,2)</f>
        <v>0</v>
      </c>
      <c r="BL207" s="20" t="s">
        <v>240</v>
      </c>
      <c r="BM207" s="227" t="s">
        <v>5012</v>
      </c>
    </row>
    <row r="208" s="2" customFormat="1" ht="16.5" customHeight="1">
      <c r="A208" s="41"/>
      <c r="B208" s="42"/>
      <c r="C208" s="216" t="s">
        <v>1492</v>
      </c>
      <c r="D208" s="216" t="s">
        <v>235</v>
      </c>
      <c r="E208" s="217" t="s">
        <v>5013</v>
      </c>
      <c r="F208" s="218" t="s">
        <v>5014</v>
      </c>
      <c r="G208" s="219" t="s">
        <v>494</v>
      </c>
      <c r="H208" s="220">
        <v>4</v>
      </c>
      <c r="I208" s="221"/>
      <c r="J208" s="222">
        <f>ROUND(I208*H208,2)</f>
        <v>0</v>
      </c>
      <c r="K208" s="218" t="s">
        <v>342</v>
      </c>
      <c r="L208" s="47"/>
      <c r="M208" s="223" t="s">
        <v>21</v>
      </c>
      <c r="N208" s="224" t="s">
        <v>45</v>
      </c>
      <c r="O208" s="87"/>
      <c r="P208" s="225">
        <f>O208*H208</f>
        <v>0</v>
      </c>
      <c r="Q208" s="225">
        <v>0</v>
      </c>
      <c r="R208" s="225">
        <f>Q208*H208</f>
        <v>0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240</v>
      </c>
      <c r="AT208" s="227" t="s">
        <v>235</v>
      </c>
      <c r="AU208" s="227" t="s">
        <v>80</v>
      </c>
      <c r="AY208" s="20" t="s">
        <v>233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86</v>
      </c>
      <c r="BK208" s="228">
        <f>ROUND(I208*H208,2)</f>
        <v>0</v>
      </c>
      <c r="BL208" s="20" t="s">
        <v>240</v>
      </c>
      <c r="BM208" s="227" t="s">
        <v>5015</v>
      </c>
    </row>
    <row r="209" s="2" customFormat="1" ht="16.5" customHeight="1">
      <c r="A209" s="41"/>
      <c r="B209" s="42"/>
      <c r="C209" s="216" t="s">
        <v>1504</v>
      </c>
      <c r="D209" s="216" t="s">
        <v>235</v>
      </c>
      <c r="E209" s="217" t="s">
        <v>5016</v>
      </c>
      <c r="F209" s="218" t="s">
        <v>5017</v>
      </c>
      <c r="G209" s="219" t="s">
        <v>494</v>
      </c>
      <c r="H209" s="220">
        <v>4</v>
      </c>
      <c r="I209" s="221"/>
      <c r="J209" s="222">
        <f>ROUND(I209*H209,2)</f>
        <v>0</v>
      </c>
      <c r="K209" s="218" t="s">
        <v>342</v>
      </c>
      <c r="L209" s="47"/>
      <c r="M209" s="223" t="s">
        <v>21</v>
      </c>
      <c r="N209" s="224" t="s">
        <v>45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240</v>
      </c>
      <c r="AT209" s="227" t="s">
        <v>235</v>
      </c>
      <c r="AU209" s="227" t="s">
        <v>80</v>
      </c>
      <c r="AY209" s="20" t="s">
        <v>233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86</v>
      </c>
      <c r="BK209" s="228">
        <f>ROUND(I209*H209,2)</f>
        <v>0</v>
      </c>
      <c r="BL209" s="20" t="s">
        <v>240</v>
      </c>
      <c r="BM209" s="227" t="s">
        <v>5018</v>
      </c>
    </row>
    <row r="210" s="2" customFormat="1" ht="62.7" customHeight="1">
      <c r="A210" s="41"/>
      <c r="B210" s="42"/>
      <c r="C210" s="216" t="s">
        <v>1510</v>
      </c>
      <c r="D210" s="216" t="s">
        <v>235</v>
      </c>
      <c r="E210" s="217" t="s">
        <v>5019</v>
      </c>
      <c r="F210" s="218" t="s">
        <v>5020</v>
      </c>
      <c r="G210" s="219" t="s">
        <v>3393</v>
      </c>
      <c r="H210" s="220">
        <v>1</v>
      </c>
      <c r="I210" s="221"/>
      <c r="J210" s="222">
        <f>ROUND(I210*H210,2)</f>
        <v>0</v>
      </c>
      <c r="K210" s="218" t="s">
        <v>342</v>
      </c>
      <c r="L210" s="47"/>
      <c r="M210" s="223" t="s">
        <v>21</v>
      </c>
      <c r="N210" s="224" t="s">
        <v>45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240</v>
      </c>
      <c r="AT210" s="227" t="s">
        <v>235</v>
      </c>
      <c r="AU210" s="227" t="s">
        <v>80</v>
      </c>
      <c r="AY210" s="20" t="s">
        <v>233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86</v>
      </c>
      <c r="BK210" s="228">
        <f>ROUND(I210*H210,2)</f>
        <v>0</v>
      </c>
      <c r="BL210" s="20" t="s">
        <v>240</v>
      </c>
      <c r="BM210" s="227" t="s">
        <v>5021</v>
      </c>
    </row>
    <row r="211" s="2" customFormat="1" ht="16.5" customHeight="1">
      <c r="A211" s="41"/>
      <c r="B211" s="42"/>
      <c r="C211" s="216" t="s">
        <v>1516</v>
      </c>
      <c r="D211" s="216" t="s">
        <v>235</v>
      </c>
      <c r="E211" s="217" t="s">
        <v>5022</v>
      </c>
      <c r="F211" s="218" t="s">
        <v>5023</v>
      </c>
      <c r="G211" s="219" t="s">
        <v>3393</v>
      </c>
      <c r="H211" s="220">
        <v>1</v>
      </c>
      <c r="I211" s="221"/>
      <c r="J211" s="222">
        <f>ROUND(I211*H211,2)</f>
        <v>0</v>
      </c>
      <c r="K211" s="218" t="s">
        <v>342</v>
      </c>
      <c r="L211" s="47"/>
      <c r="M211" s="223" t="s">
        <v>21</v>
      </c>
      <c r="N211" s="224" t="s">
        <v>45</v>
      </c>
      <c r="O211" s="87"/>
      <c r="P211" s="225">
        <f>O211*H211</f>
        <v>0</v>
      </c>
      <c r="Q211" s="225">
        <v>0</v>
      </c>
      <c r="R211" s="225">
        <f>Q211*H211</f>
        <v>0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240</v>
      </c>
      <c r="AT211" s="227" t="s">
        <v>235</v>
      </c>
      <c r="AU211" s="227" t="s">
        <v>80</v>
      </c>
      <c r="AY211" s="20" t="s">
        <v>233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86</v>
      </c>
      <c r="BK211" s="228">
        <f>ROUND(I211*H211,2)</f>
        <v>0</v>
      </c>
      <c r="BL211" s="20" t="s">
        <v>240</v>
      </c>
      <c r="BM211" s="227" t="s">
        <v>5024</v>
      </c>
    </row>
    <row r="212" s="2" customFormat="1" ht="16.5" customHeight="1">
      <c r="A212" s="41"/>
      <c r="B212" s="42"/>
      <c r="C212" s="216" t="s">
        <v>1521</v>
      </c>
      <c r="D212" s="216" t="s">
        <v>235</v>
      </c>
      <c r="E212" s="217" t="s">
        <v>5025</v>
      </c>
      <c r="F212" s="218" t="s">
        <v>5026</v>
      </c>
      <c r="G212" s="219" t="s">
        <v>3393</v>
      </c>
      <c r="H212" s="220">
        <v>1</v>
      </c>
      <c r="I212" s="221"/>
      <c r="J212" s="222">
        <f>ROUND(I212*H212,2)</f>
        <v>0</v>
      </c>
      <c r="K212" s="218" t="s">
        <v>342</v>
      </c>
      <c r="L212" s="47"/>
      <c r="M212" s="223" t="s">
        <v>21</v>
      </c>
      <c r="N212" s="224" t="s">
        <v>45</v>
      </c>
      <c r="O212" s="87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240</v>
      </c>
      <c r="AT212" s="227" t="s">
        <v>235</v>
      </c>
      <c r="AU212" s="227" t="s">
        <v>80</v>
      </c>
      <c r="AY212" s="20" t="s">
        <v>233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86</v>
      </c>
      <c r="BK212" s="228">
        <f>ROUND(I212*H212,2)</f>
        <v>0</v>
      </c>
      <c r="BL212" s="20" t="s">
        <v>240</v>
      </c>
      <c r="BM212" s="227" t="s">
        <v>5027</v>
      </c>
    </row>
    <row r="213" s="2" customFormat="1" ht="24.15" customHeight="1">
      <c r="A213" s="41"/>
      <c r="B213" s="42"/>
      <c r="C213" s="216" t="s">
        <v>1537</v>
      </c>
      <c r="D213" s="216" t="s">
        <v>235</v>
      </c>
      <c r="E213" s="217" t="s">
        <v>5028</v>
      </c>
      <c r="F213" s="218" t="s">
        <v>5029</v>
      </c>
      <c r="G213" s="219" t="s">
        <v>3393</v>
      </c>
      <c r="H213" s="220">
        <v>1</v>
      </c>
      <c r="I213" s="221"/>
      <c r="J213" s="222">
        <f>ROUND(I213*H213,2)</f>
        <v>0</v>
      </c>
      <c r="K213" s="218" t="s">
        <v>342</v>
      </c>
      <c r="L213" s="47"/>
      <c r="M213" s="223" t="s">
        <v>21</v>
      </c>
      <c r="N213" s="224" t="s">
        <v>45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240</v>
      </c>
      <c r="AT213" s="227" t="s">
        <v>235</v>
      </c>
      <c r="AU213" s="227" t="s">
        <v>80</v>
      </c>
      <c r="AY213" s="20" t="s">
        <v>233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86</v>
      </c>
      <c r="BK213" s="228">
        <f>ROUND(I213*H213,2)</f>
        <v>0</v>
      </c>
      <c r="BL213" s="20" t="s">
        <v>240</v>
      </c>
      <c r="BM213" s="227" t="s">
        <v>5030</v>
      </c>
    </row>
    <row r="214" s="12" customFormat="1" ht="25.92" customHeight="1">
      <c r="A214" s="12"/>
      <c r="B214" s="200"/>
      <c r="C214" s="201"/>
      <c r="D214" s="202" t="s">
        <v>72</v>
      </c>
      <c r="E214" s="203" t="s">
        <v>4111</v>
      </c>
      <c r="F214" s="203" t="s">
        <v>5031</v>
      </c>
      <c r="G214" s="201"/>
      <c r="H214" s="201"/>
      <c r="I214" s="204"/>
      <c r="J214" s="205">
        <f>BK214</f>
        <v>0</v>
      </c>
      <c r="K214" s="201"/>
      <c r="L214" s="206"/>
      <c r="M214" s="207"/>
      <c r="N214" s="208"/>
      <c r="O214" s="208"/>
      <c r="P214" s="209">
        <f>SUM(P215:P217)</f>
        <v>0</v>
      </c>
      <c r="Q214" s="208"/>
      <c r="R214" s="209">
        <f>SUM(R215:R217)</f>
        <v>0</v>
      </c>
      <c r="S214" s="208"/>
      <c r="T214" s="210">
        <f>SUM(T215:T217)</f>
        <v>0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211" t="s">
        <v>80</v>
      </c>
      <c r="AT214" s="212" t="s">
        <v>72</v>
      </c>
      <c r="AU214" s="212" t="s">
        <v>73</v>
      </c>
      <c r="AY214" s="211" t="s">
        <v>233</v>
      </c>
      <c r="BK214" s="213">
        <f>SUM(BK215:BK217)</f>
        <v>0</v>
      </c>
    </row>
    <row r="215" s="2" customFormat="1" ht="16.5" customHeight="1">
      <c r="A215" s="41"/>
      <c r="B215" s="42"/>
      <c r="C215" s="216" t="s">
        <v>1540</v>
      </c>
      <c r="D215" s="216" t="s">
        <v>235</v>
      </c>
      <c r="E215" s="217" t="s">
        <v>5032</v>
      </c>
      <c r="F215" s="218" t="s">
        <v>4823</v>
      </c>
      <c r="G215" s="219" t="s">
        <v>3393</v>
      </c>
      <c r="H215" s="220">
        <v>29</v>
      </c>
      <c r="I215" s="221"/>
      <c r="J215" s="222">
        <f>ROUND(I215*H215,2)</f>
        <v>0</v>
      </c>
      <c r="K215" s="218" t="s">
        <v>342</v>
      </c>
      <c r="L215" s="47"/>
      <c r="M215" s="223" t="s">
        <v>21</v>
      </c>
      <c r="N215" s="224" t="s">
        <v>45</v>
      </c>
      <c r="O215" s="87"/>
      <c r="P215" s="225">
        <f>O215*H215</f>
        <v>0</v>
      </c>
      <c r="Q215" s="225">
        <v>0</v>
      </c>
      <c r="R215" s="225">
        <f>Q215*H215</f>
        <v>0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240</v>
      </c>
      <c r="AT215" s="227" t="s">
        <v>235</v>
      </c>
      <c r="AU215" s="227" t="s">
        <v>80</v>
      </c>
      <c r="AY215" s="20" t="s">
        <v>233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86</v>
      </c>
      <c r="BK215" s="228">
        <f>ROUND(I215*H215,2)</f>
        <v>0</v>
      </c>
      <c r="BL215" s="20" t="s">
        <v>240</v>
      </c>
      <c r="BM215" s="227" t="s">
        <v>5033</v>
      </c>
    </row>
    <row r="216" s="2" customFormat="1" ht="16.5" customHeight="1">
      <c r="A216" s="41"/>
      <c r="B216" s="42"/>
      <c r="C216" s="216" t="s">
        <v>1548</v>
      </c>
      <c r="D216" s="216" t="s">
        <v>235</v>
      </c>
      <c r="E216" s="217" t="s">
        <v>5034</v>
      </c>
      <c r="F216" s="218" t="s">
        <v>4884</v>
      </c>
      <c r="G216" s="219" t="s">
        <v>3393</v>
      </c>
      <c r="H216" s="220">
        <v>11</v>
      </c>
      <c r="I216" s="221"/>
      <c r="J216" s="222">
        <f>ROUND(I216*H216,2)</f>
        <v>0</v>
      </c>
      <c r="K216" s="218" t="s">
        <v>342</v>
      </c>
      <c r="L216" s="47"/>
      <c r="M216" s="223" t="s">
        <v>21</v>
      </c>
      <c r="N216" s="224" t="s">
        <v>45</v>
      </c>
      <c r="O216" s="87"/>
      <c r="P216" s="225">
        <f>O216*H216</f>
        <v>0</v>
      </c>
      <c r="Q216" s="225">
        <v>0</v>
      </c>
      <c r="R216" s="225">
        <f>Q216*H216</f>
        <v>0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240</v>
      </c>
      <c r="AT216" s="227" t="s">
        <v>235</v>
      </c>
      <c r="AU216" s="227" t="s">
        <v>80</v>
      </c>
      <c r="AY216" s="20" t="s">
        <v>233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86</v>
      </c>
      <c r="BK216" s="228">
        <f>ROUND(I216*H216,2)</f>
        <v>0</v>
      </c>
      <c r="BL216" s="20" t="s">
        <v>240</v>
      </c>
      <c r="BM216" s="227" t="s">
        <v>5035</v>
      </c>
    </row>
    <row r="217" s="2" customFormat="1" ht="16.5" customHeight="1">
      <c r="A217" s="41"/>
      <c r="B217" s="42"/>
      <c r="C217" s="216" t="s">
        <v>1555</v>
      </c>
      <c r="D217" s="216" t="s">
        <v>235</v>
      </c>
      <c r="E217" s="217" t="s">
        <v>5036</v>
      </c>
      <c r="F217" s="218" t="s">
        <v>4909</v>
      </c>
      <c r="G217" s="219" t="s">
        <v>3393</v>
      </c>
      <c r="H217" s="220">
        <v>7</v>
      </c>
      <c r="I217" s="221"/>
      <c r="J217" s="222">
        <f>ROUND(I217*H217,2)</f>
        <v>0</v>
      </c>
      <c r="K217" s="218" t="s">
        <v>342</v>
      </c>
      <c r="L217" s="47"/>
      <c r="M217" s="302" t="s">
        <v>21</v>
      </c>
      <c r="N217" s="303" t="s">
        <v>45</v>
      </c>
      <c r="O217" s="279"/>
      <c r="P217" s="304">
        <f>O217*H217</f>
        <v>0</v>
      </c>
      <c r="Q217" s="304">
        <v>0</v>
      </c>
      <c r="R217" s="304">
        <f>Q217*H217</f>
        <v>0</v>
      </c>
      <c r="S217" s="304">
        <v>0</v>
      </c>
      <c r="T217" s="305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240</v>
      </c>
      <c r="AT217" s="227" t="s">
        <v>235</v>
      </c>
      <c r="AU217" s="227" t="s">
        <v>80</v>
      </c>
      <c r="AY217" s="20" t="s">
        <v>233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86</v>
      </c>
      <c r="BK217" s="228">
        <f>ROUND(I217*H217,2)</f>
        <v>0</v>
      </c>
      <c r="BL217" s="20" t="s">
        <v>240</v>
      </c>
      <c r="BM217" s="227" t="s">
        <v>5037</v>
      </c>
    </row>
    <row r="218" s="2" customFormat="1" ht="6.96" customHeight="1">
      <c r="A218" s="41"/>
      <c r="B218" s="62"/>
      <c r="C218" s="63"/>
      <c r="D218" s="63"/>
      <c r="E218" s="63"/>
      <c r="F218" s="63"/>
      <c r="G218" s="63"/>
      <c r="H218" s="63"/>
      <c r="I218" s="63"/>
      <c r="J218" s="63"/>
      <c r="K218" s="63"/>
      <c r="L218" s="47"/>
      <c r="M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</row>
  </sheetData>
  <sheetProtection sheet="1" autoFilter="0" formatColumns="0" formatRows="0" objects="1" scenarios="1" spinCount="100000" saltValue="6vtXwMRgZtM7HZLWKllMYFM6fDVQzTK5JTcf6DJduSC6qkpxR5rsaBYZeY7ncBPJZ82rbfYqFzNpdCJB90omsw==" hashValue="mty6PsS0iC3BAr2dynRih7fKV86vURj8oyFVbGceb7u6IGR7u+Ht6+CKJrrMlINrjgikpvgdp/a6L4xIpemDUg==" algorithmName="SHA-512" password="CC35"/>
  <autoFilter ref="C98:K21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5:H85"/>
    <mergeCell ref="E89:H89"/>
    <mergeCell ref="E87:H87"/>
    <mergeCell ref="E91:H9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163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206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Kolovraty - dostupné bydlení</v>
      </c>
      <c r="F7" s="146"/>
      <c r="G7" s="146"/>
      <c r="H7" s="146"/>
      <c r="L7" s="23"/>
    </row>
    <row r="8">
      <c r="B8" s="23"/>
      <c r="D8" s="146" t="s">
        <v>207</v>
      </c>
      <c r="L8" s="23"/>
    </row>
    <row r="9" s="1" customFormat="1" ht="16.5" customHeight="1">
      <c r="B9" s="23"/>
      <c r="E9" s="147" t="s">
        <v>599</v>
      </c>
      <c r="F9" s="1"/>
      <c r="G9" s="1"/>
      <c r="H9" s="1"/>
      <c r="L9" s="23"/>
    </row>
    <row r="10" s="1" customFormat="1" ht="12" customHeight="1">
      <c r="B10" s="23"/>
      <c r="D10" s="146" t="s">
        <v>209</v>
      </c>
      <c r="L10" s="23"/>
    </row>
    <row r="11" s="2" customFormat="1" ht="16.5" customHeight="1">
      <c r="A11" s="41"/>
      <c r="B11" s="47"/>
      <c r="C11" s="41"/>
      <c r="D11" s="41"/>
      <c r="E11" s="159" t="s">
        <v>4812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3292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5038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21</v>
      </c>
      <c r="G15" s="41"/>
      <c r="H15" s="41"/>
      <c r="I15" s="146" t="s">
        <v>20</v>
      </c>
      <c r="J15" s="136" t="s">
        <v>21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22</v>
      </c>
      <c r="E16" s="41"/>
      <c r="F16" s="136" t="s">
        <v>23</v>
      </c>
      <c r="G16" s="41"/>
      <c r="H16" s="41"/>
      <c r="I16" s="146" t="s">
        <v>24</v>
      </c>
      <c r="J16" s="150" t="str">
        <f>'Rekapitulace stavby'!AN8</f>
        <v>28. 6. 2021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26</v>
      </c>
      <c r="E18" s="41"/>
      <c r="F18" s="41"/>
      <c r="G18" s="41"/>
      <c r="H18" s="41"/>
      <c r="I18" s="146" t="s">
        <v>27</v>
      </c>
      <c r="J18" s="136" t="s">
        <v>21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6" t="s">
        <v>29</v>
      </c>
      <c r="J19" s="136" t="s">
        <v>21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30</v>
      </c>
      <c r="E21" s="41"/>
      <c r="F21" s="41"/>
      <c r="G21" s="41"/>
      <c r="H21" s="41"/>
      <c r="I21" s="146" t="s">
        <v>27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29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32</v>
      </c>
      <c r="E24" s="41"/>
      <c r="F24" s="41"/>
      <c r="G24" s="41"/>
      <c r="H24" s="41"/>
      <c r="I24" s="146" t="s">
        <v>27</v>
      </c>
      <c r="J24" s="136" t="s">
        <v>21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28</v>
      </c>
      <c r="F25" s="41"/>
      <c r="G25" s="41"/>
      <c r="H25" s="41"/>
      <c r="I25" s="146" t="s">
        <v>29</v>
      </c>
      <c r="J25" s="136" t="s">
        <v>21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34</v>
      </c>
      <c r="E27" s="41"/>
      <c r="F27" s="41"/>
      <c r="G27" s="41"/>
      <c r="H27" s="41"/>
      <c r="I27" s="146" t="s">
        <v>27</v>
      </c>
      <c r="J27" s="136" t="s">
        <v>35</v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36</v>
      </c>
      <c r="F28" s="41"/>
      <c r="G28" s="41"/>
      <c r="H28" s="41"/>
      <c r="I28" s="146" t="s">
        <v>29</v>
      </c>
      <c r="J28" s="136" t="s">
        <v>21</v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37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71.25" customHeight="1">
      <c r="A31" s="151"/>
      <c r="B31" s="152"/>
      <c r="C31" s="151"/>
      <c r="D31" s="151"/>
      <c r="E31" s="153" t="s">
        <v>38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39</v>
      </c>
      <c r="E34" s="41"/>
      <c r="F34" s="41"/>
      <c r="G34" s="41"/>
      <c r="H34" s="41"/>
      <c r="I34" s="41"/>
      <c r="J34" s="157">
        <f>ROUND(J97,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41</v>
      </c>
      <c r="G36" s="41"/>
      <c r="H36" s="41"/>
      <c r="I36" s="158" t="s">
        <v>40</v>
      </c>
      <c r="J36" s="158" t="s">
        <v>42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43</v>
      </c>
      <c r="E37" s="146" t="s">
        <v>44</v>
      </c>
      <c r="F37" s="160">
        <f>ROUND((SUM(BE97:BE208)),  2)</f>
        <v>0</v>
      </c>
      <c r="G37" s="41"/>
      <c r="H37" s="41"/>
      <c r="I37" s="161">
        <v>0.20999999999999999</v>
      </c>
      <c r="J37" s="160">
        <f>ROUND(((SUM(BE97:BE208))*I37),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45</v>
      </c>
      <c r="F38" s="160">
        <f>ROUND((SUM(BF97:BF208)),  2)</f>
        <v>0</v>
      </c>
      <c r="G38" s="41"/>
      <c r="H38" s="41"/>
      <c r="I38" s="161">
        <v>0.14999999999999999</v>
      </c>
      <c r="J38" s="160">
        <f>ROUND(((SUM(BF97:BF208))*I38),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ROUND((SUM(BG97:BG208)),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47</v>
      </c>
      <c r="F40" s="160">
        <f>ROUND((SUM(BH97:BH208)),  2)</f>
        <v>0</v>
      </c>
      <c r="G40" s="41"/>
      <c r="H40" s="41"/>
      <c r="I40" s="161">
        <v>0.14999999999999999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48</v>
      </c>
      <c r="F41" s="160">
        <f>ROUND((SUM(BI97:BI208)),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49</v>
      </c>
      <c r="E43" s="164"/>
      <c r="F43" s="164"/>
      <c r="G43" s="165" t="s">
        <v>50</v>
      </c>
      <c r="H43" s="166" t="s">
        <v>51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211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Kolovraty - dostupné bydlení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207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599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209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98" t="s">
        <v>4812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3292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SO-04.05.02 - Tepelné čerpadlo 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Kolovraty</v>
      </c>
      <c r="G60" s="43"/>
      <c r="H60" s="43"/>
      <c r="I60" s="35" t="s">
        <v>24</v>
      </c>
      <c r="J60" s="75" t="str">
        <f>IF(J16="","",J16)</f>
        <v>28. 6. 2021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26</v>
      </c>
      <c r="D62" s="43"/>
      <c r="E62" s="43"/>
      <c r="F62" s="30" t="str">
        <f>E19</f>
        <v>atelier HETA s.r.o.</v>
      </c>
      <c r="G62" s="43"/>
      <c r="H62" s="43"/>
      <c r="I62" s="35" t="s">
        <v>32</v>
      </c>
      <c r="J62" s="39" t="str">
        <f>E25</f>
        <v>atelier HETA s.r.o.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30</v>
      </c>
      <c r="D63" s="43"/>
      <c r="E63" s="43"/>
      <c r="F63" s="30" t="str">
        <f>IF(E22="","",E22)</f>
        <v>Vyplň údaj</v>
      </c>
      <c r="G63" s="43"/>
      <c r="H63" s="43"/>
      <c r="I63" s="35" t="s">
        <v>34</v>
      </c>
      <c r="J63" s="39" t="str">
        <f>E28</f>
        <v>Toman Martin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71</v>
      </c>
      <c r="D67" s="43"/>
      <c r="E67" s="43"/>
      <c r="F67" s="43"/>
      <c r="G67" s="43"/>
      <c r="H67" s="43"/>
      <c r="I67" s="43"/>
      <c r="J67" s="105">
        <f>J97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214</v>
      </c>
    </row>
    <row r="68" s="9" customFormat="1" ht="24.96" customHeight="1">
      <c r="A68" s="9"/>
      <c r="B68" s="178"/>
      <c r="C68" s="179"/>
      <c r="D68" s="180" t="s">
        <v>5039</v>
      </c>
      <c r="E68" s="181"/>
      <c r="F68" s="181"/>
      <c r="G68" s="181"/>
      <c r="H68" s="181"/>
      <c r="I68" s="181"/>
      <c r="J68" s="182">
        <f>J98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5040</v>
      </c>
      <c r="E69" s="186"/>
      <c r="F69" s="186"/>
      <c r="G69" s="186"/>
      <c r="H69" s="186"/>
      <c r="I69" s="186"/>
      <c r="J69" s="187">
        <f>J133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8"/>
      <c r="C70" s="179"/>
      <c r="D70" s="180" t="s">
        <v>5041</v>
      </c>
      <c r="E70" s="181"/>
      <c r="F70" s="181"/>
      <c r="G70" s="181"/>
      <c r="H70" s="181"/>
      <c r="I70" s="181"/>
      <c r="J70" s="182">
        <f>J144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8"/>
      <c r="C71" s="179"/>
      <c r="D71" s="180" t="s">
        <v>5042</v>
      </c>
      <c r="E71" s="181"/>
      <c r="F71" s="181"/>
      <c r="G71" s="181"/>
      <c r="H71" s="181"/>
      <c r="I71" s="181"/>
      <c r="J71" s="182">
        <f>J154</f>
        <v>0</v>
      </c>
      <c r="K71" s="179"/>
      <c r="L71" s="183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4"/>
      <c r="C72" s="128"/>
      <c r="D72" s="185" t="s">
        <v>5043</v>
      </c>
      <c r="E72" s="186"/>
      <c r="F72" s="186"/>
      <c r="G72" s="186"/>
      <c r="H72" s="186"/>
      <c r="I72" s="186"/>
      <c r="J72" s="187">
        <f>J186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5044</v>
      </c>
      <c r="E73" s="186"/>
      <c r="F73" s="186"/>
      <c r="G73" s="186"/>
      <c r="H73" s="186"/>
      <c r="I73" s="186"/>
      <c r="J73" s="187">
        <f>J203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65"/>
      <c r="J79" s="65"/>
      <c r="K79" s="65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218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73" t="str">
        <f>E7</f>
        <v>Kolovraty - dostupné bydlení</v>
      </c>
      <c r="F83" s="35"/>
      <c r="G83" s="35"/>
      <c r="H83" s="35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" customFormat="1" ht="12" customHeight="1">
      <c r="B84" s="24"/>
      <c r="C84" s="35" t="s">
        <v>207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1" customFormat="1" ht="16.5" customHeight="1">
      <c r="B85" s="24"/>
      <c r="C85" s="25"/>
      <c r="D85" s="25"/>
      <c r="E85" s="173" t="s">
        <v>599</v>
      </c>
      <c r="F85" s="25"/>
      <c r="G85" s="25"/>
      <c r="H85" s="25"/>
      <c r="I85" s="25"/>
      <c r="J85" s="25"/>
      <c r="K85" s="25"/>
      <c r="L85" s="23"/>
    </row>
    <row r="86" s="1" customFormat="1" ht="12" customHeight="1">
      <c r="B86" s="24"/>
      <c r="C86" s="35" t="s">
        <v>209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298" t="s">
        <v>4812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3292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E13</f>
        <v xml:space="preserve">SO-04.05.02 - Tepelné čerpadlo </v>
      </c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22</v>
      </c>
      <c r="D91" s="43"/>
      <c r="E91" s="43"/>
      <c r="F91" s="30" t="str">
        <f>F16</f>
        <v>Kolovraty</v>
      </c>
      <c r="G91" s="43"/>
      <c r="H91" s="43"/>
      <c r="I91" s="35" t="s">
        <v>24</v>
      </c>
      <c r="J91" s="75" t="str">
        <f>IF(J16="","",J16)</f>
        <v>28. 6. 2021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26</v>
      </c>
      <c r="D93" s="43"/>
      <c r="E93" s="43"/>
      <c r="F93" s="30" t="str">
        <f>E19</f>
        <v>atelier HETA s.r.o.</v>
      </c>
      <c r="G93" s="43"/>
      <c r="H93" s="43"/>
      <c r="I93" s="35" t="s">
        <v>32</v>
      </c>
      <c r="J93" s="39" t="str">
        <f>E25</f>
        <v>atelier HETA s.r.o.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30</v>
      </c>
      <c r="D94" s="43"/>
      <c r="E94" s="43"/>
      <c r="F94" s="30" t="str">
        <f>IF(E22="","",E22)</f>
        <v>Vyplň údaj</v>
      </c>
      <c r="G94" s="43"/>
      <c r="H94" s="43"/>
      <c r="I94" s="35" t="s">
        <v>34</v>
      </c>
      <c r="J94" s="39" t="str">
        <f>E28</f>
        <v>Toman Martin</v>
      </c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89"/>
      <c r="B96" s="190"/>
      <c r="C96" s="191" t="s">
        <v>219</v>
      </c>
      <c r="D96" s="192" t="s">
        <v>58</v>
      </c>
      <c r="E96" s="192" t="s">
        <v>54</v>
      </c>
      <c r="F96" s="192" t="s">
        <v>55</v>
      </c>
      <c r="G96" s="192" t="s">
        <v>220</v>
      </c>
      <c r="H96" s="192" t="s">
        <v>221</v>
      </c>
      <c r="I96" s="192" t="s">
        <v>222</v>
      </c>
      <c r="J96" s="192" t="s">
        <v>213</v>
      </c>
      <c r="K96" s="193" t="s">
        <v>223</v>
      </c>
      <c r="L96" s="194"/>
      <c r="M96" s="95" t="s">
        <v>21</v>
      </c>
      <c r="N96" s="96" t="s">
        <v>43</v>
      </c>
      <c r="O96" s="96" t="s">
        <v>224</v>
      </c>
      <c r="P96" s="96" t="s">
        <v>225</v>
      </c>
      <c r="Q96" s="96" t="s">
        <v>226</v>
      </c>
      <c r="R96" s="96" t="s">
        <v>227</v>
      </c>
      <c r="S96" s="96" t="s">
        <v>228</v>
      </c>
      <c r="T96" s="97" t="s">
        <v>229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</row>
    <row r="97" s="2" customFormat="1" ht="22.8" customHeight="1">
      <c r="A97" s="41"/>
      <c r="B97" s="42"/>
      <c r="C97" s="102" t="s">
        <v>230</v>
      </c>
      <c r="D97" s="43"/>
      <c r="E97" s="43"/>
      <c r="F97" s="43"/>
      <c r="G97" s="43"/>
      <c r="H97" s="43"/>
      <c r="I97" s="43"/>
      <c r="J97" s="195">
        <f>BK97</f>
        <v>0</v>
      </c>
      <c r="K97" s="43"/>
      <c r="L97" s="47"/>
      <c r="M97" s="98"/>
      <c r="N97" s="196"/>
      <c r="O97" s="99"/>
      <c r="P97" s="197">
        <f>P98+P144+P154</f>
        <v>0</v>
      </c>
      <c r="Q97" s="99"/>
      <c r="R97" s="197">
        <f>R98+R144+R154</f>
        <v>0</v>
      </c>
      <c r="S97" s="99"/>
      <c r="T97" s="198">
        <f>T98+T144+T154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72</v>
      </c>
      <c r="AU97" s="20" t="s">
        <v>214</v>
      </c>
      <c r="BK97" s="199">
        <f>BK98+BK144+BK154</f>
        <v>0</v>
      </c>
    </row>
    <row r="98" s="12" customFormat="1" ht="25.92" customHeight="1">
      <c r="A98" s="12"/>
      <c r="B98" s="200"/>
      <c r="C98" s="201"/>
      <c r="D98" s="202" t="s">
        <v>72</v>
      </c>
      <c r="E98" s="203" t="s">
        <v>480</v>
      </c>
      <c r="F98" s="203" t="s">
        <v>5045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P99+SUM(P100:P133)</f>
        <v>0</v>
      </c>
      <c r="Q98" s="208"/>
      <c r="R98" s="209">
        <f>R99+SUM(R100:R133)</f>
        <v>0</v>
      </c>
      <c r="S98" s="208"/>
      <c r="T98" s="210">
        <f>T99+SUM(T100:T133)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80</v>
      </c>
      <c r="AT98" s="212" t="s">
        <v>72</v>
      </c>
      <c r="AU98" s="212" t="s">
        <v>73</v>
      </c>
      <c r="AY98" s="211" t="s">
        <v>233</v>
      </c>
      <c r="BK98" s="213">
        <f>BK99+SUM(BK100:BK133)</f>
        <v>0</v>
      </c>
    </row>
    <row r="99" s="2" customFormat="1" ht="24.15" customHeight="1">
      <c r="A99" s="41"/>
      <c r="B99" s="42"/>
      <c r="C99" s="216" t="s">
        <v>80</v>
      </c>
      <c r="D99" s="216" t="s">
        <v>235</v>
      </c>
      <c r="E99" s="217" t="s">
        <v>5046</v>
      </c>
      <c r="F99" s="218" t="s">
        <v>5047</v>
      </c>
      <c r="G99" s="219" t="s">
        <v>3393</v>
      </c>
      <c r="H99" s="220">
        <v>2</v>
      </c>
      <c r="I99" s="221"/>
      <c r="J99" s="222">
        <f>ROUND(I99*H99,2)</f>
        <v>0</v>
      </c>
      <c r="K99" s="218" t="s">
        <v>342</v>
      </c>
      <c r="L99" s="47"/>
      <c r="M99" s="223" t="s">
        <v>21</v>
      </c>
      <c r="N99" s="224" t="s">
        <v>45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240</v>
      </c>
      <c r="AT99" s="227" t="s">
        <v>235</v>
      </c>
      <c r="AU99" s="227" t="s">
        <v>80</v>
      </c>
      <c r="AY99" s="20" t="s">
        <v>233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86</v>
      </c>
      <c r="BK99" s="228">
        <f>ROUND(I99*H99,2)</f>
        <v>0</v>
      </c>
      <c r="BL99" s="20" t="s">
        <v>240</v>
      </c>
      <c r="BM99" s="227" t="s">
        <v>240</v>
      </c>
    </row>
    <row r="100" s="2" customFormat="1" ht="16.5" customHeight="1">
      <c r="A100" s="41"/>
      <c r="B100" s="42"/>
      <c r="C100" s="216" t="s">
        <v>86</v>
      </c>
      <c r="D100" s="216" t="s">
        <v>235</v>
      </c>
      <c r="E100" s="217" t="s">
        <v>5048</v>
      </c>
      <c r="F100" s="218" t="s">
        <v>5049</v>
      </c>
      <c r="G100" s="219" t="s">
        <v>3393</v>
      </c>
      <c r="H100" s="220">
        <v>2</v>
      </c>
      <c r="I100" s="221"/>
      <c r="J100" s="222">
        <f>ROUND(I100*H100,2)</f>
        <v>0</v>
      </c>
      <c r="K100" s="218" t="s">
        <v>342</v>
      </c>
      <c r="L100" s="47"/>
      <c r="M100" s="223" t="s">
        <v>21</v>
      </c>
      <c r="N100" s="224" t="s">
        <v>45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240</v>
      </c>
      <c r="AT100" s="227" t="s">
        <v>235</v>
      </c>
      <c r="AU100" s="227" t="s">
        <v>80</v>
      </c>
      <c r="AY100" s="20" t="s">
        <v>233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86</v>
      </c>
      <c r="BK100" s="228">
        <f>ROUND(I100*H100,2)</f>
        <v>0</v>
      </c>
      <c r="BL100" s="20" t="s">
        <v>240</v>
      </c>
      <c r="BM100" s="227" t="s">
        <v>276</v>
      </c>
    </row>
    <row r="101" s="2" customFormat="1" ht="16.5" customHeight="1">
      <c r="A101" s="41"/>
      <c r="B101" s="42"/>
      <c r="C101" s="216" t="s">
        <v>117</v>
      </c>
      <c r="D101" s="216" t="s">
        <v>235</v>
      </c>
      <c r="E101" s="217" t="s">
        <v>5050</v>
      </c>
      <c r="F101" s="218" t="s">
        <v>5051</v>
      </c>
      <c r="G101" s="219" t="s">
        <v>494</v>
      </c>
      <c r="H101" s="220">
        <v>1</v>
      </c>
      <c r="I101" s="221"/>
      <c r="J101" s="222">
        <f>ROUND(I101*H101,2)</f>
        <v>0</v>
      </c>
      <c r="K101" s="218" t="s">
        <v>342</v>
      </c>
      <c r="L101" s="47"/>
      <c r="M101" s="223" t="s">
        <v>21</v>
      </c>
      <c r="N101" s="224" t="s">
        <v>45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240</v>
      </c>
      <c r="AT101" s="227" t="s">
        <v>235</v>
      </c>
      <c r="AU101" s="227" t="s">
        <v>80</v>
      </c>
      <c r="AY101" s="20" t="s">
        <v>233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86</v>
      </c>
      <c r="BK101" s="228">
        <f>ROUND(I101*H101,2)</f>
        <v>0</v>
      </c>
      <c r="BL101" s="20" t="s">
        <v>240</v>
      </c>
      <c r="BM101" s="227" t="s">
        <v>289</v>
      </c>
    </row>
    <row r="102" s="2" customFormat="1" ht="55.5" customHeight="1">
      <c r="A102" s="41"/>
      <c r="B102" s="42"/>
      <c r="C102" s="216" t="s">
        <v>240</v>
      </c>
      <c r="D102" s="216" t="s">
        <v>235</v>
      </c>
      <c r="E102" s="217" t="s">
        <v>5052</v>
      </c>
      <c r="F102" s="218" t="s">
        <v>5053</v>
      </c>
      <c r="G102" s="219" t="s">
        <v>3393</v>
      </c>
      <c r="H102" s="220">
        <v>2</v>
      </c>
      <c r="I102" s="221"/>
      <c r="J102" s="222">
        <f>ROUND(I102*H102,2)</f>
        <v>0</v>
      </c>
      <c r="K102" s="218" t="s">
        <v>342</v>
      </c>
      <c r="L102" s="47"/>
      <c r="M102" s="223" t="s">
        <v>21</v>
      </c>
      <c r="N102" s="224" t="s">
        <v>45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240</v>
      </c>
      <c r="AT102" s="227" t="s">
        <v>235</v>
      </c>
      <c r="AU102" s="227" t="s">
        <v>80</v>
      </c>
      <c r="AY102" s="20" t="s">
        <v>233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86</v>
      </c>
      <c r="BK102" s="228">
        <f>ROUND(I102*H102,2)</f>
        <v>0</v>
      </c>
      <c r="BL102" s="20" t="s">
        <v>240</v>
      </c>
      <c r="BM102" s="227" t="s">
        <v>302</v>
      </c>
    </row>
    <row r="103" s="2" customFormat="1" ht="16.5" customHeight="1">
      <c r="A103" s="41"/>
      <c r="B103" s="42"/>
      <c r="C103" s="216" t="s">
        <v>270</v>
      </c>
      <c r="D103" s="216" t="s">
        <v>235</v>
      </c>
      <c r="E103" s="217" t="s">
        <v>5054</v>
      </c>
      <c r="F103" s="218" t="s">
        <v>5055</v>
      </c>
      <c r="G103" s="219" t="s">
        <v>494</v>
      </c>
      <c r="H103" s="220">
        <v>1</v>
      </c>
      <c r="I103" s="221"/>
      <c r="J103" s="222">
        <f>ROUND(I103*H103,2)</f>
        <v>0</v>
      </c>
      <c r="K103" s="218" t="s">
        <v>342</v>
      </c>
      <c r="L103" s="47"/>
      <c r="M103" s="223" t="s">
        <v>21</v>
      </c>
      <c r="N103" s="224" t="s">
        <v>45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240</v>
      </c>
      <c r="AT103" s="227" t="s">
        <v>235</v>
      </c>
      <c r="AU103" s="227" t="s">
        <v>80</v>
      </c>
      <c r="AY103" s="20" t="s">
        <v>233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86</v>
      </c>
      <c r="BK103" s="228">
        <f>ROUND(I103*H103,2)</f>
        <v>0</v>
      </c>
      <c r="BL103" s="20" t="s">
        <v>240</v>
      </c>
      <c r="BM103" s="227" t="s">
        <v>371</v>
      </c>
    </row>
    <row r="104" s="2" customFormat="1" ht="16.5" customHeight="1">
      <c r="A104" s="41"/>
      <c r="B104" s="42"/>
      <c r="C104" s="216" t="s">
        <v>276</v>
      </c>
      <c r="D104" s="216" t="s">
        <v>235</v>
      </c>
      <c r="E104" s="217" t="s">
        <v>5056</v>
      </c>
      <c r="F104" s="218" t="s">
        <v>5057</v>
      </c>
      <c r="G104" s="219" t="s">
        <v>3393</v>
      </c>
      <c r="H104" s="220">
        <v>1</v>
      </c>
      <c r="I104" s="221"/>
      <c r="J104" s="222">
        <f>ROUND(I104*H104,2)</f>
        <v>0</v>
      </c>
      <c r="K104" s="218" t="s">
        <v>342</v>
      </c>
      <c r="L104" s="47"/>
      <c r="M104" s="223" t="s">
        <v>21</v>
      </c>
      <c r="N104" s="224" t="s">
        <v>45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240</v>
      </c>
      <c r="AT104" s="227" t="s">
        <v>235</v>
      </c>
      <c r="AU104" s="227" t="s">
        <v>80</v>
      </c>
      <c r="AY104" s="20" t="s">
        <v>233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86</v>
      </c>
      <c r="BK104" s="228">
        <f>ROUND(I104*H104,2)</f>
        <v>0</v>
      </c>
      <c r="BL104" s="20" t="s">
        <v>240</v>
      </c>
      <c r="BM104" s="227" t="s">
        <v>383</v>
      </c>
    </row>
    <row r="105" s="2" customFormat="1" ht="37.8" customHeight="1">
      <c r="A105" s="41"/>
      <c r="B105" s="42"/>
      <c r="C105" s="216" t="s">
        <v>284</v>
      </c>
      <c r="D105" s="216" t="s">
        <v>235</v>
      </c>
      <c r="E105" s="217" t="s">
        <v>5058</v>
      </c>
      <c r="F105" s="218" t="s">
        <v>5059</v>
      </c>
      <c r="G105" s="219" t="s">
        <v>3393</v>
      </c>
      <c r="H105" s="220">
        <v>2</v>
      </c>
      <c r="I105" s="221"/>
      <c r="J105" s="222">
        <f>ROUND(I105*H105,2)</f>
        <v>0</v>
      </c>
      <c r="K105" s="218" t="s">
        <v>342</v>
      </c>
      <c r="L105" s="47"/>
      <c r="M105" s="223" t="s">
        <v>21</v>
      </c>
      <c r="N105" s="224" t="s">
        <v>45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240</v>
      </c>
      <c r="AT105" s="227" t="s">
        <v>235</v>
      </c>
      <c r="AU105" s="227" t="s">
        <v>80</v>
      </c>
      <c r="AY105" s="20" t="s">
        <v>233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86</v>
      </c>
      <c r="BK105" s="228">
        <f>ROUND(I105*H105,2)</f>
        <v>0</v>
      </c>
      <c r="BL105" s="20" t="s">
        <v>240</v>
      </c>
      <c r="BM105" s="227" t="s">
        <v>394</v>
      </c>
    </row>
    <row r="106" s="2" customFormat="1" ht="24.15" customHeight="1">
      <c r="A106" s="41"/>
      <c r="B106" s="42"/>
      <c r="C106" s="216" t="s">
        <v>289</v>
      </c>
      <c r="D106" s="216" t="s">
        <v>235</v>
      </c>
      <c r="E106" s="217" t="s">
        <v>5060</v>
      </c>
      <c r="F106" s="218" t="s">
        <v>5061</v>
      </c>
      <c r="G106" s="219" t="s">
        <v>494</v>
      </c>
      <c r="H106" s="220">
        <v>4</v>
      </c>
      <c r="I106" s="221"/>
      <c r="J106" s="222">
        <f>ROUND(I106*H106,2)</f>
        <v>0</v>
      </c>
      <c r="K106" s="218" t="s">
        <v>342</v>
      </c>
      <c r="L106" s="47"/>
      <c r="M106" s="223" t="s">
        <v>21</v>
      </c>
      <c r="N106" s="224" t="s">
        <v>45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240</v>
      </c>
      <c r="AT106" s="227" t="s">
        <v>235</v>
      </c>
      <c r="AU106" s="227" t="s">
        <v>80</v>
      </c>
      <c r="AY106" s="20" t="s">
        <v>233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86</v>
      </c>
      <c r="BK106" s="228">
        <f>ROUND(I106*H106,2)</f>
        <v>0</v>
      </c>
      <c r="BL106" s="20" t="s">
        <v>240</v>
      </c>
      <c r="BM106" s="227" t="s">
        <v>405</v>
      </c>
    </row>
    <row r="107" s="2" customFormat="1" ht="24.15" customHeight="1">
      <c r="A107" s="41"/>
      <c r="B107" s="42"/>
      <c r="C107" s="216" t="s">
        <v>296</v>
      </c>
      <c r="D107" s="216" t="s">
        <v>235</v>
      </c>
      <c r="E107" s="217" t="s">
        <v>5062</v>
      </c>
      <c r="F107" s="218" t="s">
        <v>5063</v>
      </c>
      <c r="G107" s="219" t="s">
        <v>494</v>
      </c>
      <c r="H107" s="220">
        <v>1</v>
      </c>
      <c r="I107" s="221"/>
      <c r="J107" s="222">
        <f>ROUND(I107*H107,2)</f>
        <v>0</v>
      </c>
      <c r="K107" s="218" t="s">
        <v>342</v>
      </c>
      <c r="L107" s="47"/>
      <c r="M107" s="223" t="s">
        <v>21</v>
      </c>
      <c r="N107" s="224" t="s">
        <v>45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240</v>
      </c>
      <c r="AT107" s="227" t="s">
        <v>235</v>
      </c>
      <c r="AU107" s="227" t="s">
        <v>80</v>
      </c>
      <c r="AY107" s="20" t="s">
        <v>233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86</v>
      </c>
      <c r="BK107" s="228">
        <f>ROUND(I107*H107,2)</f>
        <v>0</v>
      </c>
      <c r="BL107" s="20" t="s">
        <v>240</v>
      </c>
      <c r="BM107" s="227" t="s">
        <v>415</v>
      </c>
    </row>
    <row r="108" s="2" customFormat="1" ht="16.5" customHeight="1">
      <c r="A108" s="41"/>
      <c r="B108" s="42"/>
      <c r="C108" s="216" t="s">
        <v>302</v>
      </c>
      <c r="D108" s="216" t="s">
        <v>235</v>
      </c>
      <c r="E108" s="217" t="s">
        <v>5064</v>
      </c>
      <c r="F108" s="218" t="s">
        <v>5065</v>
      </c>
      <c r="G108" s="219" t="s">
        <v>494</v>
      </c>
      <c r="H108" s="220">
        <v>1</v>
      </c>
      <c r="I108" s="221"/>
      <c r="J108" s="222">
        <f>ROUND(I108*H108,2)</f>
        <v>0</v>
      </c>
      <c r="K108" s="218" t="s">
        <v>342</v>
      </c>
      <c r="L108" s="47"/>
      <c r="M108" s="223" t="s">
        <v>21</v>
      </c>
      <c r="N108" s="224" t="s">
        <v>45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240</v>
      </c>
      <c r="AT108" s="227" t="s">
        <v>235</v>
      </c>
      <c r="AU108" s="227" t="s">
        <v>80</v>
      </c>
      <c r="AY108" s="20" t="s">
        <v>233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86</v>
      </c>
      <c r="BK108" s="228">
        <f>ROUND(I108*H108,2)</f>
        <v>0</v>
      </c>
      <c r="BL108" s="20" t="s">
        <v>240</v>
      </c>
      <c r="BM108" s="227" t="s">
        <v>422</v>
      </c>
    </row>
    <row r="109" s="2" customFormat="1" ht="24.15" customHeight="1">
      <c r="A109" s="41"/>
      <c r="B109" s="42"/>
      <c r="C109" s="216" t="s">
        <v>314</v>
      </c>
      <c r="D109" s="216" t="s">
        <v>235</v>
      </c>
      <c r="E109" s="217" t="s">
        <v>5066</v>
      </c>
      <c r="F109" s="218" t="s">
        <v>5067</v>
      </c>
      <c r="G109" s="219" t="s">
        <v>494</v>
      </c>
      <c r="H109" s="220">
        <v>1</v>
      </c>
      <c r="I109" s="221"/>
      <c r="J109" s="222">
        <f>ROUND(I109*H109,2)</f>
        <v>0</v>
      </c>
      <c r="K109" s="218" t="s">
        <v>342</v>
      </c>
      <c r="L109" s="47"/>
      <c r="M109" s="223" t="s">
        <v>21</v>
      </c>
      <c r="N109" s="224" t="s">
        <v>45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240</v>
      </c>
      <c r="AT109" s="227" t="s">
        <v>235</v>
      </c>
      <c r="AU109" s="227" t="s">
        <v>80</v>
      </c>
      <c r="AY109" s="20" t="s">
        <v>233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86</v>
      </c>
      <c r="BK109" s="228">
        <f>ROUND(I109*H109,2)</f>
        <v>0</v>
      </c>
      <c r="BL109" s="20" t="s">
        <v>240</v>
      </c>
      <c r="BM109" s="227" t="s">
        <v>431</v>
      </c>
    </row>
    <row r="110" s="2" customFormat="1" ht="21.75" customHeight="1">
      <c r="A110" s="41"/>
      <c r="B110" s="42"/>
      <c r="C110" s="216" t="s">
        <v>371</v>
      </c>
      <c r="D110" s="216" t="s">
        <v>235</v>
      </c>
      <c r="E110" s="217" t="s">
        <v>5068</v>
      </c>
      <c r="F110" s="218" t="s">
        <v>5069</v>
      </c>
      <c r="G110" s="219" t="s">
        <v>494</v>
      </c>
      <c r="H110" s="220">
        <v>1</v>
      </c>
      <c r="I110" s="221"/>
      <c r="J110" s="222">
        <f>ROUND(I110*H110,2)</f>
        <v>0</v>
      </c>
      <c r="K110" s="218" t="s">
        <v>342</v>
      </c>
      <c r="L110" s="47"/>
      <c r="M110" s="223" t="s">
        <v>21</v>
      </c>
      <c r="N110" s="224" t="s">
        <v>45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240</v>
      </c>
      <c r="AT110" s="227" t="s">
        <v>235</v>
      </c>
      <c r="AU110" s="227" t="s">
        <v>80</v>
      </c>
      <c r="AY110" s="20" t="s">
        <v>233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86</v>
      </c>
      <c r="BK110" s="228">
        <f>ROUND(I110*H110,2)</f>
        <v>0</v>
      </c>
      <c r="BL110" s="20" t="s">
        <v>240</v>
      </c>
      <c r="BM110" s="227" t="s">
        <v>441</v>
      </c>
    </row>
    <row r="111" s="2" customFormat="1" ht="16.5" customHeight="1">
      <c r="A111" s="41"/>
      <c r="B111" s="42"/>
      <c r="C111" s="216" t="s">
        <v>377</v>
      </c>
      <c r="D111" s="216" t="s">
        <v>235</v>
      </c>
      <c r="E111" s="217" t="s">
        <v>5070</v>
      </c>
      <c r="F111" s="218" t="s">
        <v>5071</v>
      </c>
      <c r="G111" s="219" t="s">
        <v>3393</v>
      </c>
      <c r="H111" s="220">
        <v>2</v>
      </c>
      <c r="I111" s="221"/>
      <c r="J111" s="222">
        <f>ROUND(I111*H111,2)</f>
        <v>0</v>
      </c>
      <c r="K111" s="218" t="s">
        <v>342</v>
      </c>
      <c r="L111" s="47"/>
      <c r="M111" s="223" t="s">
        <v>21</v>
      </c>
      <c r="N111" s="224" t="s">
        <v>45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240</v>
      </c>
      <c r="AT111" s="227" t="s">
        <v>235</v>
      </c>
      <c r="AU111" s="227" t="s">
        <v>80</v>
      </c>
      <c r="AY111" s="20" t="s">
        <v>233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86</v>
      </c>
      <c r="BK111" s="228">
        <f>ROUND(I111*H111,2)</f>
        <v>0</v>
      </c>
      <c r="BL111" s="20" t="s">
        <v>240</v>
      </c>
      <c r="BM111" s="227" t="s">
        <v>451</v>
      </c>
    </row>
    <row r="112" s="2" customFormat="1" ht="16.5" customHeight="1">
      <c r="A112" s="41"/>
      <c r="B112" s="42"/>
      <c r="C112" s="216" t="s">
        <v>383</v>
      </c>
      <c r="D112" s="216" t="s">
        <v>235</v>
      </c>
      <c r="E112" s="217" t="s">
        <v>5072</v>
      </c>
      <c r="F112" s="218" t="s">
        <v>5073</v>
      </c>
      <c r="G112" s="219" t="s">
        <v>3393</v>
      </c>
      <c r="H112" s="220">
        <v>2</v>
      </c>
      <c r="I112" s="221"/>
      <c r="J112" s="222">
        <f>ROUND(I112*H112,2)</f>
        <v>0</v>
      </c>
      <c r="K112" s="218" t="s">
        <v>342</v>
      </c>
      <c r="L112" s="47"/>
      <c r="M112" s="223" t="s">
        <v>21</v>
      </c>
      <c r="N112" s="224" t="s">
        <v>45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240</v>
      </c>
      <c r="AT112" s="227" t="s">
        <v>235</v>
      </c>
      <c r="AU112" s="227" t="s">
        <v>80</v>
      </c>
      <c r="AY112" s="20" t="s">
        <v>233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86</v>
      </c>
      <c r="BK112" s="228">
        <f>ROUND(I112*H112,2)</f>
        <v>0</v>
      </c>
      <c r="BL112" s="20" t="s">
        <v>240</v>
      </c>
      <c r="BM112" s="227" t="s">
        <v>465</v>
      </c>
    </row>
    <row r="113" s="2" customFormat="1" ht="16.5" customHeight="1">
      <c r="A113" s="41"/>
      <c r="B113" s="42"/>
      <c r="C113" s="216" t="s">
        <v>8</v>
      </c>
      <c r="D113" s="216" t="s">
        <v>235</v>
      </c>
      <c r="E113" s="217" t="s">
        <v>5074</v>
      </c>
      <c r="F113" s="218" t="s">
        <v>5075</v>
      </c>
      <c r="G113" s="219" t="s">
        <v>494</v>
      </c>
      <c r="H113" s="220">
        <v>1</v>
      </c>
      <c r="I113" s="221"/>
      <c r="J113" s="222">
        <f>ROUND(I113*H113,2)</f>
        <v>0</v>
      </c>
      <c r="K113" s="218" t="s">
        <v>342</v>
      </c>
      <c r="L113" s="47"/>
      <c r="M113" s="223" t="s">
        <v>21</v>
      </c>
      <c r="N113" s="224" t="s">
        <v>45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240</v>
      </c>
      <c r="AT113" s="227" t="s">
        <v>235</v>
      </c>
      <c r="AU113" s="227" t="s">
        <v>80</v>
      </c>
      <c r="AY113" s="20" t="s">
        <v>233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86</v>
      </c>
      <c r="BK113" s="228">
        <f>ROUND(I113*H113,2)</f>
        <v>0</v>
      </c>
      <c r="BL113" s="20" t="s">
        <v>240</v>
      </c>
      <c r="BM113" s="227" t="s">
        <v>569</v>
      </c>
    </row>
    <row r="114" s="2" customFormat="1" ht="21.75" customHeight="1">
      <c r="A114" s="41"/>
      <c r="B114" s="42"/>
      <c r="C114" s="216" t="s">
        <v>394</v>
      </c>
      <c r="D114" s="216" t="s">
        <v>235</v>
      </c>
      <c r="E114" s="217" t="s">
        <v>5076</v>
      </c>
      <c r="F114" s="218" t="s">
        <v>5077</v>
      </c>
      <c r="G114" s="219" t="s">
        <v>3393</v>
      </c>
      <c r="H114" s="220">
        <v>3</v>
      </c>
      <c r="I114" s="221"/>
      <c r="J114" s="222">
        <f>ROUND(I114*H114,2)</f>
        <v>0</v>
      </c>
      <c r="K114" s="218" t="s">
        <v>342</v>
      </c>
      <c r="L114" s="47"/>
      <c r="M114" s="223" t="s">
        <v>21</v>
      </c>
      <c r="N114" s="224" t="s">
        <v>45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240</v>
      </c>
      <c r="AT114" s="227" t="s">
        <v>235</v>
      </c>
      <c r="AU114" s="227" t="s">
        <v>80</v>
      </c>
      <c r="AY114" s="20" t="s">
        <v>233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86</v>
      </c>
      <c r="BK114" s="228">
        <f>ROUND(I114*H114,2)</f>
        <v>0</v>
      </c>
      <c r="BL114" s="20" t="s">
        <v>240</v>
      </c>
      <c r="BM114" s="227" t="s">
        <v>1081</v>
      </c>
    </row>
    <row r="115" s="2" customFormat="1" ht="37.8" customHeight="1">
      <c r="A115" s="41"/>
      <c r="B115" s="42"/>
      <c r="C115" s="216" t="s">
        <v>399</v>
      </c>
      <c r="D115" s="216" t="s">
        <v>235</v>
      </c>
      <c r="E115" s="217" t="s">
        <v>5078</v>
      </c>
      <c r="F115" s="218" t="s">
        <v>5079</v>
      </c>
      <c r="G115" s="219" t="s">
        <v>3393</v>
      </c>
      <c r="H115" s="220">
        <v>1</v>
      </c>
      <c r="I115" s="221"/>
      <c r="J115" s="222">
        <f>ROUND(I115*H115,2)</f>
        <v>0</v>
      </c>
      <c r="K115" s="218" t="s">
        <v>342</v>
      </c>
      <c r="L115" s="47"/>
      <c r="M115" s="223" t="s">
        <v>21</v>
      </c>
      <c r="N115" s="224" t="s">
        <v>45</v>
      </c>
      <c r="O115" s="87"/>
      <c r="P115" s="225">
        <f>O115*H115</f>
        <v>0</v>
      </c>
      <c r="Q115" s="225">
        <v>0</v>
      </c>
      <c r="R115" s="225">
        <f>Q115*H115</f>
        <v>0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240</v>
      </c>
      <c r="AT115" s="227" t="s">
        <v>235</v>
      </c>
      <c r="AU115" s="227" t="s">
        <v>80</v>
      </c>
      <c r="AY115" s="20" t="s">
        <v>233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86</v>
      </c>
      <c r="BK115" s="228">
        <f>ROUND(I115*H115,2)</f>
        <v>0</v>
      </c>
      <c r="BL115" s="20" t="s">
        <v>240</v>
      </c>
      <c r="BM115" s="227" t="s">
        <v>1099</v>
      </c>
    </row>
    <row r="116" s="2" customFormat="1" ht="37.8" customHeight="1">
      <c r="A116" s="41"/>
      <c r="B116" s="42"/>
      <c r="C116" s="216" t="s">
        <v>405</v>
      </c>
      <c r="D116" s="216" t="s">
        <v>235</v>
      </c>
      <c r="E116" s="217" t="s">
        <v>5080</v>
      </c>
      <c r="F116" s="218" t="s">
        <v>5081</v>
      </c>
      <c r="G116" s="219" t="s">
        <v>3393</v>
      </c>
      <c r="H116" s="220">
        <v>6</v>
      </c>
      <c r="I116" s="221"/>
      <c r="J116" s="222">
        <f>ROUND(I116*H116,2)</f>
        <v>0</v>
      </c>
      <c r="K116" s="218" t="s">
        <v>342</v>
      </c>
      <c r="L116" s="47"/>
      <c r="M116" s="223" t="s">
        <v>21</v>
      </c>
      <c r="N116" s="224" t="s">
        <v>45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240</v>
      </c>
      <c r="AT116" s="227" t="s">
        <v>235</v>
      </c>
      <c r="AU116" s="227" t="s">
        <v>80</v>
      </c>
      <c r="AY116" s="20" t="s">
        <v>233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86</v>
      </c>
      <c r="BK116" s="228">
        <f>ROUND(I116*H116,2)</f>
        <v>0</v>
      </c>
      <c r="BL116" s="20" t="s">
        <v>240</v>
      </c>
      <c r="BM116" s="227" t="s">
        <v>1109</v>
      </c>
    </row>
    <row r="117" s="2" customFormat="1" ht="37.8" customHeight="1">
      <c r="A117" s="41"/>
      <c r="B117" s="42"/>
      <c r="C117" s="216" t="s">
        <v>411</v>
      </c>
      <c r="D117" s="216" t="s">
        <v>235</v>
      </c>
      <c r="E117" s="217" t="s">
        <v>5082</v>
      </c>
      <c r="F117" s="218" t="s">
        <v>5083</v>
      </c>
      <c r="G117" s="219" t="s">
        <v>3393</v>
      </c>
      <c r="H117" s="220">
        <v>1</v>
      </c>
      <c r="I117" s="221"/>
      <c r="J117" s="222">
        <f>ROUND(I117*H117,2)</f>
        <v>0</v>
      </c>
      <c r="K117" s="218" t="s">
        <v>342</v>
      </c>
      <c r="L117" s="47"/>
      <c r="M117" s="223" t="s">
        <v>21</v>
      </c>
      <c r="N117" s="224" t="s">
        <v>45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240</v>
      </c>
      <c r="AT117" s="227" t="s">
        <v>235</v>
      </c>
      <c r="AU117" s="227" t="s">
        <v>80</v>
      </c>
      <c r="AY117" s="20" t="s">
        <v>233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86</v>
      </c>
      <c r="BK117" s="228">
        <f>ROUND(I117*H117,2)</f>
        <v>0</v>
      </c>
      <c r="BL117" s="20" t="s">
        <v>240</v>
      </c>
      <c r="BM117" s="227" t="s">
        <v>1118</v>
      </c>
    </row>
    <row r="118" s="2" customFormat="1" ht="37.8" customHeight="1">
      <c r="A118" s="41"/>
      <c r="B118" s="42"/>
      <c r="C118" s="216" t="s">
        <v>415</v>
      </c>
      <c r="D118" s="216" t="s">
        <v>235</v>
      </c>
      <c r="E118" s="217" t="s">
        <v>5084</v>
      </c>
      <c r="F118" s="218" t="s">
        <v>5085</v>
      </c>
      <c r="G118" s="219" t="s">
        <v>332</v>
      </c>
      <c r="H118" s="220">
        <v>10</v>
      </c>
      <c r="I118" s="221"/>
      <c r="J118" s="222">
        <f>ROUND(I118*H118,2)</f>
        <v>0</v>
      </c>
      <c r="K118" s="218" t="s">
        <v>342</v>
      </c>
      <c r="L118" s="47"/>
      <c r="M118" s="223" t="s">
        <v>21</v>
      </c>
      <c r="N118" s="224" t="s">
        <v>45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240</v>
      </c>
      <c r="AT118" s="227" t="s">
        <v>235</v>
      </c>
      <c r="AU118" s="227" t="s">
        <v>80</v>
      </c>
      <c r="AY118" s="20" t="s">
        <v>233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86</v>
      </c>
      <c r="BK118" s="228">
        <f>ROUND(I118*H118,2)</f>
        <v>0</v>
      </c>
      <c r="BL118" s="20" t="s">
        <v>240</v>
      </c>
      <c r="BM118" s="227" t="s">
        <v>1131</v>
      </c>
    </row>
    <row r="119" s="2" customFormat="1" ht="24.15" customHeight="1">
      <c r="A119" s="41"/>
      <c r="B119" s="42"/>
      <c r="C119" s="216" t="s">
        <v>7</v>
      </c>
      <c r="D119" s="216" t="s">
        <v>235</v>
      </c>
      <c r="E119" s="217" t="s">
        <v>5086</v>
      </c>
      <c r="F119" s="218" t="s">
        <v>5087</v>
      </c>
      <c r="G119" s="219" t="s">
        <v>3393</v>
      </c>
      <c r="H119" s="220">
        <v>4</v>
      </c>
      <c r="I119" s="221"/>
      <c r="J119" s="222">
        <f>ROUND(I119*H119,2)</f>
        <v>0</v>
      </c>
      <c r="K119" s="218" t="s">
        <v>342</v>
      </c>
      <c r="L119" s="47"/>
      <c r="M119" s="223" t="s">
        <v>21</v>
      </c>
      <c r="N119" s="224" t="s">
        <v>45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240</v>
      </c>
      <c r="AT119" s="227" t="s">
        <v>235</v>
      </c>
      <c r="AU119" s="227" t="s">
        <v>80</v>
      </c>
      <c r="AY119" s="20" t="s">
        <v>233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86</v>
      </c>
      <c r="BK119" s="228">
        <f>ROUND(I119*H119,2)</f>
        <v>0</v>
      </c>
      <c r="BL119" s="20" t="s">
        <v>240</v>
      </c>
      <c r="BM119" s="227" t="s">
        <v>1169</v>
      </c>
    </row>
    <row r="120" s="2" customFormat="1" ht="62.7" customHeight="1">
      <c r="A120" s="41"/>
      <c r="B120" s="42"/>
      <c r="C120" s="216" t="s">
        <v>422</v>
      </c>
      <c r="D120" s="216" t="s">
        <v>235</v>
      </c>
      <c r="E120" s="217" t="s">
        <v>5088</v>
      </c>
      <c r="F120" s="218" t="s">
        <v>5089</v>
      </c>
      <c r="G120" s="219" t="s">
        <v>332</v>
      </c>
      <c r="H120" s="220">
        <v>60</v>
      </c>
      <c r="I120" s="221"/>
      <c r="J120" s="222">
        <f>ROUND(I120*H120,2)</f>
        <v>0</v>
      </c>
      <c r="K120" s="218" t="s">
        <v>342</v>
      </c>
      <c r="L120" s="47"/>
      <c r="M120" s="223" t="s">
        <v>21</v>
      </c>
      <c r="N120" s="224" t="s">
        <v>45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240</v>
      </c>
      <c r="AT120" s="227" t="s">
        <v>235</v>
      </c>
      <c r="AU120" s="227" t="s">
        <v>80</v>
      </c>
      <c r="AY120" s="20" t="s">
        <v>233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86</v>
      </c>
      <c r="BK120" s="228">
        <f>ROUND(I120*H120,2)</f>
        <v>0</v>
      </c>
      <c r="BL120" s="20" t="s">
        <v>240</v>
      </c>
      <c r="BM120" s="227" t="s">
        <v>1183</v>
      </c>
    </row>
    <row r="121" s="2" customFormat="1" ht="55.5" customHeight="1">
      <c r="A121" s="41"/>
      <c r="B121" s="42"/>
      <c r="C121" s="216" t="s">
        <v>427</v>
      </c>
      <c r="D121" s="216" t="s">
        <v>235</v>
      </c>
      <c r="E121" s="217" t="s">
        <v>5090</v>
      </c>
      <c r="F121" s="218" t="s">
        <v>5091</v>
      </c>
      <c r="G121" s="219" t="s">
        <v>332</v>
      </c>
      <c r="H121" s="220">
        <v>30</v>
      </c>
      <c r="I121" s="221"/>
      <c r="J121" s="222">
        <f>ROUND(I121*H121,2)</f>
        <v>0</v>
      </c>
      <c r="K121" s="218" t="s">
        <v>342</v>
      </c>
      <c r="L121" s="47"/>
      <c r="M121" s="223" t="s">
        <v>21</v>
      </c>
      <c r="N121" s="224" t="s">
        <v>45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240</v>
      </c>
      <c r="AT121" s="227" t="s">
        <v>235</v>
      </c>
      <c r="AU121" s="227" t="s">
        <v>80</v>
      </c>
      <c r="AY121" s="20" t="s">
        <v>233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86</v>
      </c>
      <c r="BK121" s="228">
        <f>ROUND(I121*H121,2)</f>
        <v>0</v>
      </c>
      <c r="BL121" s="20" t="s">
        <v>240</v>
      </c>
      <c r="BM121" s="227" t="s">
        <v>1202</v>
      </c>
    </row>
    <row r="122" s="2" customFormat="1" ht="101.25" customHeight="1">
      <c r="A122" s="41"/>
      <c r="B122" s="42"/>
      <c r="C122" s="216" t="s">
        <v>431</v>
      </c>
      <c r="D122" s="216" t="s">
        <v>235</v>
      </c>
      <c r="E122" s="217" t="s">
        <v>5092</v>
      </c>
      <c r="F122" s="218" t="s">
        <v>5093</v>
      </c>
      <c r="G122" s="219" t="s">
        <v>3393</v>
      </c>
      <c r="H122" s="220">
        <v>1</v>
      </c>
      <c r="I122" s="221"/>
      <c r="J122" s="222">
        <f>ROUND(I122*H122,2)</f>
        <v>0</v>
      </c>
      <c r="K122" s="218" t="s">
        <v>342</v>
      </c>
      <c r="L122" s="47"/>
      <c r="M122" s="223" t="s">
        <v>21</v>
      </c>
      <c r="N122" s="224" t="s">
        <v>45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240</v>
      </c>
      <c r="AT122" s="227" t="s">
        <v>235</v>
      </c>
      <c r="AU122" s="227" t="s">
        <v>80</v>
      </c>
      <c r="AY122" s="20" t="s">
        <v>233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86</v>
      </c>
      <c r="BK122" s="228">
        <f>ROUND(I122*H122,2)</f>
        <v>0</v>
      </c>
      <c r="BL122" s="20" t="s">
        <v>240</v>
      </c>
      <c r="BM122" s="227" t="s">
        <v>1211</v>
      </c>
    </row>
    <row r="123" s="2" customFormat="1" ht="21.75" customHeight="1">
      <c r="A123" s="41"/>
      <c r="B123" s="42"/>
      <c r="C123" s="216" t="s">
        <v>436</v>
      </c>
      <c r="D123" s="216" t="s">
        <v>235</v>
      </c>
      <c r="E123" s="217" t="s">
        <v>5094</v>
      </c>
      <c r="F123" s="218" t="s">
        <v>5095</v>
      </c>
      <c r="G123" s="219" t="s">
        <v>494</v>
      </c>
      <c r="H123" s="220">
        <v>1</v>
      </c>
      <c r="I123" s="221"/>
      <c r="J123" s="222">
        <f>ROUND(I123*H123,2)</f>
        <v>0</v>
      </c>
      <c r="K123" s="218" t="s">
        <v>342</v>
      </c>
      <c r="L123" s="47"/>
      <c r="M123" s="223" t="s">
        <v>21</v>
      </c>
      <c r="N123" s="224" t="s">
        <v>45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240</v>
      </c>
      <c r="AT123" s="227" t="s">
        <v>235</v>
      </c>
      <c r="AU123" s="227" t="s">
        <v>80</v>
      </c>
      <c r="AY123" s="20" t="s">
        <v>233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86</v>
      </c>
      <c r="BK123" s="228">
        <f>ROUND(I123*H123,2)</f>
        <v>0</v>
      </c>
      <c r="BL123" s="20" t="s">
        <v>240</v>
      </c>
      <c r="BM123" s="227" t="s">
        <v>1226</v>
      </c>
    </row>
    <row r="124" s="2" customFormat="1" ht="24.15" customHeight="1">
      <c r="A124" s="41"/>
      <c r="B124" s="42"/>
      <c r="C124" s="216" t="s">
        <v>441</v>
      </c>
      <c r="D124" s="216" t="s">
        <v>235</v>
      </c>
      <c r="E124" s="217" t="s">
        <v>5096</v>
      </c>
      <c r="F124" s="218" t="s">
        <v>5097</v>
      </c>
      <c r="G124" s="219" t="s">
        <v>494</v>
      </c>
      <c r="H124" s="220">
        <v>1</v>
      </c>
      <c r="I124" s="221"/>
      <c r="J124" s="222">
        <f>ROUND(I124*H124,2)</f>
        <v>0</v>
      </c>
      <c r="K124" s="218" t="s">
        <v>342</v>
      </c>
      <c r="L124" s="47"/>
      <c r="M124" s="223" t="s">
        <v>21</v>
      </c>
      <c r="N124" s="224" t="s">
        <v>45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240</v>
      </c>
      <c r="AT124" s="227" t="s">
        <v>235</v>
      </c>
      <c r="AU124" s="227" t="s">
        <v>80</v>
      </c>
      <c r="AY124" s="20" t="s">
        <v>233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86</v>
      </c>
      <c r="BK124" s="228">
        <f>ROUND(I124*H124,2)</f>
        <v>0</v>
      </c>
      <c r="BL124" s="20" t="s">
        <v>240</v>
      </c>
      <c r="BM124" s="227" t="s">
        <v>1238</v>
      </c>
    </row>
    <row r="125" s="2" customFormat="1" ht="24.15" customHeight="1">
      <c r="A125" s="41"/>
      <c r="B125" s="42"/>
      <c r="C125" s="216" t="s">
        <v>447</v>
      </c>
      <c r="D125" s="216" t="s">
        <v>235</v>
      </c>
      <c r="E125" s="217" t="s">
        <v>5098</v>
      </c>
      <c r="F125" s="218" t="s">
        <v>5099</v>
      </c>
      <c r="G125" s="219" t="s">
        <v>494</v>
      </c>
      <c r="H125" s="220">
        <v>1</v>
      </c>
      <c r="I125" s="221"/>
      <c r="J125" s="222">
        <f>ROUND(I125*H125,2)</f>
        <v>0</v>
      </c>
      <c r="K125" s="218" t="s">
        <v>342</v>
      </c>
      <c r="L125" s="47"/>
      <c r="M125" s="223" t="s">
        <v>21</v>
      </c>
      <c r="N125" s="224" t="s">
        <v>45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240</v>
      </c>
      <c r="AT125" s="227" t="s">
        <v>235</v>
      </c>
      <c r="AU125" s="227" t="s">
        <v>80</v>
      </c>
      <c r="AY125" s="20" t="s">
        <v>233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86</v>
      </c>
      <c r="BK125" s="228">
        <f>ROUND(I125*H125,2)</f>
        <v>0</v>
      </c>
      <c r="BL125" s="20" t="s">
        <v>240</v>
      </c>
      <c r="BM125" s="227" t="s">
        <v>765</v>
      </c>
    </row>
    <row r="126" s="2" customFormat="1" ht="24.15" customHeight="1">
      <c r="A126" s="41"/>
      <c r="B126" s="42"/>
      <c r="C126" s="216" t="s">
        <v>451</v>
      </c>
      <c r="D126" s="216" t="s">
        <v>235</v>
      </c>
      <c r="E126" s="217" t="s">
        <v>5100</v>
      </c>
      <c r="F126" s="218" t="s">
        <v>5101</v>
      </c>
      <c r="G126" s="219" t="s">
        <v>3393</v>
      </c>
      <c r="H126" s="220">
        <v>1</v>
      </c>
      <c r="I126" s="221"/>
      <c r="J126" s="222">
        <f>ROUND(I126*H126,2)</f>
        <v>0</v>
      </c>
      <c r="K126" s="218" t="s">
        <v>342</v>
      </c>
      <c r="L126" s="47"/>
      <c r="M126" s="223" t="s">
        <v>21</v>
      </c>
      <c r="N126" s="224" t="s">
        <v>45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240</v>
      </c>
      <c r="AT126" s="227" t="s">
        <v>235</v>
      </c>
      <c r="AU126" s="227" t="s">
        <v>80</v>
      </c>
      <c r="AY126" s="20" t="s">
        <v>233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86</v>
      </c>
      <c r="BK126" s="228">
        <f>ROUND(I126*H126,2)</f>
        <v>0</v>
      </c>
      <c r="BL126" s="20" t="s">
        <v>240</v>
      </c>
      <c r="BM126" s="227" t="s">
        <v>1277</v>
      </c>
    </row>
    <row r="127" s="2" customFormat="1" ht="24.15" customHeight="1">
      <c r="A127" s="41"/>
      <c r="B127" s="42"/>
      <c r="C127" s="216" t="s">
        <v>456</v>
      </c>
      <c r="D127" s="216" t="s">
        <v>235</v>
      </c>
      <c r="E127" s="217" t="s">
        <v>5102</v>
      </c>
      <c r="F127" s="218" t="s">
        <v>5103</v>
      </c>
      <c r="G127" s="219" t="s">
        <v>3393</v>
      </c>
      <c r="H127" s="220">
        <v>1</v>
      </c>
      <c r="I127" s="221"/>
      <c r="J127" s="222">
        <f>ROUND(I127*H127,2)</f>
        <v>0</v>
      </c>
      <c r="K127" s="218" t="s">
        <v>342</v>
      </c>
      <c r="L127" s="47"/>
      <c r="M127" s="223" t="s">
        <v>21</v>
      </c>
      <c r="N127" s="224" t="s">
        <v>45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240</v>
      </c>
      <c r="AT127" s="227" t="s">
        <v>235</v>
      </c>
      <c r="AU127" s="227" t="s">
        <v>80</v>
      </c>
      <c r="AY127" s="20" t="s">
        <v>233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86</v>
      </c>
      <c r="BK127" s="228">
        <f>ROUND(I127*H127,2)</f>
        <v>0</v>
      </c>
      <c r="BL127" s="20" t="s">
        <v>240</v>
      </c>
      <c r="BM127" s="227" t="s">
        <v>1297</v>
      </c>
    </row>
    <row r="128" s="2" customFormat="1" ht="55.5" customHeight="1">
      <c r="A128" s="41"/>
      <c r="B128" s="42"/>
      <c r="C128" s="216" t="s">
        <v>465</v>
      </c>
      <c r="D128" s="216" t="s">
        <v>235</v>
      </c>
      <c r="E128" s="217" t="s">
        <v>5104</v>
      </c>
      <c r="F128" s="218" t="s">
        <v>5105</v>
      </c>
      <c r="G128" s="219" t="s">
        <v>3393</v>
      </c>
      <c r="H128" s="220">
        <v>2</v>
      </c>
      <c r="I128" s="221"/>
      <c r="J128" s="222">
        <f>ROUND(I128*H128,2)</f>
        <v>0</v>
      </c>
      <c r="K128" s="218" t="s">
        <v>342</v>
      </c>
      <c r="L128" s="47"/>
      <c r="M128" s="223" t="s">
        <v>21</v>
      </c>
      <c r="N128" s="224" t="s">
        <v>45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240</v>
      </c>
      <c r="AT128" s="227" t="s">
        <v>235</v>
      </c>
      <c r="AU128" s="227" t="s">
        <v>80</v>
      </c>
      <c r="AY128" s="20" t="s">
        <v>233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86</v>
      </c>
      <c r="BK128" s="228">
        <f>ROUND(I128*H128,2)</f>
        <v>0</v>
      </c>
      <c r="BL128" s="20" t="s">
        <v>240</v>
      </c>
      <c r="BM128" s="227" t="s">
        <v>1307</v>
      </c>
    </row>
    <row r="129" s="2" customFormat="1" ht="55.5" customHeight="1">
      <c r="A129" s="41"/>
      <c r="B129" s="42"/>
      <c r="C129" s="216" t="s">
        <v>470</v>
      </c>
      <c r="D129" s="216" t="s">
        <v>235</v>
      </c>
      <c r="E129" s="217" t="s">
        <v>5106</v>
      </c>
      <c r="F129" s="218" t="s">
        <v>5107</v>
      </c>
      <c r="G129" s="219" t="s">
        <v>3393</v>
      </c>
      <c r="H129" s="220">
        <v>2</v>
      </c>
      <c r="I129" s="221"/>
      <c r="J129" s="222">
        <f>ROUND(I129*H129,2)</f>
        <v>0</v>
      </c>
      <c r="K129" s="218" t="s">
        <v>342</v>
      </c>
      <c r="L129" s="47"/>
      <c r="M129" s="223" t="s">
        <v>21</v>
      </c>
      <c r="N129" s="224" t="s">
        <v>45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240</v>
      </c>
      <c r="AT129" s="227" t="s">
        <v>235</v>
      </c>
      <c r="AU129" s="227" t="s">
        <v>80</v>
      </c>
      <c r="AY129" s="20" t="s">
        <v>233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86</v>
      </c>
      <c r="BK129" s="228">
        <f>ROUND(I129*H129,2)</f>
        <v>0</v>
      </c>
      <c r="BL129" s="20" t="s">
        <v>240</v>
      </c>
      <c r="BM129" s="227" t="s">
        <v>1318</v>
      </c>
    </row>
    <row r="130" s="2" customFormat="1">
      <c r="A130" s="41"/>
      <c r="B130" s="42"/>
      <c r="C130" s="43"/>
      <c r="D130" s="236" t="s">
        <v>409</v>
      </c>
      <c r="E130" s="43"/>
      <c r="F130" s="281" t="s">
        <v>5108</v>
      </c>
      <c r="G130" s="43"/>
      <c r="H130" s="43"/>
      <c r="I130" s="231"/>
      <c r="J130" s="43"/>
      <c r="K130" s="43"/>
      <c r="L130" s="47"/>
      <c r="M130" s="232"/>
      <c r="N130" s="233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409</v>
      </c>
      <c r="AU130" s="20" t="s">
        <v>80</v>
      </c>
    </row>
    <row r="131" s="2" customFormat="1" ht="90" customHeight="1">
      <c r="A131" s="41"/>
      <c r="B131" s="42"/>
      <c r="C131" s="216" t="s">
        <v>569</v>
      </c>
      <c r="D131" s="216" t="s">
        <v>235</v>
      </c>
      <c r="E131" s="217" t="s">
        <v>5109</v>
      </c>
      <c r="F131" s="218" t="s">
        <v>5110</v>
      </c>
      <c r="G131" s="219" t="s">
        <v>3393</v>
      </c>
      <c r="H131" s="220">
        <v>1</v>
      </c>
      <c r="I131" s="221"/>
      <c r="J131" s="222">
        <f>ROUND(I131*H131,2)</f>
        <v>0</v>
      </c>
      <c r="K131" s="218" t="s">
        <v>342</v>
      </c>
      <c r="L131" s="47"/>
      <c r="M131" s="223" t="s">
        <v>21</v>
      </c>
      <c r="N131" s="224" t="s">
        <v>45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240</v>
      </c>
      <c r="AT131" s="227" t="s">
        <v>235</v>
      </c>
      <c r="AU131" s="227" t="s">
        <v>80</v>
      </c>
      <c r="AY131" s="20" t="s">
        <v>233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86</v>
      </c>
      <c r="BK131" s="228">
        <f>ROUND(I131*H131,2)</f>
        <v>0</v>
      </c>
      <c r="BL131" s="20" t="s">
        <v>240</v>
      </c>
      <c r="BM131" s="227" t="s">
        <v>1330</v>
      </c>
    </row>
    <row r="132" s="2" customFormat="1" ht="24.15" customHeight="1">
      <c r="A132" s="41"/>
      <c r="B132" s="42"/>
      <c r="C132" s="216" t="s">
        <v>1076</v>
      </c>
      <c r="D132" s="216" t="s">
        <v>235</v>
      </c>
      <c r="E132" s="217" t="s">
        <v>5111</v>
      </c>
      <c r="F132" s="218" t="s">
        <v>5112</v>
      </c>
      <c r="G132" s="219" t="s">
        <v>3393</v>
      </c>
      <c r="H132" s="220">
        <v>1</v>
      </c>
      <c r="I132" s="221"/>
      <c r="J132" s="222">
        <f>ROUND(I132*H132,2)</f>
        <v>0</v>
      </c>
      <c r="K132" s="218" t="s">
        <v>342</v>
      </c>
      <c r="L132" s="47"/>
      <c r="M132" s="223" t="s">
        <v>21</v>
      </c>
      <c r="N132" s="224" t="s">
        <v>45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240</v>
      </c>
      <c r="AT132" s="227" t="s">
        <v>235</v>
      </c>
      <c r="AU132" s="227" t="s">
        <v>80</v>
      </c>
      <c r="AY132" s="20" t="s">
        <v>233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86</v>
      </c>
      <c r="BK132" s="228">
        <f>ROUND(I132*H132,2)</f>
        <v>0</v>
      </c>
      <c r="BL132" s="20" t="s">
        <v>240</v>
      </c>
      <c r="BM132" s="227" t="s">
        <v>1343</v>
      </c>
    </row>
    <row r="133" s="12" customFormat="1" ht="22.8" customHeight="1">
      <c r="A133" s="12"/>
      <c r="B133" s="200"/>
      <c r="C133" s="201"/>
      <c r="D133" s="202" t="s">
        <v>72</v>
      </c>
      <c r="E133" s="214" t="s">
        <v>521</v>
      </c>
      <c r="F133" s="214" t="s">
        <v>5113</v>
      </c>
      <c r="G133" s="201"/>
      <c r="H133" s="201"/>
      <c r="I133" s="204"/>
      <c r="J133" s="215">
        <f>BK133</f>
        <v>0</v>
      </c>
      <c r="K133" s="201"/>
      <c r="L133" s="206"/>
      <c r="M133" s="207"/>
      <c r="N133" s="208"/>
      <c r="O133" s="208"/>
      <c r="P133" s="209">
        <f>SUM(P134:P143)</f>
        <v>0</v>
      </c>
      <c r="Q133" s="208"/>
      <c r="R133" s="209">
        <f>SUM(R134:R143)</f>
        <v>0</v>
      </c>
      <c r="S133" s="208"/>
      <c r="T133" s="210">
        <f>SUM(T134:T143)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1" t="s">
        <v>80</v>
      </c>
      <c r="AT133" s="212" t="s">
        <v>72</v>
      </c>
      <c r="AU133" s="212" t="s">
        <v>80</v>
      </c>
      <c r="AY133" s="211" t="s">
        <v>233</v>
      </c>
      <c r="BK133" s="213">
        <f>SUM(BK134:BK143)</f>
        <v>0</v>
      </c>
    </row>
    <row r="134" s="2" customFormat="1" ht="78" customHeight="1">
      <c r="A134" s="41"/>
      <c r="B134" s="42"/>
      <c r="C134" s="216" t="s">
        <v>1081</v>
      </c>
      <c r="D134" s="216" t="s">
        <v>235</v>
      </c>
      <c r="E134" s="217" t="s">
        <v>5114</v>
      </c>
      <c r="F134" s="218" t="s">
        <v>5115</v>
      </c>
      <c r="G134" s="219" t="s">
        <v>3393</v>
      </c>
      <c r="H134" s="220">
        <v>1</v>
      </c>
      <c r="I134" s="221"/>
      <c r="J134" s="222">
        <f>ROUND(I134*H134,2)</f>
        <v>0</v>
      </c>
      <c r="K134" s="218" t="s">
        <v>342</v>
      </c>
      <c r="L134" s="47"/>
      <c r="M134" s="223" t="s">
        <v>21</v>
      </c>
      <c r="N134" s="224" t="s">
        <v>45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240</v>
      </c>
      <c r="AT134" s="227" t="s">
        <v>235</v>
      </c>
      <c r="AU134" s="227" t="s">
        <v>86</v>
      </c>
      <c r="AY134" s="20" t="s">
        <v>233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86</v>
      </c>
      <c r="BK134" s="228">
        <f>ROUND(I134*H134,2)</f>
        <v>0</v>
      </c>
      <c r="BL134" s="20" t="s">
        <v>240</v>
      </c>
      <c r="BM134" s="227" t="s">
        <v>1357</v>
      </c>
    </row>
    <row r="135" s="2" customFormat="1" ht="24.15" customHeight="1">
      <c r="A135" s="41"/>
      <c r="B135" s="42"/>
      <c r="C135" s="216" t="s">
        <v>1086</v>
      </c>
      <c r="D135" s="216" t="s">
        <v>235</v>
      </c>
      <c r="E135" s="217" t="s">
        <v>5116</v>
      </c>
      <c r="F135" s="218" t="s">
        <v>5117</v>
      </c>
      <c r="G135" s="219" t="s">
        <v>3393</v>
      </c>
      <c r="H135" s="220">
        <v>5</v>
      </c>
      <c r="I135" s="221"/>
      <c r="J135" s="222">
        <f>ROUND(I135*H135,2)</f>
        <v>0</v>
      </c>
      <c r="K135" s="218" t="s">
        <v>342</v>
      </c>
      <c r="L135" s="47"/>
      <c r="M135" s="223" t="s">
        <v>21</v>
      </c>
      <c r="N135" s="224" t="s">
        <v>45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240</v>
      </c>
      <c r="AT135" s="227" t="s">
        <v>235</v>
      </c>
      <c r="AU135" s="227" t="s">
        <v>86</v>
      </c>
      <c r="AY135" s="20" t="s">
        <v>233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86</v>
      </c>
      <c r="BK135" s="228">
        <f>ROUND(I135*H135,2)</f>
        <v>0</v>
      </c>
      <c r="BL135" s="20" t="s">
        <v>240</v>
      </c>
      <c r="BM135" s="227" t="s">
        <v>1367</v>
      </c>
    </row>
    <row r="136" s="2" customFormat="1" ht="55.5" customHeight="1">
      <c r="A136" s="41"/>
      <c r="B136" s="42"/>
      <c r="C136" s="216" t="s">
        <v>1099</v>
      </c>
      <c r="D136" s="216" t="s">
        <v>235</v>
      </c>
      <c r="E136" s="217" t="s">
        <v>5118</v>
      </c>
      <c r="F136" s="218" t="s">
        <v>5119</v>
      </c>
      <c r="G136" s="219" t="s">
        <v>3393</v>
      </c>
      <c r="H136" s="220">
        <v>1</v>
      </c>
      <c r="I136" s="221"/>
      <c r="J136" s="222">
        <f>ROUND(I136*H136,2)</f>
        <v>0</v>
      </c>
      <c r="K136" s="218" t="s">
        <v>342</v>
      </c>
      <c r="L136" s="47"/>
      <c r="M136" s="223" t="s">
        <v>21</v>
      </c>
      <c r="N136" s="224" t="s">
        <v>45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240</v>
      </c>
      <c r="AT136" s="227" t="s">
        <v>235</v>
      </c>
      <c r="AU136" s="227" t="s">
        <v>86</v>
      </c>
      <c r="AY136" s="20" t="s">
        <v>233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86</v>
      </c>
      <c r="BK136" s="228">
        <f>ROUND(I136*H136,2)</f>
        <v>0</v>
      </c>
      <c r="BL136" s="20" t="s">
        <v>240</v>
      </c>
      <c r="BM136" s="227" t="s">
        <v>1384</v>
      </c>
    </row>
    <row r="137" s="2" customFormat="1" ht="37.8" customHeight="1">
      <c r="A137" s="41"/>
      <c r="B137" s="42"/>
      <c r="C137" s="216" t="s">
        <v>1104</v>
      </c>
      <c r="D137" s="216" t="s">
        <v>235</v>
      </c>
      <c r="E137" s="217" t="s">
        <v>5120</v>
      </c>
      <c r="F137" s="218" t="s">
        <v>5121</v>
      </c>
      <c r="G137" s="219" t="s">
        <v>494</v>
      </c>
      <c r="H137" s="220">
        <v>1</v>
      </c>
      <c r="I137" s="221"/>
      <c r="J137" s="222">
        <f>ROUND(I137*H137,2)</f>
        <v>0</v>
      </c>
      <c r="K137" s="218" t="s">
        <v>342</v>
      </c>
      <c r="L137" s="47"/>
      <c r="M137" s="223" t="s">
        <v>21</v>
      </c>
      <c r="N137" s="224" t="s">
        <v>45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240</v>
      </c>
      <c r="AT137" s="227" t="s">
        <v>235</v>
      </c>
      <c r="AU137" s="227" t="s">
        <v>86</v>
      </c>
      <c r="AY137" s="20" t="s">
        <v>233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86</v>
      </c>
      <c r="BK137" s="228">
        <f>ROUND(I137*H137,2)</f>
        <v>0</v>
      </c>
      <c r="BL137" s="20" t="s">
        <v>240</v>
      </c>
      <c r="BM137" s="227" t="s">
        <v>1406</v>
      </c>
    </row>
    <row r="138" s="2" customFormat="1" ht="24.15" customHeight="1">
      <c r="A138" s="41"/>
      <c r="B138" s="42"/>
      <c r="C138" s="216" t="s">
        <v>1109</v>
      </c>
      <c r="D138" s="216" t="s">
        <v>235</v>
      </c>
      <c r="E138" s="217" t="s">
        <v>5122</v>
      </c>
      <c r="F138" s="218" t="s">
        <v>5123</v>
      </c>
      <c r="G138" s="219" t="s">
        <v>494</v>
      </c>
      <c r="H138" s="220">
        <v>1</v>
      </c>
      <c r="I138" s="221"/>
      <c r="J138" s="222">
        <f>ROUND(I138*H138,2)</f>
        <v>0</v>
      </c>
      <c r="K138" s="218" t="s">
        <v>342</v>
      </c>
      <c r="L138" s="47"/>
      <c r="M138" s="223" t="s">
        <v>21</v>
      </c>
      <c r="N138" s="224" t="s">
        <v>45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240</v>
      </c>
      <c r="AT138" s="227" t="s">
        <v>235</v>
      </c>
      <c r="AU138" s="227" t="s">
        <v>86</v>
      </c>
      <c r="AY138" s="20" t="s">
        <v>233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86</v>
      </c>
      <c r="BK138" s="228">
        <f>ROUND(I138*H138,2)</f>
        <v>0</v>
      </c>
      <c r="BL138" s="20" t="s">
        <v>240</v>
      </c>
      <c r="BM138" s="227" t="s">
        <v>1417</v>
      </c>
    </row>
    <row r="139" s="2" customFormat="1" ht="24.15" customHeight="1">
      <c r="A139" s="41"/>
      <c r="B139" s="42"/>
      <c r="C139" s="216" t="s">
        <v>1114</v>
      </c>
      <c r="D139" s="216" t="s">
        <v>235</v>
      </c>
      <c r="E139" s="217" t="s">
        <v>5124</v>
      </c>
      <c r="F139" s="218" t="s">
        <v>5125</v>
      </c>
      <c r="G139" s="219" t="s">
        <v>494</v>
      </c>
      <c r="H139" s="220">
        <v>1</v>
      </c>
      <c r="I139" s="221"/>
      <c r="J139" s="222">
        <f>ROUND(I139*H139,2)</f>
        <v>0</v>
      </c>
      <c r="K139" s="218" t="s">
        <v>342</v>
      </c>
      <c r="L139" s="47"/>
      <c r="M139" s="223" t="s">
        <v>21</v>
      </c>
      <c r="N139" s="224" t="s">
        <v>45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240</v>
      </c>
      <c r="AT139" s="227" t="s">
        <v>235</v>
      </c>
      <c r="AU139" s="227" t="s">
        <v>86</v>
      </c>
      <c r="AY139" s="20" t="s">
        <v>233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86</v>
      </c>
      <c r="BK139" s="228">
        <f>ROUND(I139*H139,2)</f>
        <v>0</v>
      </c>
      <c r="BL139" s="20" t="s">
        <v>240</v>
      </c>
      <c r="BM139" s="227" t="s">
        <v>1433</v>
      </c>
    </row>
    <row r="140" s="2" customFormat="1" ht="24.15" customHeight="1">
      <c r="A140" s="41"/>
      <c r="B140" s="42"/>
      <c r="C140" s="216" t="s">
        <v>1118</v>
      </c>
      <c r="D140" s="216" t="s">
        <v>235</v>
      </c>
      <c r="E140" s="217" t="s">
        <v>5126</v>
      </c>
      <c r="F140" s="218" t="s">
        <v>5127</v>
      </c>
      <c r="G140" s="219" t="s">
        <v>3393</v>
      </c>
      <c r="H140" s="220">
        <v>2</v>
      </c>
      <c r="I140" s="221"/>
      <c r="J140" s="222">
        <f>ROUND(I140*H140,2)</f>
        <v>0</v>
      </c>
      <c r="K140" s="218" t="s">
        <v>342</v>
      </c>
      <c r="L140" s="47"/>
      <c r="M140" s="223" t="s">
        <v>21</v>
      </c>
      <c r="N140" s="224" t="s">
        <v>45</v>
      </c>
      <c r="O140" s="87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240</v>
      </c>
      <c r="AT140" s="227" t="s">
        <v>235</v>
      </c>
      <c r="AU140" s="227" t="s">
        <v>86</v>
      </c>
      <c r="AY140" s="20" t="s">
        <v>233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86</v>
      </c>
      <c r="BK140" s="228">
        <f>ROUND(I140*H140,2)</f>
        <v>0</v>
      </c>
      <c r="BL140" s="20" t="s">
        <v>240</v>
      </c>
      <c r="BM140" s="227" t="s">
        <v>1445</v>
      </c>
    </row>
    <row r="141" s="2" customFormat="1" ht="21.75" customHeight="1">
      <c r="A141" s="41"/>
      <c r="B141" s="42"/>
      <c r="C141" s="216" t="s">
        <v>1126</v>
      </c>
      <c r="D141" s="216" t="s">
        <v>235</v>
      </c>
      <c r="E141" s="217" t="s">
        <v>5128</v>
      </c>
      <c r="F141" s="218" t="s">
        <v>5129</v>
      </c>
      <c r="G141" s="219" t="s">
        <v>494</v>
      </c>
      <c r="H141" s="220">
        <v>3</v>
      </c>
      <c r="I141" s="221"/>
      <c r="J141" s="222">
        <f>ROUND(I141*H141,2)</f>
        <v>0</v>
      </c>
      <c r="K141" s="218" t="s">
        <v>342</v>
      </c>
      <c r="L141" s="47"/>
      <c r="M141" s="223" t="s">
        <v>21</v>
      </c>
      <c r="N141" s="224" t="s">
        <v>45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240</v>
      </c>
      <c r="AT141" s="227" t="s">
        <v>235</v>
      </c>
      <c r="AU141" s="227" t="s">
        <v>86</v>
      </c>
      <c r="AY141" s="20" t="s">
        <v>233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86</v>
      </c>
      <c r="BK141" s="228">
        <f>ROUND(I141*H141,2)</f>
        <v>0</v>
      </c>
      <c r="BL141" s="20" t="s">
        <v>240</v>
      </c>
      <c r="BM141" s="227" t="s">
        <v>1456</v>
      </c>
    </row>
    <row r="142" s="2" customFormat="1" ht="21.75" customHeight="1">
      <c r="A142" s="41"/>
      <c r="B142" s="42"/>
      <c r="C142" s="216" t="s">
        <v>1131</v>
      </c>
      <c r="D142" s="216" t="s">
        <v>235</v>
      </c>
      <c r="E142" s="217" t="s">
        <v>5130</v>
      </c>
      <c r="F142" s="218" t="s">
        <v>5131</v>
      </c>
      <c r="G142" s="219" t="s">
        <v>494</v>
      </c>
      <c r="H142" s="220">
        <v>2</v>
      </c>
      <c r="I142" s="221"/>
      <c r="J142" s="222">
        <f>ROUND(I142*H142,2)</f>
        <v>0</v>
      </c>
      <c r="K142" s="218" t="s">
        <v>342</v>
      </c>
      <c r="L142" s="47"/>
      <c r="M142" s="223" t="s">
        <v>21</v>
      </c>
      <c r="N142" s="224" t="s">
        <v>45</v>
      </c>
      <c r="O142" s="87"/>
      <c r="P142" s="225">
        <f>O142*H142</f>
        <v>0</v>
      </c>
      <c r="Q142" s="225">
        <v>0</v>
      </c>
      <c r="R142" s="225">
        <f>Q142*H142</f>
        <v>0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240</v>
      </c>
      <c r="AT142" s="227" t="s">
        <v>235</v>
      </c>
      <c r="AU142" s="227" t="s">
        <v>86</v>
      </c>
      <c r="AY142" s="20" t="s">
        <v>233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86</v>
      </c>
      <c r="BK142" s="228">
        <f>ROUND(I142*H142,2)</f>
        <v>0</v>
      </c>
      <c r="BL142" s="20" t="s">
        <v>240</v>
      </c>
      <c r="BM142" s="227" t="s">
        <v>1469</v>
      </c>
    </row>
    <row r="143" s="2" customFormat="1" ht="44.25" customHeight="1">
      <c r="A143" s="41"/>
      <c r="B143" s="42"/>
      <c r="C143" s="216" t="s">
        <v>1164</v>
      </c>
      <c r="D143" s="216" t="s">
        <v>235</v>
      </c>
      <c r="E143" s="217" t="s">
        <v>5132</v>
      </c>
      <c r="F143" s="218" t="s">
        <v>5133</v>
      </c>
      <c r="G143" s="219" t="s">
        <v>3393</v>
      </c>
      <c r="H143" s="220">
        <v>1</v>
      </c>
      <c r="I143" s="221"/>
      <c r="J143" s="222">
        <f>ROUND(I143*H143,2)</f>
        <v>0</v>
      </c>
      <c r="K143" s="218" t="s">
        <v>342</v>
      </c>
      <c r="L143" s="47"/>
      <c r="M143" s="223" t="s">
        <v>21</v>
      </c>
      <c r="N143" s="224" t="s">
        <v>45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240</v>
      </c>
      <c r="AT143" s="227" t="s">
        <v>235</v>
      </c>
      <c r="AU143" s="227" t="s">
        <v>86</v>
      </c>
      <c r="AY143" s="20" t="s">
        <v>233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86</v>
      </c>
      <c r="BK143" s="228">
        <f>ROUND(I143*H143,2)</f>
        <v>0</v>
      </c>
      <c r="BL143" s="20" t="s">
        <v>240</v>
      </c>
      <c r="BM143" s="227" t="s">
        <v>1482</v>
      </c>
    </row>
    <row r="144" s="12" customFormat="1" ht="25.92" customHeight="1">
      <c r="A144" s="12"/>
      <c r="B144" s="200"/>
      <c r="C144" s="201"/>
      <c r="D144" s="202" t="s">
        <v>72</v>
      </c>
      <c r="E144" s="203" t="s">
        <v>481</v>
      </c>
      <c r="F144" s="203" t="s">
        <v>5134</v>
      </c>
      <c r="G144" s="201"/>
      <c r="H144" s="201"/>
      <c r="I144" s="204"/>
      <c r="J144" s="205">
        <f>BK144</f>
        <v>0</v>
      </c>
      <c r="K144" s="201"/>
      <c r="L144" s="206"/>
      <c r="M144" s="207"/>
      <c r="N144" s="208"/>
      <c r="O144" s="208"/>
      <c r="P144" s="209">
        <f>SUM(P145:P153)</f>
        <v>0</v>
      </c>
      <c r="Q144" s="208"/>
      <c r="R144" s="209">
        <f>SUM(R145:R153)</f>
        <v>0</v>
      </c>
      <c r="S144" s="208"/>
      <c r="T144" s="210">
        <f>SUM(T145:T153)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11" t="s">
        <v>80</v>
      </c>
      <c r="AT144" s="212" t="s">
        <v>72</v>
      </c>
      <c r="AU144" s="212" t="s">
        <v>73</v>
      </c>
      <c r="AY144" s="211" t="s">
        <v>233</v>
      </c>
      <c r="BK144" s="213">
        <f>SUM(BK145:BK153)</f>
        <v>0</v>
      </c>
    </row>
    <row r="145" s="2" customFormat="1" ht="24.15" customHeight="1">
      <c r="A145" s="41"/>
      <c r="B145" s="42"/>
      <c r="C145" s="216" t="s">
        <v>1169</v>
      </c>
      <c r="D145" s="216" t="s">
        <v>235</v>
      </c>
      <c r="E145" s="217" t="s">
        <v>5135</v>
      </c>
      <c r="F145" s="218" t="s">
        <v>5136</v>
      </c>
      <c r="G145" s="219" t="s">
        <v>3393</v>
      </c>
      <c r="H145" s="220">
        <v>2</v>
      </c>
      <c r="I145" s="221"/>
      <c r="J145" s="222">
        <f>ROUND(I145*H145,2)</f>
        <v>0</v>
      </c>
      <c r="K145" s="218" t="s">
        <v>342</v>
      </c>
      <c r="L145" s="47"/>
      <c r="M145" s="223" t="s">
        <v>21</v>
      </c>
      <c r="N145" s="224" t="s">
        <v>45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240</v>
      </c>
      <c r="AT145" s="227" t="s">
        <v>235</v>
      </c>
      <c r="AU145" s="227" t="s">
        <v>80</v>
      </c>
      <c r="AY145" s="20" t="s">
        <v>233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86</v>
      </c>
      <c r="BK145" s="228">
        <f>ROUND(I145*H145,2)</f>
        <v>0</v>
      </c>
      <c r="BL145" s="20" t="s">
        <v>240</v>
      </c>
      <c r="BM145" s="227" t="s">
        <v>1492</v>
      </c>
    </row>
    <row r="146" s="2" customFormat="1" ht="37.8" customHeight="1">
      <c r="A146" s="41"/>
      <c r="B146" s="42"/>
      <c r="C146" s="216" t="s">
        <v>1174</v>
      </c>
      <c r="D146" s="216" t="s">
        <v>235</v>
      </c>
      <c r="E146" s="217" t="s">
        <v>5137</v>
      </c>
      <c r="F146" s="218" t="s">
        <v>5138</v>
      </c>
      <c r="G146" s="219" t="s">
        <v>3393</v>
      </c>
      <c r="H146" s="220">
        <v>12</v>
      </c>
      <c r="I146" s="221"/>
      <c r="J146" s="222">
        <f>ROUND(I146*H146,2)</f>
        <v>0</v>
      </c>
      <c r="K146" s="218" t="s">
        <v>342</v>
      </c>
      <c r="L146" s="47"/>
      <c r="M146" s="223" t="s">
        <v>21</v>
      </c>
      <c r="N146" s="224" t="s">
        <v>45</v>
      </c>
      <c r="O146" s="87"/>
      <c r="P146" s="225">
        <f>O146*H146</f>
        <v>0</v>
      </c>
      <c r="Q146" s="225">
        <v>0</v>
      </c>
      <c r="R146" s="225">
        <f>Q146*H146</f>
        <v>0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240</v>
      </c>
      <c r="AT146" s="227" t="s">
        <v>235</v>
      </c>
      <c r="AU146" s="227" t="s">
        <v>80</v>
      </c>
      <c r="AY146" s="20" t="s">
        <v>233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86</v>
      </c>
      <c r="BK146" s="228">
        <f>ROUND(I146*H146,2)</f>
        <v>0</v>
      </c>
      <c r="BL146" s="20" t="s">
        <v>240</v>
      </c>
      <c r="BM146" s="227" t="s">
        <v>1510</v>
      </c>
    </row>
    <row r="147" s="2" customFormat="1" ht="37.8" customHeight="1">
      <c r="A147" s="41"/>
      <c r="B147" s="42"/>
      <c r="C147" s="216" t="s">
        <v>1183</v>
      </c>
      <c r="D147" s="216" t="s">
        <v>235</v>
      </c>
      <c r="E147" s="217" t="s">
        <v>5139</v>
      </c>
      <c r="F147" s="218" t="s">
        <v>5140</v>
      </c>
      <c r="G147" s="219" t="s">
        <v>3393</v>
      </c>
      <c r="H147" s="220">
        <v>3</v>
      </c>
      <c r="I147" s="221"/>
      <c r="J147" s="222">
        <f>ROUND(I147*H147,2)</f>
        <v>0</v>
      </c>
      <c r="K147" s="218" t="s">
        <v>342</v>
      </c>
      <c r="L147" s="47"/>
      <c r="M147" s="223" t="s">
        <v>21</v>
      </c>
      <c r="N147" s="224" t="s">
        <v>45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240</v>
      </c>
      <c r="AT147" s="227" t="s">
        <v>235</v>
      </c>
      <c r="AU147" s="227" t="s">
        <v>80</v>
      </c>
      <c r="AY147" s="20" t="s">
        <v>233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86</v>
      </c>
      <c r="BK147" s="228">
        <f>ROUND(I147*H147,2)</f>
        <v>0</v>
      </c>
      <c r="BL147" s="20" t="s">
        <v>240</v>
      </c>
      <c r="BM147" s="227" t="s">
        <v>1521</v>
      </c>
    </row>
    <row r="148" s="2" customFormat="1" ht="37.8" customHeight="1">
      <c r="A148" s="41"/>
      <c r="B148" s="42"/>
      <c r="C148" s="216" t="s">
        <v>1188</v>
      </c>
      <c r="D148" s="216" t="s">
        <v>235</v>
      </c>
      <c r="E148" s="217" t="s">
        <v>5141</v>
      </c>
      <c r="F148" s="218" t="s">
        <v>5142</v>
      </c>
      <c r="G148" s="219" t="s">
        <v>3393</v>
      </c>
      <c r="H148" s="220">
        <v>6</v>
      </c>
      <c r="I148" s="221"/>
      <c r="J148" s="222">
        <f>ROUND(I148*H148,2)</f>
        <v>0</v>
      </c>
      <c r="K148" s="218" t="s">
        <v>342</v>
      </c>
      <c r="L148" s="47"/>
      <c r="M148" s="223" t="s">
        <v>21</v>
      </c>
      <c r="N148" s="224" t="s">
        <v>45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240</v>
      </c>
      <c r="AT148" s="227" t="s">
        <v>235</v>
      </c>
      <c r="AU148" s="227" t="s">
        <v>80</v>
      </c>
      <c r="AY148" s="20" t="s">
        <v>233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86</v>
      </c>
      <c r="BK148" s="228">
        <f>ROUND(I148*H148,2)</f>
        <v>0</v>
      </c>
      <c r="BL148" s="20" t="s">
        <v>240</v>
      </c>
      <c r="BM148" s="227" t="s">
        <v>1540</v>
      </c>
    </row>
    <row r="149" s="2" customFormat="1" ht="21.75" customHeight="1">
      <c r="A149" s="41"/>
      <c r="B149" s="42"/>
      <c r="C149" s="216" t="s">
        <v>1202</v>
      </c>
      <c r="D149" s="216" t="s">
        <v>235</v>
      </c>
      <c r="E149" s="217" t="s">
        <v>5143</v>
      </c>
      <c r="F149" s="218" t="s">
        <v>5144</v>
      </c>
      <c r="G149" s="219" t="s">
        <v>494</v>
      </c>
      <c r="H149" s="220">
        <v>1</v>
      </c>
      <c r="I149" s="221"/>
      <c r="J149" s="222">
        <f>ROUND(I149*H149,2)</f>
        <v>0</v>
      </c>
      <c r="K149" s="218" t="s">
        <v>342</v>
      </c>
      <c r="L149" s="47"/>
      <c r="M149" s="223" t="s">
        <v>21</v>
      </c>
      <c r="N149" s="224" t="s">
        <v>45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240</v>
      </c>
      <c r="AT149" s="227" t="s">
        <v>235</v>
      </c>
      <c r="AU149" s="227" t="s">
        <v>80</v>
      </c>
      <c r="AY149" s="20" t="s">
        <v>233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86</v>
      </c>
      <c r="BK149" s="228">
        <f>ROUND(I149*H149,2)</f>
        <v>0</v>
      </c>
      <c r="BL149" s="20" t="s">
        <v>240</v>
      </c>
      <c r="BM149" s="227" t="s">
        <v>1555</v>
      </c>
    </row>
    <row r="150" s="2" customFormat="1" ht="21.75" customHeight="1">
      <c r="A150" s="41"/>
      <c r="B150" s="42"/>
      <c r="C150" s="216" t="s">
        <v>1206</v>
      </c>
      <c r="D150" s="216" t="s">
        <v>235</v>
      </c>
      <c r="E150" s="217" t="s">
        <v>5145</v>
      </c>
      <c r="F150" s="218" t="s">
        <v>5146</v>
      </c>
      <c r="G150" s="219" t="s">
        <v>494</v>
      </c>
      <c r="H150" s="220">
        <v>1</v>
      </c>
      <c r="I150" s="221"/>
      <c r="J150" s="222">
        <f>ROUND(I150*H150,2)</f>
        <v>0</v>
      </c>
      <c r="K150" s="218" t="s">
        <v>342</v>
      </c>
      <c r="L150" s="47"/>
      <c r="M150" s="223" t="s">
        <v>21</v>
      </c>
      <c r="N150" s="224" t="s">
        <v>45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240</v>
      </c>
      <c r="AT150" s="227" t="s">
        <v>235</v>
      </c>
      <c r="AU150" s="227" t="s">
        <v>80</v>
      </c>
      <c r="AY150" s="20" t="s">
        <v>233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86</v>
      </c>
      <c r="BK150" s="228">
        <f>ROUND(I150*H150,2)</f>
        <v>0</v>
      </c>
      <c r="BL150" s="20" t="s">
        <v>240</v>
      </c>
      <c r="BM150" s="227" t="s">
        <v>1572</v>
      </c>
    </row>
    <row r="151" s="2" customFormat="1" ht="44.25" customHeight="1">
      <c r="A151" s="41"/>
      <c r="B151" s="42"/>
      <c r="C151" s="216" t="s">
        <v>1211</v>
      </c>
      <c r="D151" s="216" t="s">
        <v>235</v>
      </c>
      <c r="E151" s="217" t="s">
        <v>5147</v>
      </c>
      <c r="F151" s="218" t="s">
        <v>5148</v>
      </c>
      <c r="G151" s="219" t="s">
        <v>494</v>
      </c>
      <c r="H151" s="220">
        <v>2</v>
      </c>
      <c r="I151" s="221"/>
      <c r="J151" s="222">
        <f>ROUND(I151*H151,2)</f>
        <v>0</v>
      </c>
      <c r="K151" s="218" t="s">
        <v>342</v>
      </c>
      <c r="L151" s="47"/>
      <c r="M151" s="223" t="s">
        <v>21</v>
      </c>
      <c r="N151" s="224" t="s">
        <v>45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240</v>
      </c>
      <c r="AT151" s="227" t="s">
        <v>235</v>
      </c>
      <c r="AU151" s="227" t="s">
        <v>80</v>
      </c>
      <c r="AY151" s="20" t="s">
        <v>233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86</v>
      </c>
      <c r="BK151" s="228">
        <f>ROUND(I151*H151,2)</f>
        <v>0</v>
      </c>
      <c r="BL151" s="20" t="s">
        <v>240</v>
      </c>
      <c r="BM151" s="227" t="s">
        <v>1584</v>
      </c>
    </row>
    <row r="152" s="2" customFormat="1" ht="55.5" customHeight="1">
      <c r="A152" s="41"/>
      <c r="B152" s="42"/>
      <c r="C152" s="216" t="s">
        <v>1216</v>
      </c>
      <c r="D152" s="216" t="s">
        <v>235</v>
      </c>
      <c r="E152" s="217" t="s">
        <v>5149</v>
      </c>
      <c r="F152" s="218" t="s">
        <v>5150</v>
      </c>
      <c r="G152" s="219" t="s">
        <v>3393</v>
      </c>
      <c r="H152" s="220">
        <v>3</v>
      </c>
      <c r="I152" s="221"/>
      <c r="J152" s="222">
        <f>ROUND(I152*H152,2)</f>
        <v>0</v>
      </c>
      <c r="K152" s="218" t="s">
        <v>342</v>
      </c>
      <c r="L152" s="47"/>
      <c r="M152" s="223" t="s">
        <v>21</v>
      </c>
      <c r="N152" s="224" t="s">
        <v>45</v>
      </c>
      <c r="O152" s="87"/>
      <c r="P152" s="225">
        <f>O152*H152</f>
        <v>0</v>
      </c>
      <c r="Q152" s="225">
        <v>0</v>
      </c>
      <c r="R152" s="225">
        <f>Q152*H152</f>
        <v>0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240</v>
      </c>
      <c r="AT152" s="227" t="s">
        <v>235</v>
      </c>
      <c r="AU152" s="227" t="s">
        <v>80</v>
      </c>
      <c r="AY152" s="20" t="s">
        <v>233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86</v>
      </c>
      <c r="BK152" s="228">
        <f>ROUND(I152*H152,2)</f>
        <v>0</v>
      </c>
      <c r="BL152" s="20" t="s">
        <v>240</v>
      </c>
      <c r="BM152" s="227" t="s">
        <v>1599</v>
      </c>
    </row>
    <row r="153" s="2" customFormat="1" ht="24.15" customHeight="1">
      <c r="A153" s="41"/>
      <c r="B153" s="42"/>
      <c r="C153" s="216" t="s">
        <v>1226</v>
      </c>
      <c r="D153" s="216" t="s">
        <v>235</v>
      </c>
      <c r="E153" s="217" t="s">
        <v>5151</v>
      </c>
      <c r="F153" s="218" t="s">
        <v>5152</v>
      </c>
      <c r="G153" s="219" t="s">
        <v>3393</v>
      </c>
      <c r="H153" s="220">
        <v>1</v>
      </c>
      <c r="I153" s="221"/>
      <c r="J153" s="222">
        <f>ROUND(I153*H153,2)</f>
        <v>0</v>
      </c>
      <c r="K153" s="218" t="s">
        <v>342</v>
      </c>
      <c r="L153" s="47"/>
      <c r="M153" s="223" t="s">
        <v>21</v>
      </c>
      <c r="N153" s="224" t="s">
        <v>45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240</v>
      </c>
      <c r="AT153" s="227" t="s">
        <v>235</v>
      </c>
      <c r="AU153" s="227" t="s">
        <v>80</v>
      </c>
      <c r="AY153" s="20" t="s">
        <v>233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86</v>
      </c>
      <c r="BK153" s="228">
        <f>ROUND(I153*H153,2)</f>
        <v>0</v>
      </c>
      <c r="BL153" s="20" t="s">
        <v>240</v>
      </c>
      <c r="BM153" s="227" t="s">
        <v>1609</v>
      </c>
    </row>
    <row r="154" s="12" customFormat="1" ht="25.92" customHeight="1">
      <c r="A154" s="12"/>
      <c r="B154" s="200"/>
      <c r="C154" s="201"/>
      <c r="D154" s="202" t="s">
        <v>72</v>
      </c>
      <c r="E154" s="203" t="s">
        <v>3959</v>
      </c>
      <c r="F154" s="203" t="s">
        <v>5153</v>
      </c>
      <c r="G154" s="201"/>
      <c r="H154" s="201"/>
      <c r="I154" s="204"/>
      <c r="J154" s="205">
        <f>BK154</f>
        <v>0</v>
      </c>
      <c r="K154" s="201"/>
      <c r="L154" s="206"/>
      <c r="M154" s="207"/>
      <c r="N154" s="208"/>
      <c r="O154" s="208"/>
      <c r="P154" s="209">
        <f>P155+SUM(P156:P186)+P203</f>
        <v>0</v>
      </c>
      <c r="Q154" s="208"/>
      <c r="R154" s="209">
        <f>R155+SUM(R156:R186)+R203</f>
        <v>0</v>
      </c>
      <c r="S154" s="208"/>
      <c r="T154" s="210">
        <f>T155+SUM(T156:T186)+T203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11" t="s">
        <v>80</v>
      </c>
      <c r="AT154" s="212" t="s">
        <v>72</v>
      </c>
      <c r="AU154" s="212" t="s">
        <v>73</v>
      </c>
      <c r="AY154" s="211" t="s">
        <v>233</v>
      </c>
      <c r="BK154" s="213">
        <f>BK155+SUM(BK156:BK186)+BK203</f>
        <v>0</v>
      </c>
    </row>
    <row r="155" s="2" customFormat="1" ht="16.5" customHeight="1">
      <c r="A155" s="41"/>
      <c r="B155" s="42"/>
      <c r="C155" s="216" t="s">
        <v>1232</v>
      </c>
      <c r="D155" s="216" t="s">
        <v>235</v>
      </c>
      <c r="E155" s="217" t="s">
        <v>5154</v>
      </c>
      <c r="F155" s="218" t="s">
        <v>5155</v>
      </c>
      <c r="G155" s="219" t="s">
        <v>494</v>
      </c>
      <c r="H155" s="220">
        <v>2</v>
      </c>
      <c r="I155" s="221"/>
      <c r="J155" s="222">
        <f>ROUND(I155*H155,2)</f>
        <v>0</v>
      </c>
      <c r="K155" s="218" t="s">
        <v>342</v>
      </c>
      <c r="L155" s="47"/>
      <c r="M155" s="223" t="s">
        <v>21</v>
      </c>
      <c r="N155" s="224" t="s">
        <v>45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240</v>
      </c>
      <c r="AT155" s="227" t="s">
        <v>235</v>
      </c>
      <c r="AU155" s="227" t="s">
        <v>80</v>
      </c>
      <c r="AY155" s="20" t="s">
        <v>233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86</v>
      </c>
      <c r="BK155" s="228">
        <f>ROUND(I155*H155,2)</f>
        <v>0</v>
      </c>
      <c r="BL155" s="20" t="s">
        <v>240</v>
      </c>
      <c r="BM155" s="227" t="s">
        <v>1617</v>
      </c>
    </row>
    <row r="156" s="2" customFormat="1" ht="16.5" customHeight="1">
      <c r="A156" s="41"/>
      <c r="B156" s="42"/>
      <c r="C156" s="216" t="s">
        <v>1238</v>
      </c>
      <c r="D156" s="216" t="s">
        <v>235</v>
      </c>
      <c r="E156" s="217" t="s">
        <v>5156</v>
      </c>
      <c r="F156" s="218" t="s">
        <v>5157</v>
      </c>
      <c r="G156" s="219" t="s">
        <v>494</v>
      </c>
      <c r="H156" s="220">
        <v>1</v>
      </c>
      <c r="I156" s="221"/>
      <c r="J156" s="222">
        <f>ROUND(I156*H156,2)</f>
        <v>0</v>
      </c>
      <c r="K156" s="218" t="s">
        <v>342</v>
      </c>
      <c r="L156" s="47"/>
      <c r="M156" s="223" t="s">
        <v>21</v>
      </c>
      <c r="N156" s="224" t="s">
        <v>45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240</v>
      </c>
      <c r="AT156" s="227" t="s">
        <v>235</v>
      </c>
      <c r="AU156" s="227" t="s">
        <v>80</v>
      </c>
      <c r="AY156" s="20" t="s">
        <v>233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86</v>
      </c>
      <c r="BK156" s="228">
        <f>ROUND(I156*H156,2)</f>
        <v>0</v>
      </c>
      <c r="BL156" s="20" t="s">
        <v>240</v>
      </c>
      <c r="BM156" s="227" t="s">
        <v>1629</v>
      </c>
    </row>
    <row r="157" s="2" customFormat="1" ht="24.15" customHeight="1">
      <c r="A157" s="41"/>
      <c r="B157" s="42"/>
      <c r="C157" s="216" t="s">
        <v>1244</v>
      </c>
      <c r="D157" s="216" t="s">
        <v>235</v>
      </c>
      <c r="E157" s="217" t="s">
        <v>5158</v>
      </c>
      <c r="F157" s="218" t="s">
        <v>5159</v>
      </c>
      <c r="G157" s="219" t="s">
        <v>494</v>
      </c>
      <c r="H157" s="220">
        <v>2</v>
      </c>
      <c r="I157" s="221"/>
      <c r="J157" s="222">
        <f>ROUND(I157*H157,2)</f>
        <v>0</v>
      </c>
      <c r="K157" s="218" t="s">
        <v>342</v>
      </c>
      <c r="L157" s="47"/>
      <c r="M157" s="223" t="s">
        <v>21</v>
      </c>
      <c r="N157" s="224" t="s">
        <v>45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240</v>
      </c>
      <c r="AT157" s="227" t="s">
        <v>235</v>
      </c>
      <c r="AU157" s="227" t="s">
        <v>80</v>
      </c>
      <c r="AY157" s="20" t="s">
        <v>233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86</v>
      </c>
      <c r="BK157" s="228">
        <f>ROUND(I157*H157,2)</f>
        <v>0</v>
      </c>
      <c r="BL157" s="20" t="s">
        <v>240</v>
      </c>
      <c r="BM157" s="227" t="s">
        <v>1637</v>
      </c>
    </row>
    <row r="158" s="2" customFormat="1" ht="24.15" customHeight="1">
      <c r="A158" s="41"/>
      <c r="B158" s="42"/>
      <c r="C158" s="216" t="s">
        <v>765</v>
      </c>
      <c r="D158" s="216" t="s">
        <v>235</v>
      </c>
      <c r="E158" s="217" t="s">
        <v>5160</v>
      </c>
      <c r="F158" s="218" t="s">
        <v>5161</v>
      </c>
      <c r="G158" s="219" t="s">
        <v>494</v>
      </c>
      <c r="H158" s="220">
        <v>8</v>
      </c>
      <c r="I158" s="221"/>
      <c r="J158" s="222">
        <f>ROUND(I158*H158,2)</f>
        <v>0</v>
      </c>
      <c r="K158" s="218" t="s">
        <v>342</v>
      </c>
      <c r="L158" s="47"/>
      <c r="M158" s="223" t="s">
        <v>21</v>
      </c>
      <c r="N158" s="224" t="s">
        <v>45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0</v>
      </c>
      <c r="T158" s="226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240</v>
      </c>
      <c r="AT158" s="227" t="s">
        <v>235</v>
      </c>
      <c r="AU158" s="227" t="s">
        <v>80</v>
      </c>
      <c r="AY158" s="20" t="s">
        <v>233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86</v>
      </c>
      <c r="BK158" s="228">
        <f>ROUND(I158*H158,2)</f>
        <v>0</v>
      </c>
      <c r="BL158" s="20" t="s">
        <v>240</v>
      </c>
      <c r="BM158" s="227" t="s">
        <v>1652</v>
      </c>
    </row>
    <row r="159" s="2" customFormat="1" ht="16.5" customHeight="1">
      <c r="A159" s="41"/>
      <c r="B159" s="42"/>
      <c r="C159" s="216" t="s">
        <v>1254</v>
      </c>
      <c r="D159" s="216" t="s">
        <v>235</v>
      </c>
      <c r="E159" s="217" t="s">
        <v>5162</v>
      </c>
      <c r="F159" s="218" t="s">
        <v>5163</v>
      </c>
      <c r="G159" s="219" t="s">
        <v>494</v>
      </c>
      <c r="H159" s="220">
        <v>2</v>
      </c>
      <c r="I159" s="221"/>
      <c r="J159" s="222">
        <f>ROUND(I159*H159,2)</f>
        <v>0</v>
      </c>
      <c r="K159" s="218" t="s">
        <v>342</v>
      </c>
      <c r="L159" s="47"/>
      <c r="M159" s="223" t="s">
        <v>21</v>
      </c>
      <c r="N159" s="224" t="s">
        <v>45</v>
      </c>
      <c r="O159" s="87"/>
      <c r="P159" s="225">
        <f>O159*H159</f>
        <v>0</v>
      </c>
      <c r="Q159" s="225">
        <v>0</v>
      </c>
      <c r="R159" s="225">
        <f>Q159*H159</f>
        <v>0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240</v>
      </c>
      <c r="AT159" s="227" t="s">
        <v>235</v>
      </c>
      <c r="AU159" s="227" t="s">
        <v>80</v>
      </c>
      <c r="AY159" s="20" t="s">
        <v>233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86</v>
      </c>
      <c r="BK159" s="228">
        <f>ROUND(I159*H159,2)</f>
        <v>0</v>
      </c>
      <c r="BL159" s="20" t="s">
        <v>240</v>
      </c>
      <c r="BM159" s="227" t="s">
        <v>1663</v>
      </c>
    </row>
    <row r="160" s="2" customFormat="1" ht="16.5" customHeight="1">
      <c r="A160" s="41"/>
      <c r="B160" s="42"/>
      <c r="C160" s="216" t="s">
        <v>1264</v>
      </c>
      <c r="D160" s="216" t="s">
        <v>235</v>
      </c>
      <c r="E160" s="217" t="s">
        <v>5164</v>
      </c>
      <c r="F160" s="218" t="s">
        <v>5165</v>
      </c>
      <c r="G160" s="219" t="s">
        <v>494</v>
      </c>
      <c r="H160" s="220">
        <v>2</v>
      </c>
      <c r="I160" s="221"/>
      <c r="J160" s="222">
        <f>ROUND(I160*H160,2)</f>
        <v>0</v>
      </c>
      <c r="K160" s="218" t="s">
        <v>342</v>
      </c>
      <c r="L160" s="47"/>
      <c r="M160" s="223" t="s">
        <v>21</v>
      </c>
      <c r="N160" s="224" t="s">
        <v>45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240</v>
      </c>
      <c r="AT160" s="227" t="s">
        <v>235</v>
      </c>
      <c r="AU160" s="227" t="s">
        <v>80</v>
      </c>
      <c r="AY160" s="20" t="s">
        <v>233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86</v>
      </c>
      <c r="BK160" s="228">
        <f>ROUND(I160*H160,2)</f>
        <v>0</v>
      </c>
      <c r="BL160" s="20" t="s">
        <v>240</v>
      </c>
      <c r="BM160" s="227" t="s">
        <v>1673</v>
      </c>
    </row>
    <row r="161" s="2" customFormat="1" ht="24.15" customHeight="1">
      <c r="A161" s="41"/>
      <c r="B161" s="42"/>
      <c r="C161" s="216" t="s">
        <v>1271</v>
      </c>
      <c r="D161" s="216" t="s">
        <v>235</v>
      </c>
      <c r="E161" s="217" t="s">
        <v>5166</v>
      </c>
      <c r="F161" s="218" t="s">
        <v>5167</v>
      </c>
      <c r="G161" s="219" t="s">
        <v>494</v>
      </c>
      <c r="H161" s="220">
        <v>36</v>
      </c>
      <c r="I161" s="221"/>
      <c r="J161" s="222">
        <f>ROUND(I161*H161,2)</f>
        <v>0</v>
      </c>
      <c r="K161" s="218" t="s">
        <v>342</v>
      </c>
      <c r="L161" s="47"/>
      <c r="M161" s="223" t="s">
        <v>21</v>
      </c>
      <c r="N161" s="224" t="s">
        <v>45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240</v>
      </c>
      <c r="AT161" s="227" t="s">
        <v>235</v>
      </c>
      <c r="AU161" s="227" t="s">
        <v>80</v>
      </c>
      <c r="AY161" s="20" t="s">
        <v>233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86</v>
      </c>
      <c r="BK161" s="228">
        <f>ROUND(I161*H161,2)</f>
        <v>0</v>
      </c>
      <c r="BL161" s="20" t="s">
        <v>240</v>
      </c>
      <c r="BM161" s="227" t="s">
        <v>1681</v>
      </c>
    </row>
    <row r="162" s="2" customFormat="1" ht="16.5" customHeight="1">
      <c r="A162" s="41"/>
      <c r="B162" s="42"/>
      <c r="C162" s="216" t="s">
        <v>1277</v>
      </c>
      <c r="D162" s="216" t="s">
        <v>235</v>
      </c>
      <c r="E162" s="217" t="s">
        <v>5168</v>
      </c>
      <c r="F162" s="218" t="s">
        <v>5169</v>
      </c>
      <c r="G162" s="219" t="s">
        <v>494</v>
      </c>
      <c r="H162" s="220">
        <v>8</v>
      </c>
      <c r="I162" s="221"/>
      <c r="J162" s="222">
        <f>ROUND(I162*H162,2)</f>
        <v>0</v>
      </c>
      <c r="K162" s="218" t="s">
        <v>342</v>
      </c>
      <c r="L162" s="47"/>
      <c r="M162" s="223" t="s">
        <v>21</v>
      </c>
      <c r="N162" s="224" t="s">
        <v>45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240</v>
      </c>
      <c r="AT162" s="227" t="s">
        <v>235</v>
      </c>
      <c r="AU162" s="227" t="s">
        <v>80</v>
      </c>
      <c r="AY162" s="20" t="s">
        <v>233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86</v>
      </c>
      <c r="BK162" s="228">
        <f>ROUND(I162*H162,2)</f>
        <v>0</v>
      </c>
      <c r="BL162" s="20" t="s">
        <v>240</v>
      </c>
      <c r="BM162" s="227" t="s">
        <v>1691</v>
      </c>
    </row>
    <row r="163" s="2" customFormat="1" ht="16.5" customHeight="1">
      <c r="A163" s="41"/>
      <c r="B163" s="42"/>
      <c r="C163" s="216" t="s">
        <v>1291</v>
      </c>
      <c r="D163" s="216" t="s">
        <v>235</v>
      </c>
      <c r="E163" s="217" t="s">
        <v>5170</v>
      </c>
      <c r="F163" s="218" t="s">
        <v>5171</v>
      </c>
      <c r="G163" s="219" t="s">
        <v>494</v>
      </c>
      <c r="H163" s="220">
        <v>4</v>
      </c>
      <c r="I163" s="221"/>
      <c r="J163" s="222">
        <f>ROUND(I163*H163,2)</f>
        <v>0</v>
      </c>
      <c r="K163" s="218" t="s">
        <v>342</v>
      </c>
      <c r="L163" s="47"/>
      <c r="M163" s="223" t="s">
        <v>21</v>
      </c>
      <c r="N163" s="224" t="s">
        <v>45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240</v>
      </c>
      <c r="AT163" s="227" t="s">
        <v>235</v>
      </c>
      <c r="AU163" s="227" t="s">
        <v>80</v>
      </c>
      <c r="AY163" s="20" t="s">
        <v>233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86</v>
      </c>
      <c r="BK163" s="228">
        <f>ROUND(I163*H163,2)</f>
        <v>0</v>
      </c>
      <c r="BL163" s="20" t="s">
        <v>240</v>
      </c>
      <c r="BM163" s="227" t="s">
        <v>1410</v>
      </c>
    </row>
    <row r="164" s="2" customFormat="1" ht="24.15" customHeight="1">
      <c r="A164" s="41"/>
      <c r="B164" s="42"/>
      <c r="C164" s="216" t="s">
        <v>1297</v>
      </c>
      <c r="D164" s="216" t="s">
        <v>235</v>
      </c>
      <c r="E164" s="217" t="s">
        <v>5172</v>
      </c>
      <c r="F164" s="218" t="s">
        <v>5173</v>
      </c>
      <c r="G164" s="219" t="s">
        <v>494</v>
      </c>
      <c r="H164" s="220">
        <v>4</v>
      </c>
      <c r="I164" s="221"/>
      <c r="J164" s="222">
        <f>ROUND(I164*H164,2)</f>
        <v>0</v>
      </c>
      <c r="K164" s="218" t="s">
        <v>342</v>
      </c>
      <c r="L164" s="47"/>
      <c r="M164" s="223" t="s">
        <v>21</v>
      </c>
      <c r="N164" s="224" t="s">
        <v>45</v>
      </c>
      <c r="O164" s="87"/>
      <c r="P164" s="225">
        <f>O164*H164</f>
        <v>0</v>
      </c>
      <c r="Q164" s="225">
        <v>0</v>
      </c>
      <c r="R164" s="225">
        <f>Q164*H164</f>
        <v>0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240</v>
      </c>
      <c r="AT164" s="227" t="s">
        <v>235</v>
      </c>
      <c r="AU164" s="227" t="s">
        <v>80</v>
      </c>
      <c r="AY164" s="20" t="s">
        <v>233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86</v>
      </c>
      <c r="BK164" s="228">
        <f>ROUND(I164*H164,2)</f>
        <v>0</v>
      </c>
      <c r="BL164" s="20" t="s">
        <v>240</v>
      </c>
      <c r="BM164" s="227" t="s">
        <v>1728</v>
      </c>
    </row>
    <row r="165" s="2" customFormat="1" ht="21.75" customHeight="1">
      <c r="A165" s="41"/>
      <c r="B165" s="42"/>
      <c r="C165" s="216" t="s">
        <v>1302</v>
      </c>
      <c r="D165" s="216" t="s">
        <v>235</v>
      </c>
      <c r="E165" s="217" t="s">
        <v>5174</v>
      </c>
      <c r="F165" s="218" t="s">
        <v>5175</v>
      </c>
      <c r="G165" s="219" t="s">
        <v>494</v>
      </c>
      <c r="H165" s="220">
        <v>3</v>
      </c>
      <c r="I165" s="221"/>
      <c r="J165" s="222">
        <f>ROUND(I165*H165,2)</f>
        <v>0</v>
      </c>
      <c r="K165" s="218" t="s">
        <v>342</v>
      </c>
      <c r="L165" s="47"/>
      <c r="M165" s="223" t="s">
        <v>21</v>
      </c>
      <c r="N165" s="224" t="s">
        <v>45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240</v>
      </c>
      <c r="AT165" s="227" t="s">
        <v>235</v>
      </c>
      <c r="AU165" s="227" t="s">
        <v>80</v>
      </c>
      <c r="AY165" s="20" t="s">
        <v>233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86</v>
      </c>
      <c r="BK165" s="228">
        <f>ROUND(I165*H165,2)</f>
        <v>0</v>
      </c>
      <c r="BL165" s="20" t="s">
        <v>240</v>
      </c>
      <c r="BM165" s="227" t="s">
        <v>1738</v>
      </c>
    </row>
    <row r="166" s="2" customFormat="1" ht="44.25" customHeight="1">
      <c r="A166" s="41"/>
      <c r="B166" s="42"/>
      <c r="C166" s="216" t="s">
        <v>1307</v>
      </c>
      <c r="D166" s="216" t="s">
        <v>235</v>
      </c>
      <c r="E166" s="217" t="s">
        <v>5176</v>
      </c>
      <c r="F166" s="218" t="s">
        <v>5177</v>
      </c>
      <c r="G166" s="219" t="s">
        <v>3393</v>
      </c>
      <c r="H166" s="220">
        <v>12</v>
      </c>
      <c r="I166" s="221"/>
      <c r="J166" s="222">
        <f>ROUND(I166*H166,2)</f>
        <v>0</v>
      </c>
      <c r="K166" s="218" t="s">
        <v>342</v>
      </c>
      <c r="L166" s="47"/>
      <c r="M166" s="223" t="s">
        <v>21</v>
      </c>
      <c r="N166" s="224" t="s">
        <v>45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240</v>
      </c>
      <c r="AT166" s="227" t="s">
        <v>235</v>
      </c>
      <c r="AU166" s="227" t="s">
        <v>80</v>
      </c>
      <c r="AY166" s="20" t="s">
        <v>233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86</v>
      </c>
      <c r="BK166" s="228">
        <f>ROUND(I166*H166,2)</f>
        <v>0</v>
      </c>
      <c r="BL166" s="20" t="s">
        <v>240</v>
      </c>
      <c r="BM166" s="227" t="s">
        <v>1749</v>
      </c>
    </row>
    <row r="167" s="2" customFormat="1" ht="24.15" customHeight="1">
      <c r="A167" s="41"/>
      <c r="B167" s="42"/>
      <c r="C167" s="216" t="s">
        <v>1312</v>
      </c>
      <c r="D167" s="216" t="s">
        <v>235</v>
      </c>
      <c r="E167" s="217" t="s">
        <v>5178</v>
      </c>
      <c r="F167" s="218" t="s">
        <v>5179</v>
      </c>
      <c r="G167" s="219" t="s">
        <v>494</v>
      </c>
      <c r="H167" s="220">
        <v>6</v>
      </c>
      <c r="I167" s="221"/>
      <c r="J167" s="222">
        <f>ROUND(I167*H167,2)</f>
        <v>0</v>
      </c>
      <c r="K167" s="218" t="s">
        <v>342</v>
      </c>
      <c r="L167" s="47"/>
      <c r="M167" s="223" t="s">
        <v>21</v>
      </c>
      <c r="N167" s="224" t="s">
        <v>45</v>
      </c>
      <c r="O167" s="87"/>
      <c r="P167" s="225">
        <f>O167*H167</f>
        <v>0</v>
      </c>
      <c r="Q167" s="225">
        <v>0</v>
      </c>
      <c r="R167" s="225">
        <f>Q167*H167</f>
        <v>0</v>
      </c>
      <c r="S167" s="225">
        <v>0</v>
      </c>
      <c r="T167" s="226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7" t="s">
        <v>240</v>
      </c>
      <c r="AT167" s="227" t="s">
        <v>235</v>
      </c>
      <c r="AU167" s="227" t="s">
        <v>80</v>
      </c>
      <c r="AY167" s="20" t="s">
        <v>233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20" t="s">
        <v>86</v>
      </c>
      <c r="BK167" s="228">
        <f>ROUND(I167*H167,2)</f>
        <v>0</v>
      </c>
      <c r="BL167" s="20" t="s">
        <v>240</v>
      </c>
      <c r="BM167" s="227" t="s">
        <v>1760</v>
      </c>
    </row>
    <row r="168" s="2" customFormat="1" ht="24.15" customHeight="1">
      <c r="A168" s="41"/>
      <c r="B168" s="42"/>
      <c r="C168" s="216" t="s">
        <v>1318</v>
      </c>
      <c r="D168" s="216" t="s">
        <v>235</v>
      </c>
      <c r="E168" s="217" t="s">
        <v>5180</v>
      </c>
      <c r="F168" s="218" t="s">
        <v>5181</v>
      </c>
      <c r="G168" s="219" t="s">
        <v>494</v>
      </c>
      <c r="H168" s="220">
        <v>2</v>
      </c>
      <c r="I168" s="221"/>
      <c r="J168" s="222">
        <f>ROUND(I168*H168,2)</f>
        <v>0</v>
      </c>
      <c r="K168" s="218" t="s">
        <v>342</v>
      </c>
      <c r="L168" s="47"/>
      <c r="M168" s="223" t="s">
        <v>21</v>
      </c>
      <c r="N168" s="224" t="s">
        <v>45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240</v>
      </c>
      <c r="AT168" s="227" t="s">
        <v>235</v>
      </c>
      <c r="AU168" s="227" t="s">
        <v>80</v>
      </c>
      <c r="AY168" s="20" t="s">
        <v>233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86</v>
      </c>
      <c r="BK168" s="228">
        <f>ROUND(I168*H168,2)</f>
        <v>0</v>
      </c>
      <c r="BL168" s="20" t="s">
        <v>240</v>
      </c>
      <c r="BM168" s="227" t="s">
        <v>1773</v>
      </c>
    </row>
    <row r="169" s="2" customFormat="1" ht="24.15" customHeight="1">
      <c r="A169" s="41"/>
      <c r="B169" s="42"/>
      <c r="C169" s="216" t="s">
        <v>1323</v>
      </c>
      <c r="D169" s="216" t="s">
        <v>235</v>
      </c>
      <c r="E169" s="217" t="s">
        <v>5182</v>
      </c>
      <c r="F169" s="218" t="s">
        <v>5183</v>
      </c>
      <c r="G169" s="219" t="s">
        <v>494</v>
      </c>
      <c r="H169" s="220">
        <v>2</v>
      </c>
      <c r="I169" s="221"/>
      <c r="J169" s="222">
        <f>ROUND(I169*H169,2)</f>
        <v>0</v>
      </c>
      <c r="K169" s="218" t="s">
        <v>342</v>
      </c>
      <c r="L169" s="47"/>
      <c r="M169" s="223" t="s">
        <v>21</v>
      </c>
      <c r="N169" s="224" t="s">
        <v>45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240</v>
      </c>
      <c r="AT169" s="227" t="s">
        <v>235</v>
      </c>
      <c r="AU169" s="227" t="s">
        <v>80</v>
      </c>
      <c r="AY169" s="20" t="s">
        <v>233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86</v>
      </c>
      <c r="BK169" s="228">
        <f>ROUND(I169*H169,2)</f>
        <v>0</v>
      </c>
      <c r="BL169" s="20" t="s">
        <v>240</v>
      </c>
      <c r="BM169" s="227" t="s">
        <v>1783</v>
      </c>
    </row>
    <row r="170" s="2" customFormat="1">
      <c r="A170" s="41"/>
      <c r="B170" s="42"/>
      <c r="C170" s="43"/>
      <c r="D170" s="236" t="s">
        <v>409</v>
      </c>
      <c r="E170" s="43"/>
      <c r="F170" s="281" t="s">
        <v>5184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409</v>
      </c>
      <c r="AU170" s="20" t="s">
        <v>80</v>
      </c>
    </row>
    <row r="171" s="2" customFormat="1" ht="16.5" customHeight="1">
      <c r="A171" s="41"/>
      <c r="B171" s="42"/>
      <c r="C171" s="216" t="s">
        <v>1330</v>
      </c>
      <c r="D171" s="216" t="s">
        <v>235</v>
      </c>
      <c r="E171" s="217" t="s">
        <v>5185</v>
      </c>
      <c r="F171" s="218" t="s">
        <v>5186</v>
      </c>
      <c r="G171" s="219" t="s">
        <v>332</v>
      </c>
      <c r="H171" s="220">
        <v>6</v>
      </c>
      <c r="I171" s="221"/>
      <c r="J171" s="222">
        <f>ROUND(I171*H171,2)</f>
        <v>0</v>
      </c>
      <c r="K171" s="218" t="s">
        <v>342</v>
      </c>
      <c r="L171" s="47"/>
      <c r="M171" s="223" t="s">
        <v>21</v>
      </c>
      <c r="N171" s="224" t="s">
        <v>45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240</v>
      </c>
      <c r="AT171" s="227" t="s">
        <v>235</v>
      </c>
      <c r="AU171" s="227" t="s">
        <v>80</v>
      </c>
      <c r="AY171" s="20" t="s">
        <v>233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86</v>
      </c>
      <c r="BK171" s="228">
        <f>ROUND(I171*H171,2)</f>
        <v>0</v>
      </c>
      <c r="BL171" s="20" t="s">
        <v>240</v>
      </c>
      <c r="BM171" s="227" t="s">
        <v>1796</v>
      </c>
    </row>
    <row r="172" s="2" customFormat="1" ht="16.5" customHeight="1">
      <c r="A172" s="41"/>
      <c r="B172" s="42"/>
      <c r="C172" s="216" t="s">
        <v>1335</v>
      </c>
      <c r="D172" s="216" t="s">
        <v>235</v>
      </c>
      <c r="E172" s="217" t="s">
        <v>5187</v>
      </c>
      <c r="F172" s="218" t="s">
        <v>5188</v>
      </c>
      <c r="G172" s="219" t="s">
        <v>332</v>
      </c>
      <c r="H172" s="220">
        <v>8</v>
      </c>
      <c r="I172" s="221"/>
      <c r="J172" s="222">
        <f>ROUND(I172*H172,2)</f>
        <v>0</v>
      </c>
      <c r="K172" s="218" t="s">
        <v>342</v>
      </c>
      <c r="L172" s="47"/>
      <c r="M172" s="223" t="s">
        <v>21</v>
      </c>
      <c r="N172" s="224" t="s">
        <v>45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</v>
      </c>
      <c r="T172" s="226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240</v>
      </c>
      <c r="AT172" s="227" t="s">
        <v>235</v>
      </c>
      <c r="AU172" s="227" t="s">
        <v>80</v>
      </c>
      <c r="AY172" s="20" t="s">
        <v>233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86</v>
      </c>
      <c r="BK172" s="228">
        <f>ROUND(I172*H172,2)</f>
        <v>0</v>
      </c>
      <c r="BL172" s="20" t="s">
        <v>240</v>
      </c>
      <c r="BM172" s="227" t="s">
        <v>1801</v>
      </c>
    </row>
    <row r="173" s="2" customFormat="1" ht="16.5" customHeight="1">
      <c r="A173" s="41"/>
      <c r="B173" s="42"/>
      <c r="C173" s="216" t="s">
        <v>1343</v>
      </c>
      <c r="D173" s="216" t="s">
        <v>235</v>
      </c>
      <c r="E173" s="217" t="s">
        <v>5189</v>
      </c>
      <c r="F173" s="218" t="s">
        <v>5190</v>
      </c>
      <c r="G173" s="219" t="s">
        <v>332</v>
      </c>
      <c r="H173" s="220">
        <v>12</v>
      </c>
      <c r="I173" s="221"/>
      <c r="J173" s="222">
        <f>ROUND(I173*H173,2)</f>
        <v>0</v>
      </c>
      <c r="K173" s="218" t="s">
        <v>342</v>
      </c>
      <c r="L173" s="47"/>
      <c r="M173" s="223" t="s">
        <v>21</v>
      </c>
      <c r="N173" s="224" t="s">
        <v>45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240</v>
      </c>
      <c r="AT173" s="227" t="s">
        <v>235</v>
      </c>
      <c r="AU173" s="227" t="s">
        <v>80</v>
      </c>
      <c r="AY173" s="20" t="s">
        <v>233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86</v>
      </c>
      <c r="BK173" s="228">
        <f>ROUND(I173*H173,2)</f>
        <v>0</v>
      </c>
      <c r="BL173" s="20" t="s">
        <v>240</v>
      </c>
      <c r="BM173" s="227" t="s">
        <v>1811</v>
      </c>
    </row>
    <row r="174" s="2" customFormat="1">
      <c r="A174" s="41"/>
      <c r="B174" s="42"/>
      <c r="C174" s="43"/>
      <c r="D174" s="236" t="s">
        <v>409</v>
      </c>
      <c r="E174" s="43"/>
      <c r="F174" s="281" t="s">
        <v>5191</v>
      </c>
      <c r="G174" s="43"/>
      <c r="H174" s="43"/>
      <c r="I174" s="231"/>
      <c r="J174" s="43"/>
      <c r="K174" s="43"/>
      <c r="L174" s="47"/>
      <c r="M174" s="232"/>
      <c r="N174" s="233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409</v>
      </c>
      <c r="AU174" s="20" t="s">
        <v>80</v>
      </c>
    </row>
    <row r="175" s="2" customFormat="1" ht="21.75" customHeight="1">
      <c r="A175" s="41"/>
      <c r="B175" s="42"/>
      <c r="C175" s="216" t="s">
        <v>1348</v>
      </c>
      <c r="D175" s="216" t="s">
        <v>235</v>
      </c>
      <c r="E175" s="217" t="s">
        <v>5192</v>
      </c>
      <c r="F175" s="218" t="s">
        <v>5193</v>
      </c>
      <c r="G175" s="219" t="s">
        <v>332</v>
      </c>
      <c r="H175" s="220">
        <v>8</v>
      </c>
      <c r="I175" s="221"/>
      <c r="J175" s="222">
        <f>ROUND(I175*H175,2)</f>
        <v>0</v>
      </c>
      <c r="K175" s="218" t="s">
        <v>342</v>
      </c>
      <c r="L175" s="47"/>
      <c r="M175" s="223" t="s">
        <v>21</v>
      </c>
      <c r="N175" s="224" t="s">
        <v>45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240</v>
      </c>
      <c r="AT175" s="227" t="s">
        <v>235</v>
      </c>
      <c r="AU175" s="227" t="s">
        <v>80</v>
      </c>
      <c r="AY175" s="20" t="s">
        <v>233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86</v>
      </c>
      <c r="BK175" s="228">
        <f>ROUND(I175*H175,2)</f>
        <v>0</v>
      </c>
      <c r="BL175" s="20" t="s">
        <v>240</v>
      </c>
      <c r="BM175" s="227" t="s">
        <v>1823</v>
      </c>
    </row>
    <row r="176" s="2" customFormat="1" ht="21.75" customHeight="1">
      <c r="A176" s="41"/>
      <c r="B176" s="42"/>
      <c r="C176" s="216" t="s">
        <v>1357</v>
      </c>
      <c r="D176" s="216" t="s">
        <v>235</v>
      </c>
      <c r="E176" s="217" t="s">
        <v>5194</v>
      </c>
      <c r="F176" s="218" t="s">
        <v>5195</v>
      </c>
      <c r="G176" s="219" t="s">
        <v>332</v>
      </c>
      <c r="H176" s="220">
        <v>90</v>
      </c>
      <c r="I176" s="221"/>
      <c r="J176" s="222">
        <f>ROUND(I176*H176,2)</f>
        <v>0</v>
      </c>
      <c r="K176" s="218" t="s">
        <v>342</v>
      </c>
      <c r="L176" s="47"/>
      <c r="M176" s="223" t="s">
        <v>21</v>
      </c>
      <c r="N176" s="224" t="s">
        <v>45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240</v>
      </c>
      <c r="AT176" s="227" t="s">
        <v>235</v>
      </c>
      <c r="AU176" s="227" t="s">
        <v>80</v>
      </c>
      <c r="AY176" s="20" t="s">
        <v>233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86</v>
      </c>
      <c r="BK176" s="228">
        <f>ROUND(I176*H176,2)</f>
        <v>0</v>
      </c>
      <c r="BL176" s="20" t="s">
        <v>240</v>
      </c>
      <c r="BM176" s="227" t="s">
        <v>1834</v>
      </c>
    </row>
    <row r="177" s="2" customFormat="1" ht="21.75" customHeight="1">
      <c r="A177" s="41"/>
      <c r="B177" s="42"/>
      <c r="C177" s="216" t="s">
        <v>1362</v>
      </c>
      <c r="D177" s="216" t="s">
        <v>235</v>
      </c>
      <c r="E177" s="217" t="s">
        <v>5196</v>
      </c>
      <c r="F177" s="218" t="s">
        <v>5197</v>
      </c>
      <c r="G177" s="219" t="s">
        <v>332</v>
      </c>
      <c r="H177" s="220">
        <v>20</v>
      </c>
      <c r="I177" s="221"/>
      <c r="J177" s="222">
        <f>ROUND(I177*H177,2)</f>
        <v>0</v>
      </c>
      <c r="K177" s="218" t="s">
        <v>342</v>
      </c>
      <c r="L177" s="47"/>
      <c r="M177" s="223" t="s">
        <v>21</v>
      </c>
      <c r="N177" s="224" t="s">
        <v>45</v>
      </c>
      <c r="O177" s="87"/>
      <c r="P177" s="225">
        <f>O177*H177</f>
        <v>0</v>
      </c>
      <c r="Q177" s="225">
        <v>0</v>
      </c>
      <c r="R177" s="225">
        <f>Q177*H177</f>
        <v>0</v>
      </c>
      <c r="S177" s="225">
        <v>0</v>
      </c>
      <c r="T177" s="226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7" t="s">
        <v>240</v>
      </c>
      <c r="AT177" s="227" t="s">
        <v>235</v>
      </c>
      <c r="AU177" s="227" t="s">
        <v>80</v>
      </c>
      <c r="AY177" s="20" t="s">
        <v>233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20" t="s">
        <v>86</v>
      </c>
      <c r="BK177" s="228">
        <f>ROUND(I177*H177,2)</f>
        <v>0</v>
      </c>
      <c r="BL177" s="20" t="s">
        <v>240</v>
      </c>
      <c r="BM177" s="227" t="s">
        <v>3961</v>
      </c>
    </row>
    <row r="178" s="2" customFormat="1" ht="21.75" customHeight="1">
      <c r="A178" s="41"/>
      <c r="B178" s="42"/>
      <c r="C178" s="216" t="s">
        <v>1367</v>
      </c>
      <c r="D178" s="216" t="s">
        <v>235</v>
      </c>
      <c r="E178" s="217" t="s">
        <v>5198</v>
      </c>
      <c r="F178" s="218" t="s">
        <v>5199</v>
      </c>
      <c r="G178" s="219" t="s">
        <v>332</v>
      </c>
      <c r="H178" s="220">
        <v>32</v>
      </c>
      <c r="I178" s="221"/>
      <c r="J178" s="222">
        <f>ROUND(I178*H178,2)</f>
        <v>0</v>
      </c>
      <c r="K178" s="218" t="s">
        <v>342</v>
      </c>
      <c r="L178" s="47"/>
      <c r="M178" s="223" t="s">
        <v>21</v>
      </c>
      <c r="N178" s="224" t="s">
        <v>45</v>
      </c>
      <c r="O178" s="87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7" t="s">
        <v>240</v>
      </c>
      <c r="AT178" s="227" t="s">
        <v>235</v>
      </c>
      <c r="AU178" s="227" t="s">
        <v>80</v>
      </c>
      <c r="AY178" s="20" t="s">
        <v>233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20" t="s">
        <v>86</v>
      </c>
      <c r="BK178" s="228">
        <f>ROUND(I178*H178,2)</f>
        <v>0</v>
      </c>
      <c r="BL178" s="20" t="s">
        <v>240</v>
      </c>
      <c r="BM178" s="227" t="s">
        <v>1857</v>
      </c>
    </row>
    <row r="179" s="2" customFormat="1" ht="24.15" customHeight="1">
      <c r="A179" s="41"/>
      <c r="B179" s="42"/>
      <c r="C179" s="216" t="s">
        <v>1374</v>
      </c>
      <c r="D179" s="216" t="s">
        <v>235</v>
      </c>
      <c r="E179" s="217" t="s">
        <v>5200</v>
      </c>
      <c r="F179" s="218" t="s">
        <v>5201</v>
      </c>
      <c r="G179" s="219" t="s">
        <v>2238</v>
      </c>
      <c r="H179" s="220">
        <v>10</v>
      </c>
      <c r="I179" s="221"/>
      <c r="J179" s="222">
        <f>ROUND(I179*H179,2)</f>
        <v>0</v>
      </c>
      <c r="K179" s="218" t="s">
        <v>342</v>
      </c>
      <c r="L179" s="47"/>
      <c r="M179" s="223" t="s">
        <v>21</v>
      </c>
      <c r="N179" s="224" t="s">
        <v>45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240</v>
      </c>
      <c r="AT179" s="227" t="s">
        <v>235</v>
      </c>
      <c r="AU179" s="227" t="s">
        <v>80</v>
      </c>
      <c r="AY179" s="20" t="s">
        <v>233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86</v>
      </c>
      <c r="BK179" s="228">
        <f>ROUND(I179*H179,2)</f>
        <v>0</v>
      </c>
      <c r="BL179" s="20" t="s">
        <v>240</v>
      </c>
      <c r="BM179" s="227" t="s">
        <v>1868</v>
      </c>
    </row>
    <row r="180" s="2" customFormat="1" ht="62.7" customHeight="1">
      <c r="A180" s="41"/>
      <c r="B180" s="42"/>
      <c r="C180" s="216" t="s">
        <v>1384</v>
      </c>
      <c r="D180" s="216" t="s">
        <v>235</v>
      </c>
      <c r="E180" s="217" t="s">
        <v>5202</v>
      </c>
      <c r="F180" s="218" t="s">
        <v>5203</v>
      </c>
      <c r="G180" s="219" t="s">
        <v>3393</v>
      </c>
      <c r="H180" s="220">
        <v>1</v>
      </c>
      <c r="I180" s="221"/>
      <c r="J180" s="222">
        <f>ROUND(I180*H180,2)</f>
        <v>0</v>
      </c>
      <c r="K180" s="218" t="s">
        <v>342</v>
      </c>
      <c r="L180" s="47"/>
      <c r="M180" s="223" t="s">
        <v>21</v>
      </c>
      <c r="N180" s="224" t="s">
        <v>45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240</v>
      </c>
      <c r="AT180" s="227" t="s">
        <v>235</v>
      </c>
      <c r="AU180" s="227" t="s">
        <v>80</v>
      </c>
      <c r="AY180" s="20" t="s">
        <v>233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86</v>
      </c>
      <c r="BK180" s="228">
        <f>ROUND(I180*H180,2)</f>
        <v>0</v>
      </c>
      <c r="BL180" s="20" t="s">
        <v>240</v>
      </c>
      <c r="BM180" s="227" t="s">
        <v>1878</v>
      </c>
    </row>
    <row r="181" s="2" customFormat="1" ht="21.75" customHeight="1">
      <c r="A181" s="41"/>
      <c r="B181" s="42"/>
      <c r="C181" s="216" t="s">
        <v>1392</v>
      </c>
      <c r="D181" s="216" t="s">
        <v>235</v>
      </c>
      <c r="E181" s="217" t="s">
        <v>5204</v>
      </c>
      <c r="F181" s="218" t="s">
        <v>5205</v>
      </c>
      <c r="G181" s="219" t="s">
        <v>5206</v>
      </c>
      <c r="H181" s="220">
        <v>3</v>
      </c>
      <c r="I181" s="221"/>
      <c r="J181" s="222">
        <f>ROUND(I181*H181,2)</f>
        <v>0</v>
      </c>
      <c r="K181" s="218" t="s">
        <v>342</v>
      </c>
      <c r="L181" s="47"/>
      <c r="M181" s="223" t="s">
        <v>21</v>
      </c>
      <c r="N181" s="224" t="s">
        <v>45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240</v>
      </c>
      <c r="AT181" s="227" t="s">
        <v>235</v>
      </c>
      <c r="AU181" s="227" t="s">
        <v>80</v>
      </c>
      <c r="AY181" s="20" t="s">
        <v>233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86</v>
      </c>
      <c r="BK181" s="228">
        <f>ROUND(I181*H181,2)</f>
        <v>0</v>
      </c>
      <c r="BL181" s="20" t="s">
        <v>240</v>
      </c>
      <c r="BM181" s="227" t="s">
        <v>1888</v>
      </c>
    </row>
    <row r="182" s="2" customFormat="1" ht="16.5" customHeight="1">
      <c r="A182" s="41"/>
      <c r="B182" s="42"/>
      <c r="C182" s="216" t="s">
        <v>1406</v>
      </c>
      <c r="D182" s="216" t="s">
        <v>235</v>
      </c>
      <c r="E182" s="217" t="s">
        <v>5207</v>
      </c>
      <c r="F182" s="218" t="s">
        <v>5208</v>
      </c>
      <c r="G182" s="219" t="s">
        <v>332</v>
      </c>
      <c r="H182" s="220">
        <v>8</v>
      </c>
      <c r="I182" s="221"/>
      <c r="J182" s="222">
        <f>ROUND(I182*H182,2)</f>
        <v>0</v>
      </c>
      <c r="K182" s="218" t="s">
        <v>342</v>
      </c>
      <c r="L182" s="47"/>
      <c r="M182" s="223" t="s">
        <v>21</v>
      </c>
      <c r="N182" s="224" t="s">
        <v>45</v>
      </c>
      <c r="O182" s="87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240</v>
      </c>
      <c r="AT182" s="227" t="s">
        <v>235</v>
      </c>
      <c r="AU182" s="227" t="s">
        <v>80</v>
      </c>
      <c r="AY182" s="20" t="s">
        <v>233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86</v>
      </c>
      <c r="BK182" s="228">
        <f>ROUND(I182*H182,2)</f>
        <v>0</v>
      </c>
      <c r="BL182" s="20" t="s">
        <v>240</v>
      </c>
      <c r="BM182" s="227" t="s">
        <v>1899</v>
      </c>
    </row>
    <row r="183" s="2" customFormat="1" ht="16.5" customHeight="1">
      <c r="A183" s="41"/>
      <c r="B183" s="42"/>
      <c r="C183" s="216" t="s">
        <v>1411</v>
      </c>
      <c r="D183" s="216" t="s">
        <v>235</v>
      </c>
      <c r="E183" s="217" t="s">
        <v>5209</v>
      </c>
      <c r="F183" s="218" t="s">
        <v>5210</v>
      </c>
      <c r="G183" s="219" t="s">
        <v>332</v>
      </c>
      <c r="H183" s="220">
        <v>20</v>
      </c>
      <c r="I183" s="221"/>
      <c r="J183" s="222">
        <f>ROUND(I183*H183,2)</f>
        <v>0</v>
      </c>
      <c r="K183" s="218" t="s">
        <v>342</v>
      </c>
      <c r="L183" s="47"/>
      <c r="M183" s="223" t="s">
        <v>21</v>
      </c>
      <c r="N183" s="224" t="s">
        <v>45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240</v>
      </c>
      <c r="AT183" s="227" t="s">
        <v>235</v>
      </c>
      <c r="AU183" s="227" t="s">
        <v>80</v>
      </c>
      <c r="AY183" s="20" t="s">
        <v>233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86</v>
      </c>
      <c r="BK183" s="228">
        <f>ROUND(I183*H183,2)</f>
        <v>0</v>
      </c>
      <c r="BL183" s="20" t="s">
        <v>240</v>
      </c>
      <c r="BM183" s="227" t="s">
        <v>1928</v>
      </c>
    </row>
    <row r="184" s="2" customFormat="1" ht="16.5" customHeight="1">
      <c r="A184" s="41"/>
      <c r="B184" s="42"/>
      <c r="C184" s="216" t="s">
        <v>1417</v>
      </c>
      <c r="D184" s="216" t="s">
        <v>235</v>
      </c>
      <c r="E184" s="217" t="s">
        <v>5211</v>
      </c>
      <c r="F184" s="218" t="s">
        <v>5212</v>
      </c>
      <c r="G184" s="219" t="s">
        <v>332</v>
      </c>
      <c r="H184" s="220">
        <v>14</v>
      </c>
      <c r="I184" s="221"/>
      <c r="J184" s="222">
        <f>ROUND(I184*H184,2)</f>
        <v>0</v>
      </c>
      <c r="K184" s="218" t="s">
        <v>342</v>
      </c>
      <c r="L184" s="47"/>
      <c r="M184" s="223" t="s">
        <v>21</v>
      </c>
      <c r="N184" s="224" t="s">
        <v>45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240</v>
      </c>
      <c r="AT184" s="227" t="s">
        <v>235</v>
      </c>
      <c r="AU184" s="227" t="s">
        <v>80</v>
      </c>
      <c r="AY184" s="20" t="s">
        <v>233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86</v>
      </c>
      <c r="BK184" s="228">
        <f>ROUND(I184*H184,2)</f>
        <v>0</v>
      </c>
      <c r="BL184" s="20" t="s">
        <v>240</v>
      </c>
      <c r="BM184" s="227" t="s">
        <v>1957</v>
      </c>
    </row>
    <row r="185" s="2" customFormat="1" ht="16.5" customHeight="1">
      <c r="A185" s="41"/>
      <c r="B185" s="42"/>
      <c r="C185" s="216" t="s">
        <v>1422</v>
      </c>
      <c r="D185" s="216" t="s">
        <v>235</v>
      </c>
      <c r="E185" s="217" t="s">
        <v>5213</v>
      </c>
      <c r="F185" s="218" t="s">
        <v>5214</v>
      </c>
      <c r="G185" s="219" t="s">
        <v>332</v>
      </c>
      <c r="H185" s="220">
        <v>20</v>
      </c>
      <c r="I185" s="221"/>
      <c r="J185" s="222">
        <f>ROUND(I185*H185,2)</f>
        <v>0</v>
      </c>
      <c r="K185" s="218" t="s">
        <v>342</v>
      </c>
      <c r="L185" s="47"/>
      <c r="M185" s="223" t="s">
        <v>21</v>
      </c>
      <c r="N185" s="224" t="s">
        <v>45</v>
      </c>
      <c r="O185" s="87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7" t="s">
        <v>240</v>
      </c>
      <c r="AT185" s="227" t="s">
        <v>235</v>
      </c>
      <c r="AU185" s="227" t="s">
        <v>80</v>
      </c>
      <c r="AY185" s="20" t="s">
        <v>233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20" t="s">
        <v>86</v>
      </c>
      <c r="BK185" s="228">
        <f>ROUND(I185*H185,2)</f>
        <v>0</v>
      </c>
      <c r="BL185" s="20" t="s">
        <v>240</v>
      </c>
      <c r="BM185" s="227" t="s">
        <v>1970</v>
      </c>
    </row>
    <row r="186" s="12" customFormat="1" ht="22.8" customHeight="1">
      <c r="A186" s="12"/>
      <c r="B186" s="200"/>
      <c r="C186" s="201"/>
      <c r="D186" s="202" t="s">
        <v>72</v>
      </c>
      <c r="E186" s="214" t="s">
        <v>4083</v>
      </c>
      <c r="F186" s="214" t="s">
        <v>5215</v>
      </c>
      <c r="G186" s="201"/>
      <c r="H186" s="201"/>
      <c r="I186" s="204"/>
      <c r="J186" s="215">
        <f>BK186</f>
        <v>0</v>
      </c>
      <c r="K186" s="201"/>
      <c r="L186" s="206"/>
      <c r="M186" s="207"/>
      <c r="N186" s="208"/>
      <c r="O186" s="208"/>
      <c r="P186" s="209">
        <f>SUM(P187:P202)</f>
        <v>0</v>
      </c>
      <c r="Q186" s="208"/>
      <c r="R186" s="209">
        <f>SUM(R187:R202)</f>
        <v>0</v>
      </c>
      <c r="S186" s="208"/>
      <c r="T186" s="210">
        <f>SUM(T187:T202)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11" t="s">
        <v>80</v>
      </c>
      <c r="AT186" s="212" t="s">
        <v>72</v>
      </c>
      <c r="AU186" s="212" t="s">
        <v>80</v>
      </c>
      <c r="AY186" s="211" t="s">
        <v>233</v>
      </c>
      <c r="BK186" s="213">
        <f>SUM(BK187:BK202)</f>
        <v>0</v>
      </c>
    </row>
    <row r="187" s="2" customFormat="1" ht="21.75" customHeight="1">
      <c r="A187" s="41"/>
      <c r="B187" s="42"/>
      <c r="C187" s="216" t="s">
        <v>1433</v>
      </c>
      <c r="D187" s="216" t="s">
        <v>235</v>
      </c>
      <c r="E187" s="217" t="s">
        <v>5216</v>
      </c>
      <c r="F187" s="218" t="s">
        <v>5217</v>
      </c>
      <c r="G187" s="219" t="s">
        <v>332</v>
      </c>
      <c r="H187" s="220">
        <v>72</v>
      </c>
      <c r="I187" s="221"/>
      <c r="J187" s="222">
        <f>ROUND(I187*H187,2)</f>
        <v>0</v>
      </c>
      <c r="K187" s="218" t="s">
        <v>342</v>
      </c>
      <c r="L187" s="47"/>
      <c r="M187" s="223" t="s">
        <v>21</v>
      </c>
      <c r="N187" s="224" t="s">
        <v>45</v>
      </c>
      <c r="O187" s="87"/>
      <c r="P187" s="225">
        <f>O187*H187</f>
        <v>0</v>
      </c>
      <c r="Q187" s="225">
        <v>0</v>
      </c>
      <c r="R187" s="225">
        <f>Q187*H187</f>
        <v>0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240</v>
      </c>
      <c r="AT187" s="227" t="s">
        <v>235</v>
      </c>
      <c r="AU187" s="227" t="s">
        <v>86</v>
      </c>
      <c r="AY187" s="20" t="s">
        <v>233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86</v>
      </c>
      <c r="BK187" s="228">
        <f>ROUND(I187*H187,2)</f>
        <v>0</v>
      </c>
      <c r="BL187" s="20" t="s">
        <v>240</v>
      </c>
      <c r="BM187" s="227" t="s">
        <v>1981</v>
      </c>
    </row>
    <row r="188" s="2" customFormat="1" ht="16.5" customHeight="1">
      <c r="A188" s="41"/>
      <c r="B188" s="42"/>
      <c r="C188" s="216" t="s">
        <v>1439</v>
      </c>
      <c r="D188" s="216" t="s">
        <v>235</v>
      </c>
      <c r="E188" s="217" t="s">
        <v>5218</v>
      </c>
      <c r="F188" s="218" t="s">
        <v>5219</v>
      </c>
      <c r="G188" s="219" t="s">
        <v>332</v>
      </c>
      <c r="H188" s="220">
        <v>70</v>
      </c>
      <c r="I188" s="221"/>
      <c r="J188" s="222">
        <f>ROUND(I188*H188,2)</f>
        <v>0</v>
      </c>
      <c r="K188" s="218" t="s">
        <v>342</v>
      </c>
      <c r="L188" s="47"/>
      <c r="M188" s="223" t="s">
        <v>21</v>
      </c>
      <c r="N188" s="224" t="s">
        <v>45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240</v>
      </c>
      <c r="AT188" s="227" t="s">
        <v>235</v>
      </c>
      <c r="AU188" s="227" t="s">
        <v>86</v>
      </c>
      <c r="AY188" s="20" t="s">
        <v>233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86</v>
      </c>
      <c r="BK188" s="228">
        <f>ROUND(I188*H188,2)</f>
        <v>0</v>
      </c>
      <c r="BL188" s="20" t="s">
        <v>240</v>
      </c>
      <c r="BM188" s="227" t="s">
        <v>1987</v>
      </c>
    </row>
    <row r="189" s="2" customFormat="1" ht="16.5" customHeight="1">
      <c r="A189" s="41"/>
      <c r="B189" s="42"/>
      <c r="C189" s="216" t="s">
        <v>1445</v>
      </c>
      <c r="D189" s="216" t="s">
        <v>235</v>
      </c>
      <c r="E189" s="217" t="s">
        <v>5220</v>
      </c>
      <c r="F189" s="218" t="s">
        <v>5221</v>
      </c>
      <c r="G189" s="219" t="s">
        <v>332</v>
      </c>
      <c r="H189" s="220">
        <v>8</v>
      </c>
      <c r="I189" s="221"/>
      <c r="J189" s="222">
        <f>ROUND(I189*H189,2)</f>
        <v>0</v>
      </c>
      <c r="K189" s="218" t="s">
        <v>342</v>
      </c>
      <c r="L189" s="47"/>
      <c r="M189" s="223" t="s">
        <v>21</v>
      </c>
      <c r="N189" s="224" t="s">
        <v>45</v>
      </c>
      <c r="O189" s="87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240</v>
      </c>
      <c r="AT189" s="227" t="s">
        <v>235</v>
      </c>
      <c r="AU189" s="227" t="s">
        <v>86</v>
      </c>
      <c r="AY189" s="20" t="s">
        <v>233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86</v>
      </c>
      <c r="BK189" s="228">
        <f>ROUND(I189*H189,2)</f>
        <v>0</v>
      </c>
      <c r="BL189" s="20" t="s">
        <v>240</v>
      </c>
      <c r="BM189" s="227" t="s">
        <v>2006</v>
      </c>
    </row>
    <row r="190" s="2" customFormat="1" ht="16.5" customHeight="1">
      <c r="A190" s="41"/>
      <c r="B190" s="42"/>
      <c r="C190" s="216" t="s">
        <v>1451</v>
      </c>
      <c r="D190" s="216" t="s">
        <v>235</v>
      </c>
      <c r="E190" s="217" t="s">
        <v>5222</v>
      </c>
      <c r="F190" s="218" t="s">
        <v>5223</v>
      </c>
      <c r="G190" s="219" t="s">
        <v>332</v>
      </c>
      <c r="H190" s="220">
        <v>16</v>
      </c>
      <c r="I190" s="221"/>
      <c r="J190" s="222">
        <f>ROUND(I190*H190,2)</f>
        <v>0</v>
      </c>
      <c r="K190" s="218" t="s">
        <v>342</v>
      </c>
      <c r="L190" s="47"/>
      <c r="M190" s="223" t="s">
        <v>21</v>
      </c>
      <c r="N190" s="224" t="s">
        <v>45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240</v>
      </c>
      <c r="AT190" s="227" t="s">
        <v>235</v>
      </c>
      <c r="AU190" s="227" t="s">
        <v>86</v>
      </c>
      <c r="AY190" s="20" t="s">
        <v>233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86</v>
      </c>
      <c r="BK190" s="228">
        <f>ROUND(I190*H190,2)</f>
        <v>0</v>
      </c>
      <c r="BL190" s="20" t="s">
        <v>240</v>
      </c>
      <c r="BM190" s="227" t="s">
        <v>2015</v>
      </c>
    </row>
    <row r="191" s="2" customFormat="1" ht="16.5" customHeight="1">
      <c r="A191" s="41"/>
      <c r="B191" s="42"/>
      <c r="C191" s="216" t="s">
        <v>1456</v>
      </c>
      <c r="D191" s="216" t="s">
        <v>235</v>
      </c>
      <c r="E191" s="217" t="s">
        <v>5224</v>
      </c>
      <c r="F191" s="218" t="s">
        <v>5225</v>
      </c>
      <c r="G191" s="219" t="s">
        <v>494</v>
      </c>
      <c r="H191" s="220">
        <v>1</v>
      </c>
      <c r="I191" s="221"/>
      <c r="J191" s="222">
        <f>ROUND(I191*H191,2)</f>
        <v>0</v>
      </c>
      <c r="K191" s="218" t="s">
        <v>342</v>
      </c>
      <c r="L191" s="47"/>
      <c r="M191" s="223" t="s">
        <v>21</v>
      </c>
      <c r="N191" s="224" t="s">
        <v>45</v>
      </c>
      <c r="O191" s="87"/>
      <c r="P191" s="225">
        <f>O191*H191</f>
        <v>0</v>
      </c>
      <c r="Q191" s="225">
        <v>0</v>
      </c>
      <c r="R191" s="225">
        <f>Q191*H191</f>
        <v>0</v>
      </c>
      <c r="S191" s="225">
        <v>0</v>
      </c>
      <c r="T191" s="226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7" t="s">
        <v>240</v>
      </c>
      <c r="AT191" s="227" t="s">
        <v>235</v>
      </c>
      <c r="AU191" s="227" t="s">
        <v>86</v>
      </c>
      <c r="AY191" s="20" t="s">
        <v>233</v>
      </c>
      <c r="BE191" s="228">
        <f>IF(N191="základní",J191,0)</f>
        <v>0</v>
      </c>
      <c r="BF191" s="228">
        <f>IF(N191="snížená",J191,0)</f>
        <v>0</v>
      </c>
      <c r="BG191" s="228">
        <f>IF(N191="zákl. přenesená",J191,0)</f>
        <v>0</v>
      </c>
      <c r="BH191" s="228">
        <f>IF(N191="sníž. přenesená",J191,0)</f>
        <v>0</v>
      </c>
      <c r="BI191" s="228">
        <f>IF(N191="nulová",J191,0)</f>
        <v>0</v>
      </c>
      <c r="BJ191" s="20" t="s">
        <v>86</v>
      </c>
      <c r="BK191" s="228">
        <f>ROUND(I191*H191,2)</f>
        <v>0</v>
      </c>
      <c r="BL191" s="20" t="s">
        <v>240</v>
      </c>
      <c r="BM191" s="227" t="s">
        <v>2024</v>
      </c>
    </row>
    <row r="192" s="2" customFormat="1" ht="16.5" customHeight="1">
      <c r="A192" s="41"/>
      <c r="B192" s="42"/>
      <c r="C192" s="216" t="s">
        <v>1463</v>
      </c>
      <c r="D192" s="216" t="s">
        <v>235</v>
      </c>
      <c r="E192" s="217" t="s">
        <v>5226</v>
      </c>
      <c r="F192" s="218" t="s">
        <v>5227</v>
      </c>
      <c r="G192" s="219" t="s">
        <v>494</v>
      </c>
      <c r="H192" s="220">
        <v>2</v>
      </c>
      <c r="I192" s="221"/>
      <c r="J192" s="222">
        <f>ROUND(I192*H192,2)</f>
        <v>0</v>
      </c>
      <c r="K192" s="218" t="s">
        <v>342</v>
      </c>
      <c r="L192" s="47"/>
      <c r="M192" s="223" t="s">
        <v>21</v>
      </c>
      <c r="N192" s="224" t="s">
        <v>45</v>
      </c>
      <c r="O192" s="87"/>
      <c r="P192" s="225">
        <f>O192*H192</f>
        <v>0</v>
      </c>
      <c r="Q192" s="225">
        <v>0</v>
      </c>
      <c r="R192" s="225">
        <f>Q192*H192</f>
        <v>0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240</v>
      </c>
      <c r="AT192" s="227" t="s">
        <v>235</v>
      </c>
      <c r="AU192" s="227" t="s">
        <v>86</v>
      </c>
      <c r="AY192" s="20" t="s">
        <v>233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86</v>
      </c>
      <c r="BK192" s="228">
        <f>ROUND(I192*H192,2)</f>
        <v>0</v>
      </c>
      <c r="BL192" s="20" t="s">
        <v>240</v>
      </c>
      <c r="BM192" s="227" t="s">
        <v>2032</v>
      </c>
    </row>
    <row r="193" s="2" customFormat="1" ht="21.75" customHeight="1">
      <c r="A193" s="41"/>
      <c r="B193" s="42"/>
      <c r="C193" s="216" t="s">
        <v>1469</v>
      </c>
      <c r="D193" s="216" t="s">
        <v>235</v>
      </c>
      <c r="E193" s="217" t="s">
        <v>5228</v>
      </c>
      <c r="F193" s="218" t="s">
        <v>5229</v>
      </c>
      <c r="G193" s="219" t="s">
        <v>3393</v>
      </c>
      <c r="H193" s="220">
        <v>1</v>
      </c>
      <c r="I193" s="221"/>
      <c r="J193" s="222">
        <f>ROUND(I193*H193,2)</f>
        <v>0</v>
      </c>
      <c r="K193" s="218" t="s">
        <v>342</v>
      </c>
      <c r="L193" s="47"/>
      <c r="M193" s="223" t="s">
        <v>21</v>
      </c>
      <c r="N193" s="224" t="s">
        <v>45</v>
      </c>
      <c r="O193" s="87"/>
      <c r="P193" s="225">
        <f>O193*H193</f>
        <v>0</v>
      </c>
      <c r="Q193" s="225">
        <v>0</v>
      </c>
      <c r="R193" s="225">
        <f>Q193*H193</f>
        <v>0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240</v>
      </c>
      <c r="AT193" s="227" t="s">
        <v>235</v>
      </c>
      <c r="AU193" s="227" t="s">
        <v>86</v>
      </c>
      <c r="AY193" s="20" t="s">
        <v>233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86</v>
      </c>
      <c r="BK193" s="228">
        <f>ROUND(I193*H193,2)</f>
        <v>0</v>
      </c>
      <c r="BL193" s="20" t="s">
        <v>240</v>
      </c>
      <c r="BM193" s="227" t="s">
        <v>2041</v>
      </c>
    </row>
    <row r="194" s="2" customFormat="1" ht="24.15" customHeight="1">
      <c r="A194" s="41"/>
      <c r="B194" s="42"/>
      <c r="C194" s="216" t="s">
        <v>1476</v>
      </c>
      <c r="D194" s="216" t="s">
        <v>235</v>
      </c>
      <c r="E194" s="217" t="s">
        <v>5230</v>
      </c>
      <c r="F194" s="218" t="s">
        <v>5231</v>
      </c>
      <c r="G194" s="219" t="s">
        <v>238</v>
      </c>
      <c r="H194" s="220">
        <v>3</v>
      </c>
      <c r="I194" s="221"/>
      <c r="J194" s="222">
        <f>ROUND(I194*H194,2)</f>
        <v>0</v>
      </c>
      <c r="K194" s="218" t="s">
        <v>342</v>
      </c>
      <c r="L194" s="47"/>
      <c r="M194" s="223" t="s">
        <v>21</v>
      </c>
      <c r="N194" s="224" t="s">
        <v>45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240</v>
      </c>
      <c r="AT194" s="227" t="s">
        <v>235</v>
      </c>
      <c r="AU194" s="227" t="s">
        <v>86</v>
      </c>
      <c r="AY194" s="20" t="s">
        <v>233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86</v>
      </c>
      <c r="BK194" s="228">
        <f>ROUND(I194*H194,2)</f>
        <v>0</v>
      </c>
      <c r="BL194" s="20" t="s">
        <v>240</v>
      </c>
      <c r="BM194" s="227" t="s">
        <v>2049</v>
      </c>
    </row>
    <row r="195" s="2" customFormat="1" ht="66.75" customHeight="1">
      <c r="A195" s="41"/>
      <c r="B195" s="42"/>
      <c r="C195" s="216" t="s">
        <v>1482</v>
      </c>
      <c r="D195" s="216" t="s">
        <v>235</v>
      </c>
      <c r="E195" s="217" t="s">
        <v>5232</v>
      </c>
      <c r="F195" s="218" t="s">
        <v>5233</v>
      </c>
      <c r="G195" s="219" t="s">
        <v>3393</v>
      </c>
      <c r="H195" s="220">
        <v>4</v>
      </c>
      <c r="I195" s="221"/>
      <c r="J195" s="222">
        <f>ROUND(I195*H195,2)</f>
        <v>0</v>
      </c>
      <c r="K195" s="218" t="s">
        <v>342</v>
      </c>
      <c r="L195" s="47"/>
      <c r="M195" s="223" t="s">
        <v>21</v>
      </c>
      <c r="N195" s="224" t="s">
        <v>45</v>
      </c>
      <c r="O195" s="87"/>
      <c r="P195" s="225">
        <f>O195*H195</f>
        <v>0</v>
      </c>
      <c r="Q195" s="225">
        <v>0</v>
      </c>
      <c r="R195" s="225">
        <f>Q195*H195</f>
        <v>0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240</v>
      </c>
      <c r="AT195" s="227" t="s">
        <v>235</v>
      </c>
      <c r="AU195" s="227" t="s">
        <v>86</v>
      </c>
      <c r="AY195" s="20" t="s">
        <v>233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86</v>
      </c>
      <c r="BK195" s="228">
        <f>ROUND(I195*H195,2)</f>
        <v>0</v>
      </c>
      <c r="BL195" s="20" t="s">
        <v>240</v>
      </c>
      <c r="BM195" s="227" t="s">
        <v>2057</v>
      </c>
    </row>
    <row r="196" s="2" customFormat="1" ht="21.75" customHeight="1">
      <c r="A196" s="41"/>
      <c r="B196" s="42"/>
      <c r="C196" s="216" t="s">
        <v>1487</v>
      </c>
      <c r="D196" s="216" t="s">
        <v>235</v>
      </c>
      <c r="E196" s="217" t="s">
        <v>5234</v>
      </c>
      <c r="F196" s="218" t="s">
        <v>5235</v>
      </c>
      <c r="G196" s="219" t="s">
        <v>3393</v>
      </c>
      <c r="H196" s="220">
        <v>4</v>
      </c>
      <c r="I196" s="221"/>
      <c r="J196" s="222">
        <f>ROUND(I196*H196,2)</f>
        <v>0</v>
      </c>
      <c r="K196" s="218" t="s">
        <v>342</v>
      </c>
      <c r="L196" s="47"/>
      <c r="M196" s="223" t="s">
        <v>21</v>
      </c>
      <c r="N196" s="224" t="s">
        <v>45</v>
      </c>
      <c r="O196" s="87"/>
      <c r="P196" s="225">
        <f>O196*H196</f>
        <v>0</v>
      </c>
      <c r="Q196" s="225">
        <v>0</v>
      </c>
      <c r="R196" s="225">
        <f>Q196*H196</f>
        <v>0</v>
      </c>
      <c r="S196" s="225">
        <v>0</v>
      </c>
      <c r="T196" s="226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7" t="s">
        <v>240</v>
      </c>
      <c r="AT196" s="227" t="s">
        <v>235</v>
      </c>
      <c r="AU196" s="227" t="s">
        <v>86</v>
      </c>
      <c r="AY196" s="20" t="s">
        <v>233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20" t="s">
        <v>86</v>
      </c>
      <c r="BK196" s="228">
        <f>ROUND(I196*H196,2)</f>
        <v>0</v>
      </c>
      <c r="BL196" s="20" t="s">
        <v>240</v>
      </c>
      <c r="BM196" s="227" t="s">
        <v>2067</v>
      </c>
    </row>
    <row r="197" s="2" customFormat="1" ht="21.75" customHeight="1">
      <c r="A197" s="41"/>
      <c r="B197" s="42"/>
      <c r="C197" s="216" t="s">
        <v>1492</v>
      </c>
      <c r="D197" s="216" t="s">
        <v>235</v>
      </c>
      <c r="E197" s="217" t="s">
        <v>5236</v>
      </c>
      <c r="F197" s="218" t="s">
        <v>5237</v>
      </c>
      <c r="G197" s="219" t="s">
        <v>3393</v>
      </c>
      <c r="H197" s="220">
        <v>2</v>
      </c>
      <c r="I197" s="221"/>
      <c r="J197" s="222">
        <f>ROUND(I197*H197,2)</f>
        <v>0</v>
      </c>
      <c r="K197" s="218" t="s">
        <v>342</v>
      </c>
      <c r="L197" s="47"/>
      <c r="M197" s="223" t="s">
        <v>21</v>
      </c>
      <c r="N197" s="224" t="s">
        <v>45</v>
      </c>
      <c r="O197" s="87"/>
      <c r="P197" s="225">
        <f>O197*H197</f>
        <v>0</v>
      </c>
      <c r="Q197" s="225">
        <v>0</v>
      </c>
      <c r="R197" s="225">
        <f>Q197*H197</f>
        <v>0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240</v>
      </c>
      <c r="AT197" s="227" t="s">
        <v>235</v>
      </c>
      <c r="AU197" s="227" t="s">
        <v>86</v>
      </c>
      <c r="AY197" s="20" t="s">
        <v>233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86</v>
      </c>
      <c r="BK197" s="228">
        <f>ROUND(I197*H197,2)</f>
        <v>0</v>
      </c>
      <c r="BL197" s="20" t="s">
        <v>240</v>
      </c>
      <c r="BM197" s="227" t="s">
        <v>2076</v>
      </c>
    </row>
    <row r="198" s="2" customFormat="1" ht="16.5" customHeight="1">
      <c r="A198" s="41"/>
      <c r="B198" s="42"/>
      <c r="C198" s="216" t="s">
        <v>1504</v>
      </c>
      <c r="D198" s="216" t="s">
        <v>235</v>
      </c>
      <c r="E198" s="217" t="s">
        <v>5238</v>
      </c>
      <c r="F198" s="218" t="s">
        <v>5239</v>
      </c>
      <c r="G198" s="219" t="s">
        <v>3393</v>
      </c>
      <c r="H198" s="220">
        <v>2</v>
      </c>
      <c r="I198" s="221"/>
      <c r="J198" s="222">
        <f>ROUND(I198*H198,2)</f>
        <v>0</v>
      </c>
      <c r="K198" s="218" t="s">
        <v>342</v>
      </c>
      <c r="L198" s="47"/>
      <c r="M198" s="223" t="s">
        <v>21</v>
      </c>
      <c r="N198" s="224" t="s">
        <v>45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240</v>
      </c>
      <c r="AT198" s="227" t="s">
        <v>235</v>
      </c>
      <c r="AU198" s="227" t="s">
        <v>86</v>
      </c>
      <c r="AY198" s="20" t="s">
        <v>233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86</v>
      </c>
      <c r="BK198" s="228">
        <f>ROUND(I198*H198,2)</f>
        <v>0</v>
      </c>
      <c r="BL198" s="20" t="s">
        <v>240</v>
      </c>
      <c r="BM198" s="227" t="s">
        <v>2087</v>
      </c>
    </row>
    <row r="199" s="2" customFormat="1" ht="24.15" customHeight="1">
      <c r="A199" s="41"/>
      <c r="B199" s="42"/>
      <c r="C199" s="216" t="s">
        <v>1510</v>
      </c>
      <c r="D199" s="216" t="s">
        <v>235</v>
      </c>
      <c r="E199" s="217" t="s">
        <v>5240</v>
      </c>
      <c r="F199" s="218" t="s">
        <v>5241</v>
      </c>
      <c r="G199" s="219" t="s">
        <v>3393</v>
      </c>
      <c r="H199" s="220">
        <v>1</v>
      </c>
      <c r="I199" s="221"/>
      <c r="J199" s="222">
        <f>ROUND(I199*H199,2)</f>
        <v>0</v>
      </c>
      <c r="K199" s="218" t="s">
        <v>342</v>
      </c>
      <c r="L199" s="47"/>
      <c r="M199" s="223" t="s">
        <v>21</v>
      </c>
      <c r="N199" s="224" t="s">
        <v>45</v>
      </c>
      <c r="O199" s="87"/>
      <c r="P199" s="225">
        <f>O199*H199</f>
        <v>0</v>
      </c>
      <c r="Q199" s="225">
        <v>0</v>
      </c>
      <c r="R199" s="225">
        <f>Q199*H199</f>
        <v>0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240</v>
      </c>
      <c r="AT199" s="227" t="s">
        <v>235</v>
      </c>
      <c r="AU199" s="227" t="s">
        <v>86</v>
      </c>
      <c r="AY199" s="20" t="s">
        <v>233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86</v>
      </c>
      <c r="BK199" s="228">
        <f>ROUND(I199*H199,2)</f>
        <v>0</v>
      </c>
      <c r="BL199" s="20" t="s">
        <v>240</v>
      </c>
      <c r="BM199" s="227" t="s">
        <v>2093</v>
      </c>
    </row>
    <row r="200" s="2" customFormat="1" ht="37.8" customHeight="1">
      <c r="A200" s="41"/>
      <c r="B200" s="42"/>
      <c r="C200" s="216" t="s">
        <v>1516</v>
      </c>
      <c r="D200" s="216" t="s">
        <v>235</v>
      </c>
      <c r="E200" s="217" t="s">
        <v>5242</v>
      </c>
      <c r="F200" s="218" t="s">
        <v>5243</v>
      </c>
      <c r="G200" s="219" t="s">
        <v>3393</v>
      </c>
      <c r="H200" s="220">
        <v>1</v>
      </c>
      <c r="I200" s="221"/>
      <c r="J200" s="222">
        <f>ROUND(I200*H200,2)</f>
        <v>0</v>
      </c>
      <c r="K200" s="218" t="s">
        <v>342</v>
      </c>
      <c r="L200" s="47"/>
      <c r="M200" s="223" t="s">
        <v>21</v>
      </c>
      <c r="N200" s="224" t="s">
        <v>45</v>
      </c>
      <c r="O200" s="87"/>
      <c r="P200" s="225">
        <f>O200*H200</f>
        <v>0</v>
      </c>
      <c r="Q200" s="225">
        <v>0</v>
      </c>
      <c r="R200" s="225">
        <f>Q200*H200</f>
        <v>0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240</v>
      </c>
      <c r="AT200" s="227" t="s">
        <v>235</v>
      </c>
      <c r="AU200" s="227" t="s">
        <v>86</v>
      </c>
      <c r="AY200" s="20" t="s">
        <v>233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86</v>
      </c>
      <c r="BK200" s="228">
        <f>ROUND(I200*H200,2)</f>
        <v>0</v>
      </c>
      <c r="BL200" s="20" t="s">
        <v>240</v>
      </c>
      <c r="BM200" s="227" t="s">
        <v>2103</v>
      </c>
    </row>
    <row r="201" s="2" customFormat="1" ht="66.75" customHeight="1">
      <c r="A201" s="41"/>
      <c r="B201" s="42"/>
      <c r="C201" s="216" t="s">
        <v>1521</v>
      </c>
      <c r="D201" s="216" t="s">
        <v>235</v>
      </c>
      <c r="E201" s="217" t="s">
        <v>5244</v>
      </c>
      <c r="F201" s="218" t="s">
        <v>5245</v>
      </c>
      <c r="G201" s="219" t="s">
        <v>494</v>
      </c>
      <c r="H201" s="220">
        <v>1</v>
      </c>
      <c r="I201" s="221"/>
      <c r="J201" s="222">
        <f>ROUND(I201*H201,2)</f>
        <v>0</v>
      </c>
      <c r="K201" s="218" t="s">
        <v>342</v>
      </c>
      <c r="L201" s="47"/>
      <c r="M201" s="223" t="s">
        <v>21</v>
      </c>
      <c r="N201" s="224" t="s">
        <v>45</v>
      </c>
      <c r="O201" s="87"/>
      <c r="P201" s="225">
        <f>O201*H201</f>
        <v>0</v>
      </c>
      <c r="Q201" s="225">
        <v>0</v>
      </c>
      <c r="R201" s="225">
        <f>Q201*H201</f>
        <v>0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240</v>
      </c>
      <c r="AT201" s="227" t="s">
        <v>235</v>
      </c>
      <c r="AU201" s="227" t="s">
        <v>86</v>
      </c>
      <c r="AY201" s="20" t="s">
        <v>233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86</v>
      </c>
      <c r="BK201" s="228">
        <f>ROUND(I201*H201,2)</f>
        <v>0</v>
      </c>
      <c r="BL201" s="20" t="s">
        <v>240</v>
      </c>
      <c r="BM201" s="227" t="s">
        <v>3974</v>
      </c>
    </row>
    <row r="202" s="2" customFormat="1" ht="24.15" customHeight="1">
      <c r="A202" s="41"/>
      <c r="B202" s="42"/>
      <c r="C202" s="216" t="s">
        <v>1537</v>
      </c>
      <c r="D202" s="216" t="s">
        <v>235</v>
      </c>
      <c r="E202" s="217" t="s">
        <v>5246</v>
      </c>
      <c r="F202" s="218" t="s">
        <v>5247</v>
      </c>
      <c r="G202" s="219" t="s">
        <v>3393</v>
      </c>
      <c r="H202" s="220">
        <v>1</v>
      </c>
      <c r="I202" s="221"/>
      <c r="J202" s="222">
        <f>ROUND(I202*H202,2)</f>
        <v>0</v>
      </c>
      <c r="K202" s="218" t="s">
        <v>342</v>
      </c>
      <c r="L202" s="47"/>
      <c r="M202" s="223" t="s">
        <v>21</v>
      </c>
      <c r="N202" s="224" t="s">
        <v>45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240</v>
      </c>
      <c r="AT202" s="227" t="s">
        <v>235</v>
      </c>
      <c r="AU202" s="227" t="s">
        <v>86</v>
      </c>
      <c r="AY202" s="20" t="s">
        <v>233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86</v>
      </c>
      <c r="BK202" s="228">
        <f>ROUND(I202*H202,2)</f>
        <v>0</v>
      </c>
      <c r="BL202" s="20" t="s">
        <v>240</v>
      </c>
      <c r="BM202" s="227" t="s">
        <v>4141</v>
      </c>
    </row>
    <row r="203" s="12" customFormat="1" ht="22.8" customHeight="1">
      <c r="A203" s="12"/>
      <c r="B203" s="200"/>
      <c r="C203" s="201"/>
      <c r="D203" s="202" t="s">
        <v>72</v>
      </c>
      <c r="E203" s="214" t="s">
        <v>4111</v>
      </c>
      <c r="F203" s="214" t="s">
        <v>5248</v>
      </c>
      <c r="G203" s="201"/>
      <c r="H203" s="201"/>
      <c r="I203" s="204"/>
      <c r="J203" s="215">
        <f>BK203</f>
        <v>0</v>
      </c>
      <c r="K203" s="201"/>
      <c r="L203" s="206"/>
      <c r="M203" s="207"/>
      <c r="N203" s="208"/>
      <c r="O203" s="208"/>
      <c r="P203" s="209">
        <f>SUM(P204:P208)</f>
        <v>0</v>
      </c>
      <c r="Q203" s="208"/>
      <c r="R203" s="209">
        <f>SUM(R204:R208)</f>
        <v>0</v>
      </c>
      <c r="S203" s="208"/>
      <c r="T203" s="210">
        <f>SUM(T204:T208)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1" t="s">
        <v>80</v>
      </c>
      <c r="AT203" s="212" t="s">
        <v>72</v>
      </c>
      <c r="AU203" s="212" t="s">
        <v>80</v>
      </c>
      <c r="AY203" s="211" t="s">
        <v>233</v>
      </c>
      <c r="BK203" s="213">
        <f>SUM(BK204:BK208)</f>
        <v>0</v>
      </c>
    </row>
    <row r="204" s="2" customFormat="1" ht="16.5" customHeight="1">
      <c r="A204" s="41"/>
      <c r="B204" s="42"/>
      <c r="C204" s="216" t="s">
        <v>1540</v>
      </c>
      <c r="D204" s="216" t="s">
        <v>235</v>
      </c>
      <c r="E204" s="217" t="s">
        <v>5249</v>
      </c>
      <c r="F204" s="218" t="s">
        <v>5250</v>
      </c>
      <c r="G204" s="219" t="s">
        <v>3393</v>
      </c>
      <c r="H204" s="220">
        <v>1</v>
      </c>
      <c r="I204" s="221"/>
      <c r="J204" s="222">
        <f>ROUND(I204*H204,2)</f>
        <v>0</v>
      </c>
      <c r="K204" s="218" t="s">
        <v>342</v>
      </c>
      <c r="L204" s="47"/>
      <c r="M204" s="223" t="s">
        <v>21</v>
      </c>
      <c r="N204" s="224" t="s">
        <v>45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240</v>
      </c>
      <c r="AT204" s="227" t="s">
        <v>235</v>
      </c>
      <c r="AU204" s="227" t="s">
        <v>86</v>
      </c>
      <c r="AY204" s="20" t="s">
        <v>233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86</v>
      </c>
      <c r="BK204" s="228">
        <f>ROUND(I204*H204,2)</f>
        <v>0</v>
      </c>
      <c r="BL204" s="20" t="s">
        <v>240</v>
      </c>
      <c r="BM204" s="227" t="s">
        <v>2592</v>
      </c>
    </row>
    <row r="205" s="2" customFormat="1" ht="16.5" customHeight="1">
      <c r="A205" s="41"/>
      <c r="B205" s="42"/>
      <c r="C205" s="216" t="s">
        <v>1548</v>
      </c>
      <c r="D205" s="216" t="s">
        <v>235</v>
      </c>
      <c r="E205" s="217" t="s">
        <v>5251</v>
      </c>
      <c r="F205" s="218" t="s">
        <v>5252</v>
      </c>
      <c r="G205" s="219" t="s">
        <v>3393</v>
      </c>
      <c r="H205" s="220">
        <v>1</v>
      </c>
      <c r="I205" s="221"/>
      <c r="J205" s="222">
        <f>ROUND(I205*H205,2)</f>
        <v>0</v>
      </c>
      <c r="K205" s="218" t="s">
        <v>342</v>
      </c>
      <c r="L205" s="47"/>
      <c r="M205" s="223" t="s">
        <v>21</v>
      </c>
      <c r="N205" s="224" t="s">
        <v>45</v>
      </c>
      <c r="O205" s="87"/>
      <c r="P205" s="225">
        <f>O205*H205</f>
        <v>0</v>
      </c>
      <c r="Q205" s="225">
        <v>0</v>
      </c>
      <c r="R205" s="225">
        <f>Q205*H205</f>
        <v>0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240</v>
      </c>
      <c r="AT205" s="227" t="s">
        <v>235</v>
      </c>
      <c r="AU205" s="227" t="s">
        <v>86</v>
      </c>
      <c r="AY205" s="20" t="s">
        <v>233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86</v>
      </c>
      <c r="BK205" s="228">
        <f>ROUND(I205*H205,2)</f>
        <v>0</v>
      </c>
      <c r="BL205" s="20" t="s">
        <v>240</v>
      </c>
      <c r="BM205" s="227" t="s">
        <v>2161</v>
      </c>
    </row>
    <row r="206" s="2" customFormat="1" ht="16.5" customHeight="1">
      <c r="A206" s="41"/>
      <c r="B206" s="42"/>
      <c r="C206" s="216" t="s">
        <v>1555</v>
      </c>
      <c r="D206" s="216" t="s">
        <v>235</v>
      </c>
      <c r="E206" s="217" t="s">
        <v>5253</v>
      </c>
      <c r="F206" s="218" t="s">
        <v>5254</v>
      </c>
      <c r="G206" s="219" t="s">
        <v>3393</v>
      </c>
      <c r="H206" s="220">
        <v>1</v>
      </c>
      <c r="I206" s="221"/>
      <c r="J206" s="222">
        <f>ROUND(I206*H206,2)</f>
        <v>0</v>
      </c>
      <c r="K206" s="218" t="s">
        <v>342</v>
      </c>
      <c r="L206" s="47"/>
      <c r="M206" s="223" t="s">
        <v>21</v>
      </c>
      <c r="N206" s="224" t="s">
        <v>45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240</v>
      </c>
      <c r="AT206" s="227" t="s">
        <v>235</v>
      </c>
      <c r="AU206" s="227" t="s">
        <v>86</v>
      </c>
      <c r="AY206" s="20" t="s">
        <v>233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86</v>
      </c>
      <c r="BK206" s="228">
        <f>ROUND(I206*H206,2)</f>
        <v>0</v>
      </c>
      <c r="BL206" s="20" t="s">
        <v>240</v>
      </c>
      <c r="BM206" s="227" t="s">
        <v>2178</v>
      </c>
    </row>
    <row r="207" s="2" customFormat="1" ht="55.5" customHeight="1">
      <c r="A207" s="41"/>
      <c r="B207" s="42"/>
      <c r="C207" s="216" t="s">
        <v>1564</v>
      </c>
      <c r="D207" s="216" t="s">
        <v>235</v>
      </c>
      <c r="E207" s="217" t="s">
        <v>5255</v>
      </c>
      <c r="F207" s="218" t="s">
        <v>5256</v>
      </c>
      <c r="G207" s="219" t="s">
        <v>3393</v>
      </c>
      <c r="H207" s="220">
        <v>1</v>
      </c>
      <c r="I207" s="221"/>
      <c r="J207" s="222">
        <f>ROUND(I207*H207,2)</f>
        <v>0</v>
      </c>
      <c r="K207" s="218" t="s">
        <v>342</v>
      </c>
      <c r="L207" s="47"/>
      <c r="M207" s="223" t="s">
        <v>21</v>
      </c>
      <c r="N207" s="224" t="s">
        <v>45</v>
      </c>
      <c r="O207" s="87"/>
      <c r="P207" s="225">
        <f>O207*H207</f>
        <v>0</v>
      </c>
      <c r="Q207" s="225">
        <v>0</v>
      </c>
      <c r="R207" s="225">
        <f>Q207*H207</f>
        <v>0</v>
      </c>
      <c r="S207" s="225">
        <v>0</v>
      </c>
      <c r="T207" s="226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7" t="s">
        <v>240</v>
      </c>
      <c r="AT207" s="227" t="s">
        <v>235</v>
      </c>
      <c r="AU207" s="227" t="s">
        <v>86</v>
      </c>
      <c r="AY207" s="20" t="s">
        <v>233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20" t="s">
        <v>86</v>
      </c>
      <c r="BK207" s="228">
        <f>ROUND(I207*H207,2)</f>
        <v>0</v>
      </c>
      <c r="BL207" s="20" t="s">
        <v>240</v>
      </c>
      <c r="BM207" s="227" t="s">
        <v>2197</v>
      </c>
    </row>
    <row r="208" s="2" customFormat="1" ht="16.5" customHeight="1">
      <c r="A208" s="41"/>
      <c r="B208" s="42"/>
      <c r="C208" s="216" t="s">
        <v>1572</v>
      </c>
      <c r="D208" s="216" t="s">
        <v>235</v>
      </c>
      <c r="E208" s="217" t="s">
        <v>5257</v>
      </c>
      <c r="F208" s="218" t="s">
        <v>5258</v>
      </c>
      <c r="G208" s="219" t="s">
        <v>3393</v>
      </c>
      <c r="H208" s="220">
        <v>1</v>
      </c>
      <c r="I208" s="221"/>
      <c r="J208" s="222">
        <f>ROUND(I208*H208,2)</f>
        <v>0</v>
      </c>
      <c r="K208" s="218" t="s">
        <v>342</v>
      </c>
      <c r="L208" s="47"/>
      <c r="M208" s="302" t="s">
        <v>21</v>
      </c>
      <c r="N208" s="303" t="s">
        <v>45</v>
      </c>
      <c r="O208" s="279"/>
      <c r="P208" s="304">
        <f>O208*H208</f>
        <v>0</v>
      </c>
      <c r="Q208" s="304">
        <v>0</v>
      </c>
      <c r="R208" s="304">
        <f>Q208*H208</f>
        <v>0</v>
      </c>
      <c r="S208" s="304">
        <v>0</v>
      </c>
      <c r="T208" s="305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240</v>
      </c>
      <c r="AT208" s="227" t="s">
        <v>235</v>
      </c>
      <c r="AU208" s="227" t="s">
        <v>86</v>
      </c>
      <c r="AY208" s="20" t="s">
        <v>233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86</v>
      </c>
      <c r="BK208" s="228">
        <f>ROUND(I208*H208,2)</f>
        <v>0</v>
      </c>
      <c r="BL208" s="20" t="s">
        <v>240</v>
      </c>
      <c r="BM208" s="227" t="s">
        <v>5259</v>
      </c>
    </row>
    <row r="209" s="2" customFormat="1" ht="6.96" customHeight="1">
      <c r="A209" s="41"/>
      <c r="B209" s="62"/>
      <c r="C209" s="63"/>
      <c r="D209" s="63"/>
      <c r="E209" s="63"/>
      <c r="F209" s="63"/>
      <c r="G209" s="63"/>
      <c r="H209" s="63"/>
      <c r="I209" s="63"/>
      <c r="J209" s="63"/>
      <c r="K209" s="63"/>
      <c r="L209" s="47"/>
      <c r="M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</row>
  </sheetData>
  <sheetProtection sheet="1" autoFilter="0" formatColumns="0" formatRows="0" objects="1" scenarios="1" spinCount="100000" saltValue="fIs0PVbuxly/E9qRq1qatjjPpq4PLfBIc+jFWRofPeoMazZ3djySXOH/dauAyNLoAv+qF5ANV4HwVAL6PhT8tA==" hashValue="OIFueEbhrWrEkqdbvXW5RE3asGqTnQIm6TrZAjV/RCoq5zljUtZ+whYKr2Y3tPI3hgo37Ob/9jzAuVJy+wxvWA==" algorithmName="SHA-512" password="CC35"/>
  <autoFilter ref="C96:K208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166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206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Kolovraty - dostupné bydlení</v>
      </c>
      <c r="F7" s="146"/>
      <c r="G7" s="146"/>
      <c r="H7" s="146"/>
      <c r="L7" s="23"/>
    </row>
    <row r="8" s="1" customFormat="1" ht="12" customHeight="1">
      <c r="B8" s="23"/>
      <c r="D8" s="146" t="s">
        <v>207</v>
      </c>
      <c r="L8" s="23"/>
    </row>
    <row r="9" s="2" customFormat="1" ht="16.5" customHeight="1">
      <c r="A9" s="41"/>
      <c r="B9" s="47"/>
      <c r="C9" s="41"/>
      <c r="D9" s="41"/>
      <c r="E9" s="147" t="s">
        <v>599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209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5260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21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28. 6. 2021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28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34</v>
      </c>
      <c r="E25" s="41"/>
      <c r="F25" s="41"/>
      <c r="G25" s="41"/>
      <c r="H25" s="41"/>
      <c r="I25" s="146" t="s">
        <v>27</v>
      </c>
      <c r="J25" s="136" t="s">
        <v>35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36</v>
      </c>
      <c r="F26" s="41"/>
      <c r="G26" s="41"/>
      <c r="H26" s="41"/>
      <c r="I26" s="146" t="s">
        <v>29</v>
      </c>
      <c r="J26" s="136" t="s">
        <v>21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1"/>
      <c r="B29" s="152"/>
      <c r="C29" s="151"/>
      <c r="D29" s="151"/>
      <c r="E29" s="153" t="s">
        <v>38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39</v>
      </c>
      <c r="E32" s="41"/>
      <c r="F32" s="41"/>
      <c r="G32" s="41"/>
      <c r="H32" s="41"/>
      <c r="I32" s="41"/>
      <c r="J32" s="157">
        <f>ROUND(J85,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41</v>
      </c>
      <c r="G34" s="41"/>
      <c r="H34" s="41"/>
      <c r="I34" s="158" t="s">
        <v>40</v>
      </c>
      <c r="J34" s="158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43</v>
      </c>
      <c r="E35" s="146" t="s">
        <v>44</v>
      </c>
      <c r="F35" s="160">
        <f>ROUND((SUM(BE85:BE114)),  2)</f>
        <v>0</v>
      </c>
      <c r="G35" s="41"/>
      <c r="H35" s="41"/>
      <c r="I35" s="161">
        <v>0.20999999999999999</v>
      </c>
      <c r="J35" s="160">
        <f>ROUND(((SUM(BE85:BE114))*I35),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0">
        <f>ROUND((SUM(BF85:BF114)),  2)</f>
        <v>0</v>
      </c>
      <c r="G36" s="41"/>
      <c r="H36" s="41"/>
      <c r="I36" s="161">
        <v>0.14999999999999999</v>
      </c>
      <c r="J36" s="160">
        <f>ROUND(((SUM(BF85:BF114))*I36),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ROUND((SUM(BG85:BG114)),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0">
        <f>ROUND((SUM(BH85:BH114)),  2)</f>
        <v>0</v>
      </c>
      <c r="G38" s="41"/>
      <c r="H38" s="41"/>
      <c r="I38" s="161">
        <v>0.14999999999999999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0">
        <f>ROUND((SUM(BI85:BI114)),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49</v>
      </c>
      <c r="E41" s="164"/>
      <c r="F41" s="164"/>
      <c r="G41" s="165" t="s">
        <v>50</v>
      </c>
      <c r="H41" s="166" t="s">
        <v>51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211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Kolovraty - dostupné bydlení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207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599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209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SO-04.06 - Fotovoltaika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Kolovraty</v>
      </c>
      <c r="G56" s="43"/>
      <c r="H56" s="43"/>
      <c r="I56" s="35" t="s">
        <v>24</v>
      </c>
      <c r="J56" s="75" t="str">
        <f>IF(J14="","",J14)</f>
        <v>28. 6. 2021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26</v>
      </c>
      <c r="D58" s="43"/>
      <c r="E58" s="43"/>
      <c r="F58" s="30" t="str">
        <f>E17</f>
        <v>atelier HETA s.r.o.</v>
      </c>
      <c r="G58" s="43"/>
      <c r="H58" s="43"/>
      <c r="I58" s="35" t="s">
        <v>32</v>
      </c>
      <c r="J58" s="39" t="str">
        <f>E23</f>
        <v>atelier HETA s.r.o.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Toman Martin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212</v>
      </c>
      <c r="D61" s="175"/>
      <c r="E61" s="175"/>
      <c r="F61" s="175"/>
      <c r="G61" s="175"/>
      <c r="H61" s="175"/>
      <c r="I61" s="175"/>
      <c r="J61" s="176" t="s">
        <v>213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71</v>
      </c>
      <c r="D63" s="43"/>
      <c r="E63" s="43"/>
      <c r="F63" s="43"/>
      <c r="G63" s="43"/>
      <c r="H63" s="43"/>
      <c r="I63" s="43"/>
      <c r="J63" s="105">
        <f>J85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214</v>
      </c>
    </row>
    <row r="64" s="2" customFormat="1" ht="21.84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6.96" customHeight="1">
      <c r="A65" s="41"/>
      <c r="B65" s="62"/>
      <c r="C65" s="63"/>
      <c r="D65" s="63"/>
      <c r="E65" s="63"/>
      <c r="F65" s="63"/>
      <c r="G65" s="63"/>
      <c r="H65" s="63"/>
      <c r="I65" s="63"/>
      <c r="J65" s="63"/>
      <c r="K65" s="63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9" s="2" customFormat="1" ht="6.96" customHeight="1">
      <c r="A69" s="41"/>
      <c r="B69" s="64"/>
      <c r="C69" s="65"/>
      <c r="D69" s="65"/>
      <c r="E69" s="65"/>
      <c r="F69" s="65"/>
      <c r="G69" s="65"/>
      <c r="H69" s="65"/>
      <c r="I69" s="65"/>
      <c r="J69" s="65"/>
      <c r="K69" s="65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24.96" customHeight="1">
      <c r="A70" s="41"/>
      <c r="B70" s="42"/>
      <c r="C70" s="26" t="s">
        <v>218</v>
      </c>
      <c r="D70" s="43"/>
      <c r="E70" s="43"/>
      <c r="F70" s="43"/>
      <c r="G70" s="43"/>
      <c r="H70" s="43"/>
      <c r="I70" s="43"/>
      <c r="J70" s="43"/>
      <c r="K70" s="4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12" customHeight="1">
      <c r="A72" s="41"/>
      <c r="B72" s="42"/>
      <c r="C72" s="35" t="s">
        <v>16</v>
      </c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6.5" customHeight="1">
      <c r="A73" s="41"/>
      <c r="B73" s="42"/>
      <c r="C73" s="43"/>
      <c r="D73" s="43"/>
      <c r="E73" s="173" t="str">
        <f>E7</f>
        <v>Kolovraty - dostupné bydlení</v>
      </c>
      <c r="F73" s="35"/>
      <c r="G73" s="35"/>
      <c r="H73" s="35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1" customFormat="1" ht="12" customHeight="1">
      <c r="B74" s="24"/>
      <c r="C74" s="35" t="s">
        <v>207</v>
      </c>
      <c r="D74" s="25"/>
      <c r="E74" s="25"/>
      <c r="F74" s="25"/>
      <c r="G74" s="25"/>
      <c r="H74" s="25"/>
      <c r="I74" s="25"/>
      <c r="J74" s="25"/>
      <c r="K74" s="25"/>
      <c r="L74" s="23"/>
    </row>
    <row r="75" s="2" customFormat="1" ht="16.5" customHeight="1">
      <c r="A75" s="41"/>
      <c r="B75" s="42"/>
      <c r="C75" s="43"/>
      <c r="D75" s="43"/>
      <c r="E75" s="173" t="s">
        <v>599</v>
      </c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2" customHeight="1">
      <c r="A76" s="41"/>
      <c r="B76" s="42"/>
      <c r="C76" s="35" t="s">
        <v>209</v>
      </c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6.5" customHeight="1">
      <c r="A77" s="41"/>
      <c r="B77" s="42"/>
      <c r="C77" s="43"/>
      <c r="D77" s="43"/>
      <c r="E77" s="72" t="str">
        <f>E11</f>
        <v>SO-04.06 - Fotovoltaika</v>
      </c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22</v>
      </c>
      <c r="D79" s="43"/>
      <c r="E79" s="43"/>
      <c r="F79" s="30" t="str">
        <f>F14</f>
        <v>Kolovraty</v>
      </c>
      <c r="G79" s="43"/>
      <c r="H79" s="43"/>
      <c r="I79" s="35" t="s">
        <v>24</v>
      </c>
      <c r="J79" s="75" t="str">
        <f>IF(J14="","",J14)</f>
        <v>28. 6. 2021</v>
      </c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5.15" customHeight="1">
      <c r="A81" s="41"/>
      <c r="B81" s="42"/>
      <c r="C81" s="35" t="s">
        <v>26</v>
      </c>
      <c r="D81" s="43"/>
      <c r="E81" s="43"/>
      <c r="F81" s="30" t="str">
        <f>E17</f>
        <v>atelier HETA s.r.o.</v>
      </c>
      <c r="G81" s="43"/>
      <c r="H81" s="43"/>
      <c r="I81" s="35" t="s">
        <v>32</v>
      </c>
      <c r="J81" s="39" t="str">
        <f>E23</f>
        <v>atelier HETA s.r.o.</v>
      </c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30</v>
      </c>
      <c r="D82" s="43"/>
      <c r="E82" s="43"/>
      <c r="F82" s="30" t="str">
        <f>IF(E20="","",E20)</f>
        <v>Vyplň údaj</v>
      </c>
      <c r="G82" s="43"/>
      <c r="H82" s="43"/>
      <c r="I82" s="35" t="s">
        <v>34</v>
      </c>
      <c r="J82" s="39" t="str">
        <f>E26</f>
        <v>Toman Martin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0.32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1" customFormat="1" ht="29.28" customHeight="1">
      <c r="A84" s="189"/>
      <c r="B84" s="190"/>
      <c r="C84" s="191" t="s">
        <v>219</v>
      </c>
      <c r="D84" s="192" t="s">
        <v>58</v>
      </c>
      <c r="E84" s="192" t="s">
        <v>54</v>
      </c>
      <c r="F84" s="192" t="s">
        <v>55</v>
      </c>
      <c r="G84" s="192" t="s">
        <v>220</v>
      </c>
      <c r="H84" s="192" t="s">
        <v>221</v>
      </c>
      <c r="I84" s="192" t="s">
        <v>222</v>
      </c>
      <c r="J84" s="192" t="s">
        <v>213</v>
      </c>
      <c r="K84" s="193" t="s">
        <v>223</v>
      </c>
      <c r="L84" s="194"/>
      <c r="M84" s="95" t="s">
        <v>21</v>
      </c>
      <c r="N84" s="96" t="s">
        <v>43</v>
      </c>
      <c r="O84" s="96" t="s">
        <v>224</v>
      </c>
      <c r="P84" s="96" t="s">
        <v>225</v>
      </c>
      <c r="Q84" s="96" t="s">
        <v>226</v>
      </c>
      <c r="R84" s="96" t="s">
        <v>227</v>
      </c>
      <c r="S84" s="96" t="s">
        <v>228</v>
      </c>
      <c r="T84" s="97" t="s">
        <v>229</v>
      </c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</row>
    <row r="85" s="2" customFormat="1" ht="22.8" customHeight="1">
      <c r="A85" s="41"/>
      <c r="B85" s="42"/>
      <c r="C85" s="102" t="s">
        <v>230</v>
      </c>
      <c r="D85" s="43"/>
      <c r="E85" s="43"/>
      <c r="F85" s="43"/>
      <c r="G85" s="43"/>
      <c r="H85" s="43"/>
      <c r="I85" s="43"/>
      <c r="J85" s="195">
        <f>BK85</f>
        <v>0</v>
      </c>
      <c r="K85" s="43"/>
      <c r="L85" s="47"/>
      <c r="M85" s="98"/>
      <c r="N85" s="196"/>
      <c r="O85" s="99"/>
      <c r="P85" s="197">
        <f>SUM(P86:P114)</f>
        <v>0</v>
      </c>
      <c r="Q85" s="99"/>
      <c r="R85" s="197">
        <f>SUM(R86:R114)</f>
        <v>0</v>
      </c>
      <c r="S85" s="99"/>
      <c r="T85" s="198">
        <f>SUM(T86:T114)</f>
        <v>0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T85" s="20" t="s">
        <v>72</v>
      </c>
      <c r="AU85" s="20" t="s">
        <v>214</v>
      </c>
      <c r="BK85" s="199">
        <f>SUM(BK86:BK114)</f>
        <v>0</v>
      </c>
    </row>
    <row r="86" s="2" customFormat="1" ht="33" customHeight="1">
      <c r="A86" s="41"/>
      <c r="B86" s="42"/>
      <c r="C86" s="216" t="s">
        <v>80</v>
      </c>
      <c r="D86" s="216" t="s">
        <v>235</v>
      </c>
      <c r="E86" s="217" t="s">
        <v>5261</v>
      </c>
      <c r="F86" s="218" t="s">
        <v>5262</v>
      </c>
      <c r="G86" s="219" t="s">
        <v>332</v>
      </c>
      <c r="H86" s="220">
        <v>300</v>
      </c>
      <c r="I86" s="221"/>
      <c r="J86" s="222">
        <f>ROUND(I86*H86,2)</f>
        <v>0</v>
      </c>
      <c r="K86" s="218" t="s">
        <v>342</v>
      </c>
      <c r="L86" s="47"/>
      <c r="M86" s="223" t="s">
        <v>21</v>
      </c>
      <c r="N86" s="224" t="s">
        <v>45</v>
      </c>
      <c r="O86" s="87"/>
      <c r="P86" s="225">
        <f>O86*H86</f>
        <v>0</v>
      </c>
      <c r="Q86" s="225">
        <v>0</v>
      </c>
      <c r="R86" s="225">
        <f>Q86*H86</f>
        <v>0</v>
      </c>
      <c r="S86" s="225">
        <v>0</v>
      </c>
      <c r="T86" s="226">
        <f>S86*H86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R86" s="227" t="s">
        <v>240</v>
      </c>
      <c r="AT86" s="227" t="s">
        <v>235</v>
      </c>
      <c r="AU86" s="227" t="s">
        <v>73</v>
      </c>
      <c r="AY86" s="20" t="s">
        <v>233</v>
      </c>
      <c r="BE86" s="228">
        <f>IF(N86="základní",J86,0)</f>
        <v>0</v>
      </c>
      <c r="BF86" s="228">
        <f>IF(N86="snížená",J86,0)</f>
        <v>0</v>
      </c>
      <c r="BG86" s="228">
        <f>IF(N86="zákl. přenesená",J86,0)</f>
        <v>0</v>
      </c>
      <c r="BH86" s="228">
        <f>IF(N86="sníž. přenesená",J86,0)</f>
        <v>0</v>
      </c>
      <c r="BI86" s="228">
        <f>IF(N86="nulová",J86,0)</f>
        <v>0</v>
      </c>
      <c r="BJ86" s="20" t="s">
        <v>86</v>
      </c>
      <c r="BK86" s="228">
        <f>ROUND(I86*H86,2)</f>
        <v>0</v>
      </c>
      <c r="BL86" s="20" t="s">
        <v>240</v>
      </c>
      <c r="BM86" s="227" t="s">
        <v>86</v>
      </c>
    </row>
    <row r="87" s="2" customFormat="1" ht="16.5" customHeight="1">
      <c r="A87" s="41"/>
      <c r="B87" s="42"/>
      <c r="C87" s="216" t="s">
        <v>86</v>
      </c>
      <c r="D87" s="216" t="s">
        <v>235</v>
      </c>
      <c r="E87" s="217" t="s">
        <v>5263</v>
      </c>
      <c r="F87" s="218" t="s">
        <v>5264</v>
      </c>
      <c r="G87" s="219" t="s">
        <v>332</v>
      </c>
      <c r="H87" s="220">
        <v>300</v>
      </c>
      <c r="I87" s="221"/>
      <c r="J87" s="222">
        <f>ROUND(I87*H87,2)</f>
        <v>0</v>
      </c>
      <c r="K87" s="218" t="s">
        <v>342</v>
      </c>
      <c r="L87" s="47"/>
      <c r="M87" s="223" t="s">
        <v>21</v>
      </c>
      <c r="N87" s="224" t="s">
        <v>45</v>
      </c>
      <c r="O87" s="87"/>
      <c r="P87" s="225">
        <f>O87*H87</f>
        <v>0</v>
      </c>
      <c r="Q87" s="225">
        <v>0</v>
      </c>
      <c r="R87" s="225">
        <f>Q87*H87</f>
        <v>0</v>
      </c>
      <c r="S87" s="225">
        <v>0</v>
      </c>
      <c r="T87" s="226">
        <f>S87*H87</f>
        <v>0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R87" s="227" t="s">
        <v>240</v>
      </c>
      <c r="AT87" s="227" t="s">
        <v>235</v>
      </c>
      <c r="AU87" s="227" t="s">
        <v>73</v>
      </c>
      <c r="AY87" s="20" t="s">
        <v>233</v>
      </c>
      <c r="BE87" s="228">
        <f>IF(N87="základní",J87,0)</f>
        <v>0</v>
      </c>
      <c r="BF87" s="228">
        <f>IF(N87="snížená",J87,0)</f>
        <v>0</v>
      </c>
      <c r="BG87" s="228">
        <f>IF(N87="zákl. přenesená",J87,0)</f>
        <v>0</v>
      </c>
      <c r="BH87" s="228">
        <f>IF(N87="sníž. přenesená",J87,0)</f>
        <v>0</v>
      </c>
      <c r="BI87" s="228">
        <f>IF(N87="nulová",J87,0)</f>
        <v>0</v>
      </c>
      <c r="BJ87" s="20" t="s">
        <v>86</v>
      </c>
      <c r="BK87" s="228">
        <f>ROUND(I87*H87,2)</f>
        <v>0</v>
      </c>
      <c r="BL87" s="20" t="s">
        <v>240</v>
      </c>
      <c r="BM87" s="227" t="s">
        <v>240</v>
      </c>
    </row>
    <row r="88" s="2" customFormat="1" ht="21.75" customHeight="1">
      <c r="A88" s="41"/>
      <c r="B88" s="42"/>
      <c r="C88" s="216" t="s">
        <v>117</v>
      </c>
      <c r="D88" s="216" t="s">
        <v>235</v>
      </c>
      <c r="E88" s="217" t="s">
        <v>5265</v>
      </c>
      <c r="F88" s="218" t="s">
        <v>5266</v>
      </c>
      <c r="G88" s="219" t="s">
        <v>402</v>
      </c>
      <c r="H88" s="220">
        <v>8</v>
      </c>
      <c r="I88" s="221"/>
      <c r="J88" s="222">
        <f>ROUND(I88*H88,2)</f>
        <v>0</v>
      </c>
      <c r="K88" s="218" t="s">
        <v>342</v>
      </c>
      <c r="L88" s="47"/>
      <c r="M88" s="223" t="s">
        <v>21</v>
      </c>
      <c r="N88" s="224" t="s">
        <v>45</v>
      </c>
      <c r="O88" s="87"/>
      <c r="P88" s="225">
        <f>O88*H88</f>
        <v>0</v>
      </c>
      <c r="Q88" s="225">
        <v>0</v>
      </c>
      <c r="R88" s="225">
        <f>Q88*H88</f>
        <v>0</v>
      </c>
      <c r="S88" s="225">
        <v>0</v>
      </c>
      <c r="T88" s="226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7" t="s">
        <v>240</v>
      </c>
      <c r="AT88" s="227" t="s">
        <v>235</v>
      </c>
      <c r="AU88" s="227" t="s">
        <v>73</v>
      </c>
      <c r="AY88" s="20" t="s">
        <v>233</v>
      </c>
      <c r="BE88" s="228">
        <f>IF(N88="základní",J88,0)</f>
        <v>0</v>
      </c>
      <c r="BF88" s="228">
        <f>IF(N88="snížená",J88,0)</f>
        <v>0</v>
      </c>
      <c r="BG88" s="228">
        <f>IF(N88="zákl. přenesená",J88,0)</f>
        <v>0</v>
      </c>
      <c r="BH88" s="228">
        <f>IF(N88="sníž. přenesená",J88,0)</f>
        <v>0</v>
      </c>
      <c r="BI88" s="228">
        <f>IF(N88="nulová",J88,0)</f>
        <v>0</v>
      </c>
      <c r="BJ88" s="20" t="s">
        <v>86</v>
      </c>
      <c r="BK88" s="228">
        <f>ROUND(I88*H88,2)</f>
        <v>0</v>
      </c>
      <c r="BL88" s="20" t="s">
        <v>240</v>
      </c>
      <c r="BM88" s="227" t="s">
        <v>276</v>
      </c>
    </row>
    <row r="89" s="2" customFormat="1" ht="16.5" customHeight="1">
      <c r="A89" s="41"/>
      <c r="B89" s="42"/>
      <c r="C89" s="216" t="s">
        <v>240</v>
      </c>
      <c r="D89" s="216" t="s">
        <v>235</v>
      </c>
      <c r="E89" s="217" t="s">
        <v>5267</v>
      </c>
      <c r="F89" s="218" t="s">
        <v>5268</v>
      </c>
      <c r="G89" s="219" t="s">
        <v>402</v>
      </c>
      <c r="H89" s="220">
        <v>16</v>
      </c>
      <c r="I89" s="221"/>
      <c r="J89" s="222">
        <f>ROUND(I89*H89,2)</f>
        <v>0</v>
      </c>
      <c r="K89" s="218" t="s">
        <v>342</v>
      </c>
      <c r="L89" s="47"/>
      <c r="M89" s="223" t="s">
        <v>21</v>
      </c>
      <c r="N89" s="224" t="s">
        <v>45</v>
      </c>
      <c r="O89" s="87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7" t="s">
        <v>240</v>
      </c>
      <c r="AT89" s="227" t="s">
        <v>235</v>
      </c>
      <c r="AU89" s="227" t="s">
        <v>73</v>
      </c>
      <c r="AY89" s="20" t="s">
        <v>233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20" t="s">
        <v>86</v>
      </c>
      <c r="BK89" s="228">
        <f>ROUND(I89*H89,2)</f>
        <v>0</v>
      </c>
      <c r="BL89" s="20" t="s">
        <v>240</v>
      </c>
      <c r="BM89" s="227" t="s">
        <v>289</v>
      </c>
    </row>
    <row r="90" s="2" customFormat="1" ht="16.5" customHeight="1">
      <c r="A90" s="41"/>
      <c r="B90" s="42"/>
      <c r="C90" s="216" t="s">
        <v>270</v>
      </c>
      <c r="D90" s="216" t="s">
        <v>235</v>
      </c>
      <c r="E90" s="217" t="s">
        <v>5269</v>
      </c>
      <c r="F90" s="218" t="s">
        <v>5270</v>
      </c>
      <c r="G90" s="219" t="s">
        <v>402</v>
      </c>
      <c r="H90" s="220">
        <v>16</v>
      </c>
      <c r="I90" s="221"/>
      <c r="J90" s="222">
        <f>ROUND(I90*H90,2)</f>
        <v>0</v>
      </c>
      <c r="K90" s="218" t="s">
        <v>342</v>
      </c>
      <c r="L90" s="47"/>
      <c r="M90" s="223" t="s">
        <v>21</v>
      </c>
      <c r="N90" s="224" t="s">
        <v>45</v>
      </c>
      <c r="O90" s="87"/>
      <c r="P90" s="225">
        <f>O90*H90</f>
        <v>0</v>
      </c>
      <c r="Q90" s="225">
        <v>0</v>
      </c>
      <c r="R90" s="225">
        <f>Q90*H90</f>
        <v>0</v>
      </c>
      <c r="S90" s="225">
        <v>0</v>
      </c>
      <c r="T90" s="226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240</v>
      </c>
      <c r="AT90" s="227" t="s">
        <v>235</v>
      </c>
      <c r="AU90" s="227" t="s">
        <v>73</v>
      </c>
      <c r="AY90" s="20" t="s">
        <v>233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86</v>
      </c>
      <c r="BK90" s="228">
        <f>ROUND(I90*H90,2)</f>
        <v>0</v>
      </c>
      <c r="BL90" s="20" t="s">
        <v>240</v>
      </c>
      <c r="BM90" s="227" t="s">
        <v>302</v>
      </c>
    </row>
    <row r="91" s="2" customFormat="1" ht="16.5" customHeight="1">
      <c r="A91" s="41"/>
      <c r="B91" s="42"/>
      <c r="C91" s="216" t="s">
        <v>276</v>
      </c>
      <c r="D91" s="216" t="s">
        <v>235</v>
      </c>
      <c r="E91" s="217" t="s">
        <v>5271</v>
      </c>
      <c r="F91" s="218" t="s">
        <v>5272</v>
      </c>
      <c r="G91" s="219" t="s">
        <v>402</v>
      </c>
      <c r="H91" s="220">
        <v>1</v>
      </c>
      <c r="I91" s="221"/>
      <c r="J91" s="222">
        <f>ROUND(I91*H91,2)</f>
        <v>0</v>
      </c>
      <c r="K91" s="218" t="s">
        <v>342</v>
      </c>
      <c r="L91" s="47"/>
      <c r="M91" s="223" t="s">
        <v>21</v>
      </c>
      <c r="N91" s="224" t="s">
        <v>45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240</v>
      </c>
      <c r="AT91" s="227" t="s">
        <v>235</v>
      </c>
      <c r="AU91" s="227" t="s">
        <v>73</v>
      </c>
      <c r="AY91" s="20" t="s">
        <v>233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86</v>
      </c>
      <c r="BK91" s="228">
        <f>ROUND(I91*H91,2)</f>
        <v>0</v>
      </c>
      <c r="BL91" s="20" t="s">
        <v>240</v>
      </c>
      <c r="BM91" s="227" t="s">
        <v>371</v>
      </c>
    </row>
    <row r="92" s="2" customFormat="1" ht="24.15" customHeight="1">
      <c r="A92" s="41"/>
      <c r="B92" s="42"/>
      <c r="C92" s="216" t="s">
        <v>284</v>
      </c>
      <c r="D92" s="216" t="s">
        <v>235</v>
      </c>
      <c r="E92" s="217" t="s">
        <v>5273</v>
      </c>
      <c r="F92" s="218" t="s">
        <v>5274</v>
      </c>
      <c r="G92" s="219" t="s">
        <v>402</v>
      </c>
      <c r="H92" s="220">
        <v>2</v>
      </c>
      <c r="I92" s="221"/>
      <c r="J92" s="222">
        <f>ROUND(I92*H92,2)</f>
        <v>0</v>
      </c>
      <c r="K92" s="218" t="s">
        <v>342</v>
      </c>
      <c r="L92" s="47"/>
      <c r="M92" s="223" t="s">
        <v>21</v>
      </c>
      <c r="N92" s="224" t="s">
        <v>45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240</v>
      </c>
      <c r="AT92" s="227" t="s">
        <v>235</v>
      </c>
      <c r="AU92" s="227" t="s">
        <v>73</v>
      </c>
      <c r="AY92" s="20" t="s">
        <v>233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86</v>
      </c>
      <c r="BK92" s="228">
        <f>ROUND(I92*H92,2)</f>
        <v>0</v>
      </c>
      <c r="BL92" s="20" t="s">
        <v>240</v>
      </c>
      <c r="BM92" s="227" t="s">
        <v>383</v>
      </c>
    </row>
    <row r="93" s="2" customFormat="1" ht="24.15" customHeight="1">
      <c r="A93" s="41"/>
      <c r="B93" s="42"/>
      <c r="C93" s="216" t="s">
        <v>289</v>
      </c>
      <c r="D93" s="216" t="s">
        <v>235</v>
      </c>
      <c r="E93" s="217" t="s">
        <v>5275</v>
      </c>
      <c r="F93" s="218" t="s">
        <v>5276</v>
      </c>
      <c r="G93" s="219" t="s">
        <v>332</v>
      </c>
      <c r="H93" s="220">
        <v>10</v>
      </c>
      <c r="I93" s="221"/>
      <c r="J93" s="222">
        <f>ROUND(I93*H93,2)</f>
        <v>0</v>
      </c>
      <c r="K93" s="218" t="s">
        <v>342</v>
      </c>
      <c r="L93" s="47"/>
      <c r="M93" s="223" t="s">
        <v>21</v>
      </c>
      <c r="N93" s="224" t="s">
        <v>45</v>
      </c>
      <c r="O93" s="87"/>
      <c r="P93" s="225">
        <f>O93*H93</f>
        <v>0</v>
      </c>
      <c r="Q93" s="225">
        <v>0</v>
      </c>
      <c r="R93" s="225">
        <f>Q93*H93</f>
        <v>0</v>
      </c>
      <c r="S93" s="225">
        <v>0</v>
      </c>
      <c r="T93" s="226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7" t="s">
        <v>240</v>
      </c>
      <c r="AT93" s="227" t="s">
        <v>235</v>
      </c>
      <c r="AU93" s="227" t="s">
        <v>73</v>
      </c>
      <c r="AY93" s="20" t="s">
        <v>233</v>
      </c>
      <c r="BE93" s="228">
        <f>IF(N93="základní",J93,0)</f>
        <v>0</v>
      </c>
      <c r="BF93" s="228">
        <f>IF(N93="snížená",J93,0)</f>
        <v>0</v>
      </c>
      <c r="BG93" s="228">
        <f>IF(N93="zákl. přenesená",J93,0)</f>
        <v>0</v>
      </c>
      <c r="BH93" s="228">
        <f>IF(N93="sníž. přenesená",J93,0)</f>
        <v>0</v>
      </c>
      <c r="BI93" s="228">
        <f>IF(N93="nulová",J93,0)</f>
        <v>0</v>
      </c>
      <c r="BJ93" s="20" t="s">
        <v>86</v>
      </c>
      <c r="BK93" s="228">
        <f>ROUND(I93*H93,2)</f>
        <v>0</v>
      </c>
      <c r="BL93" s="20" t="s">
        <v>240</v>
      </c>
      <c r="BM93" s="227" t="s">
        <v>394</v>
      </c>
    </row>
    <row r="94" s="2" customFormat="1" ht="24.15" customHeight="1">
      <c r="A94" s="41"/>
      <c r="B94" s="42"/>
      <c r="C94" s="216" t="s">
        <v>296</v>
      </c>
      <c r="D94" s="216" t="s">
        <v>235</v>
      </c>
      <c r="E94" s="217" t="s">
        <v>5277</v>
      </c>
      <c r="F94" s="218" t="s">
        <v>5278</v>
      </c>
      <c r="G94" s="219" t="s">
        <v>332</v>
      </c>
      <c r="H94" s="220">
        <v>10</v>
      </c>
      <c r="I94" s="221"/>
      <c r="J94" s="222">
        <f>ROUND(I94*H94,2)</f>
        <v>0</v>
      </c>
      <c r="K94" s="218" t="s">
        <v>342</v>
      </c>
      <c r="L94" s="47"/>
      <c r="M94" s="223" t="s">
        <v>21</v>
      </c>
      <c r="N94" s="224" t="s">
        <v>45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240</v>
      </c>
      <c r="AT94" s="227" t="s">
        <v>235</v>
      </c>
      <c r="AU94" s="227" t="s">
        <v>73</v>
      </c>
      <c r="AY94" s="20" t="s">
        <v>233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86</v>
      </c>
      <c r="BK94" s="228">
        <f>ROUND(I94*H94,2)</f>
        <v>0</v>
      </c>
      <c r="BL94" s="20" t="s">
        <v>240</v>
      </c>
      <c r="BM94" s="227" t="s">
        <v>405</v>
      </c>
    </row>
    <row r="95" s="2" customFormat="1" ht="24.15" customHeight="1">
      <c r="A95" s="41"/>
      <c r="B95" s="42"/>
      <c r="C95" s="216" t="s">
        <v>302</v>
      </c>
      <c r="D95" s="216" t="s">
        <v>235</v>
      </c>
      <c r="E95" s="217" t="s">
        <v>5279</v>
      </c>
      <c r="F95" s="218" t="s">
        <v>5280</v>
      </c>
      <c r="G95" s="219" t="s">
        <v>332</v>
      </c>
      <c r="H95" s="220">
        <v>25</v>
      </c>
      <c r="I95" s="221"/>
      <c r="J95" s="222">
        <f>ROUND(I95*H95,2)</f>
        <v>0</v>
      </c>
      <c r="K95" s="218" t="s">
        <v>342</v>
      </c>
      <c r="L95" s="47"/>
      <c r="M95" s="223" t="s">
        <v>21</v>
      </c>
      <c r="N95" s="224" t="s">
        <v>45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240</v>
      </c>
      <c r="AT95" s="227" t="s">
        <v>235</v>
      </c>
      <c r="AU95" s="227" t="s">
        <v>73</v>
      </c>
      <c r="AY95" s="20" t="s">
        <v>233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86</v>
      </c>
      <c r="BK95" s="228">
        <f>ROUND(I95*H95,2)</f>
        <v>0</v>
      </c>
      <c r="BL95" s="20" t="s">
        <v>240</v>
      </c>
      <c r="BM95" s="227" t="s">
        <v>415</v>
      </c>
    </row>
    <row r="96" s="2" customFormat="1" ht="16.5" customHeight="1">
      <c r="A96" s="41"/>
      <c r="B96" s="42"/>
      <c r="C96" s="216" t="s">
        <v>314</v>
      </c>
      <c r="D96" s="216" t="s">
        <v>235</v>
      </c>
      <c r="E96" s="217" t="s">
        <v>5271</v>
      </c>
      <c r="F96" s="218" t="s">
        <v>5272</v>
      </c>
      <c r="G96" s="219" t="s">
        <v>402</v>
      </c>
      <c r="H96" s="220">
        <v>1</v>
      </c>
      <c r="I96" s="221"/>
      <c r="J96" s="222">
        <f>ROUND(I96*H96,2)</f>
        <v>0</v>
      </c>
      <c r="K96" s="218" t="s">
        <v>342</v>
      </c>
      <c r="L96" s="47"/>
      <c r="M96" s="223" t="s">
        <v>21</v>
      </c>
      <c r="N96" s="224" t="s">
        <v>45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240</v>
      </c>
      <c r="AT96" s="227" t="s">
        <v>235</v>
      </c>
      <c r="AU96" s="227" t="s">
        <v>73</v>
      </c>
      <c r="AY96" s="20" t="s">
        <v>233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86</v>
      </c>
      <c r="BK96" s="228">
        <f>ROUND(I96*H96,2)</f>
        <v>0</v>
      </c>
      <c r="BL96" s="20" t="s">
        <v>240</v>
      </c>
      <c r="BM96" s="227" t="s">
        <v>422</v>
      </c>
    </row>
    <row r="97" s="2" customFormat="1" ht="16.5" customHeight="1">
      <c r="A97" s="41"/>
      <c r="B97" s="42"/>
      <c r="C97" s="216" t="s">
        <v>371</v>
      </c>
      <c r="D97" s="216" t="s">
        <v>235</v>
      </c>
      <c r="E97" s="217" t="s">
        <v>5281</v>
      </c>
      <c r="F97" s="218" t="s">
        <v>5282</v>
      </c>
      <c r="G97" s="219" t="s">
        <v>402</v>
      </c>
      <c r="H97" s="220">
        <v>1</v>
      </c>
      <c r="I97" s="221"/>
      <c r="J97" s="222">
        <f>ROUND(I97*H97,2)</f>
        <v>0</v>
      </c>
      <c r="K97" s="218" t="s">
        <v>342</v>
      </c>
      <c r="L97" s="47"/>
      <c r="M97" s="223" t="s">
        <v>21</v>
      </c>
      <c r="N97" s="224" t="s">
        <v>45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240</v>
      </c>
      <c r="AT97" s="227" t="s">
        <v>235</v>
      </c>
      <c r="AU97" s="227" t="s">
        <v>73</v>
      </c>
      <c r="AY97" s="20" t="s">
        <v>233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86</v>
      </c>
      <c r="BK97" s="228">
        <f>ROUND(I97*H97,2)</f>
        <v>0</v>
      </c>
      <c r="BL97" s="20" t="s">
        <v>240</v>
      </c>
      <c r="BM97" s="227" t="s">
        <v>431</v>
      </c>
    </row>
    <row r="98" s="2" customFormat="1" ht="21.75" customHeight="1">
      <c r="A98" s="41"/>
      <c r="B98" s="42"/>
      <c r="C98" s="216" t="s">
        <v>377</v>
      </c>
      <c r="D98" s="216" t="s">
        <v>235</v>
      </c>
      <c r="E98" s="217" t="s">
        <v>5283</v>
      </c>
      <c r="F98" s="218" t="s">
        <v>5284</v>
      </c>
      <c r="G98" s="219" t="s">
        <v>494</v>
      </c>
      <c r="H98" s="220">
        <v>1</v>
      </c>
      <c r="I98" s="221"/>
      <c r="J98" s="222">
        <f>ROUND(I98*H98,2)</f>
        <v>0</v>
      </c>
      <c r="K98" s="218" t="s">
        <v>342</v>
      </c>
      <c r="L98" s="47"/>
      <c r="M98" s="223" t="s">
        <v>21</v>
      </c>
      <c r="N98" s="224" t="s">
        <v>45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240</v>
      </c>
      <c r="AT98" s="227" t="s">
        <v>235</v>
      </c>
      <c r="AU98" s="227" t="s">
        <v>73</v>
      </c>
      <c r="AY98" s="20" t="s">
        <v>233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86</v>
      </c>
      <c r="BK98" s="228">
        <f>ROUND(I98*H98,2)</f>
        <v>0</v>
      </c>
      <c r="BL98" s="20" t="s">
        <v>240</v>
      </c>
      <c r="BM98" s="227" t="s">
        <v>441</v>
      </c>
    </row>
    <row r="99" s="2" customFormat="1" ht="24.15" customHeight="1">
      <c r="A99" s="41"/>
      <c r="B99" s="42"/>
      <c r="C99" s="216" t="s">
        <v>383</v>
      </c>
      <c r="D99" s="216" t="s">
        <v>235</v>
      </c>
      <c r="E99" s="217" t="s">
        <v>5285</v>
      </c>
      <c r="F99" s="218" t="s">
        <v>5286</v>
      </c>
      <c r="G99" s="219" t="s">
        <v>5287</v>
      </c>
      <c r="H99" s="220">
        <v>1</v>
      </c>
      <c r="I99" s="221"/>
      <c r="J99" s="222">
        <f>ROUND(I99*H99,2)</f>
        <v>0</v>
      </c>
      <c r="K99" s="218" t="s">
        <v>342</v>
      </c>
      <c r="L99" s="47"/>
      <c r="M99" s="223" t="s">
        <v>21</v>
      </c>
      <c r="N99" s="224" t="s">
        <v>45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240</v>
      </c>
      <c r="AT99" s="227" t="s">
        <v>235</v>
      </c>
      <c r="AU99" s="227" t="s">
        <v>73</v>
      </c>
      <c r="AY99" s="20" t="s">
        <v>233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86</v>
      </c>
      <c r="BK99" s="228">
        <f>ROUND(I99*H99,2)</f>
        <v>0</v>
      </c>
      <c r="BL99" s="20" t="s">
        <v>240</v>
      </c>
      <c r="BM99" s="227" t="s">
        <v>451</v>
      </c>
    </row>
    <row r="100" s="2" customFormat="1" ht="21.75" customHeight="1">
      <c r="A100" s="41"/>
      <c r="B100" s="42"/>
      <c r="C100" s="216" t="s">
        <v>8</v>
      </c>
      <c r="D100" s="216" t="s">
        <v>235</v>
      </c>
      <c r="E100" s="217" t="s">
        <v>5288</v>
      </c>
      <c r="F100" s="218" t="s">
        <v>5289</v>
      </c>
      <c r="G100" s="219" t="s">
        <v>494</v>
      </c>
      <c r="H100" s="220">
        <v>1</v>
      </c>
      <c r="I100" s="221"/>
      <c r="J100" s="222">
        <f>ROUND(I100*H100,2)</f>
        <v>0</v>
      </c>
      <c r="K100" s="218" t="s">
        <v>342</v>
      </c>
      <c r="L100" s="47"/>
      <c r="M100" s="223" t="s">
        <v>21</v>
      </c>
      <c r="N100" s="224" t="s">
        <v>45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240</v>
      </c>
      <c r="AT100" s="227" t="s">
        <v>235</v>
      </c>
      <c r="AU100" s="227" t="s">
        <v>73</v>
      </c>
      <c r="AY100" s="20" t="s">
        <v>233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86</v>
      </c>
      <c r="BK100" s="228">
        <f>ROUND(I100*H100,2)</f>
        <v>0</v>
      </c>
      <c r="BL100" s="20" t="s">
        <v>240</v>
      </c>
      <c r="BM100" s="227" t="s">
        <v>465</v>
      </c>
    </row>
    <row r="101" s="2" customFormat="1" ht="24.15" customHeight="1">
      <c r="A101" s="41"/>
      <c r="B101" s="42"/>
      <c r="C101" s="216" t="s">
        <v>394</v>
      </c>
      <c r="D101" s="216" t="s">
        <v>235</v>
      </c>
      <c r="E101" s="217" t="s">
        <v>5290</v>
      </c>
      <c r="F101" s="218" t="s">
        <v>5291</v>
      </c>
      <c r="G101" s="219" t="s">
        <v>5287</v>
      </c>
      <c r="H101" s="220">
        <v>1</v>
      </c>
      <c r="I101" s="221"/>
      <c r="J101" s="222">
        <f>ROUND(I101*H101,2)</f>
        <v>0</v>
      </c>
      <c r="K101" s="218" t="s">
        <v>342</v>
      </c>
      <c r="L101" s="47"/>
      <c r="M101" s="223" t="s">
        <v>21</v>
      </c>
      <c r="N101" s="224" t="s">
        <v>45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240</v>
      </c>
      <c r="AT101" s="227" t="s">
        <v>235</v>
      </c>
      <c r="AU101" s="227" t="s">
        <v>73</v>
      </c>
      <c r="AY101" s="20" t="s">
        <v>233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86</v>
      </c>
      <c r="BK101" s="228">
        <f>ROUND(I101*H101,2)</f>
        <v>0</v>
      </c>
      <c r="BL101" s="20" t="s">
        <v>240</v>
      </c>
      <c r="BM101" s="227" t="s">
        <v>569</v>
      </c>
    </row>
    <row r="102" s="2" customFormat="1" ht="16.5" customHeight="1">
      <c r="A102" s="41"/>
      <c r="B102" s="42"/>
      <c r="C102" s="216" t="s">
        <v>399</v>
      </c>
      <c r="D102" s="216" t="s">
        <v>235</v>
      </c>
      <c r="E102" s="217" t="s">
        <v>5292</v>
      </c>
      <c r="F102" s="218" t="s">
        <v>5293</v>
      </c>
      <c r="G102" s="219" t="s">
        <v>494</v>
      </c>
      <c r="H102" s="220">
        <v>1</v>
      </c>
      <c r="I102" s="221"/>
      <c r="J102" s="222">
        <f>ROUND(I102*H102,2)</f>
        <v>0</v>
      </c>
      <c r="K102" s="218" t="s">
        <v>342</v>
      </c>
      <c r="L102" s="47"/>
      <c r="M102" s="223" t="s">
        <v>21</v>
      </c>
      <c r="N102" s="224" t="s">
        <v>45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240</v>
      </c>
      <c r="AT102" s="227" t="s">
        <v>235</v>
      </c>
      <c r="AU102" s="227" t="s">
        <v>73</v>
      </c>
      <c r="AY102" s="20" t="s">
        <v>233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86</v>
      </c>
      <c r="BK102" s="228">
        <f>ROUND(I102*H102,2)</f>
        <v>0</v>
      </c>
      <c r="BL102" s="20" t="s">
        <v>240</v>
      </c>
      <c r="BM102" s="227" t="s">
        <v>1081</v>
      </c>
    </row>
    <row r="103" s="2" customFormat="1" ht="16.5" customHeight="1">
      <c r="A103" s="41"/>
      <c r="B103" s="42"/>
      <c r="C103" s="216" t="s">
        <v>405</v>
      </c>
      <c r="D103" s="216" t="s">
        <v>235</v>
      </c>
      <c r="E103" s="217" t="s">
        <v>5294</v>
      </c>
      <c r="F103" s="218" t="s">
        <v>5295</v>
      </c>
      <c r="G103" s="219" t="s">
        <v>494</v>
      </c>
      <c r="H103" s="220">
        <v>1</v>
      </c>
      <c r="I103" s="221"/>
      <c r="J103" s="222">
        <f>ROUND(I103*H103,2)</f>
        <v>0</v>
      </c>
      <c r="K103" s="218" t="s">
        <v>342</v>
      </c>
      <c r="L103" s="47"/>
      <c r="M103" s="223" t="s">
        <v>21</v>
      </c>
      <c r="N103" s="224" t="s">
        <v>45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240</v>
      </c>
      <c r="AT103" s="227" t="s">
        <v>235</v>
      </c>
      <c r="AU103" s="227" t="s">
        <v>73</v>
      </c>
      <c r="AY103" s="20" t="s">
        <v>233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86</v>
      </c>
      <c r="BK103" s="228">
        <f>ROUND(I103*H103,2)</f>
        <v>0</v>
      </c>
      <c r="BL103" s="20" t="s">
        <v>240</v>
      </c>
      <c r="BM103" s="227" t="s">
        <v>1099</v>
      </c>
    </row>
    <row r="104" s="2" customFormat="1" ht="24.15" customHeight="1">
      <c r="A104" s="41"/>
      <c r="B104" s="42"/>
      <c r="C104" s="216" t="s">
        <v>411</v>
      </c>
      <c r="D104" s="216" t="s">
        <v>235</v>
      </c>
      <c r="E104" s="217" t="s">
        <v>5296</v>
      </c>
      <c r="F104" s="218" t="s">
        <v>5297</v>
      </c>
      <c r="G104" s="219" t="s">
        <v>5287</v>
      </c>
      <c r="H104" s="220">
        <v>1</v>
      </c>
      <c r="I104" s="221"/>
      <c r="J104" s="222">
        <f>ROUND(I104*H104,2)</f>
        <v>0</v>
      </c>
      <c r="K104" s="218" t="s">
        <v>342</v>
      </c>
      <c r="L104" s="47"/>
      <c r="M104" s="223" t="s">
        <v>21</v>
      </c>
      <c r="N104" s="224" t="s">
        <v>45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240</v>
      </c>
      <c r="AT104" s="227" t="s">
        <v>235</v>
      </c>
      <c r="AU104" s="227" t="s">
        <v>73</v>
      </c>
      <c r="AY104" s="20" t="s">
        <v>233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86</v>
      </c>
      <c r="BK104" s="228">
        <f>ROUND(I104*H104,2)</f>
        <v>0</v>
      </c>
      <c r="BL104" s="20" t="s">
        <v>240</v>
      </c>
      <c r="BM104" s="227" t="s">
        <v>1109</v>
      </c>
    </row>
    <row r="105" s="2" customFormat="1" ht="24.15" customHeight="1">
      <c r="A105" s="41"/>
      <c r="B105" s="42"/>
      <c r="C105" s="216" t="s">
        <v>415</v>
      </c>
      <c r="D105" s="216" t="s">
        <v>235</v>
      </c>
      <c r="E105" s="217" t="s">
        <v>5298</v>
      </c>
      <c r="F105" s="218" t="s">
        <v>5299</v>
      </c>
      <c r="G105" s="219" t="s">
        <v>402</v>
      </c>
      <c r="H105" s="220">
        <v>2</v>
      </c>
      <c r="I105" s="221"/>
      <c r="J105" s="222">
        <f>ROUND(I105*H105,2)</f>
        <v>0</v>
      </c>
      <c r="K105" s="218" t="s">
        <v>342</v>
      </c>
      <c r="L105" s="47"/>
      <c r="M105" s="223" t="s">
        <v>21</v>
      </c>
      <c r="N105" s="224" t="s">
        <v>45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240</v>
      </c>
      <c r="AT105" s="227" t="s">
        <v>235</v>
      </c>
      <c r="AU105" s="227" t="s">
        <v>73</v>
      </c>
      <c r="AY105" s="20" t="s">
        <v>233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86</v>
      </c>
      <c r="BK105" s="228">
        <f>ROUND(I105*H105,2)</f>
        <v>0</v>
      </c>
      <c r="BL105" s="20" t="s">
        <v>240</v>
      </c>
      <c r="BM105" s="227" t="s">
        <v>1118</v>
      </c>
    </row>
    <row r="106" s="2" customFormat="1" ht="16.5" customHeight="1">
      <c r="A106" s="41"/>
      <c r="B106" s="42"/>
      <c r="C106" s="216" t="s">
        <v>7</v>
      </c>
      <c r="D106" s="216" t="s">
        <v>235</v>
      </c>
      <c r="E106" s="217" t="s">
        <v>5300</v>
      </c>
      <c r="F106" s="218" t="s">
        <v>5301</v>
      </c>
      <c r="G106" s="219" t="s">
        <v>402</v>
      </c>
      <c r="H106" s="220">
        <v>2</v>
      </c>
      <c r="I106" s="221"/>
      <c r="J106" s="222">
        <f>ROUND(I106*H106,2)</f>
        <v>0</v>
      </c>
      <c r="K106" s="218" t="s">
        <v>342</v>
      </c>
      <c r="L106" s="47"/>
      <c r="M106" s="223" t="s">
        <v>21</v>
      </c>
      <c r="N106" s="224" t="s">
        <v>45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240</v>
      </c>
      <c r="AT106" s="227" t="s">
        <v>235</v>
      </c>
      <c r="AU106" s="227" t="s">
        <v>73</v>
      </c>
      <c r="AY106" s="20" t="s">
        <v>233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86</v>
      </c>
      <c r="BK106" s="228">
        <f>ROUND(I106*H106,2)</f>
        <v>0</v>
      </c>
      <c r="BL106" s="20" t="s">
        <v>240</v>
      </c>
      <c r="BM106" s="227" t="s">
        <v>1131</v>
      </c>
    </row>
    <row r="107" s="2" customFormat="1" ht="24.15" customHeight="1">
      <c r="A107" s="41"/>
      <c r="B107" s="42"/>
      <c r="C107" s="216" t="s">
        <v>422</v>
      </c>
      <c r="D107" s="216" t="s">
        <v>235</v>
      </c>
      <c r="E107" s="217" t="s">
        <v>5302</v>
      </c>
      <c r="F107" s="218" t="s">
        <v>5303</v>
      </c>
      <c r="G107" s="219" t="s">
        <v>494</v>
      </c>
      <c r="H107" s="220">
        <v>100</v>
      </c>
      <c r="I107" s="221"/>
      <c r="J107" s="222">
        <f>ROUND(I107*H107,2)</f>
        <v>0</v>
      </c>
      <c r="K107" s="218" t="s">
        <v>342</v>
      </c>
      <c r="L107" s="47"/>
      <c r="M107" s="223" t="s">
        <v>21</v>
      </c>
      <c r="N107" s="224" t="s">
        <v>45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240</v>
      </c>
      <c r="AT107" s="227" t="s">
        <v>235</v>
      </c>
      <c r="AU107" s="227" t="s">
        <v>73</v>
      </c>
      <c r="AY107" s="20" t="s">
        <v>233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86</v>
      </c>
      <c r="BK107" s="228">
        <f>ROUND(I107*H107,2)</f>
        <v>0</v>
      </c>
      <c r="BL107" s="20" t="s">
        <v>240</v>
      </c>
      <c r="BM107" s="227" t="s">
        <v>1169</v>
      </c>
    </row>
    <row r="108" s="2" customFormat="1" ht="24.15" customHeight="1">
      <c r="A108" s="41"/>
      <c r="B108" s="42"/>
      <c r="C108" s="216" t="s">
        <v>427</v>
      </c>
      <c r="D108" s="216" t="s">
        <v>235</v>
      </c>
      <c r="E108" s="217" t="s">
        <v>80</v>
      </c>
      <c r="F108" s="218" t="s">
        <v>5304</v>
      </c>
      <c r="G108" s="219" t="s">
        <v>494</v>
      </c>
      <c r="H108" s="220">
        <v>100</v>
      </c>
      <c r="I108" s="221"/>
      <c r="J108" s="222">
        <f>ROUND(I108*H108,2)</f>
        <v>0</v>
      </c>
      <c r="K108" s="218" t="s">
        <v>342</v>
      </c>
      <c r="L108" s="47"/>
      <c r="M108" s="223" t="s">
        <v>21</v>
      </c>
      <c r="N108" s="224" t="s">
        <v>45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240</v>
      </c>
      <c r="AT108" s="227" t="s">
        <v>235</v>
      </c>
      <c r="AU108" s="227" t="s">
        <v>73</v>
      </c>
      <c r="AY108" s="20" t="s">
        <v>233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86</v>
      </c>
      <c r="BK108" s="228">
        <f>ROUND(I108*H108,2)</f>
        <v>0</v>
      </c>
      <c r="BL108" s="20" t="s">
        <v>240</v>
      </c>
      <c r="BM108" s="227" t="s">
        <v>1183</v>
      </c>
    </row>
    <row r="109" s="2" customFormat="1" ht="16.5" customHeight="1">
      <c r="A109" s="41"/>
      <c r="B109" s="42"/>
      <c r="C109" s="216" t="s">
        <v>431</v>
      </c>
      <c r="D109" s="216" t="s">
        <v>235</v>
      </c>
      <c r="E109" s="217" t="s">
        <v>5305</v>
      </c>
      <c r="F109" s="218" t="s">
        <v>5306</v>
      </c>
      <c r="G109" s="219" t="s">
        <v>402</v>
      </c>
      <c r="H109" s="220">
        <v>100</v>
      </c>
      <c r="I109" s="221"/>
      <c r="J109" s="222">
        <f>ROUND(I109*H109,2)</f>
        <v>0</v>
      </c>
      <c r="K109" s="218" t="s">
        <v>342</v>
      </c>
      <c r="L109" s="47"/>
      <c r="M109" s="223" t="s">
        <v>21</v>
      </c>
      <c r="N109" s="224" t="s">
        <v>45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240</v>
      </c>
      <c r="AT109" s="227" t="s">
        <v>235</v>
      </c>
      <c r="AU109" s="227" t="s">
        <v>73</v>
      </c>
      <c r="AY109" s="20" t="s">
        <v>233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86</v>
      </c>
      <c r="BK109" s="228">
        <f>ROUND(I109*H109,2)</f>
        <v>0</v>
      </c>
      <c r="BL109" s="20" t="s">
        <v>240</v>
      </c>
      <c r="BM109" s="227" t="s">
        <v>1202</v>
      </c>
    </row>
    <row r="110" s="2" customFormat="1" ht="16.5" customHeight="1">
      <c r="A110" s="41"/>
      <c r="B110" s="42"/>
      <c r="C110" s="216" t="s">
        <v>436</v>
      </c>
      <c r="D110" s="216" t="s">
        <v>235</v>
      </c>
      <c r="E110" s="217" t="s">
        <v>5307</v>
      </c>
      <c r="F110" s="218" t="s">
        <v>5308</v>
      </c>
      <c r="G110" s="219" t="s">
        <v>402</v>
      </c>
      <c r="H110" s="220">
        <v>100</v>
      </c>
      <c r="I110" s="221"/>
      <c r="J110" s="222">
        <f>ROUND(I110*H110,2)</f>
        <v>0</v>
      </c>
      <c r="K110" s="218" t="s">
        <v>342</v>
      </c>
      <c r="L110" s="47"/>
      <c r="M110" s="223" t="s">
        <v>21</v>
      </c>
      <c r="N110" s="224" t="s">
        <v>45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240</v>
      </c>
      <c r="AT110" s="227" t="s">
        <v>235</v>
      </c>
      <c r="AU110" s="227" t="s">
        <v>73</v>
      </c>
      <c r="AY110" s="20" t="s">
        <v>233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86</v>
      </c>
      <c r="BK110" s="228">
        <f>ROUND(I110*H110,2)</f>
        <v>0</v>
      </c>
      <c r="BL110" s="20" t="s">
        <v>240</v>
      </c>
      <c r="BM110" s="227" t="s">
        <v>1211</v>
      </c>
    </row>
    <row r="111" s="2" customFormat="1" ht="16.5" customHeight="1">
      <c r="A111" s="41"/>
      <c r="B111" s="42"/>
      <c r="C111" s="216" t="s">
        <v>441</v>
      </c>
      <c r="D111" s="216" t="s">
        <v>235</v>
      </c>
      <c r="E111" s="217" t="s">
        <v>5309</v>
      </c>
      <c r="F111" s="218" t="s">
        <v>5310</v>
      </c>
      <c r="G111" s="219" t="s">
        <v>494</v>
      </c>
      <c r="H111" s="220">
        <v>100</v>
      </c>
      <c r="I111" s="221"/>
      <c r="J111" s="222">
        <f>ROUND(I111*H111,2)</f>
        <v>0</v>
      </c>
      <c r="K111" s="218" t="s">
        <v>342</v>
      </c>
      <c r="L111" s="47"/>
      <c r="M111" s="223" t="s">
        <v>21</v>
      </c>
      <c r="N111" s="224" t="s">
        <v>45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240</v>
      </c>
      <c r="AT111" s="227" t="s">
        <v>235</v>
      </c>
      <c r="AU111" s="227" t="s">
        <v>73</v>
      </c>
      <c r="AY111" s="20" t="s">
        <v>233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86</v>
      </c>
      <c r="BK111" s="228">
        <f>ROUND(I111*H111,2)</f>
        <v>0</v>
      </c>
      <c r="BL111" s="20" t="s">
        <v>240</v>
      </c>
      <c r="BM111" s="227" t="s">
        <v>1226</v>
      </c>
    </row>
    <row r="112" s="2" customFormat="1" ht="21.75" customHeight="1">
      <c r="A112" s="41"/>
      <c r="B112" s="42"/>
      <c r="C112" s="216" t="s">
        <v>447</v>
      </c>
      <c r="D112" s="216" t="s">
        <v>235</v>
      </c>
      <c r="E112" s="217" t="s">
        <v>5311</v>
      </c>
      <c r="F112" s="218" t="s">
        <v>5312</v>
      </c>
      <c r="G112" s="219" t="s">
        <v>494</v>
      </c>
      <c r="H112" s="220">
        <v>100</v>
      </c>
      <c r="I112" s="221"/>
      <c r="J112" s="222">
        <f>ROUND(I112*H112,2)</f>
        <v>0</v>
      </c>
      <c r="K112" s="218" t="s">
        <v>342</v>
      </c>
      <c r="L112" s="47"/>
      <c r="M112" s="223" t="s">
        <v>21</v>
      </c>
      <c r="N112" s="224" t="s">
        <v>45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240</v>
      </c>
      <c r="AT112" s="227" t="s">
        <v>235</v>
      </c>
      <c r="AU112" s="227" t="s">
        <v>73</v>
      </c>
      <c r="AY112" s="20" t="s">
        <v>233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86</v>
      </c>
      <c r="BK112" s="228">
        <f>ROUND(I112*H112,2)</f>
        <v>0</v>
      </c>
      <c r="BL112" s="20" t="s">
        <v>240</v>
      </c>
      <c r="BM112" s="227" t="s">
        <v>1238</v>
      </c>
    </row>
    <row r="113" s="2" customFormat="1" ht="24.15" customHeight="1">
      <c r="A113" s="41"/>
      <c r="B113" s="42"/>
      <c r="C113" s="216" t="s">
        <v>451</v>
      </c>
      <c r="D113" s="216" t="s">
        <v>235</v>
      </c>
      <c r="E113" s="217" t="s">
        <v>5313</v>
      </c>
      <c r="F113" s="218" t="s">
        <v>5314</v>
      </c>
      <c r="G113" s="219" t="s">
        <v>494</v>
      </c>
      <c r="H113" s="220">
        <v>1</v>
      </c>
      <c r="I113" s="221"/>
      <c r="J113" s="222">
        <f>ROUND(I113*H113,2)</f>
        <v>0</v>
      </c>
      <c r="K113" s="218" t="s">
        <v>342</v>
      </c>
      <c r="L113" s="47"/>
      <c r="M113" s="223" t="s">
        <v>21</v>
      </c>
      <c r="N113" s="224" t="s">
        <v>45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240</v>
      </c>
      <c r="AT113" s="227" t="s">
        <v>235</v>
      </c>
      <c r="AU113" s="227" t="s">
        <v>73</v>
      </c>
      <c r="AY113" s="20" t="s">
        <v>233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86</v>
      </c>
      <c r="BK113" s="228">
        <f>ROUND(I113*H113,2)</f>
        <v>0</v>
      </c>
      <c r="BL113" s="20" t="s">
        <v>240</v>
      </c>
      <c r="BM113" s="227" t="s">
        <v>765</v>
      </c>
    </row>
    <row r="114" s="2" customFormat="1" ht="21.75" customHeight="1">
      <c r="A114" s="41"/>
      <c r="B114" s="42"/>
      <c r="C114" s="216" t="s">
        <v>456</v>
      </c>
      <c r="D114" s="216" t="s">
        <v>235</v>
      </c>
      <c r="E114" s="217" t="s">
        <v>5315</v>
      </c>
      <c r="F114" s="218" t="s">
        <v>5316</v>
      </c>
      <c r="G114" s="219" t="s">
        <v>494</v>
      </c>
      <c r="H114" s="220">
        <v>1</v>
      </c>
      <c r="I114" s="221"/>
      <c r="J114" s="222">
        <f>ROUND(I114*H114,2)</f>
        <v>0</v>
      </c>
      <c r="K114" s="218" t="s">
        <v>342</v>
      </c>
      <c r="L114" s="47"/>
      <c r="M114" s="302" t="s">
        <v>21</v>
      </c>
      <c r="N114" s="303" t="s">
        <v>45</v>
      </c>
      <c r="O114" s="279"/>
      <c r="P114" s="304">
        <f>O114*H114</f>
        <v>0</v>
      </c>
      <c r="Q114" s="304">
        <v>0</v>
      </c>
      <c r="R114" s="304">
        <f>Q114*H114</f>
        <v>0</v>
      </c>
      <c r="S114" s="304">
        <v>0</v>
      </c>
      <c r="T114" s="305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240</v>
      </c>
      <c r="AT114" s="227" t="s">
        <v>235</v>
      </c>
      <c r="AU114" s="227" t="s">
        <v>73</v>
      </c>
      <c r="AY114" s="20" t="s">
        <v>233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86</v>
      </c>
      <c r="BK114" s="228">
        <f>ROUND(I114*H114,2)</f>
        <v>0</v>
      </c>
      <c r="BL114" s="20" t="s">
        <v>240</v>
      </c>
      <c r="BM114" s="227" t="s">
        <v>1264</v>
      </c>
    </row>
    <row r="115" s="2" customFormat="1" ht="6.96" customHeight="1">
      <c r="A115" s="41"/>
      <c r="B115" s="62"/>
      <c r="C115" s="63"/>
      <c r="D115" s="63"/>
      <c r="E115" s="63"/>
      <c r="F115" s="63"/>
      <c r="G115" s="63"/>
      <c r="H115" s="63"/>
      <c r="I115" s="63"/>
      <c r="J115" s="63"/>
      <c r="K115" s="63"/>
      <c r="L115" s="47"/>
      <c r="M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</row>
  </sheetData>
  <sheetProtection sheet="1" autoFilter="0" formatColumns="0" formatRows="0" objects="1" scenarios="1" spinCount="100000" saltValue="9VzHjIwHeY1GZx21Elt6t0Rf1ER6nEDK05j35Bua728hMhqasPjmwrMWlP0mJCy6veB9L6kOdzzGCV5+fkxcaA==" hashValue="hbxyB1IkNKlv/T9L2V2kD6WqOlMzbmLSnMxo1O06Ey7IZ3NVAve6GgAdw/E8hBqYDjHfh8aw02QbOrKGYwFRng==" algorithmName="SHA-512" password="CC35"/>
  <autoFilter ref="C84:K11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3:H73"/>
    <mergeCell ref="E75:H75"/>
    <mergeCell ref="E77:H7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169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206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Kolovraty - dostupné bydlení</v>
      </c>
      <c r="F7" s="146"/>
      <c r="G7" s="146"/>
      <c r="H7" s="146"/>
      <c r="L7" s="23"/>
    </row>
    <row r="8" s="1" customFormat="1" ht="12" customHeight="1">
      <c r="B8" s="23"/>
      <c r="D8" s="146" t="s">
        <v>207</v>
      </c>
      <c r="L8" s="23"/>
    </row>
    <row r="9" s="2" customFormat="1" ht="16.5" customHeight="1">
      <c r="A9" s="41"/>
      <c r="B9" s="47"/>
      <c r="C9" s="41"/>
      <c r="D9" s="41"/>
      <c r="E9" s="147" t="s">
        <v>599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209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5317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21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28. 6. 2021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28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34</v>
      </c>
      <c r="E25" s="41"/>
      <c r="F25" s="41"/>
      <c r="G25" s="41"/>
      <c r="H25" s="41"/>
      <c r="I25" s="146" t="s">
        <v>27</v>
      </c>
      <c r="J25" s="136" t="s">
        <v>35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36</v>
      </c>
      <c r="F26" s="41"/>
      <c r="G26" s="41"/>
      <c r="H26" s="41"/>
      <c r="I26" s="146" t="s">
        <v>29</v>
      </c>
      <c r="J26" s="136" t="s">
        <v>21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1"/>
      <c r="B29" s="152"/>
      <c r="C29" s="151"/>
      <c r="D29" s="151"/>
      <c r="E29" s="153" t="s">
        <v>38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39</v>
      </c>
      <c r="E32" s="41"/>
      <c r="F32" s="41"/>
      <c r="G32" s="41"/>
      <c r="H32" s="41"/>
      <c r="I32" s="41"/>
      <c r="J32" s="157">
        <f>ROUND(J85,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41</v>
      </c>
      <c r="G34" s="41"/>
      <c r="H34" s="41"/>
      <c r="I34" s="158" t="s">
        <v>40</v>
      </c>
      <c r="J34" s="158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43</v>
      </c>
      <c r="E35" s="146" t="s">
        <v>44</v>
      </c>
      <c r="F35" s="160">
        <f>ROUND((SUM(BE85:BE92)),  2)</f>
        <v>0</v>
      </c>
      <c r="G35" s="41"/>
      <c r="H35" s="41"/>
      <c r="I35" s="161">
        <v>0.20999999999999999</v>
      </c>
      <c r="J35" s="160">
        <f>ROUND(((SUM(BE85:BE92))*I35),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0">
        <f>ROUND((SUM(BF85:BF92)),  2)</f>
        <v>0</v>
      </c>
      <c r="G36" s="41"/>
      <c r="H36" s="41"/>
      <c r="I36" s="161">
        <v>0.14999999999999999</v>
      </c>
      <c r="J36" s="160">
        <f>ROUND(((SUM(BF85:BF92))*I36),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ROUND((SUM(BG85:BG92)),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0">
        <f>ROUND((SUM(BH85:BH92)),  2)</f>
        <v>0</v>
      </c>
      <c r="G38" s="41"/>
      <c r="H38" s="41"/>
      <c r="I38" s="161">
        <v>0.14999999999999999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0">
        <f>ROUND((SUM(BI85:BI92)),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49</v>
      </c>
      <c r="E41" s="164"/>
      <c r="F41" s="164"/>
      <c r="G41" s="165" t="s">
        <v>50</v>
      </c>
      <c r="H41" s="166" t="s">
        <v>51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211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Kolovraty - dostupné bydlení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207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599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209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SO-04.09 - Interierové zařízení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Kolovraty</v>
      </c>
      <c r="G56" s="43"/>
      <c r="H56" s="43"/>
      <c r="I56" s="35" t="s">
        <v>24</v>
      </c>
      <c r="J56" s="75" t="str">
        <f>IF(J14="","",J14)</f>
        <v>28. 6. 2021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26</v>
      </c>
      <c r="D58" s="43"/>
      <c r="E58" s="43"/>
      <c r="F58" s="30" t="str">
        <f>E17</f>
        <v>atelier HETA s.r.o.</v>
      </c>
      <c r="G58" s="43"/>
      <c r="H58" s="43"/>
      <c r="I58" s="35" t="s">
        <v>32</v>
      </c>
      <c r="J58" s="39" t="str">
        <f>E23</f>
        <v>atelier HETA s.r.o.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Toman Martin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212</v>
      </c>
      <c r="D61" s="175"/>
      <c r="E61" s="175"/>
      <c r="F61" s="175"/>
      <c r="G61" s="175"/>
      <c r="H61" s="175"/>
      <c r="I61" s="175"/>
      <c r="J61" s="176" t="s">
        <v>213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71</v>
      </c>
      <c r="D63" s="43"/>
      <c r="E63" s="43"/>
      <c r="F63" s="43"/>
      <c r="G63" s="43"/>
      <c r="H63" s="43"/>
      <c r="I63" s="43"/>
      <c r="J63" s="105">
        <f>J85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214</v>
      </c>
    </row>
    <row r="64" s="2" customFormat="1" ht="21.84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6.96" customHeight="1">
      <c r="A65" s="41"/>
      <c r="B65" s="62"/>
      <c r="C65" s="63"/>
      <c r="D65" s="63"/>
      <c r="E65" s="63"/>
      <c r="F65" s="63"/>
      <c r="G65" s="63"/>
      <c r="H65" s="63"/>
      <c r="I65" s="63"/>
      <c r="J65" s="63"/>
      <c r="K65" s="63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9" s="2" customFormat="1" ht="6.96" customHeight="1">
      <c r="A69" s="41"/>
      <c r="B69" s="64"/>
      <c r="C69" s="65"/>
      <c r="D69" s="65"/>
      <c r="E69" s="65"/>
      <c r="F69" s="65"/>
      <c r="G69" s="65"/>
      <c r="H69" s="65"/>
      <c r="I69" s="65"/>
      <c r="J69" s="65"/>
      <c r="K69" s="65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24.96" customHeight="1">
      <c r="A70" s="41"/>
      <c r="B70" s="42"/>
      <c r="C70" s="26" t="s">
        <v>218</v>
      </c>
      <c r="D70" s="43"/>
      <c r="E70" s="43"/>
      <c r="F70" s="43"/>
      <c r="G70" s="43"/>
      <c r="H70" s="43"/>
      <c r="I70" s="43"/>
      <c r="J70" s="43"/>
      <c r="K70" s="4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12" customHeight="1">
      <c r="A72" s="41"/>
      <c r="B72" s="42"/>
      <c r="C72" s="35" t="s">
        <v>16</v>
      </c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6.5" customHeight="1">
      <c r="A73" s="41"/>
      <c r="B73" s="42"/>
      <c r="C73" s="43"/>
      <c r="D73" s="43"/>
      <c r="E73" s="173" t="str">
        <f>E7</f>
        <v>Kolovraty - dostupné bydlení</v>
      </c>
      <c r="F73" s="35"/>
      <c r="G73" s="35"/>
      <c r="H73" s="35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1" customFormat="1" ht="12" customHeight="1">
      <c r="B74" s="24"/>
      <c r="C74" s="35" t="s">
        <v>207</v>
      </c>
      <c r="D74" s="25"/>
      <c r="E74" s="25"/>
      <c r="F74" s="25"/>
      <c r="G74" s="25"/>
      <c r="H74" s="25"/>
      <c r="I74" s="25"/>
      <c r="J74" s="25"/>
      <c r="K74" s="25"/>
      <c r="L74" s="23"/>
    </row>
    <row r="75" s="2" customFormat="1" ht="16.5" customHeight="1">
      <c r="A75" s="41"/>
      <c r="B75" s="42"/>
      <c r="C75" s="43"/>
      <c r="D75" s="43"/>
      <c r="E75" s="173" t="s">
        <v>599</v>
      </c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2" customHeight="1">
      <c r="A76" s="41"/>
      <c r="B76" s="42"/>
      <c r="C76" s="35" t="s">
        <v>209</v>
      </c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6.5" customHeight="1">
      <c r="A77" s="41"/>
      <c r="B77" s="42"/>
      <c r="C77" s="43"/>
      <c r="D77" s="43"/>
      <c r="E77" s="72" t="str">
        <f>E11</f>
        <v>SO-04.09 - Interierové zařízení</v>
      </c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22</v>
      </c>
      <c r="D79" s="43"/>
      <c r="E79" s="43"/>
      <c r="F79" s="30" t="str">
        <f>F14</f>
        <v>Kolovraty</v>
      </c>
      <c r="G79" s="43"/>
      <c r="H79" s="43"/>
      <c r="I79" s="35" t="s">
        <v>24</v>
      </c>
      <c r="J79" s="75" t="str">
        <f>IF(J14="","",J14)</f>
        <v>28. 6. 2021</v>
      </c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5.15" customHeight="1">
      <c r="A81" s="41"/>
      <c r="B81" s="42"/>
      <c r="C81" s="35" t="s">
        <v>26</v>
      </c>
      <c r="D81" s="43"/>
      <c r="E81" s="43"/>
      <c r="F81" s="30" t="str">
        <f>E17</f>
        <v>atelier HETA s.r.o.</v>
      </c>
      <c r="G81" s="43"/>
      <c r="H81" s="43"/>
      <c r="I81" s="35" t="s">
        <v>32</v>
      </c>
      <c r="J81" s="39" t="str">
        <f>E23</f>
        <v>atelier HETA s.r.o.</v>
      </c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30</v>
      </c>
      <c r="D82" s="43"/>
      <c r="E82" s="43"/>
      <c r="F82" s="30" t="str">
        <f>IF(E20="","",E20)</f>
        <v>Vyplň údaj</v>
      </c>
      <c r="G82" s="43"/>
      <c r="H82" s="43"/>
      <c r="I82" s="35" t="s">
        <v>34</v>
      </c>
      <c r="J82" s="39" t="str">
        <f>E26</f>
        <v>Toman Martin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0.32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1" customFormat="1" ht="29.28" customHeight="1">
      <c r="A84" s="189"/>
      <c r="B84" s="190"/>
      <c r="C84" s="191" t="s">
        <v>219</v>
      </c>
      <c r="D84" s="192" t="s">
        <v>58</v>
      </c>
      <c r="E84" s="192" t="s">
        <v>54</v>
      </c>
      <c r="F84" s="192" t="s">
        <v>55</v>
      </c>
      <c r="G84" s="192" t="s">
        <v>220</v>
      </c>
      <c r="H84" s="192" t="s">
        <v>221</v>
      </c>
      <c r="I84" s="192" t="s">
        <v>222</v>
      </c>
      <c r="J84" s="192" t="s">
        <v>213</v>
      </c>
      <c r="K84" s="193" t="s">
        <v>223</v>
      </c>
      <c r="L84" s="194"/>
      <c r="M84" s="95" t="s">
        <v>21</v>
      </c>
      <c r="N84" s="96" t="s">
        <v>43</v>
      </c>
      <c r="O84" s="96" t="s">
        <v>224</v>
      </c>
      <c r="P84" s="96" t="s">
        <v>225</v>
      </c>
      <c r="Q84" s="96" t="s">
        <v>226</v>
      </c>
      <c r="R84" s="96" t="s">
        <v>227</v>
      </c>
      <c r="S84" s="96" t="s">
        <v>228</v>
      </c>
      <c r="T84" s="97" t="s">
        <v>229</v>
      </c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</row>
    <row r="85" s="2" customFormat="1" ht="22.8" customHeight="1">
      <c r="A85" s="41"/>
      <c r="B85" s="42"/>
      <c r="C85" s="102" t="s">
        <v>230</v>
      </c>
      <c r="D85" s="43"/>
      <c r="E85" s="43"/>
      <c r="F85" s="43"/>
      <c r="G85" s="43"/>
      <c r="H85" s="43"/>
      <c r="I85" s="43"/>
      <c r="J85" s="195">
        <f>BK85</f>
        <v>0</v>
      </c>
      <c r="K85" s="43"/>
      <c r="L85" s="47"/>
      <c r="M85" s="98"/>
      <c r="N85" s="196"/>
      <c r="O85" s="99"/>
      <c r="P85" s="197">
        <f>SUM(P86:P92)</f>
        <v>0</v>
      </c>
      <c r="Q85" s="99"/>
      <c r="R85" s="197">
        <f>SUM(R86:R92)</f>
        <v>0</v>
      </c>
      <c r="S85" s="99"/>
      <c r="T85" s="198">
        <f>SUM(T86:T92)</f>
        <v>0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T85" s="20" t="s">
        <v>72</v>
      </c>
      <c r="AU85" s="20" t="s">
        <v>214</v>
      </c>
      <c r="BK85" s="199">
        <f>SUM(BK86:BK92)</f>
        <v>0</v>
      </c>
    </row>
    <row r="86" s="2" customFormat="1" ht="16.5" customHeight="1">
      <c r="A86" s="41"/>
      <c r="B86" s="42"/>
      <c r="C86" s="216" t="s">
        <v>80</v>
      </c>
      <c r="D86" s="216" t="s">
        <v>235</v>
      </c>
      <c r="E86" s="217" t="s">
        <v>80</v>
      </c>
      <c r="F86" s="218" t="s">
        <v>5318</v>
      </c>
      <c r="G86" s="219" t="s">
        <v>402</v>
      </c>
      <c r="H86" s="220">
        <v>30</v>
      </c>
      <c r="I86" s="221"/>
      <c r="J86" s="222">
        <f>ROUND(I86*H86,2)</f>
        <v>0</v>
      </c>
      <c r="K86" s="218" t="s">
        <v>342</v>
      </c>
      <c r="L86" s="47"/>
      <c r="M86" s="223" t="s">
        <v>21</v>
      </c>
      <c r="N86" s="224" t="s">
        <v>45</v>
      </c>
      <c r="O86" s="87"/>
      <c r="P86" s="225">
        <f>O86*H86</f>
        <v>0</v>
      </c>
      <c r="Q86" s="225">
        <v>0</v>
      </c>
      <c r="R86" s="225">
        <f>Q86*H86</f>
        <v>0</v>
      </c>
      <c r="S86" s="225">
        <v>0</v>
      </c>
      <c r="T86" s="226">
        <f>S86*H86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R86" s="227" t="s">
        <v>240</v>
      </c>
      <c r="AT86" s="227" t="s">
        <v>235</v>
      </c>
      <c r="AU86" s="227" t="s">
        <v>73</v>
      </c>
      <c r="AY86" s="20" t="s">
        <v>233</v>
      </c>
      <c r="BE86" s="228">
        <f>IF(N86="základní",J86,0)</f>
        <v>0</v>
      </c>
      <c r="BF86" s="228">
        <f>IF(N86="snížená",J86,0)</f>
        <v>0</v>
      </c>
      <c r="BG86" s="228">
        <f>IF(N86="zákl. přenesená",J86,0)</f>
        <v>0</v>
      </c>
      <c r="BH86" s="228">
        <f>IF(N86="sníž. přenesená",J86,0)</f>
        <v>0</v>
      </c>
      <c r="BI86" s="228">
        <f>IF(N86="nulová",J86,0)</f>
        <v>0</v>
      </c>
      <c r="BJ86" s="20" t="s">
        <v>86</v>
      </c>
      <c r="BK86" s="228">
        <f>ROUND(I86*H86,2)</f>
        <v>0</v>
      </c>
      <c r="BL86" s="20" t="s">
        <v>240</v>
      </c>
      <c r="BM86" s="227" t="s">
        <v>86</v>
      </c>
    </row>
    <row r="87" s="2" customFormat="1" ht="16.5" customHeight="1">
      <c r="A87" s="41"/>
      <c r="B87" s="42"/>
      <c r="C87" s="216" t="s">
        <v>86</v>
      </c>
      <c r="D87" s="216" t="s">
        <v>235</v>
      </c>
      <c r="E87" s="217" t="s">
        <v>86</v>
      </c>
      <c r="F87" s="218" t="s">
        <v>5319</v>
      </c>
      <c r="G87" s="219" t="s">
        <v>402</v>
      </c>
      <c r="H87" s="220">
        <v>30</v>
      </c>
      <c r="I87" s="221"/>
      <c r="J87" s="222">
        <f>ROUND(I87*H87,2)</f>
        <v>0</v>
      </c>
      <c r="K87" s="218" t="s">
        <v>342</v>
      </c>
      <c r="L87" s="47"/>
      <c r="M87" s="223" t="s">
        <v>21</v>
      </c>
      <c r="N87" s="224" t="s">
        <v>45</v>
      </c>
      <c r="O87" s="87"/>
      <c r="P87" s="225">
        <f>O87*H87</f>
        <v>0</v>
      </c>
      <c r="Q87" s="225">
        <v>0</v>
      </c>
      <c r="R87" s="225">
        <f>Q87*H87</f>
        <v>0</v>
      </c>
      <c r="S87" s="225">
        <v>0</v>
      </c>
      <c r="T87" s="226">
        <f>S87*H87</f>
        <v>0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R87" s="227" t="s">
        <v>240</v>
      </c>
      <c r="AT87" s="227" t="s">
        <v>235</v>
      </c>
      <c r="AU87" s="227" t="s">
        <v>73</v>
      </c>
      <c r="AY87" s="20" t="s">
        <v>233</v>
      </c>
      <c r="BE87" s="228">
        <f>IF(N87="základní",J87,0)</f>
        <v>0</v>
      </c>
      <c r="BF87" s="228">
        <f>IF(N87="snížená",J87,0)</f>
        <v>0</v>
      </c>
      <c r="BG87" s="228">
        <f>IF(N87="zákl. přenesená",J87,0)</f>
        <v>0</v>
      </c>
      <c r="BH87" s="228">
        <f>IF(N87="sníž. přenesená",J87,0)</f>
        <v>0</v>
      </c>
      <c r="BI87" s="228">
        <f>IF(N87="nulová",J87,0)</f>
        <v>0</v>
      </c>
      <c r="BJ87" s="20" t="s">
        <v>86</v>
      </c>
      <c r="BK87" s="228">
        <f>ROUND(I87*H87,2)</f>
        <v>0</v>
      </c>
      <c r="BL87" s="20" t="s">
        <v>240</v>
      </c>
      <c r="BM87" s="227" t="s">
        <v>5320</v>
      </c>
    </row>
    <row r="88" s="2" customFormat="1" ht="16.5" customHeight="1">
      <c r="A88" s="41"/>
      <c r="B88" s="42"/>
      <c r="C88" s="216" t="s">
        <v>117</v>
      </c>
      <c r="D88" s="216" t="s">
        <v>235</v>
      </c>
      <c r="E88" s="217" t="s">
        <v>117</v>
      </c>
      <c r="F88" s="218" t="s">
        <v>5321</v>
      </c>
      <c r="G88" s="219" t="s">
        <v>402</v>
      </c>
      <c r="H88" s="220">
        <v>12</v>
      </c>
      <c r="I88" s="221"/>
      <c r="J88" s="222">
        <f>ROUND(I88*H88,2)</f>
        <v>0</v>
      </c>
      <c r="K88" s="218" t="s">
        <v>342</v>
      </c>
      <c r="L88" s="47"/>
      <c r="M88" s="223" t="s">
        <v>21</v>
      </c>
      <c r="N88" s="224" t="s">
        <v>45</v>
      </c>
      <c r="O88" s="87"/>
      <c r="P88" s="225">
        <f>O88*H88</f>
        <v>0</v>
      </c>
      <c r="Q88" s="225">
        <v>0</v>
      </c>
      <c r="R88" s="225">
        <f>Q88*H88</f>
        <v>0</v>
      </c>
      <c r="S88" s="225">
        <v>0</v>
      </c>
      <c r="T88" s="226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7" t="s">
        <v>240</v>
      </c>
      <c r="AT88" s="227" t="s">
        <v>235</v>
      </c>
      <c r="AU88" s="227" t="s">
        <v>73</v>
      </c>
      <c r="AY88" s="20" t="s">
        <v>233</v>
      </c>
      <c r="BE88" s="228">
        <f>IF(N88="základní",J88,0)</f>
        <v>0</v>
      </c>
      <c r="BF88" s="228">
        <f>IF(N88="snížená",J88,0)</f>
        <v>0</v>
      </c>
      <c r="BG88" s="228">
        <f>IF(N88="zákl. přenesená",J88,0)</f>
        <v>0</v>
      </c>
      <c r="BH88" s="228">
        <f>IF(N88="sníž. přenesená",J88,0)</f>
        <v>0</v>
      </c>
      <c r="BI88" s="228">
        <f>IF(N88="nulová",J88,0)</f>
        <v>0</v>
      </c>
      <c r="BJ88" s="20" t="s">
        <v>86</v>
      </c>
      <c r="BK88" s="228">
        <f>ROUND(I88*H88,2)</f>
        <v>0</v>
      </c>
      <c r="BL88" s="20" t="s">
        <v>240</v>
      </c>
      <c r="BM88" s="227" t="s">
        <v>240</v>
      </c>
    </row>
    <row r="89" s="2" customFormat="1" ht="16.5" customHeight="1">
      <c r="A89" s="41"/>
      <c r="B89" s="42"/>
      <c r="C89" s="216" t="s">
        <v>240</v>
      </c>
      <c r="D89" s="216" t="s">
        <v>235</v>
      </c>
      <c r="E89" s="217" t="s">
        <v>240</v>
      </c>
      <c r="F89" s="218" t="s">
        <v>5322</v>
      </c>
      <c r="G89" s="219" t="s">
        <v>402</v>
      </c>
      <c r="H89" s="220">
        <v>12</v>
      </c>
      <c r="I89" s="221"/>
      <c r="J89" s="222">
        <f>ROUND(I89*H89,2)</f>
        <v>0</v>
      </c>
      <c r="K89" s="218" t="s">
        <v>342</v>
      </c>
      <c r="L89" s="47"/>
      <c r="M89" s="223" t="s">
        <v>21</v>
      </c>
      <c r="N89" s="224" t="s">
        <v>45</v>
      </c>
      <c r="O89" s="87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7" t="s">
        <v>240</v>
      </c>
      <c r="AT89" s="227" t="s">
        <v>235</v>
      </c>
      <c r="AU89" s="227" t="s">
        <v>73</v>
      </c>
      <c r="AY89" s="20" t="s">
        <v>233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20" t="s">
        <v>86</v>
      </c>
      <c r="BK89" s="228">
        <f>ROUND(I89*H89,2)</f>
        <v>0</v>
      </c>
      <c r="BL89" s="20" t="s">
        <v>240</v>
      </c>
      <c r="BM89" s="227" t="s">
        <v>5323</v>
      </c>
    </row>
    <row r="90" s="2" customFormat="1" ht="16.5" customHeight="1">
      <c r="A90" s="41"/>
      <c r="B90" s="42"/>
      <c r="C90" s="216" t="s">
        <v>270</v>
      </c>
      <c r="D90" s="216" t="s">
        <v>235</v>
      </c>
      <c r="E90" s="217" t="s">
        <v>270</v>
      </c>
      <c r="F90" s="218" t="s">
        <v>5324</v>
      </c>
      <c r="G90" s="219" t="s">
        <v>402</v>
      </c>
      <c r="H90" s="220">
        <v>8</v>
      </c>
      <c r="I90" s="221"/>
      <c r="J90" s="222">
        <f>ROUND(I90*H90,2)</f>
        <v>0</v>
      </c>
      <c r="K90" s="218" t="s">
        <v>342</v>
      </c>
      <c r="L90" s="47"/>
      <c r="M90" s="223" t="s">
        <v>21</v>
      </c>
      <c r="N90" s="224" t="s">
        <v>45</v>
      </c>
      <c r="O90" s="87"/>
      <c r="P90" s="225">
        <f>O90*H90</f>
        <v>0</v>
      </c>
      <c r="Q90" s="225">
        <v>0</v>
      </c>
      <c r="R90" s="225">
        <f>Q90*H90</f>
        <v>0</v>
      </c>
      <c r="S90" s="225">
        <v>0</v>
      </c>
      <c r="T90" s="226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240</v>
      </c>
      <c r="AT90" s="227" t="s">
        <v>235</v>
      </c>
      <c r="AU90" s="227" t="s">
        <v>73</v>
      </c>
      <c r="AY90" s="20" t="s">
        <v>233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86</v>
      </c>
      <c r="BK90" s="228">
        <f>ROUND(I90*H90,2)</f>
        <v>0</v>
      </c>
      <c r="BL90" s="20" t="s">
        <v>240</v>
      </c>
      <c r="BM90" s="227" t="s">
        <v>5325</v>
      </c>
    </row>
    <row r="91" s="2" customFormat="1" ht="16.5" customHeight="1">
      <c r="A91" s="41"/>
      <c r="B91" s="42"/>
      <c r="C91" s="216" t="s">
        <v>276</v>
      </c>
      <c r="D91" s="216" t="s">
        <v>235</v>
      </c>
      <c r="E91" s="217" t="s">
        <v>276</v>
      </c>
      <c r="F91" s="218" t="s">
        <v>5326</v>
      </c>
      <c r="G91" s="219" t="s">
        <v>402</v>
      </c>
      <c r="H91" s="220">
        <v>8</v>
      </c>
      <c r="I91" s="221"/>
      <c r="J91" s="222">
        <f>ROUND(I91*H91,2)</f>
        <v>0</v>
      </c>
      <c r="K91" s="218" t="s">
        <v>342</v>
      </c>
      <c r="L91" s="47"/>
      <c r="M91" s="223" t="s">
        <v>21</v>
      </c>
      <c r="N91" s="224" t="s">
        <v>45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240</v>
      </c>
      <c r="AT91" s="227" t="s">
        <v>235</v>
      </c>
      <c r="AU91" s="227" t="s">
        <v>73</v>
      </c>
      <c r="AY91" s="20" t="s">
        <v>233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86</v>
      </c>
      <c r="BK91" s="228">
        <f>ROUND(I91*H91,2)</f>
        <v>0</v>
      </c>
      <c r="BL91" s="20" t="s">
        <v>240</v>
      </c>
      <c r="BM91" s="227" t="s">
        <v>5327</v>
      </c>
    </row>
    <row r="92" s="2" customFormat="1" ht="16.5" customHeight="1">
      <c r="A92" s="41"/>
      <c r="B92" s="42"/>
      <c r="C92" s="216" t="s">
        <v>284</v>
      </c>
      <c r="D92" s="216" t="s">
        <v>235</v>
      </c>
      <c r="E92" s="217" t="s">
        <v>284</v>
      </c>
      <c r="F92" s="218" t="s">
        <v>5328</v>
      </c>
      <c r="G92" s="219" t="s">
        <v>473</v>
      </c>
      <c r="H92" s="220">
        <v>50</v>
      </c>
      <c r="I92" s="221"/>
      <c r="J92" s="222">
        <f>ROUND(I92*H92,2)</f>
        <v>0</v>
      </c>
      <c r="K92" s="218" t="s">
        <v>342</v>
      </c>
      <c r="L92" s="47"/>
      <c r="M92" s="302" t="s">
        <v>21</v>
      </c>
      <c r="N92" s="303" t="s">
        <v>45</v>
      </c>
      <c r="O92" s="279"/>
      <c r="P92" s="304">
        <f>O92*H92</f>
        <v>0</v>
      </c>
      <c r="Q92" s="304">
        <v>0</v>
      </c>
      <c r="R92" s="304">
        <f>Q92*H92</f>
        <v>0</v>
      </c>
      <c r="S92" s="304">
        <v>0</v>
      </c>
      <c r="T92" s="305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240</v>
      </c>
      <c r="AT92" s="227" t="s">
        <v>235</v>
      </c>
      <c r="AU92" s="227" t="s">
        <v>73</v>
      </c>
      <c r="AY92" s="20" t="s">
        <v>233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86</v>
      </c>
      <c r="BK92" s="228">
        <f>ROUND(I92*H92,2)</f>
        <v>0</v>
      </c>
      <c r="BL92" s="20" t="s">
        <v>240</v>
      </c>
      <c r="BM92" s="227" t="s">
        <v>5329</v>
      </c>
    </row>
    <row r="93" s="2" customFormat="1" ht="6.96" customHeight="1">
      <c r="A93" s="41"/>
      <c r="B93" s="62"/>
      <c r="C93" s="63"/>
      <c r="D93" s="63"/>
      <c r="E93" s="63"/>
      <c r="F93" s="63"/>
      <c r="G93" s="63"/>
      <c r="H93" s="63"/>
      <c r="I93" s="63"/>
      <c r="J93" s="63"/>
      <c r="K93" s="63"/>
      <c r="L93" s="47"/>
      <c r="M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</sheetData>
  <sheetProtection sheet="1" autoFilter="0" formatColumns="0" formatRows="0" objects="1" scenarios="1" spinCount="100000" saltValue="Kpgb8gTGn9Q5wvGD/370Lbi0DUEGiYpMdilaMgUl0eg3SnkdzbHIjP4rwO1XE2TdZmnJrVDdkQy0MDSpubOKIg==" hashValue="AUN9rzWW38D8+RwiQmnmwXuYl109towhstE8kUgXaZ0DklFyuEQm67wZLXfo8MbnNpYit3bRnUDsbDngimIFKg==" algorithmName="SHA-512" password="CC35"/>
  <autoFilter ref="C84:K9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3:H73"/>
    <mergeCell ref="E75:H75"/>
    <mergeCell ref="E77:H7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175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206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Kolovraty - dostupné bydlení</v>
      </c>
      <c r="F7" s="146"/>
      <c r="G7" s="146"/>
      <c r="H7" s="146"/>
      <c r="L7" s="23"/>
    </row>
    <row r="8">
      <c r="B8" s="23"/>
      <c r="D8" s="146" t="s">
        <v>207</v>
      </c>
      <c r="L8" s="23"/>
    </row>
    <row r="9" s="1" customFormat="1" ht="16.5" customHeight="1">
      <c r="B9" s="23"/>
      <c r="E9" s="147" t="s">
        <v>599</v>
      </c>
      <c r="F9" s="1"/>
      <c r="G9" s="1"/>
      <c r="H9" s="1"/>
      <c r="L9" s="23"/>
    </row>
    <row r="10" s="1" customFormat="1" ht="12" customHeight="1">
      <c r="B10" s="23"/>
      <c r="D10" s="146" t="s">
        <v>209</v>
      </c>
      <c r="L10" s="23"/>
    </row>
    <row r="11" s="2" customFormat="1" ht="16.5" customHeight="1">
      <c r="A11" s="41"/>
      <c r="B11" s="47"/>
      <c r="C11" s="41"/>
      <c r="D11" s="41"/>
      <c r="E11" s="159" t="s">
        <v>5330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3292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5331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21</v>
      </c>
      <c r="G15" s="41"/>
      <c r="H15" s="41"/>
      <c r="I15" s="146" t="s">
        <v>20</v>
      </c>
      <c r="J15" s="136" t="s">
        <v>21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22</v>
      </c>
      <c r="E16" s="41"/>
      <c r="F16" s="136" t="s">
        <v>23</v>
      </c>
      <c r="G16" s="41"/>
      <c r="H16" s="41"/>
      <c r="I16" s="146" t="s">
        <v>24</v>
      </c>
      <c r="J16" s="150" t="str">
        <f>'Rekapitulace stavby'!AN8</f>
        <v>28. 6. 2021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26</v>
      </c>
      <c r="E18" s="41"/>
      <c r="F18" s="41"/>
      <c r="G18" s="41"/>
      <c r="H18" s="41"/>
      <c r="I18" s="146" t="s">
        <v>27</v>
      </c>
      <c r="J18" s="136" t="s">
        <v>21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6" t="s">
        <v>29</v>
      </c>
      <c r="J19" s="136" t="s">
        <v>21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30</v>
      </c>
      <c r="E21" s="41"/>
      <c r="F21" s="41"/>
      <c r="G21" s="41"/>
      <c r="H21" s="41"/>
      <c r="I21" s="146" t="s">
        <v>27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29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32</v>
      </c>
      <c r="E24" s="41"/>
      <c r="F24" s="41"/>
      <c r="G24" s="41"/>
      <c r="H24" s="41"/>
      <c r="I24" s="146" t="s">
        <v>27</v>
      </c>
      <c r="J24" s="136" t="s">
        <v>21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28</v>
      </c>
      <c r="F25" s="41"/>
      <c r="G25" s="41"/>
      <c r="H25" s="41"/>
      <c r="I25" s="146" t="s">
        <v>29</v>
      </c>
      <c r="J25" s="136" t="s">
        <v>21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34</v>
      </c>
      <c r="E27" s="41"/>
      <c r="F27" s="41"/>
      <c r="G27" s="41"/>
      <c r="H27" s="41"/>
      <c r="I27" s="146" t="s">
        <v>27</v>
      </c>
      <c r="J27" s="136" t="s">
        <v>35</v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36</v>
      </c>
      <c r="F28" s="41"/>
      <c r="G28" s="41"/>
      <c r="H28" s="41"/>
      <c r="I28" s="146" t="s">
        <v>29</v>
      </c>
      <c r="J28" s="136" t="s">
        <v>21</v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37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71.25" customHeight="1">
      <c r="A31" s="151"/>
      <c r="B31" s="152"/>
      <c r="C31" s="151"/>
      <c r="D31" s="151"/>
      <c r="E31" s="153" t="s">
        <v>38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39</v>
      </c>
      <c r="E34" s="41"/>
      <c r="F34" s="41"/>
      <c r="G34" s="41"/>
      <c r="H34" s="41"/>
      <c r="I34" s="41"/>
      <c r="J34" s="157">
        <f>ROUND(J96,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41</v>
      </c>
      <c r="G36" s="41"/>
      <c r="H36" s="41"/>
      <c r="I36" s="158" t="s">
        <v>40</v>
      </c>
      <c r="J36" s="158" t="s">
        <v>42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43</v>
      </c>
      <c r="E37" s="146" t="s">
        <v>44</v>
      </c>
      <c r="F37" s="160">
        <f>ROUND((SUM(BE96:BE155)),  2)</f>
        <v>0</v>
      </c>
      <c r="G37" s="41"/>
      <c r="H37" s="41"/>
      <c r="I37" s="161">
        <v>0.20999999999999999</v>
      </c>
      <c r="J37" s="160">
        <f>ROUND(((SUM(BE96:BE155))*I37),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45</v>
      </c>
      <c r="F38" s="160">
        <f>ROUND((SUM(BF96:BF155)),  2)</f>
        <v>0</v>
      </c>
      <c r="G38" s="41"/>
      <c r="H38" s="41"/>
      <c r="I38" s="161">
        <v>0.14999999999999999</v>
      </c>
      <c r="J38" s="160">
        <f>ROUND(((SUM(BF96:BF155))*I38),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ROUND((SUM(BG96:BG155)),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47</v>
      </c>
      <c r="F40" s="160">
        <f>ROUND((SUM(BH96:BH155)),  2)</f>
        <v>0</v>
      </c>
      <c r="G40" s="41"/>
      <c r="H40" s="41"/>
      <c r="I40" s="161">
        <v>0.14999999999999999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48</v>
      </c>
      <c r="F41" s="160">
        <f>ROUND((SUM(BI96:BI155)),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49</v>
      </c>
      <c r="E43" s="164"/>
      <c r="F43" s="164"/>
      <c r="G43" s="165" t="s">
        <v>50</v>
      </c>
      <c r="H43" s="166" t="s">
        <v>51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211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Kolovraty - dostupné bydlení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207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599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209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98" t="s">
        <v>5330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3292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SO-04.10.01 - VZT byty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Kolovraty</v>
      </c>
      <c r="G60" s="43"/>
      <c r="H60" s="43"/>
      <c r="I60" s="35" t="s">
        <v>24</v>
      </c>
      <c r="J60" s="75" t="str">
        <f>IF(J16="","",J16)</f>
        <v>28. 6. 2021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26</v>
      </c>
      <c r="D62" s="43"/>
      <c r="E62" s="43"/>
      <c r="F62" s="30" t="str">
        <f>E19</f>
        <v>atelier HETA s.r.o.</v>
      </c>
      <c r="G62" s="43"/>
      <c r="H62" s="43"/>
      <c r="I62" s="35" t="s">
        <v>32</v>
      </c>
      <c r="J62" s="39" t="str">
        <f>E25</f>
        <v>atelier HETA s.r.o.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30</v>
      </c>
      <c r="D63" s="43"/>
      <c r="E63" s="43"/>
      <c r="F63" s="30" t="str">
        <f>IF(E22="","",E22)</f>
        <v>Vyplň údaj</v>
      </c>
      <c r="G63" s="43"/>
      <c r="H63" s="43"/>
      <c r="I63" s="35" t="s">
        <v>34</v>
      </c>
      <c r="J63" s="39" t="str">
        <f>E28</f>
        <v>Toman Martin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71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214</v>
      </c>
    </row>
    <row r="68" s="9" customFormat="1" ht="24.96" customHeight="1">
      <c r="A68" s="9"/>
      <c r="B68" s="178"/>
      <c r="C68" s="179"/>
      <c r="D68" s="180" t="s">
        <v>5332</v>
      </c>
      <c r="E68" s="181"/>
      <c r="F68" s="181"/>
      <c r="G68" s="181"/>
      <c r="H68" s="181"/>
      <c r="I68" s="181"/>
      <c r="J68" s="182">
        <f>J97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8"/>
      <c r="C69" s="179"/>
      <c r="D69" s="180" t="s">
        <v>5333</v>
      </c>
      <c r="E69" s="181"/>
      <c r="F69" s="181"/>
      <c r="G69" s="181"/>
      <c r="H69" s="181"/>
      <c r="I69" s="181"/>
      <c r="J69" s="182">
        <f>J110</f>
        <v>0</v>
      </c>
      <c r="K69" s="179"/>
      <c r="L69" s="183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8"/>
      <c r="C70" s="179"/>
      <c r="D70" s="180" t="s">
        <v>5334</v>
      </c>
      <c r="E70" s="181"/>
      <c r="F70" s="181"/>
      <c r="G70" s="181"/>
      <c r="H70" s="181"/>
      <c r="I70" s="181"/>
      <c r="J70" s="182">
        <f>J123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8"/>
      <c r="C71" s="179"/>
      <c r="D71" s="180" t="s">
        <v>5335</v>
      </c>
      <c r="E71" s="181"/>
      <c r="F71" s="181"/>
      <c r="G71" s="181"/>
      <c r="H71" s="181"/>
      <c r="I71" s="181"/>
      <c r="J71" s="182">
        <f>J136</f>
        <v>0</v>
      </c>
      <c r="K71" s="179"/>
      <c r="L71" s="183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78"/>
      <c r="C72" s="179"/>
      <c r="D72" s="180" t="s">
        <v>5336</v>
      </c>
      <c r="E72" s="181"/>
      <c r="F72" s="181"/>
      <c r="G72" s="181"/>
      <c r="H72" s="181"/>
      <c r="I72" s="181"/>
      <c r="J72" s="182">
        <f>J152</f>
        <v>0</v>
      </c>
      <c r="K72" s="179"/>
      <c r="L72" s="183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218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3" t="str">
        <f>E7</f>
        <v>Kolovraty - dostupné bydlení</v>
      </c>
      <c r="F82" s="35"/>
      <c r="G82" s="35"/>
      <c r="H82" s="35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207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3" t="s">
        <v>599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209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98" t="s">
        <v>5330</v>
      </c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3292</v>
      </c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SO-04.10.01 - VZT byty</v>
      </c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22</v>
      </c>
      <c r="D90" s="43"/>
      <c r="E90" s="43"/>
      <c r="F90" s="30" t="str">
        <f>F16</f>
        <v>Kolovraty</v>
      </c>
      <c r="G90" s="43"/>
      <c r="H90" s="43"/>
      <c r="I90" s="35" t="s">
        <v>24</v>
      </c>
      <c r="J90" s="75" t="str">
        <f>IF(J16="","",J16)</f>
        <v>28. 6. 2021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26</v>
      </c>
      <c r="D92" s="43"/>
      <c r="E92" s="43"/>
      <c r="F92" s="30" t="str">
        <f>E19</f>
        <v>atelier HETA s.r.o.</v>
      </c>
      <c r="G92" s="43"/>
      <c r="H92" s="43"/>
      <c r="I92" s="35" t="s">
        <v>32</v>
      </c>
      <c r="J92" s="39" t="str">
        <f>E25</f>
        <v>atelier HETA s.r.o.</v>
      </c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30</v>
      </c>
      <c r="D93" s="43"/>
      <c r="E93" s="43"/>
      <c r="F93" s="30" t="str">
        <f>IF(E22="","",E22)</f>
        <v>Vyplň údaj</v>
      </c>
      <c r="G93" s="43"/>
      <c r="H93" s="43"/>
      <c r="I93" s="35" t="s">
        <v>34</v>
      </c>
      <c r="J93" s="39" t="str">
        <f>E28</f>
        <v>Toman Martin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1" customFormat="1" ht="29.28" customHeight="1">
      <c r="A95" s="189"/>
      <c r="B95" s="190"/>
      <c r="C95" s="191" t="s">
        <v>219</v>
      </c>
      <c r="D95" s="192" t="s">
        <v>58</v>
      </c>
      <c r="E95" s="192" t="s">
        <v>54</v>
      </c>
      <c r="F95" s="192" t="s">
        <v>55</v>
      </c>
      <c r="G95" s="192" t="s">
        <v>220</v>
      </c>
      <c r="H95" s="192" t="s">
        <v>221</v>
      </c>
      <c r="I95" s="192" t="s">
        <v>222</v>
      </c>
      <c r="J95" s="192" t="s">
        <v>213</v>
      </c>
      <c r="K95" s="193" t="s">
        <v>223</v>
      </c>
      <c r="L95" s="194"/>
      <c r="M95" s="95" t="s">
        <v>21</v>
      </c>
      <c r="N95" s="96" t="s">
        <v>43</v>
      </c>
      <c r="O95" s="96" t="s">
        <v>224</v>
      </c>
      <c r="P95" s="96" t="s">
        <v>225</v>
      </c>
      <c r="Q95" s="96" t="s">
        <v>226</v>
      </c>
      <c r="R95" s="96" t="s">
        <v>227</v>
      </c>
      <c r="S95" s="96" t="s">
        <v>228</v>
      </c>
      <c r="T95" s="97" t="s">
        <v>229</v>
      </c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</row>
    <row r="96" s="2" customFormat="1" ht="22.8" customHeight="1">
      <c r="A96" s="41"/>
      <c r="B96" s="42"/>
      <c r="C96" s="102" t="s">
        <v>230</v>
      </c>
      <c r="D96" s="43"/>
      <c r="E96" s="43"/>
      <c r="F96" s="43"/>
      <c r="G96" s="43"/>
      <c r="H96" s="43"/>
      <c r="I96" s="43"/>
      <c r="J96" s="195">
        <f>BK96</f>
        <v>0</v>
      </c>
      <c r="K96" s="43"/>
      <c r="L96" s="47"/>
      <c r="M96" s="98"/>
      <c r="N96" s="196"/>
      <c r="O96" s="99"/>
      <c r="P96" s="197">
        <f>P97+P110+P123+P136+P152</f>
        <v>0</v>
      </c>
      <c r="Q96" s="99"/>
      <c r="R96" s="197">
        <f>R97+R110+R123+R136+R152</f>
        <v>0</v>
      </c>
      <c r="S96" s="99"/>
      <c r="T96" s="198">
        <f>T97+T110+T123+T136+T152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72</v>
      </c>
      <c r="AU96" s="20" t="s">
        <v>214</v>
      </c>
      <c r="BK96" s="199">
        <f>BK97+BK110+BK123+BK136+BK152</f>
        <v>0</v>
      </c>
    </row>
    <row r="97" s="12" customFormat="1" ht="25.92" customHeight="1">
      <c r="A97" s="12"/>
      <c r="B97" s="200"/>
      <c r="C97" s="201"/>
      <c r="D97" s="202" t="s">
        <v>72</v>
      </c>
      <c r="E97" s="203" t="s">
        <v>480</v>
      </c>
      <c r="F97" s="203" t="s">
        <v>5337</v>
      </c>
      <c r="G97" s="201"/>
      <c r="H97" s="201"/>
      <c r="I97" s="204"/>
      <c r="J97" s="205">
        <f>BK97</f>
        <v>0</v>
      </c>
      <c r="K97" s="201"/>
      <c r="L97" s="206"/>
      <c r="M97" s="207"/>
      <c r="N97" s="208"/>
      <c r="O97" s="208"/>
      <c r="P97" s="209">
        <f>SUM(P98:P109)</f>
        <v>0</v>
      </c>
      <c r="Q97" s="208"/>
      <c r="R97" s="209">
        <f>SUM(R98:R109)</f>
        <v>0</v>
      </c>
      <c r="S97" s="208"/>
      <c r="T97" s="210">
        <f>SUM(T98:T109)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80</v>
      </c>
      <c r="AT97" s="212" t="s">
        <v>72</v>
      </c>
      <c r="AU97" s="212" t="s">
        <v>73</v>
      </c>
      <c r="AY97" s="211" t="s">
        <v>233</v>
      </c>
      <c r="BK97" s="213">
        <f>SUM(BK98:BK109)</f>
        <v>0</v>
      </c>
    </row>
    <row r="98" s="2" customFormat="1" ht="16.5" customHeight="1">
      <c r="A98" s="41"/>
      <c r="B98" s="42"/>
      <c r="C98" s="216" t="s">
        <v>80</v>
      </c>
      <c r="D98" s="216" t="s">
        <v>235</v>
      </c>
      <c r="E98" s="217" t="s">
        <v>5338</v>
      </c>
      <c r="F98" s="218" t="s">
        <v>5339</v>
      </c>
      <c r="G98" s="219" t="s">
        <v>332</v>
      </c>
      <c r="H98" s="220">
        <v>4</v>
      </c>
      <c r="I98" s="221"/>
      <c r="J98" s="222">
        <f>ROUND(I98*H98,2)</f>
        <v>0</v>
      </c>
      <c r="K98" s="218" t="s">
        <v>342</v>
      </c>
      <c r="L98" s="47"/>
      <c r="M98" s="223" t="s">
        <v>21</v>
      </c>
      <c r="N98" s="224" t="s">
        <v>45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240</v>
      </c>
      <c r="AT98" s="227" t="s">
        <v>235</v>
      </c>
      <c r="AU98" s="227" t="s">
        <v>80</v>
      </c>
      <c r="AY98" s="20" t="s">
        <v>233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86</v>
      </c>
      <c r="BK98" s="228">
        <f>ROUND(I98*H98,2)</f>
        <v>0</v>
      </c>
      <c r="BL98" s="20" t="s">
        <v>240</v>
      </c>
      <c r="BM98" s="227" t="s">
        <v>86</v>
      </c>
    </row>
    <row r="99" s="2" customFormat="1" ht="16.5" customHeight="1">
      <c r="A99" s="41"/>
      <c r="B99" s="42"/>
      <c r="C99" s="216" t="s">
        <v>86</v>
      </c>
      <c r="D99" s="216" t="s">
        <v>235</v>
      </c>
      <c r="E99" s="217" t="s">
        <v>5340</v>
      </c>
      <c r="F99" s="218" t="s">
        <v>5341</v>
      </c>
      <c r="G99" s="219" t="s">
        <v>402</v>
      </c>
      <c r="H99" s="220">
        <v>2</v>
      </c>
      <c r="I99" s="221"/>
      <c r="J99" s="222">
        <f>ROUND(I99*H99,2)</f>
        <v>0</v>
      </c>
      <c r="K99" s="218" t="s">
        <v>342</v>
      </c>
      <c r="L99" s="47"/>
      <c r="M99" s="223" t="s">
        <v>21</v>
      </c>
      <c r="N99" s="224" t="s">
        <v>45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240</v>
      </c>
      <c r="AT99" s="227" t="s">
        <v>235</v>
      </c>
      <c r="AU99" s="227" t="s">
        <v>80</v>
      </c>
      <c r="AY99" s="20" t="s">
        <v>233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86</v>
      </c>
      <c r="BK99" s="228">
        <f>ROUND(I99*H99,2)</f>
        <v>0</v>
      </c>
      <c r="BL99" s="20" t="s">
        <v>240</v>
      </c>
      <c r="BM99" s="227" t="s">
        <v>240</v>
      </c>
    </row>
    <row r="100" s="2" customFormat="1" ht="16.5" customHeight="1">
      <c r="A100" s="41"/>
      <c r="B100" s="42"/>
      <c r="C100" s="216" t="s">
        <v>117</v>
      </c>
      <c r="D100" s="216" t="s">
        <v>235</v>
      </c>
      <c r="E100" s="217" t="s">
        <v>5342</v>
      </c>
      <c r="F100" s="218" t="s">
        <v>5343</v>
      </c>
      <c r="G100" s="219" t="s">
        <v>402</v>
      </c>
      <c r="H100" s="220">
        <v>1</v>
      </c>
      <c r="I100" s="221"/>
      <c r="J100" s="222">
        <f>ROUND(I100*H100,2)</f>
        <v>0</v>
      </c>
      <c r="K100" s="218" t="s">
        <v>342</v>
      </c>
      <c r="L100" s="47"/>
      <c r="M100" s="223" t="s">
        <v>21</v>
      </c>
      <c r="N100" s="224" t="s">
        <v>45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240</v>
      </c>
      <c r="AT100" s="227" t="s">
        <v>235</v>
      </c>
      <c r="AU100" s="227" t="s">
        <v>80</v>
      </c>
      <c r="AY100" s="20" t="s">
        <v>233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86</v>
      </c>
      <c r="BK100" s="228">
        <f>ROUND(I100*H100,2)</f>
        <v>0</v>
      </c>
      <c r="BL100" s="20" t="s">
        <v>240</v>
      </c>
      <c r="BM100" s="227" t="s">
        <v>276</v>
      </c>
    </row>
    <row r="101" s="2" customFormat="1" ht="16.5" customHeight="1">
      <c r="A101" s="41"/>
      <c r="B101" s="42"/>
      <c r="C101" s="216" t="s">
        <v>240</v>
      </c>
      <c r="D101" s="216" t="s">
        <v>235</v>
      </c>
      <c r="E101" s="217" t="s">
        <v>5344</v>
      </c>
      <c r="F101" s="218" t="s">
        <v>5345</v>
      </c>
      <c r="G101" s="219" t="s">
        <v>402</v>
      </c>
      <c r="H101" s="220">
        <v>3</v>
      </c>
      <c r="I101" s="221"/>
      <c r="J101" s="222">
        <f>ROUND(I101*H101,2)</f>
        <v>0</v>
      </c>
      <c r="K101" s="218" t="s">
        <v>342</v>
      </c>
      <c r="L101" s="47"/>
      <c r="M101" s="223" t="s">
        <v>21</v>
      </c>
      <c r="N101" s="224" t="s">
        <v>45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240</v>
      </c>
      <c r="AT101" s="227" t="s">
        <v>235</v>
      </c>
      <c r="AU101" s="227" t="s">
        <v>80</v>
      </c>
      <c r="AY101" s="20" t="s">
        <v>233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86</v>
      </c>
      <c r="BK101" s="228">
        <f>ROUND(I101*H101,2)</f>
        <v>0</v>
      </c>
      <c r="BL101" s="20" t="s">
        <v>240</v>
      </c>
      <c r="BM101" s="227" t="s">
        <v>289</v>
      </c>
    </row>
    <row r="102" s="2" customFormat="1" ht="16.5" customHeight="1">
      <c r="A102" s="41"/>
      <c r="B102" s="42"/>
      <c r="C102" s="216" t="s">
        <v>270</v>
      </c>
      <c r="D102" s="216" t="s">
        <v>235</v>
      </c>
      <c r="E102" s="217" t="s">
        <v>5346</v>
      </c>
      <c r="F102" s="218" t="s">
        <v>5347</v>
      </c>
      <c r="G102" s="219" t="s">
        <v>402</v>
      </c>
      <c r="H102" s="220">
        <v>1</v>
      </c>
      <c r="I102" s="221"/>
      <c r="J102" s="222">
        <f>ROUND(I102*H102,2)</f>
        <v>0</v>
      </c>
      <c r="K102" s="218" t="s">
        <v>342</v>
      </c>
      <c r="L102" s="47"/>
      <c r="M102" s="223" t="s">
        <v>21</v>
      </c>
      <c r="N102" s="224" t="s">
        <v>45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240</v>
      </c>
      <c r="AT102" s="227" t="s">
        <v>235</v>
      </c>
      <c r="AU102" s="227" t="s">
        <v>80</v>
      </c>
      <c r="AY102" s="20" t="s">
        <v>233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86</v>
      </c>
      <c r="BK102" s="228">
        <f>ROUND(I102*H102,2)</f>
        <v>0</v>
      </c>
      <c r="BL102" s="20" t="s">
        <v>240</v>
      </c>
      <c r="BM102" s="227" t="s">
        <v>302</v>
      </c>
    </row>
    <row r="103" s="2" customFormat="1" ht="16.5" customHeight="1">
      <c r="A103" s="41"/>
      <c r="B103" s="42"/>
      <c r="C103" s="216" t="s">
        <v>276</v>
      </c>
      <c r="D103" s="216" t="s">
        <v>235</v>
      </c>
      <c r="E103" s="217" t="s">
        <v>5348</v>
      </c>
      <c r="F103" s="218" t="s">
        <v>5349</v>
      </c>
      <c r="G103" s="219" t="s">
        <v>402</v>
      </c>
      <c r="H103" s="220">
        <v>1</v>
      </c>
      <c r="I103" s="221"/>
      <c r="J103" s="222">
        <f>ROUND(I103*H103,2)</f>
        <v>0</v>
      </c>
      <c r="K103" s="218" t="s">
        <v>342</v>
      </c>
      <c r="L103" s="47"/>
      <c r="M103" s="223" t="s">
        <v>21</v>
      </c>
      <c r="N103" s="224" t="s">
        <v>45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240</v>
      </c>
      <c r="AT103" s="227" t="s">
        <v>235</v>
      </c>
      <c r="AU103" s="227" t="s">
        <v>80</v>
      </c>
      <c r="AY103" s="20" t="s">
        <v>233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86</v>
      </c>
      <c r="BK103" s="228">
        <f>ROUND(I103*H103,2)</f>
        <v>0</v>
      </c>
      <c r="BL103" s="20" t="s">
        <v>240</v>
      </c>
      <c r="BM103" s="227" t="s">
        <v>371</v>
      </c>
    </row>
    <row r="104" s="2" customFormat="1" ht="16.5" customHeight="1">
      <c r="A104" s="41"/>
      <c r="B104" s="42"/>
      <c r="C104" s="216" t="s">
        <v>284</v>
      </c>
      <c r="D104" s="216" t="s">
        <v>235</v>
      </c>
      <c r="E104" s="217" t="s">
        <v>5350</v>
      </c>
      <c r="F104" s="218" t="s">
        <v>5351</v>
      </c>
      <c r="G104" s="219" t="s">
        <v>332</v>
      </c>
      <c r="H104" s="220">
        <v>1.7</v>
      </c>
      <c r="I104" s="221"/>
      <c r="J104" s="222">
        <f>ROUND(I104*H104,2)</f>
        <v>0</v>
      </c>
      <c r="K104" s="218" t="s">
        <v>342</v>
      </c>
      <c r="L104" s="47"/>
      <c r="M104" s="223" t="s">
        <v>21</v>
      </c>
      <c r="N104" s="224" t="s">
        <v>45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240</v>
      </c>
      <c r="AT104" s="227" t="s">
        <v>235</v>
      </c>
      <c r="AU104" s="227" t="s">
        <v>80</v>
      </c>
      <c r="AY104" s="20" t="s">
        <v>233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86</v>
      </c>
      <c r="BK104" s="228">
        <f>ROUND(I104*H104,2)</f>
        <v>0</v>
      </c>
      <c r="BL104" s="20" t="s">
        <v>240</v>
      </c>
      <c r="BM104" s="227" t="s">
        <v>383</v>
      </c>
    </row>
    <row r="105" s="2" customFormat="1" ht="16.5" customHeight="1">
      <c r="A105" s="41"/>
      <c r="B105" s="42"/>
      <c r="C105" s="216" t="s">
        <v>289</v>
      </c>
      <c r="D105" s="216" t="s">
        <v>235</v>
      </c>
      <c r="E105" s="217" t="s">
        <v>5352</v>
      </c>
      <c r="F105" s="218" t="s">
        <v>5353</v>
      </c>
      <c r="G105" s="219" t="s">
        <v>473</v>
      </c>
      <c r="H105" s="220">
        <v>1</v>
      </c>
      <c r="I105" s="221"/>
      <c r="J105" s="222">
        <f>ROUND(I105*H105,2)</f>
        <v>0</v>
      </c>
      <c r="K105" s="218" t="s">
        <v>342</v>
      </c>
      <c r="L105" s="47"/>
      <c r="M105" s="223" t="s">
        <v>21</v>
      </c>
      <c r="N105" s="224" t="s">
        <v>45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240</v>
      </c>
      <c r="AT105" s="227" t="s">
        <v>235</v>
      </c>
      <c r="AU105" s="227" t="s">
        <v>80</v>
      </c>
      <c r="AY105" s="20" t="s">
        <v>233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86</v>
      </c>
      <c r="BK105" s="228">
        <f>ROUND(I105*H105,2)</f>
        <v>0</v>
      </c>
      <c r="BL105" s="20" t="s">
        <v>240</v>
      </c>
      <c r="BM105" s="227" t="s">
        <v>394</v>
      </c>
    </row>
    <row r="106" s="2" customFormat="1" ht="21.75" customHeight="1">
      <c r="A106" s="41"/>
      <c r="B106" s="42"/>
      <c r="C106" s="216" t="s">
        <v>296</v>
      </c>
      <c r="D106" s="216" t="s">
        <v>235</v>
      </c>
      <c r="E106" s="217" t="s">
        <v>5354</v>
      </c>
      <c r="F106" s="218" t="s">
        <v>5355</v>
      </c>
      <c r="G106" s="219" t="s">
        <v>402</v>
      </c>
      <c r="H106" s="220">
        <v>1</v>
      </c>
      <c r="I106" s="221"/>
      <c r="J106" s="222">
        <f>ROUND(I106*H106,2)</f>
        <v>0</v>
      </c>
      <c r="K106" s="218" t="s">
        <v>342</v>
      </c>
      <c r="L106" s="47"/>
      <c r="M106" s="223" t="s">
        <v>21</v>
      </c>
      <c r="N106" s="224" t="s">
        <v>45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240</v>
      </c>
      <c r="AT106" s="227" t="s">
        <v>235</v>
      </c>
      <c r="AU106" s="227" t="s">
        <v>80</v>
      </c>
      <c r="AY106" s="20" t="s">
        <v>233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86</v>
      </c>
      <c r="BK106" s="228">
        <f>ROUND(I106*H106,2)</f>
        <v>0</v>
      </c>
      <c r="BL106" s="20" t="s">
        <v>240</v>
      </c>
      <c r="BM106" s="227" t="s">
        <v>405</v>
      </c>
    </row>
    <row r="107" s="2" customFormat="1" ht="24.15" customHeight="1">
      <c r="A107" s="41"/>
      <c r="B107" s="42"/>
      <c r="C107" s="216" t="s">
        <v>302</v>
      </c>
      <c r="D107" s="216" t="s">
        <v>235</v>
      </c>
      <c r="E107" s="217" t="s">
        <v>5356</v>
      </c>
      <c r="F107" s="218" t="s">
        <v>5357</v>
      </c>
      <c r="G107" s="219" t="s">
        <v>402</v>
      </c>
      <c r="H107" s="220">
        <v>1</v>
      </c>
      <c r="I107" s="221"/>
      <c r="J107" s="222">
        <f>ROUND(I107*H107,2)</f>
        <v>0</v>
      </c>
      <c r="K107" s="218" t="s">
        <v>342</v>
      </c>
      <c r="L107" s="47"/>
      <c r="M107" s="223" t="s">
        <v>21</v>
      </c>
      <c r="N107" s="224" t="s">
        <v>45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240</v>
      </c>
      <c r="AT107" s="227" t="s">
        <v>235</v>
      </c>
      <c r="AU107" s="227" t="s">
        <v>80</v>
      </c>
      <c r="AY107" s="20" t="s">
        <v>233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86</v>
      </c>
      <c r="BK107" s="228">
        <f>ROUND(I107*H107,2)</f>
        <v>0</v>
      </c>
      <c r="BL107" s="20" t="s">
        <v>240</v>
      </c>
      <c r="BM107" s="227" t="s">
        <v>422</v>
      </c>
    </row>
    <row r="108" s="2" customFormat="1" ht="24.15" customHeight="1">
      <c r="A108" s="41"/>
      <c r="B108" s="42"/>
      <c r="C108" s="216" t="s">
        <v>314</v>
      </c>
      <c r="D108" s="216" t="s">
        <v>235</v>
      </c>
      <c r="E108" s="217" t="s">
        <v>5358</v>
      </c>
      <c r="F108" s="218" t="s">
        <v>5359</v>
      </c>
      <c r="G108" s="219" t="s">
        <v>402</v>
      </c>
      <c r="H108" s="220">
        <v>1</v>
      </c>
      <c r="I108" s="221"/>
      <c r="J108" s="222">
        <f>ROUND(I108*H108,2)</f>
        <v>0</v>
      </c>
      <c r="K108" s="218" t="s">
        <v>342</v>
      </c>
      <c r="L108" s="47"/>
      <c r="M108" s="223" t="s">
        <v>21</v>
      </c>
      <c r="N108" s="224" t="s">
        <v>45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240</v>
      </c>
      <c r="AT108" s="227" t="s">
        <v>235</v>
      </c>
      <c r="AU108" s="227" t="s">
        <v>80</v>
      </c>
      <c r="AY108" s="20" t="s">
        <v>233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86</v>
      </c>
      <c r="BK108" s="228">
        <f>ROUND(I108*H108,2)</f>
        <v>0</v>
      </c>
      <c r="BL108" s="20" t="s">
        <v>240</v>
      </c>
      <c r="BM108" s="227" t="s">
        <v>431</v>
      </c>
    </row>
    <row r="109" s="2" customFormat="1" ht="16.5" customHeight="1">
      <c r="A109" s="41"/>
      <c r="B109" s="42"/>
      <c r="C109" s="216" t="s">
        <v>371</v>
      </c>
      <c r="D109" s="216" t="s">
        <v>235</v>
      </c>
      <c r="E109" s="217" t="s">
        <v>5360</v>
      </c>
      <c r="F109" s="218" t="s">
        <v>4047</v>
      </c>
      <c r="G109" s="219" t="s">
        <v>473</v>
      </c>
      <c r="H109" s="220">
        <v>1</v>
      </c>
      <c r="I109" s="221"/>
      <c r="J109" s="222">
        <f>ROUND(I109*H109,2)</f>
        <v>0</v>
      </c>
      <c r="K109" s="218" t="s">
        <v>342</v>
      </c>
      <c r="L109" s="47"/>
      <c r="M109" s="223" t="s">
        <v>21</v>
      </c>
      <c r="N109" s="224" t="s">
        <v>45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240</v>
      </c>
      <c r="AT109" s="227" t="s">
        <v>235</v>
      </c>
      <c r="AU109" s="227" t="s">
        <v>80</v>
      </c>
      <c r="AY109" s="20" t="s">
        <v>233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86</v>
      </c>
      <c r="BK109" s="228">
        <f>ROUND(I109*H109,2)</f>
        <v>0</v>
      </c>
      <c r="BL109" s="20" t="s">
        <v>240</v>
      </c>
      <c r="BM109" s="227" t="s">
        <v>441</v>
      </c>
    </row>
    <row r="110" s="12" customFormat="1" ht="25.92" customHeight="1">
      <c r="A110" s="12"/>
      <c r="B110" s="200"/>
      <c r="C110" s="201"/>
      <c r="D110" s="202" t="s">
        <v>72</v>
      </c>
      <c r="E110" s="203" t="s">
        <v>521</v>
      </c>
      <c r="F110" s="203" t="s">
        <v>5361</v>
      </c>
      <c r="G110" s="201"/>
      <c r="H110" s="201"/>
      <c r="I110" s="204"/>
      <c r="J110" s="205">
        <f>BK110</f>
        <v>0</v>
      </c>
      <c r="K110" s="201"/>
      <c r="L110" s="206"/>
      <c r="M110" s="207"/>
      <c r="N110" s="208"/>
      <c r="O110" s="208"/>
      <c r="P110" s="209">
        <f>SUM(P111:P122)</f>
        <v>0</v>
      </c>
      <c r="Q110" s="208"/>
      <c r="R110" s="209">
        <f>SUM(R111:R122)</f>
        <v>0</v>
      </c>
      <c r="S110" s="208"/>
      <c r="T110" s="210">
        <f>SUM(T111:T122)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11" t="s">
        <v>80</v>
      </c>
      <c r="AT110" s="212" t="s">
        <v>72</v>
      </c>
      <c r="AU110" s="212" t="s">
        <v>73</v>
      </c>
      <c r="AY110" s="211" t="s">
        <v>233</v>
      </c>
      <c r="BK110" s="213">
        <f>SUM(BK111:BK122)</f>
        <v>0</v>
      </c>
    </row>
    <row r="111" s="2" customFormat="1" ht="16.5" customHeight="1">
      <c r="A111" s="41"/>
      <c r="B111" s="42"/>
      <c r="C111" s="216" t="s">
        <v>377</v>
      </c>
      <c r="D111" s="216" t="s">
        <v>235</v>
      </c>
      <c r="E111" s="217" t="s">
        <v>5338</v>
      </c>
      <c r="F111" s="218" t="s">
        <v>5339</v>
      </c>
      <c r="G111" s="219" t="s">
        <v>332</v>
      </c>
      <c r="H111" s="220">
        <v>1.8</v>
      </c>
      <c r="I111" s="221"/>
      <c r="J111" s="222">
        <f>ROUND(I111*H111,2)</f>
        <v>0</v>
      </c>
      <c r="K111" s="218" t="s">
        <v>342</v>
      </c>
      <c r="L111" s="47"/>
      <c r="M111" s="223" t="s">
        <v>21</v>
      </c>
      <c r="N111" s="224" t="s">
        <v>45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240</v>
      </c>
      <c r="AT111" s="227" t="s">
        <v>235</v>
      </c>
      <c r="AU111" s="227" t="s">
        <v>80</v>
      </c>
      <c r="AY111" s="20" t="s">
        <v>233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86</v>
      </c>
      <c r="BK111" s="228">
        <f>ROUND(I111*H111,2)</f>
        <v>0</v>
      </c>
      <c r="BL111" s="20" t="s">
        <v>240</v>
      </c>
      <c r="BM111" s="227" t="s">
        <v>451</v>
      </c>
    </row>
    <row r="112" s="2" customFormat="1" ht="16.5" customHeight="1">
      <c r="A112" s="41"/>
      <c r="B112" s="42"/>
      <c r="C112" s="216" t="s">
        <v>383</v>
      </c>
      <c r="D112" s="216" t="s">
        <v>235</v>
      </c>
      <c r="E112" s="217" t="s">
        <v>5340</v>
      </c>
      <c r="F112" s="218" t="s">
        <v>5341</v>
      </c>
      <c r="G112" s="219" t="s">
        <v>402</v>
      </c>
      <c r="H112" s="220">
        <v>1</v>
      </c>
      <c r="I112" s="221"/>
      <c r="J112" s="222">
        <f>ROUND(I112*H112,2)</f>
        <v>0</v>
      </c>
      <c r="K112" s="218" t="s">
        <v>342</v>
      </c>
      <c r="L112" s="47"/>
      <c r="M112" s="223" t="s">
        <v>21</v>
      </c>
      <c r="N112" s="224" t="s">
        <v>45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240</v>
      </c>
      <c r="AT112" s="227" t="s">
        <v>235</v>
      </c>
      <c r="AU112" s="227" t="s">
        <v>80</v>
      </c>
      <c r="AY112" s="20" t="s">
        <v>233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86</v>
      </c>
      <c r="BK112" s="228">
        <f>ROUND(I112*H112,2)</f>
        <v>0</v>
      </c>
      <c r="BL112" s="20" t="s">
        <v>240</v>
      </c>
      <c r="BM112" s="227" t="s">
        <v>465</v>
      </c>
    </row>
    <row r="113" s="2" customFormat="1" ht="16.5" customHeight="1">
      <c r="A113" s="41"/>
      <c r="B113" s="42"/>
      <c r="C113" s="216" t="s">
        <v>8</v>
      </c>
      <c r="D113" s="216" t="s">
        <v>235</v>
      </c>
      <c r="E113" s="217" t="s">
        <v>5342</v>
      </c>
      <c r="F113" s="218" t="s">
        <v>5343</v>
      </c>
      <c r="G113" s="219" t="s">
        <v>402</v>
      </c>
      <c r="H113" s="220">
        <v>2</v>
      </c>
      <c r="I113" s="221"/>
      <c r="J113" s="222">
        <f>ROUND(I113*H113,2)</f>
        <v>0</v>
      </c>
      <c r="K113" s="218" t="s">
        <v>342</v>
      </c>
      <c r="L113" s="47"/>
      <c r="M113" s="223" t="s">
        <v>21</v>
      </c>
      <c r="N113" s="224" t="s">
        <v>45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240</v>
      </c>
      <c r="AT113" s="227" t="s">
        <v>235</v>
      </c>
      <c r="AU113" s="227" t="s">
        <v>80</v>
      </c>
      <c r="AY113" s="20" t="s">
        <v>233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86</v>
      </c>
      <c r="BK113" s="228">
        <f>ROUND(I113*H113,2)</f>
        <v>0</v>
      </c>
      <c r="BL113" s="20" t="s">
        <v>240</v>
      </c>
      <c r="BM113" s="227" t="s">
        <v>569</v>
      </c>
    </row>
    <row r="114" s="2" customFormat="1" ht="16.5" customHeight="1">
      <c r="A114" s="41"/>
      <c r="B114" s="42"/>
      <c r="C114" s="216" t="s">
        <v>394</v>
      </c>
      <c r="D114" s="216" t="s">
        <v>235</v>
      </c>
      <c r="E114" s="217" t="s">
        <v>5344</v>
      </c>
      <c r="F114" s="218" t="s">
        <v>5345</v>
      </c>
      <c r="G114" s="219" t="s">
        <v>402</v>
      </c>
      <c r="H114" s="220">
        <v>3</v>
      </c>
      <c r="I114" s="221"/>
      <c r="J114" s="222">
        <f>ROUND(I114*H114,2)</f>
        <v>0</v>
      </c>
      <c r="K114" s="218" t="s">
        <v>342</v>
      </c>
      <c r="L114" s="47"/>
      <c r="M114" s="223" t="s">
        <v>21</v>
      </c>
      <c r="N114" s="224" t="s">
        <v>45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240</v>
      </c>
      <c r="AT114" s="227" t="s">
        <v>235</v>
      </c>
      <c r="AU114" s="227" t="s">
        <v>80</v>
      </c>
      <c r="AY114" s="20" t="s">
        <v>233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86</v>
      </c>
      <c r="BK114" s="228">
        <f>ROUND(I114*H114,2)</f>
        <v>0</v>
      </c>
      <c r="BL114" s="20" t="s">
        <v>240</v>
      </c>
      <c r="BM114" s="227" t="s">
        <v>1081</v>
      </c>
    </row>
    <row r="115" s="2" customFormat="1" ht="16.5" customHeight="1">
      <c r="A115" s="41"/>
      <c r="B115" s="42"/>
      <c r="C115" s="216" t="s">
        <v>399</v>
      </c>
      <c r="D115" s="216" t="s">
        <v>235</v>
      </c>
      <c r="E115" s="217" t="s">
        <v>5346</v>
      </c>
      <c r="F115" s="218" t="s">
        <v>5347</v>
      </c>
      <c r="G115" s="219" t="s">
        <v>402</v>
      </c>
      <c r="H115" s="220">
        <v>1</v>
      </c>
      <c r="I115" s="221"/>
      <c r="J115" s="222">
        <f>ROUND(I115*H115,2)</f>
        <v>0</v>
      </c>
      <c r="K115" s="218" t="s">
        <v>342</v>
      </c>
      <c r="L115" s="47"/>
      <c r="M115" s="223" t="s">
        <v>21</v>
      </c>
      <c r="N115" s="224" t="s">
        <v>45</v>
      </c>
      <c r="O115" s="87"/>
      <c r="P115" s="225">
        <f>O115*H115</f>
        <v>0</v>
      </c>
      <c r="Q115" s="225">
        <v>0</v>
      </c>
      <c r="R115" s="225">
        <f>Q115*H115</f>
        <v>0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240</v>
      </c>
      <c r="AT115" s="227" t="s">
        <v>235</v>
      </c>
      <c r="AU115" s="227" t="s">
        <v>80</v>
      </c>
      <c r="AY115" s="20" t="s">
        <v>233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86</v>
      </c>
      <c r="BK115" s="228">
        <f>ROUND(I115*H115,2)</f>
        <v>0</v>
      </c>
      <c r="BL115" s="20" t="s">
        <v>240</v>
      </c>
      <c r="BM115" s="227" t="s">
        <v>1099</v>
      </c>
    </row>
    <row r="116" s="2" customFormat="1" ht="16.5" customHeight="1">
      <c r="A116" s="41"/>
      <c r="B116" s="42"/>
      <c r="C116" s="216" t="s">
        <v>405</v>
      </c>
      <c r="D116" s="216" t="s">
        <v>235</v>
      </c>
      <c r="E116" s="217" t="s">
        <v>5348</v>
      </c>
      <c r="F116" s="218" t="s">
        <v>5349</v>
      </c>
      <c r="G116" s="219" t="s">
        <v>402</v>
      </c>
      <c r="H116" s="220">
        <v>2</v>
      </c>
      <c r="I116" s="221"/>
      <c r="J116" s="222">
        <f>ROUND(I116*H116,2)</f>
        <v>0</v>
      </c>
      <c r="K116" s="218" t="s">
        <v>342</v>
      </c>
      <c r="L116" s="47"/>
      <c r="M116" s="223" t="s">
        <v>21</v>
      </c>
      <c r="N116" s="224" t="s">
        <v>45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240</v>
      </c>
      <c r="AT116" s="227" t="s">
        <v>235</v>
      </c>
      <c r="AU116" s="227" t="s">
        <v>80</v>
      </c>
      <c r="AY116" s="20" t="s">
        <v>233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86</v>
      </c>
      <c r="BK116" s="228">
        <f>ROUND(I116*H116,2)</f>
        <v>0</v>
      </c>
      <c r="BL116" s="20" t="s">
        <v>240</v>
      </c>
      <c r="BM116" s="227" t="s">
        <v>1109</v>
      </c>
    </row>
    <row r="117" s="2" customFormat="1" ht="16.5" customHeight="1">
      <c r="A117" s="41"/>
      <c r="B117" s="42"/>
      <c r="C117" s="216" t="s">
        <v>411</v>
      </c>
      <c r="D117" s="216" t="s">
        <v>235</v>
      </c>
      <c r="E117" s="217" t="s">
        <v>5350</v>
      </c>
      <c r="F117" s="218" t="s">
        <v>5351</v>
      </c>
      <c r="G117" s="219" t="s">
        <v>332</v>
      </c>
      <c r="H117" s="220">
        <v>1.2</v>
      </c>
      <c r="I117" s="221"/>
      <c r="J117" s="222">
        <f>ROUND(I117*H117,2)</f>
        <v>0</v>
      </c>
      <c r="K117" s="218" t="s">
        <v>342</v>
      </c>
      <c r="L117" s="47"/>
      <c r="M117" s="223" t="s">
        <v>21</v>
      </c>
      <c r="N117" s="224" t="s">
        <v>45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240</v>
      </c>
      <c r="AT117" s="227" t="s">
        <v>235</v>
      </c>
      <c r="AU117" s="227" t="s">
        <v>80</v>
      </c>
      <c r="AY117" s="20" t="s">
        <v>233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86</v>
      </c>
      <c r="BK117" s="228">
        <f>ROUND(I117*H117,2)</f>
        <v>0</v>
      </c>
      <c r="BL117" s="20" t="s">
        <v>240</v>
      </c>
      <c r="BM117" s="227" t="s">
        <v>1118</v>
      </c>
    </row>
    <row r="118" s="2" customFormat="1" ht="16.5" customHeight="1">
      <c r="A118" s="41"/>
      <c r="B118" s="42"/>
      <c r="C118" s="216" t="s">
        <v>415</v>
      </c>
      <c r="D118" s="216" t="s">
        <v>235</v>
      </c>
      <c r="E118" s="217" t="s">
        <v>5352</v>
      </c>
      <c r="F118" s="218" t="s">
        <v>5353</v>
      </c>
      <c r="G118" s="219" t="s">
        <v>473</v>
      </c>
      <c r="H118" s="220">
        <v>1</v>
      </c>
      <c r="I118" s="221"/>
      <c r="J118" s="222">
        <f>ROUND(I118*H118,2)</f>
        <v>0</v>
      </c>
      <c r="K118" s="218" t="s">
        <v>342</v>
      </c>
      <c r="L118" s="47"/>
      <c r="M118" s="223" t="s">
        <v>21</v>
      </c>
      <c r="N118" s="224" t="s">
        <v>45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240</v>
      </c>
      <c r="AT118" s="227" t="s">
        <v>235</v>
      </c>
      <c r="AU118" s="227" t="s">
        <v>80</v>
      </c>
      <c r="AY118" s="20" t="s">
        <v>233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86</v>
      </c>
      <c r="BK118" s="228">
        <f>ROUND(I118*H118,2)</f>
        <v>0</v>
      </c>
      <c r="BL118" s="20" t="s">
        <v>240</v>
      </c>
      <c r="BM118" s="227" t="s">
        <v>1131</v>
      </c>
    </row>
    <row r="119" s="2" customFormat="1" ht="21.75" customHeight="1">
      <c r="A119" s="41"/>
      <c r="B119" s="42"/>
      <c r="C119" s="216" t="s">
        <v>7</v>
      </c>
      <c r="D119" s="216" t="s">
        <v>235</v>
      </c>
      <c r="E119" s="217" t="s">
        <v>5354</v>
      </c>
      <c r="F119" s="218" t="s">
        <v>5355</v>
      </c>
      <c r="G119" s="219" t="s">
        <v>402</v>
      </c>
      <c r="H119" s="220">
        <v>2</v>
      </c>
      <c r="I119" s="221"/>
      <c r="J119" s="222">
        <f>ROUND(I119*H119,2)</f>
        <v>0</v>
      </c>
      <c r="K119" s="218" t="s">
        <v>342</v>
      </c>
      <c r="L119" s="47"/>
      <c r="M119" s="223" t="s">
        <v>21</v>
      </c>
      <c r="N119" s="224" t="s">
        <v>45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240</v>
      </c>
      <c r="AT119" s="227" t="s">
        <v>235</v>
      </c>
      <c r="AU119" s="227" t="s">
        <v>80</v>
      </c>
      <c r="AY119" s="20" t="s">
        <v>233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86</v>
      </c>
      <c r="BK119" s="228">
        <f>ROUND(I119*H119,2)</f>
        <v>0</v>
      </c>
      <c r="BL119" s="20" t="s">
        <v>240</v>
      </c>
      <c r="BM119" s="227" t="s">
        <v>1169</v>
      </c>
    </row>
    <row r="120" s="2" customFormat="1" ht="24.15" customHeight="1">
      <c r="A120" s="41"/>
      <c r="B120" s="42"/>
      <c r="C120" s="216" t="s">
        <v>422</v>
      </c>
      <c r="D120" s="216" t="s">
        <v>235</v>
      </c>
      <c r="E120" s="217" t="s">
        <v>5356</v>
      </c>
      <c r="F120" s="218" t="s">
        <v>5357</v>
      </c>
      <c r="G120" s="219" t="s">
        <v>402</v>
      </c>
      <c r="H120" s="220">
        <v>1</v>
      </c>
      <c r="I120" s="221"/>
      <c r="J120" s="222">
        <f>ROUND(I120*H120,2)</f>
        <v>0</v>
      </c>
      <c r="K120" s="218" t="s">
        <v>342</v>
      </c>
      <c r="L120" s="47"/>
      <c r="M120" s="223" t="s">
        <v>21</v>
      </c>
      <c r="N120" s="224" t="s">
        <v>45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240</v>
      </c>
      <c r="AT120" s="227" t="s">
        <v>235</v>
      </c>
      <c r="AU120" s="227" t="s">
        <v>80</v>
      </c>
      <c r="AY120" s="20" t="s">
        <v>233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86</v>
      </c>
      <c r="BK120" s="228">
        <f>ROUND(I120*H120,2)</f>
        <v>0</v>
      </c>
      <c r="BL120" s="20" t="s">
        <v>240</v>
      </c>
      <c r="BM120" s="227" t="s">
        <v>1202</v>
      </c>
    </row>
    <row r="121" s="2" customFormat="1" ht="24.15" customHeight="1">
      <c r="A121" s="41"/>
      <c r="B121" s="42"/>
      <c r="C121" s="216" t="s">
        <v>427</v>
      </c>
      <c r="D121" s="216" t="s">
        <v>235</v>
      </c>
      <c r="E121" s="217" t="s">
        <v>5358</v>
      </c>
      <c r="F121" s="218" t="s">
        <v>5359</v>
      </c>
      <c r="G121" s="219" t="s">
        <v>402</v>
      </c>
      <c r="H121" s="220">
        <v>2</v>
      </c>
      <c r="I121" s="221"/>
      <c r="J121" s="222">
        <f>ROUND(I121*H121,2)</f>
        <v>0</v>
      </c>
      <c r="K121" s="218" t="s">
        <v>342</v>
      </c>
      <c r="L121" s="47"/>
      <c r="M121" s="223" t="s">
        <v>21</v>
      </c>
      <c r="N121" s="224" t="s">
        <v>45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240</v>
      </c>
      <c r="AT121" s="227" t="s">
        <v>235</v>
      </c>
      <c r="AU121" s="227" t="s">
        <v>80</v>
      </c>
      <c r="AY121" s="20" t="s">
        <v>233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86</v>
      </c>
      <c r="BK121" s="228">
        <f>ROUND(I121*H121,2)</f>
        <v>0</v>
      </c>
      <c r="BL121" s="20" t="s">
        <v>240</v>
      </c>
      <c r="BM121" s="227" t="s">
        <v>1211</v>
      </c>
    </row>
    <row r="122" s="2" customFormat="1" ht="16.5" customHeight="1">
      <c r="A122" s="41"/>
      <c r="B122" s="42"/>
      <c r="C122" s="216" t="s">
        <v>431</v>
      </c>
      <c r="D122" s="216" t="s">
        <v>235</v>
      </c>
      <c r="E122" s="217" t="s">
        <v>5362</v>
      </c>
      <c r="F122" s="218" t="s">
        <v>4047</v>
      </c>
      <c r="G122" s="219" t="s">
        <v>473</v>
      </c>
      <c r="H122" s="220">
        <v>1</v>
      </c>
      <c r="I122" s="221"/>
      <c r="J122" s="222">
        <f>ROUND(I122*H122,2)</f>
        <v>0</v>
      </c>
      <c r="K122" s="218" t="s">
        <v>342</v>
      </c>
      <c r="L122" s="47"/>
      <c r="M122" s="223" t="s">
        <v>21</v>
      </c>
      <c r="N122" s="224" t="s">
        <v>45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240</v>
      </c>
      <c r="AT122" s="227" t="s">
        <v>235</v>
      </c>
      <c r="AU122" s="227" t="s">
        <v>80</v>
      </c>
      <c r="AY122" s="20" t="s">
        <v>233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86</v>
      </c>
      <c r="BK122" s="228">
        <f>ROUND(I122*H122,2)</f>
        <v>0</v>
      </c>
      <c r="BL122" s="20" t="s">
        <v>240</v>
      </c>
      <c r="BM122" s="227" t="s">
        <v>1226</v>
      </c>
    </row>
    <row r="123" s="12" customFormat="1" ht="25.92" customHeight="1">
      <c r="A123" s="12"/>
      <c r="B123" s="200"/>
      <c r="C123" s="201"/>
      <c r="D123" s="202" t="s">
        <v>72</v>
      </c>
      <c r="E123" s="203" t="s">
        <v>481</v>
      </c>
      <c r="F123" s="203" t="s">
        <v>5363</v>
      </c>
      <c r="G123" s="201"/>
      <c r="H123" s="201"/>
      <c r="I123" s="204"/>
      <c r="J123" s="205">
        <f>BK123</f>
        <v>0</v>
      </c>
      <c r="K123" s="201"/>
      <c r="L123" s="206"/>
      <c r="M123" s="207"/>
      <c r="N123" s="208"/>
      <c r="O123" s="208"/>
      <c r="P123" s="209">
        <f>SUM(P124:P135)</f>
        <v>0</v>
      </c>
      <c r="Q123" s="208"/>
      <c r="R123" s="209">
        <f>SUM(R124:R135)</f>
        <v>0</v>
      </c>
      <c r="S123" s="208"/>
      <c r="T123" s="210">
        <f>SUM(T124:T135)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11" t="s">
        <v>80</v>
      </c>
      <c r="AT123" s="212" t="s">
        <v>72</v>
      </c>
      <c r="AU123" s="212" t="s">
        <v>73</v>
      </c>
      <c r="AY123" s="211" t="s">
        <v>233</v>
      </c>
      <c r="BK123" s="213">
        <f>SUM(BK124:BK135)</f>
        <v>0</v>
      </c>
    </row>
    <row r="124" s="2" customFormat="1" ht="16.5" customHeight="1">
      <c r="A124" s="41"/>
      <c r="B124" s="42"/>
      <c r="C124" s="216" t="s">
        <v>436</v>
      </c>
      <c r="D124" s="216" t="s">
        <v>235</v>
      </c>
      <c r="E124" s="217" t="s">
        <v>5338</v>
      </c>
      <c r="F124" s="218" t="s">
        <v>5339</v>
      </c>
      <c r="G124" s="219" t="s">
        <v>332</v>
      </c>
      <c r="H124" s="220">
        <v>3.7999999999999998</v>
      </c>
      <c r="I124" s="221"/>
      <c r="J124" s="222">
        <f>ROUND(I124*H124,2)</f>
        <v>0</v>
      </c>
      <c r="K124" s="218" t="s">
        <v>342</v>
      </c>
      <c r="L124" s="47"/>
      <c r="M124" s="223" t="s">
        <v>21</v>
      </c>
      <c r="N124" s="224" t="s">
        <v>45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240</v>
      </c>
      <c r="AT124" s="227" t="s">
        <v>235</v>
      </c>
      <c r="AU124" s="227" t="s">
        <v>80</v>
      </c>
      <c r="AY124" s="20" t="s">
        <v>233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86</v>
      </c>
      <c r="BK124" s="228">
        <f>ROUND(I124*H124,2)</f>
        <v>0</v>
      </c>
      <c r="BL124" s="20" t="s">
        <v>240</v>
      </c>
      <c r="BM124" s="227" t="s">
        <v>1238</v>
      </c>
    </row>
    <row r="125" s="2" customFormat="1" ht="16.5" customHeight="1">
      <c r="A125" s="41"/>
      <c r="B125" s="42"/>
      <c r="C125" s="216" t="s">
        <v>441</v>
      </c>
      <c r="D125" s="216" t="s">
        <v>235</v>
      </c>
      <c r="E125" s="217" t="s">
        <v>5340</v>
      </c>
      <c r="F125" s="218" t="s">
        <v>5341</v>
      </c>
      <c r="G125" s="219" t="s">
        <v>402</v>
      </c>
      <c r="H125" s="220">
        <v>1</v>
      </c>
      <c r="I125" s="221"/>
      <c r="J125" s="222">
        <f>ROUND(I125*H125,2)</f>
        <v>0</v>
      </c>
      <c r="K125" s="218" t="s">
        <v>342</v>
      </c>
      <c r="L125" s="47"/>
      <c r="M125" s="223" t="s">
        <v>21</v>
      </c>
      <c r="N125" s="224" t="s">
        <v>45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240</v>
      </c>
      <c r="AT125" s="227" t="s">
        <v>235</v>
      </c>
      <c r="AU125" s="227" t="s">
        <v>80</v>
      </c>
      <c r="AY125" s="20" t="s">
        <v>233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86</v>
      </c>
      <c r="BK125" s="228">
        <f>ROUND(I125*H125,2)</f>
        <v>0</v>
      </c>
      <c r="BL125" s="20" t="s">
        <v>240</v>
      </c>
      <c r="BM125" s="227" t="s">
        <v>765</v>
      </c>
    </row>
    <row r="126" s="2" customFormat="1" ht="16.5" customHeight="1">
      <c r="A126" s="41"/>
      <c r="B126" s="42"/>
      <c r="C126" s="216" t="s">
        <v>447</v>
      </c>
      <c r="D126" s="216" t="s">
        <v>235</v>
      </c>
      <c r="E126" s="217" t="s">
        <v>5342</v>
      </c>
      <c r="F126" s="218" t="s">
        <v>5343</v>
      </c>
      <c r="G126" s="219" t="s">
        <v>402</v>
      </c>
      <c r="H126" s="220">
        <v>2</v>
      </c>
      <c r="I126" s="221"/>
      <c r="J126" s="222">
        <f>ROUND(I126*H126,2)</f>
        <v>0</v>
      </c>
      <c r="K126" s="218" t="s">
        <v>342</v>
      </c>
      <c r="L126" s="47"/>
      <c r="M126" s="223" t="s">
        <v>21</v>
      </c>
      <c r="N126" s="224" t="s">
        <v>45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240</v>
      </c>
      <c r="AT126" s="227" t="s">
        <v>235</v>
      </c>
      <c r="AU126" s="227" t="s">
        <v>80</v>
      </c>
      <c r="AY126" s="20" t="s">
        <v>233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86</v>
      </c>
      <c r="BK126" s="228">
        <f>ROUND(I126*H126,2)</f>
        <v>0</v>
      </c>
      <c r="BL126" s="20" t="s">
        <v>240</v>
      </c>
      <c r="BM126" s="227" t="s">
        <v>1264</v>
      </c>
    </row>
    <row r="127" s="2" customFormat="1" ht="16.5" customHeight="1">
      <c r="A127" s="41"/>
      <c r="B127" s="42"/>
      <c r="C127" s="216" t="s">
        <v>451</v>
      </c>
      <c r="D127" s="216" t="s">
        <v>235</v>
      </c>
      <c r="E127" s="217" t="s">
        <v>5344</v>
      </c>
      <c r="F127" s="218" t="s">
        <v>5345</v>
      </c>
      <c r="G127" s="219" t="s">
        <v>402</v>
      </c>
      <c r="H127" s="220">
        <v>3</v>
      </c>
      <c r="I127" s="221"/>
      <c r="J127" s="222">
        <f>ROUND(I127*H127,2)</f>
        <v>0</v>
      </c>
      <c r="K127" s="218" t="s">
        <v>342</v>
      </c>
      <c r="L127" s="47"/>
      <c r="M127" s="223" t="s">
        <v>21</v>
      </c>
      <c r="N127" s="224" t="s">
        <v>45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240</v>
      </c>
      <c r="AT127" s="227" t="s">
        <v>235</v>
      </c>
      <c r="AU127" s="227" t="s">
        <v>80</v>
      </c>
      <c r="AY127" s="20" t="s">
        <v>233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86</v>
      </c>
      <c r="BK127" s="228">
        <f>ROUND(I127*H127,2)</f>
        <v>0</v>
      </c>
      <c r="BL127" s="20" t="s">
        <v>240</v>
      </c>
      <c r="BM127" s="227" t="s">
        <v>1277</v>
      </c>
    </row>
    <row r="128" s="2" customFormat="1" ht="16.5" customHeight="1">
      <c r="A128" s="41"/>
      <c r="B128" s="42"/>
      <c r="C128" s="216" t="s">
        <v>456</v>
      </c>
      <c r="D128" s="216" t="s">
        <v>235</v>
      </c>
      <c r="E128" s="217" t="s">
        <v>5346</v>
      </c>
      <c r="F128" s="218" t="s">
        <v>5347</v>
      </c>
      <c r="G128" s="219" t="s">
        <v>402</v>
      </c>
      <c r="H128" s="220">
        <v>1</v>
      </c>
      <c r="I128" s="221"/>
      <c r="J128" s="222">
        <f>ROUND(I128*H128,2)</f>
        <v>0</v>
      </c>
      <c r="K128" s="218" t="s">
        <v>342</v>
      </c>
      <c r="L128" s="47"/>
      <c r="M128" s="223" t="s">
        <v>21</v>
      </c>
      <c r="N128" s="224" t="s">
        <v>45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240</v>
      </c>
      <c r="AT128" s="227" t="s">
        <v>235</v>
      </c>
      <c r="AU128" s="227" t="s">
        <v>80</v>
      </c>
      <c r="AY128" s="20" t="s">
        <v>233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86</v>
      </c>
      <c r="BK128" s="228">
        <f>ROUND(I128*H128,2)</f>
        <v>0</v>
      </c>
      <c r="BL128" s="20" t="s">
        <v>240</v>
      </c>
      <c r="BM128" s="227" t="s">
        <v>1297</v>
      </c>
    </row>
    <row r="129" s="2" customFormat="1" ht="16.5" customHeight="1">
      <c r="A129" s="41"/>
      <c r="B129" s="42"/>
      <c r="C129" s="216" t="s">
        <v>465</v>
      </c>
      <c r="D129" s="216" t="s">
        <v>235</v>
      </c>
      <c r="E129" s="217" t="s">
        <v>5348</v>
      </c>
      <c r="F129" s="218" t="s">
        <v>5349</v>
      </c>
      <c r="G129" s="219" t="s">
        <v>402</v>
      </c>
      <c r="H129" s="220">
        <v>2</v>
      </c>
      <c r="I129" s="221"/>
      <c r="J129" s="222">
        <f>ROUND(I129*H129,2)</f>
        <v>0</v>
      </c>
      <c r="K129" s="218" t="s">
        <v>342</v>
      </c>
      <c r="L129" s="47"/>
      <c r="M129" s="223" t="s">
        <v>21</v>
      </c>
      <c r="N129" s="224" t="s">
        <v>45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240</v>
      </c>
      <c r="AT129" s="227" t="s">
        <v>235</v>
      </c>
      <c r="AU129" s="227" t="s">
        <v>80</v>
      </c>
      <c r="AY129" s="20" t="s">
        <v>233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86</v>
      </c>
      <c r="BK129" s="228">
        <f>ROUND(I129*H129,2)</f>
        <v>0</v>
      </c>
      <c r="BL129" s="20" t="s">
        <v>240</v>
      </c>
      <c r="BM129" s="227" t="s">
        <v>1307</v>
      </c>
    </row>
    <row r="130" s="2" customFormat="1" ht="16.5" customHeight="1">
      <c r="A130" s="41"/>
      <c r="B130" s="42"/>
      <c r="C130" s="216" t="s">
        <v>470</v>
      </c>
      <c r="D130" s="216" t="s">
        <v>235</v>
      </c>
      <c r="E130" s="217" t="s">
        <v>5350</v>
      </c>
      <c r="F130" s="218" t="s">
        <v>5351</v>
      </c>
      <c r="G130" s="219" t="s">
        <v>332</v>
      </c>
      <c r="H130" s="220">
        <v>1.2</v>
      </c>
      <c r="I130" s="221"/>
      <c r="J130" s="222">
        <f>ROUND(I130*H130,2)</f>
        <v>0</v>
      </c>
      <c r="K130" s="218" t="s">
        <v>342</v>
      </c>
      <c r="L130" s="47"/>
      <c r="M130" s="223" t="s">
        <v>21</v>
      </c>
      <c r="N130" s="224" t="s">
        <v>45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240</v>
      </c>
      <c r="AT130" s="227" t="s">
        <v>235</v>
      </c>
      <c r="AU130" s="227" t="s">
        <v>80</v>
      </c>
      <c r="AY130" s="20" t="s">
        <v>233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86</v>
      </c>
      <c r="BK130" s="228">
        <f>ROUND(I130*H130,2)</f>
        <v>0</v>
      </c>
      <c r="BL130" s="20" t="s">
        <v>240</v>
      </c>
      <c r="BM130" s="227" t="s">
        <v>1318</v>
      </c>
    </row>
    <row r="131" s="2" customFormat="1" ht="16.5" customHeight="1">
      <c r="A131" s="41"/>
      <c r="B131" s="42"/>
      <c r="C131" s="216" t="s">
        <v>569</v>
      </c>
      <c r="D131" s="216" t="s">
        <v>235</v>
      </c>
      <c r="E131" s="217" t="s">
        <v>5352</v>
      </c>
      <c r="F131" s="218" t="s">
        <v>5353</v>
      </c>
      <c r="G131" s="219" t="s">
        <v>473</v>
      </c>
      <c r="H131" s="220">
        <v>1</v>
      </c>
      <c r="I131" s="221"/>
      <c r="J131" s="222">
        <f>ROUND(I131*H131,2)</f>
        <v>0</v>
      </c>
      <c r="K131" s="218" t="s">
        <v>342</v>
      </c>
      <c r="L131" s="47"/>
      <c r="M131" s="223" t="s">
        <v>21</v>
      </c>
      <c r="N131" s="224" t="s">
        <v>45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240</v>
      </c>
      <c r="AT131" s="227" t="s">
        <v>235</v>
      </c>
      <c r="AU131" s="227" t="s">
        <v>80</v>
      </c>
      <c r="AY131" s="20" t="s">
        <v>233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86</v>
      </c>
      <c r="BK131" s="228">
        <f>ROUND(I131*H131,2)</f>
        <v>0</v>
      </c>
      <c r="BL131" s="20" t="s">
        <v>240</v>
      </c>
      <c r="BM131" s="227" t="s">
        <v>1330</v>
      </c>
    </row>
    <row r="132" s="2" customFormat="1" ht="21.75" customHeight="1">
      <c r="A132" s="41"/>
      <c r="B132" s="42"/>
      <c r="C132" s="216" t="s">
        <v>1076</v>
      </c>
      <c r="D132" s="216" t="s">
        <v>235</v>
      </c>
      <c r="E132" s="217" t="s">
        <v>5354</v>
      </c>
      <c r="F132" s="218" t="s">
        <v>5355</v>
      </c>
      <c r="G132" s="219" t="s">
        <v>402</v>
      </c>
      <c r="H132" s="220">
        <v>3</v>
      </c>
      <c r="I132" s="221"/>
      <c r="J132" s="222">
        <f>ROUND(I132*H132,2)</f>
        <v>0</v>
      </c>
      <c r="K132" s="218" t="s">
        <v>342</v>
      </c>
      <c r="L132" s="47"/>
      <c r="M132" s="223" t="s">
        <v>21</v>
      </c>
      <c r="N132" s="224" t="s">
        <v>45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240</v>
      </c>
      <c r="AT132" s="227" t="s">
        <v>235</v>
      </c>
      <c r="AU132" s="227" t="s">
        <v>80</v>
      </c>
      <c r="AY132" s="20" t="s">
        <v>233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86</v>
      </c>
      <c r="BK132" s="228">
        <f>ROUND(I132*H132,2)</f>
        <v>0</v>
      </c>
      <c r="BL132" s="20" t="s">
        <v>240</v>
      </c>
      <c r="BM132" s="227" t="s">
        <v>1343</v>
      </c>
    </row>
    <row r="133" s="2" customFormat="1" ht="24.15" customHeight="1">
      <c r="A133" s="41"/>
      <c r="B133" s="42"/>
      <c r="C133" s="216" t="s">
        <v>1081</v>
      </c>
      <c r="D133" s="216" t="s">
        <v>235</v>
      </c>
      <c r="E133" s="217" t="s">
        <v>5356</v>
      </c>
      <c r="F133" s="218" t="s">
        <v>5357</v>
      </c>
      <c r="G133" s="219" t="s">
        <v>402</v>
      </c>
      <c r="H133" s="220">
        <v>1</v>
      </c>
      <c r="I133" s="221"/>
      <c r="J133" s="222">
        <f>ROUND(I133*H133,2)</f>
        <v>0</v>
      </c>
      <c r="K133" s="218" t="s">
        <v>342</v>
      </c>
      <c r="L133" s="47"/>
      <c r="M133" s="223" t="s">
        <v>21</v>
      </c>
      <c r="N133" s="224" t="s">
        <v>45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240</v>
      </c>
      <c r="AT133" s="227" t="s">
        <v>235</v>
      </c>
      <c r="AU133" s="227" t="s">
        <v>80</v>
      </c>
      <c r="AY133" s="20" t="s">
        <v>233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86</v>
      </c>
      <c r="BK133" s="228">
        <f>ROUND(I133*H133,2)</f>
        <v>0</v>
      </c>
      <c r="BL133" s="20" t="s">
        <v>240</v>
      </c>
      <c r="BM133" s="227" t="s">
        <v>1367</v>
      </c>
    </row>
    <row r="134" s="2" customFormat="1" ht="24.15" customHeight="1">
      <c r="A134" s="41"/>
      <c r="B134" s="42"/>
      <c r="C134" s="216" t="s">
        <v>1086</v>
      </c>
      <c r="D134" s="216" t="s">
        <v>235</v>
      </c>
      <c r="E134" s="217" t="s">
        <v>5358</v>
      </c>
      <c r="F134" s="218" t="s">
        <v>5359</v>
      </c>
      <c r="G134" s="219" t="s">
        <v>402</v>
      </c>
      <c r="H134" s="220">
        <v>3</v>
      </c>
      <c r="I134" s="221"/>
      <c r="J134" s="222">
        <f>ROUND(I134*H134,2)</f>
        <v>0</v>
      </c>
      <c r="K134" s="218" t="s">
        <v>342</v>
      </c>
      <c r="L134" s="47"/>
      <c r="M134" s="223" t="s">
        <v>21</v>
      </c>
      <c r="N134" s="224" t="s">
        <v>45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240</v>
      </c>
      <c r="AT134" s="227" t="s">
        <v>235</v>
      </c>
      <c r="AU134" s="227" t="s">
        <v>80</v>
      </c>
      <c r="AY134" s="20" t="s">
        <v>233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86</v>
      </c>
      <c r="BK134" s="228">
        <f>ROUND(I134*H134,2)</f>
        <v>0</v>
      </c>
      <c r="BL134" s="20" t="s">
        <v>240</v>
      </c>
      <c r="BM134" s="227" t="s">
        <v>1384</v>
      </c>
    </row>
    <row r="135" s="2" customFormat="1" ht="16.5" customHeight="1">
      <c r="A135" s="41"/>
      <c r="B135" s="42"/>
      <c r="C135" s="216" t="s">
        <v>1099</v>
      </c>
      <c r="D135" s="216" t="s">
        <v>235</v>
      </c>
      <c r="E135" s="217" t="s">
        <v>5364</v>
      </c>
      <c r="F135" s="218" t="s">
        <v>4047</v>
      </c>
      <c r="G135" s="219" t="s">
        <v>21</v>
      </c>
      <c r="H135" s="220">
        <v>1</v>
      </c>
      <c r="I135" s="221"/>
      <c r="J135" s="222">
        <f>ROUND(I135*H135,2)</f>
        <v>0</v>
      </c>
      <c r="K135" s="218" t="s">
        <v>342</v>
      </c>
      <c r="L135" s="47"/>
      <c r="M135" s="223" t="s">
        <v>21</v>
      </c>
      <c r="N135" s="224" t="s">
        <v>45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240</v>
      </c>
      <c r="AT135" s="227" t="s">
        <v>235</v>
      </c>
      <c r="AU135" s="227" t="s">
        <v>80</v>
      </c>
      <c r="AY135" s="20" t="s">
        <v>233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86</v>
      </c>
      <c r="BK135" s="228">
        <f>ROUND(I135*H135,2)</f>
        <v>0</v>
      </c>
      <c r="BL135" s="20" t="s">
        <v>240</v>
      </c>
      <c r="BM135" s="227" t="s">
        <v>1406</v>
      </c>
    </row>
    <row r="136" s="12" customFormat="1" ht="25.92" customHeight="1">
      <c r="A136" s="12"/>
      <c r="B136" s="200"/>
      <c r="C136" s="201"/>
      <c r="D136" s="202" t="s">
        <v>72</v>
      </c>
      <c r="E136" s="203" t="s">
        <v>3959</v>
      </c>
      <c r="F136" s="203" t="s">
        <v>5365</v>
      </c>
      <c r="G136" s="201"/>
      <c r="H136" s="201"/>
      <c r="I136" s="204"/>
      <c r="J136" s="205">
        <f>BK136</f>
        <v>0</v>
      </c>
      <c r="K136" s="201"/>
      <c r="L136" s="206"/>
      <c r="M136" s="207"/>
      <c r="N136" s="208"/>
      <c r="O136" s="208"/>
      <c r="P136" s="209">
        <f>SUM(P137:P151)</f>
        <v>0</v>
      </c>
      <c r="Q136" s="208"/>
      <c r="R136" s="209">
        <f>SUM(R137:R151)</f>
        <v>0</v>
      </c>
      <c r="S136" s="208"/>
      <c r="T136" s="210">
        <f>SUM(T137:T151)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11" t="s">
        <v>80</v>
      </c>
      <c r="AT136" s="212" t="s">
        <v>72</v>
      </c>
      <c r="AU136" s="212" t="s">
        <v>73</v>
      </c>
      <c r="AY136" s="211" t="s">
        <v>233</v>
      </c>
      <c r="BK136" s="213">
        <f>SUM(BK137:BK151)</f>
        <v>0</v>
      </c>
    </row>
    <row r="137" s="2" customFormat="1" ht="16.5" customHeight="1">
      <c r="A137" s="41"/>
      <c r="B137" s="42"/>
      <c r="C137" s="216" t="s">
        <v>1104</v>
      </c>
      <c r="D137" s="216" t="s">
        <v>235</v>
      </c>
      <c r="E137" s="217" t="s">
        <v>5366</v>
      </c>
      <c r="F137" s="218" t="s">
        <v>5367</v>
      </c>
      <c r="G137" s="219" t="s">
        <v>332</v>
      </c>
      <c r="H137" s="220">
        <v>504</v>
      </c>
      <c r="I137" s="221"/>
      <c r="J137" s="222">
        <f>ROUND(I137*H137,2)</f>
        <v>0</v>
      </c>
      <c r="K137" s="218" t="s">
        <v>342</v>
      </c>
      <c r="L137" s="47"/>
      <c r="M137" s="223" t="s">
        <v>21</v>
      </c>
      <c r="N137" s="224" t="s">
        <v>45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240</v>
      </c>
      <c r="AT137" s="227" t="s">
        <v>235</v>
      </c>
      <c r="AU137" s="227" t="s">
        <v>80</v>
      </c>
      <c r="AY137" s="20" t="s">
        <v>233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86</v>
      </c>
      <c r="BK137" s="228">
        <f>ROUND(I137*H137,2)</f>
        <v>0</v>
      </c>
      <c r="BL137" s="20" t="s">
        <v>240</v>
      </c>
      <c r="BM137" s="227" t="s">
        <v>1417</v>
      </c>
    </row>
    <row r="138" s="14" customFormat="1">
      <c r="A138" s="14"/>
      <c r="B138" s="245"/>
      <c r="C138" s="246"/>
      <c r="D138" s="236" t="s">
        <v>244</v>
      </c>
      <c r="E138" s="247" t="s">
        <v>21</v>
      </c>
      <c r="F138" s="248" t="s">
        <v>5368</v>
      </c>
      <c r="G138" s="246"/>
      <c r="H138" s="249">
        <v>504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244</v>
      </c>
      <c r="AU138" s="255" t="s">
        <v>80</v>
      </c>
      <c r="AV138" s="14" t="s">
        <v>86</v>
      </c>
      <c r="AW138" s="14" t="s">
        <v>33</v>
      </c>
      <c r="AX138" s="14" t="s">
        <v>73</v>
      </c>
      <c r="AY138" s="255" t="s">
        <v>233</v>
      </c>
    </row>
    <row r="139" s="15" customFormat="1">
      <c r="A139" s="15"/>
      <c r="B139" s="256"/>
      <c r="C139" s="257"/>
      <c r="D139" s="236" t="s">
        <v>244</v>
      </c>
      <c r="E139" s="258" t="s">
        <v>21</v>
      </c>
      <c r="F139" s="259" t="s">
        <v>247</v>
      </c>
      <c r="G139" s="257"/>
      <c r="H139" s="260">
        <v>504</v>
      </c>
      <c r="I139" s="261"/>
      <c r="J139" s="257"/>
      <c r="K139" s="257"/>
      <c r="L139" s="262"/>
      <c r="M139" s="263"/>
      <c r="N139" s="264"/>
      <c r="O139" s="264"/>
      <c r="P139" s="264"/>
      <c r="Q139" s="264"/>
      <c r="R139" s="264"/>
      <c r="S139" s="264"/>
      <c r="T139" s="26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6" t="s">
        <v>244</v>
      </c>
      <c r="AU139" s="266" t="s">
        <v>80</v>
      </c>
      <c r="AV139" s="15" t="s">
        <v>240</v>
      </c>
      <c r="AW139" s="15" t="s">
        <v>33</v>
      </c>
      <c r="AX139" s="15" t="s">
        <v>80</v>
      </c>
      <c r="AY139" s="266" t="s">
        <v>233</v>
      </c>
    </row>
    <row r="140" s="2" customFormat="1" ht="16.5" customHeight="1">
      <c r="A140" s="41"/>
      <c r="B140" s="42"/>
      <c r="C140" s="216" t="s">
        <v>1109</v>
      </c>
      <c r="D140" s="216" t="s">
        <v>235</v>
      </c>
      <c r="E140" s="217" t="s">
        <v>5348</v>
      </c>
      <c r="F140" s="218" t="s">
        <v>5349</v>
      </c>
      <c r="G140" s="219" t="s">
        <v>402</v>
      </c>
      <c r="H140" s="220">
        <v>31</v>
      </c>
      <c r="I140" s="221"/>
      <c r="J140" s="222">
        <f>ROUND(I140*H140,2)</f>
        <v>0</v>
      </c>
      <c r="K140" s="218" t="s">
        <v>342</v>
      </c>
      <c r="L140" s="47"/>
      <c r="M140" s="223" t="s">
        <v>21</v>
      </c>
      <c r="N140" s="224" t="s">
        <v>45</v>
      </c>
      <c r="O140" s="87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240</v>
      </c>
      <c r="AT140" s="227" t="s">
        <v>235</v>
      </c>
      <c r="AU140" s="227" t="s">
        <v>80</v>
      </c>
      <c r="AY140" s="20" t="s">
        <v>233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86</v>
      </c>
      <c r="BK140" s="228">
        <f>ROUND(I140*H140,2)</f>
        <v>0</v>
      </c>
      <c r="BL140" s="20" t="s">
        <v>240</v>
      </c>
      <c r="BM140" s="227" t="s">
        <v>1433</v>
      </c>
    </row>
    <row r="141" s="2" customFormat="1" ht="16.5" customHeight="1">
      <c r="A141" s="41"/>
      <c r="B141" s="42"/>
      <c r="C141" s="216" t="s">
        <v>1114</v>
      </c>
      <c r="D141" s="216" t="s">
        <v>235</v>
      </c>
      <c r="E141" s="217" t="s">
        <v>5369</v>
      </c>
      <c r="F141" s="218" t="s">
        <v>5370</v>
      </c>
      <c r="G141" s="219" t="s">
        <v>402</v>
      </c>
      <c r="H141" s="220">
        <v>39</v>
      </c>
      <c r="I141" s="221"/>
      <c r="J141" s="222">
        <f>ROUND(I141*H141,2)</f>
        <v>0</v>
      </c>
      <c r="K141" s="218" t="s">
        <v>342</v>
      </c>
      <c r="L141" s="47"/>
      <c r="M141" s="223" t="s">
        <v>21</v>
      </c>
      <c r="N141" s="224" t="s">
        <v>45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240</v>
      </c>
      <c r="AT141" s="227" t="s">
        <v>235</v>
      </c>
      <c r="AU141" s="227" t="s">
        <v>80</v>
      </c>
      <c r="AY141" s="20" t="s">
        <v>233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86</v>
      </c>
      <c r="BK141" s="228">
        <f>ROUND(I141*H141,2)</f>
        <v>0</v>
      </c>
      <c r="BL141" s="20" t="s">
        <v>240</v>
      </c>
      <c r="BM141" s="227" t="s">
        <v>1445</v>
      </c>
    </row>
    <row r="142" s="2" customFormat="1" ht="16.5" customHeight="1">
      <c r="A142" s="41"/>
      <c r="B142" s="42"/>
      <c r="C142" s="216" t="s">
        <v>1118</v>
      </c>
      <c r="D142" s="216" t="s">
        <v>235</v>
      </c>
      <c r="E142" s="217" t="s">
        <v>5371</v>
      </c>
      <c r="F142" s="218" t="s">
        <v>5372</v>
      </c>
      <c r="G142" s="219" t="s">
        <v>402</v>
      </c>
      <c r="H142" s="220">
        <v>28</v>
      </c>
      <c r="I142" s="221"/>
      <c r="J142" s="222">
        <f>ROUND(I142*H142,2)</f>
        <v>0</v>
      </c>
      <c r="K142" s="218" t="s">
        <v>342</v>
      </c>
      <c r="L142" s="47"/>
      <c r="M142" s="223" t="s">
        <v>21</v>
      </c>
      <c r="N142" s="224" t="s">
        <v>45</v>
      </c>
      <c r="O142" s="87"/>
      <c r="P142" s="225">
        <f>O142*H142</f>
        <v>0</v>
      </c>
      <c r="Q142" s="225">
        <v>0</v>
      </c>
      <c r="R142" s="225">
        <f>Q142*H142</f>
        <v>0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240</v>
      </c>
      <c r="AT142" s="227" t="s">
        <v>235</v>
      </c>
      <c r="AU142" s="227" t="s">
        <v>80</v>
      </c>
      <c r="AY142" s="20" t="s">
        <v>233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86</v>
      </c>
      <c r="BK142" s="228">
        <f>ROUND(I142*H142,2)</f>
        <v>0</v>
      </c>
      <c r="BL142" s="20" t="s">
        <v>240</v>
      </c>
      <c r="BM142" s="227" t="s">
        <v>1456</v>
      </c>
    </row>
    <row r="143" s="2" customFormat="1" ht="16.5" customHeight="1">
      <c r="A143" s="41"/>
      <c r="B143" s="42"/>
      <c r="C143" s="216" t="s">
        <v>1126</v>
      </c>
      <c r="D143" s="216" t="s">
        <v>235</v>
      </c>
      <c r="E143" s="217" t="s">
        <v>5373</v>
      </c>
      <c r="F143" s="218" t="s">
        <v>5374</v>
      </c>
      <c r="G143" s="219" t="s">
        <v>402</v>
      </c>
      <c r="H143" s="220">
        <v>28</v>
      </c>
      <c r="I143" s="221"/>
      <c r="J143" s="222">
        <f>ROUND(I143*H143,2)</f>
        <v>0</v>
      </c>
      <c r="K143" s="218" t="s">
        <v>342</v>
      </c>
      <c r="L143" s="47"/>
      <c r="M143" s="223" t="s">
        <v>21</v>
      </c>
      <c r="N143" s="224" t="s">
        <v>45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240</v>
      </c>
      <c r="AT143" s="227" t="s">
        <v>235</v>
      </c>
      <c r="AU143" s="227" t="s">
        <v>80</v>
      </c>
      <c r="AY143" s="20" t="s">
        <v>233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86</v>
      </c>
      <c r="BK143" s="228">
        <f>ROUND(I143*H143,2)</f>
        <v>0</v>
      </c>
      <c r="BL143" s="20" t="s">
        <v>240</v>
      </c>
      <c r="BM143" s="227" t="s">
        <v>1469</v>
      </c>
    </row>
    <row r="144" s="2" customFormat="1" ht="16.5" customHeight="1">
      <c r="A144" s="41"/>
      <c r="B144" s="42"/>
      <c r="C144" s="216" t="s">
        <v>1131</v>
      </c>
      <c r="D144" s="216" t="s">
        <v>235</v>
      </c>
      <c r="E144" s="217" t="s">
        <v>5338</v>
      </c>
      <c r="F144" s="218" t="s">
        <v>5339</v>
      </c>
      <c r="G144" s="219" t="s">
        <v>332</v>
      </c>
      <c r="H144" s="220">
        <v>1.8</v>
      </c>
      <c r="I144" s="221"/>
      <c r="J144" s="222">
        <f>ROUND(I144*H144,2)</f>
        <v>0</v>
      </c>
      <c r="K144" s="218" t="s">
        <v>342</v>
      </c>
      <c r="L144" s="47"/>
      <c r="M144" s="223" t="s">
        <v>21</v>
      </c>
      <c r="N144" s="224" t="s">
        <v>45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240</v>
      </c>
      <c r="AT144" s="227" t="s">
        <v>235</v>
      </c>
      <c r="AU144" s="227" t="s">
        <v>80</v>
      </c>
      <c r="AY144" s="20" t="s">
        <v>233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86</v>
      </c>
      <c r="BK144" s="228">
        <f>ROUND(I144*H144,2)</f>
        <v>0</v>
      </c>
      <c r="BL144" s="20" t="s">
        <v>240</v>
      </c>
      <c r="BM144" s="227" t="s">
        <v>1482</v>
      </c>
    </row>
    <row r="145" s="2" customFormat="1" ht="16.5" customHeight="1">
      <c r="A145" s="41"/>
      <c r="B145" s="42"/>
      <c r="C145" s="216" t="s">
        <v>1164</v>
      </c>
      <c r="D145" s="216" t="s">
        <v>235</v>
      </c>
      <c r="E145" s="217" t="s">
        <v>5342</v>
      </c>
      <c r="F145" s="218" t="s">
        <v>5343</v>
      </c>
      <c r="G145" s="219" t="s">
        <v>402</v>
      </c>
      <c r="H145" s="220">
        <v>2</v>
      </c>
      <c r="I145" s="221"/>
      <c r="J145" s="222">
        <f>ROUND(I145*H145,2)</f>
        <v>0</v>
      </c>
      <c r="K145" s="218" t="s">
        <v>342</v>
      </c>
      <c r="L145" s="47"/>
      <c r="M145" s="223" t="s">
        <v>21</v>
      </c>
      <c r="N145" s="224" t="s">
        <v>45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240</v>
      </c>
      <c r="AT145" s="227" t="s">
        <v>235</v>
      </c>
      <c r="AU145" s="227" t="s">
        <v>80</v>
      </c>
      <c r="AY145" s="20" t="s">
        <v>233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86</v>
      </c>
      <c r="BK145" s="228">
        <f>ROUND(I145*H145,2)</f>
        <v>0</v>
      </c>
      <c r="BL145" s="20" t="s">
        <v>240</v>
      </c>
      <c r="BM145" s="227" t="s">
        <v>1492</v>
      </c>
    </row>
    <row r="146" s="2" customFormat="1" ht="16.5" customHeight="1">
      <c r="A146" s="41"/>
      <c r="B146" s="42"/>
      <c r="C146" s="216" t="s">
        <v>1169</v>
      </c>
      <c r="D146" s="216" t="s">
        <v>235</v>
      </c>
      <c r="E146" s="217" t="s">
        <v>5344</v>
      </c>
      <c r="F146" s="218" t="s">
        <v>5345</v>
      </c>
      <c r="G146" s="219" t="s">
        <v>402</v>
      </c>
      <c r="H146" s="220">
        <v>1</v>
      </c>
      <c r="I146" s="221"/>
      <c r="J146" s="222">
        <f>ROUND(I146*H146,2)</f>
        <v>0</v>
      </c>
      <c r="K146" s="218" t="s">
        <v>342</v>
      </c>
      <c r="L146" s="47"/>
      <c r="M146" s="223" t="s">
        <v>21</v>
      </c>
      <c r="N146" s="224" t="s">
        <v>45</v>
      </c>
      <c r="O146" s="87"/>
      <c r="P146" s="225">
        <f>O146*H146</f>
        <v>0</v>
      </c>
      <c r="Q146" s="225">
        <v>0</v>
      </c>
      <c r="R146" s="225">
        <f>Q146*H146</f>
        <v>0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240</v>
      </c>
      <c r="AT146" s="227" t="s">
        <v>235</v>
      </c>
      <c r="AU146" s="227" t="s">
        <v>80</v>
      </c>
      <c r="AY146" s="20" t="s">
        <v>233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86</v>
      </c>
      <c r="BK146" s="228">
        <f>ROUND(I146*H146,2)</f>
        <v>0</v>
      </c>
      <c r="BL146" s="20" t="s">
        <v>240</v>
      </c>
      <c r="BM146" s="227" t="s">
        <v>1510</v>
      </c>
    </row>
    <row r="147" s="2" customFormat="1" ht="16.5" customHeight="1">
      <c r="A147" s="41"/>
      <c r="B147" s="42"/>
      <c r="C147" s="216" t="s">
        <v>1174</v>
      </c>
      <c r="D147" s="216" t="s">
        <v>235</v>
      </c>
      <c r="E147" s="217" t="s">
        <v>5346</v>
      </c>
      <c r="F147" s="218" t="s">
        <v>5347</v>
      </c>
      <c r="G147" s="219" t="s">
        <v>402</v>
      </c>
      <c r="H147" s="220">
        <v>1</v>
      </c>
      <c r="I147" s="221"/>
      <c r="J147" s="222">
        <f>ROUND(I147*H147,2)</f>
        <v>0</v>
      </c>
      <c r="K147" s="218" t="s">
        <v>342</v>
      </c>
      <c r="L147" s="47"/>
      <c r="M147" s="223" t="s">
        <v>21</v>
      </c>
      <c r="N147" s="224" t="s">
        <v>45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240</v>
      </c>
      <c r="AT147" s="227" t="s">
        <v>235</v>
      </c>
      <c r="AU147" s="227" t="s">
        <v>80</v>
      </c>
      <c r="AY147" s="20" t="s">
        <v>233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86</v>
      </c>
      <c r="BK147" s="228">
        <f>ROUND(I147*H147,2)</f>
        <v>0</v>
      </c>
      <c r="BL147" s="20" t="s">
        <v>240</v>
      </c>
      <c r="BM147" s="227" t="s">
        <v>1521</v>
      </c>
    </row>
    <row r="148" s="2" customFormat="1" ht="16.5" customHeight="1">
      <c r="A148" s="41"/>
      <c r="B148" s="42"/>
      <c r="C148" s="216" t="s">
        <v>1183</v>
      </c>
      <c r="D148" s="216" t="s">
        <v>235</v>
      </c>
      <c r="E148" s="217" t="s">
        <v>5348</v>
      </c>
      <c r="F148" s="218" t="s">
        <v>5349</v>
      </c>
      <c r="G148" s="219" t="s">
        <v>402</v>
      </c>
      <c r="H148" s="220">
        <v>2</v>
      </c>
      <c r="I148" s="221"/>
      <c r="J148" s="222">
        <f>ROUND(I148*H148,2)</f>
        <v>0</v>
      </c>
      <c r="K148" s="218" t="s">
        <v>342</v>
      </c>
      <c r="L148" s="47"/>
      <c r="M148" s="223" t="s">
        <v>21</v>
      </c>
      <c r="N148" s="224" t="s">
        <v>45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240</v>
      </c>
      <c r="AT148" s="227" t="s">
        <v>235</v>
      </c>
      <c r="AU148" s="227" t="s">
        <v>80</v>
      </c>
      <c r="AY148" s="20" t="s">
        <v>233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86</v>
      </c>
      <c r="BK148" s="228">
        <f>ROUND(I148*H148,2)</f>
        <v>0</v>
      </c>
      <c r="BL148" s="20" t="s">
        <v>240</v>
      </c>
      <c r="BM148" s="227" t="s">
        <v>1540</v>
      </c>
    </row>
    <row r="149" s="2" customFormat="1" ht="16.5" customHeight="1">
      <c r="A149" s="41"/>
      <c r="B149" s="42"/>
      <c r="C149" s="216" t="s">
        <v>1188</v>
      </c>
      <c r="D149" s="216" t="s">
        <v>235</v>
      </c>
      <c r="E149" s="217" t="s">
        <v>5350</v>
      </c>
      <c r="F149" s="218" t="s">
        <v>5351</v>
      </c>
      <c r="G149" s="219" t="s">
        <v>332</v>
      </c>
      <c r="H149" s="220">
        <v>0.59999999999999998</v>
      </c>
      <c r="I149" s="221"/>
      <c r="J149" s="222">
        <f>ROUND(I149*H149,2)</f>
        <v>0</v>
      </c>
      <c r="K149" s="218" t="s">
        <v>342</v>
      </c>
      <c r="L149" s="47"/>
      <c r="M149" s="223" t="s">
        <v>21</v>
      </c>
      <c r="N149" s="224" t="s">
        <v>45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240</v>
      </c>
      <c r="AT149" s="227" t="s">
        <v>235</v>
      </c>
      <c r="AU149" s="227" t="s">
        <v>80</v>
      </c>
      <c r="AY149" s="20" t="s">
        <v>233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86</v>
      </c>
      <c r="BK149" s="228">
        <f>ROUND(I149*H149,2)</f>
        <v>0</v>
      </c>
      <c r="BL149" s="20" t="s">
        <v>240</v>
      </c>
      <c r="BM149" s="227" t="s">
        <v>1555</v>
      </c>
    </row>
    <row r="150" s="2" customFormat="1" ht="16.5" customHeight="1">
      <c r="A150" s="41"/>
      <c r="B150" s="42"/>
      <c r="C150" s="216" t="s">
        <v>1202</v>
      </c>
      <c r="D150" s="216" t="s">
        <v>235</v>
      </c>
      <c r="E150" s="217" t="s">
        <v>5375</v>
      </c>
      <c r="F150" s="218" t="s">
        <v>5376</v>
      </c>
      <c r="G150" s="219" t="s">
        <v>473</v>
      </c>
      <c r="H150" s="220">
        <v>1</v>
      </c>
      <c r="I150" s="221"/>
      <c r="J150" s="222">
        <f>ROUND(I150*H150,2)</f>
        <v>0</v>
      </c>
      <c r="K150" s="218" t="s">
        <v>342</v>
      </c>
      <c r="L150" s="47"/>
      <c r="M150" s="223" t="s">
        <v>21</v>
      </c>
      <c r="N150" s="224" t="s">
        <v>45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240</v>
      </c>
      <c r="AT150" s="227" t="s">
        <v>235</v>
      </c>
      <c r="AU150" s="227" t="s">
        <v>80</v>
      </c>
      <c r="AY150" s="20" t="s">
        <v>233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86</v>
      </c>
      <c r="BK150" s="228">
        <f>ROUND(I150*H150,2)</f>
        <v>0</v>
      </c>
      <c r="BL150" s="20" t="s">
        <v>240</v>
      </c>
      <c r="BM150" s="227" t="s">
        <v>1572</v>
      </c>
    </row>
    <row r="151" s="2" customFormat="1" ht="16.5" customHeight="1">
      <c r="A151" s="41"/>
      <c r="B151" s="42"/>
      <c r="C151" s="216" t="s">
        <v>1206</v>
      </c>
      <c r="D151" s="216" t="s">
        <v>235</v>
      </c>
      <c r="E151" s="217" t="s">
        <v>5377</v>
      </c>
      <c r="F151" s="218" t="s">
        <v>4047</v>
      </c>
      <c r="G151" s="219" t="s">
        <v>473</v>
      </c>
      <c r="H151" s="220">
        <v>1</v>
      </c>
      <c r="I151" s="221"/>
      <c r="J151" s="222">
        <f>ROUND(I151*H151,2)</f>
        <v>0</v>
      </c>
      <c r="K151" s="218" t="s">
        <v>342</v>
      </c>
      <c r="L151" s="47"/>
      <c r="M151" s="223" t="s">
        <v>21</v>
      </c>
      <c r="N151" s="224" t="s">
        <v>45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240</v>
      </c>
      <c r="AT151" s="227" t="s">
        <v>235</v>
      </c>
      <c r="AU151" s="227" t="s">
        <v>80</v>
      </c>
      <c r="AY151" s="20" t="s">
        <v>233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86</v>
      </c>
      <c r="BK151" s="228">
        <f>ROUND(I151*H151,2)</f>
        <v>0</v>
      </c>
      <c r="BL151" s="20" t="s">
        <v>240</v>
      </c>
      <c r="BM151" s="227" t="s">
        <v>1584</v>
      </c>
    </row>
    <row r="152" s="12" customFormat="1" ht="25.92" customHeight="1">
      <c r="A152" s="12"/>
      <c r="B152" s="200"/>
      <c r="C152" s="201"/>
      <c r="D152" s="202" t="s">
        <v>72</v>
      </c>
      <c r="E152" s="203" t="s">
        <v>4042</v>
      </c>
      <c r="F152" s="203" t="s">
        <v>5378</v>
      </c>
      <c r="G152" s="201"/>
      <c r="H152" s="201"/>
      <c r="I152" s="204"/>
      <c r="J152" s="205">
        <f>BK152</f>
        <v>0</v>
      </c>
      <c r="K152" s="201"/>
      <c r="L152" s="206"/>
      <c r="M152" s="207"/>
      <c r="N152" s="208"/>
      <c r="O152" s="208"/>
      <c r="P152" s="209">
        <f>SUM(P153:P155)</f>
        <v>0</v>
      </c>
      <c r="Q152" s="208"/>
      <c r="R152" s="209">
        <f>SUM(R153:R155)</f>
        <v>0</v>
      </c>
      <c r="S152" s="208"/>
      <c r="T152" s="210">
        <f>SUM(T153:T155)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11" t="s">
        <v>80</v>
      </c>
      <c r="AT152" s="212" t="s">
        <v>72</v>
      </c>
      <c r="AU152" s="212" t="s">
        <v>73</v>
      </c>
      <c r="AY152" s="211" t="s">
        <v>233</v>
      </c>
      <c r="BK152" s="213">
        <f>SUM(BK153:BK155)</f>
        <v>0</v>
      </c>
    </row>
    <row r="153" s="2" customFormat="1" ht="16.5" customHeight="1">
      <c r="A153" s="41"/>
      <c r="B153" s="42"/>
      <c r="C153" s="216" t="s">
        <v>1211</v>
      </c>
      <c r="D153" s="216" t="s">
        <v>235</v>
      </c>
      <c r="E153" s="217" t="s">
        <v>5379</v>
      </c>
      <c r="F153" s="218" t="s">
        <v>5380</v>
      </c>
      <c r="G153" s="219" t="s">
        <v>402</v>
      </c>
      <c r="H153" s="220">
        <v>29</v>
      </c>
      <c r="I153" s="221"/>
      <c r="J153" s="222">
        <f>ROUND(I153*H153,2)</f>
        <v>0</v>
      </c>
      <c r="K153" s="218" t="s">
        <v>342</v>
      </c>
      <c r="L153" s="47"/>
      <c r="M153" s="223" t="s">
        <v>21</v>
      </c>
      <c r="N153" s="224" t="s">
        <v>45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240</v>
      </c>
      <c r="AT153" s="227" t="s">
        <v>235</v>
      </c>
      <c r="AU153" s="227" t="s">
        <v>80</v>
      </c>
      <c r="AY153" s="20" t="s">
        <v>233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86</v>
      </c>
      <c r="BK153" s="228">
        <f>ROUND(I153*H153,2)</f>
        <v>0</v>
      </c>
      <c r="BL153" s="20" t="s">
        <v>240</v>
      </c>
      <c r="BM153" s="227" t="s">
        <v>5381</v>
      </c>
    </row>
    <row r="154" s="2" customFormat="1" ht="16.5" customHeight="1">
      <c r="A154" s="41"/>
      <c r="B154" s="42"/>
      <c r="C154" s="216" t="s">
        <v>1216</v>
      </c>
      <c r="D154" s="216" t="s">
        <v>235</v>
      </c>
      <c r="E154" s="217" t="s">
        <v>5382</v>
      </c>
      <c r="F154" s="218" t="s">
        <v>5383</v>
      </c>
      <c r="G154" s="219" t="s">
        <v>402</v>
      </c>
      <c r="H154" s="220">
        <v>11</v>
      </c>
      <c r="I154" s="221"/>
      <c r="J154" s="222">
        <f>ROUND(I154*H154,2)</f>
        <v>0</v>
      </c>
      <c r="K154" s="218" t="s">
        <v>342</v>
      </c>
      <c r="L154" s="47"/>
      <c r="M154" s="223" t="s">
        <v>21</v>
      </c>
      <c r="N154" s="224" t="s">
        <v>45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240</v>
      </c>
      <c r="AT154" s="227" t="s">
        <v>235</v>
      </c>
      <c r="AU154" s="227" t="s">
        <v>80</v>
      </c>
      <c r="AY154" s="20" t="s">
        <v>233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86</v>
      </c>
      <c r="BK154" s="228">
        <f>ROUND(I154*H154,2)</f>
        <v>0</v>
      </c>
      <c r="BL154" s="20" t="s">
        <v>240</v>
      </c>
      <c r="BM154" s="227" t="s">
        <v>5384</v>
      </c>
    </row>
    <row r="155" s="2" customFormat="1" ht="16.5" customHeight="1">
      <c r="A155" s="41"/>
      <c r="B155" s="42"/>
      <c r="C155" s="216" t="s">
        <v>1226</v>
      </c>
      <c r="D155" s="216" t="s">
        <v>235</v>
      </c>
      <c r="E155" s="217" t="s">
        <v>5385</v>
      </c>
      <c r="F155" s="218" t="s">
        <v>5386</v>
      </c>
      <c r="G155" s="219" t="s">
        <v>402</v>
      </c>
      <c r="H155" s="220">
        <v>7</v>
      </c>
      <c r="I155" s="221"/>
      <c r="J155" s="222">
        <f>ROUND(I155*H155,2)</f>
        <v>0</v>
      </c>
      <c r="K155" s="218" t="s">
        <v>342</v>
      </c>
      <c r="L155" s="47"/>
      <c r="M155" s="302" t="s">
        <v>21</v>
      </c>
      <c r="N155" s="303" t="s">
        <v>45</v>
      </c>
      <c r="O155" s="279"/>
      <c r="P155" s="304">
        <f>O155*H155</f>
        <v>0</v>
      </c>
      <c r="Q155" s="304">
        <v>0</v>
      </c>
      <c r="R155" s="304">
        <f>Q155*H155</f>
        <v>0</v>
      </c>
      <c r="S155" s="304">
        <v>0</v>
      </c>
      <c r="T155" s="305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240</v>
      </c>
      <c r="AT155" s="227" t="s">
        <v>235</v>
      </c>
      <c r="AU155" s="227" t="s">
        <v>80</v>
      </c>
      <c r="AY155" s="20" t="s">
        <v>233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86</v>
      </c>
      <c r="BK155" s="228">
        <f>ROUND(I155*H155,2)</f>
        <v>0</v>
      </c>
      <c r="BL155" s="20" t="s">
        <v>240</v>
      </c>
      <c r="BM155" s="227" t="s">
        <v>5387</v>
      </c>
    </row>
    <row r="156" s="2" customFormat="1" ht="6.96" customHeight="1">
      <c r="A156" s="41"/>
      <c r="B156" s="62"/>
      <c r="C156" s="63"/>
      <c r="D156" s="63"/>
      <c r="E156" s="63"/>
      <c r="F156" s="63"/>
      <c r="G156" s="63"/>
      <c r="H156" s="63"/>
      <c r="I156" s="63"/>
      <c r="J156" s="63"/>
      <c r="K156" s="63"/>
      <c r="L156" s="47"/>
      <c r="M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</row>
  </sheetData>
  <sheetProtection sheet="1" autoFilter="0" formatColumns="0" formatRows="0" objects="1" scenarios="1" spinCount="100000" saltValue="eA/BZ1qlutkBt4vy0pcjS/6DuhsE1qVXpj2Cz0GCOERHs46sYgjB3XV/zZKa2wikwsYEMZ5t4AjuVaHRZCebCQ==" hashValue="Gc1ZB/YVlk5uhW7krHYa4Pmfv7KRtnhUnTRopia4ZwqgIsBFzhaU/doQ6dsZbQruR2+YEdusR7MWxBSRuuFbUQ==" algorithmName="SHA-512" password="CC35"/>
  <autoFilter ref="C95:K15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178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206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Kolovraty - dostupné bydlení</v>
      </c>
      <c r="F7" s="146"/>
      <c r="G7" s="146"/>
      <c r="H7" s="146"/>
      <c r="L7" s="23"/>
    </row>
    <row r="8">
      <c r="B8" s="23"/>
      <c r="D8" s="146" t="s">
        <v>207</v>
      </c>
      <c r="L8" s="23"/>
    </row>
    <row r="9" s="1" customFormat="1" ht="16.5" customHeight="1">
      <c r="B9" s="23"/>
      <c r="E9" s="147" t="s">
        <v>599</v>
      </c>
      <c r="F9" s="1"/>
      <c r="G9" s="1"/>
      <c r="H9" s="1"/>
      <c r="L9" s="23"/>
    </row>
    <row r="10" s="1" customFormat="1" ht="12" customHeight="1">
      <c r="B10" s="23"/>
      <c r="D10" s="146" t="s">
        <v>209</v>
      </c>
      <c r="L10" s="23"/>
    </row>
    <row r="11" s="2" customFormat="1" ht="16.5" customHeight="1">
      <c r="A11" s="41"/>
      <c r="B11" s="47"/>
      <c r="C11" s="41"/>
      <c r="D11" s="41"/>
      <c r="E11" s="159" t="s">
        <v>5330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3292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5388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21</v>
      </c>
      <c r="G15" s="41"/>
      <c r="H15" s="41"/>
      <c r="I15" s="146" t="s">
        <v>20</v>
      </c>
      <c r="J15" s="136" t="s">
        <v>21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22</v>
      </c>
      <c r="E16" s="41"/>
      <c r="F16" s="136" t="s">
        <v>23</v>
      </c>
      <c r="G16" s="41"/>
      <c r="H16" s="41"/>
      <c r="I16" s="146" t="s">
        <v>24</v>
      </c>
      <c r="J16" s="150" t="str">
        <f>'Rekapitulace stavby'!AN8</f>
        <v>28. 6. 2021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26</v>
      </c>
      <c r="E18" s="41"/>
      <c r="F18" s="41"/>
      <c r="G18" s="41"/>
      <c r="H18" s="41"/>
      <c r="I18" s="146" t="s">
        <v>27</v>
      </c>
      <c r="J18" s="136" t="s">
        <v>21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6" t="s">
        <v>29</v>
      </c>
      <c r="J19" s="136" t="s">
        <v>21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30</v>
      </c>
      <c r="E21" s="41"/>
      <c r="F21" s="41"/>
      <c r="G21" s="41"/>
      <c r="H21" s="41"/>
      <c r="I21" s="146" t="s">
        <v>27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29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32</v>
      </c>
      <c r="E24" s="41"/>
      <c r="F24" s="41"/>
      <c r="G24" s="41"/>
      <c r="H24" s="41"/>
      <c r="I24" s="146" t="s">
        <v>27</v>
      </c>
      <c r="J24" s="136" t="s">
        <v>21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28</v>
      </c>
      <c r="F25" s="41"/>
      <c r="G25" s="41"/>
      <c r="H25" s="41"/>
      <c r="I25" s="146" t="s">
        <v>29</v>
      </c>
      <c r="J25" s="136" t="s">
        <v>21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34</v>
      </c>
      <c r="E27" s="41"/>
      <c r="F27" s="41"/>
      <c r="G27" s="41"/>
      <c r="H27" s="41"/>
      <c r="I27" s="146" t="s">
        <v>27</v>
      </c>
      <c r="J27" s="136" t="s">
        <v>35</v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36</v>
      </c>
      <c r="F28" s="41"/>
      <c r="G28" s="41"/>
      <c r="H28" s="41"/>
      <c r="I28" s="146" t="s">
        <v>29</v>
      </c>
      <c r="J28" s="136" t="s">
        <v>21</v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37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71.25" customHeight="1">
      <c r="A31" s="151"/>
      <c r="B31" s="152"/>
      <c r="C31" s="151"/>
      <c r="D31" s="151"/>
      <c r="E31" s="153" t="s">
        <v>38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39</v>
      </c>
      <c r="E34" s="41"/>
      <c r="F34" s="41"/>
      <c r="G34" s="41"/>
      <c r="H34" s="41"/>
      <c r="I34" s="41"/>
      <c r="J34" s="157">
        <f>ROUND(J93,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41</v>
      </c>
      <c r="G36" s="41"/>
      <c r="H36" s="41"/>
      <c r="I36" s="158" t="s">
        <v>40</v>
      </c>
      <c r="J36" s="158" t="s">
        <v>42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43</v>
      </c>
      <c r="E37" s="146" t="s">
        <v>44</v>
      </c>
      <c r="F37" s="160">
        <f>ROUND((SUM(BE93:BE103)),  2)</f>
        <v>0</v>
      </c>
      <c r="G37" s="41"/>
      <c r="H37" s="41"/>
      <c r="I37" s="161">
        <v>0.20999999999999999</v>
      </c>
      <c r="J37" s="160">
        <f>ROUND(((SUM(BE93:BE103))*I37),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45</v>
      </c>
      <c r="F38" s="160">
        <f>ROUND((SUM(BF93:BF103)),  2)</f>
        <v>0</v>
      </c>
      <c r="G38" s="41"/>
      <c r="H38" s="41"/>
      <c r="I38" s="161">
        <v>0.14999999999999999</v>
      </c>
      <c r="J38" s="160">
        <f>ROUND(((SUM(BF93:BF103))*I38),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ROUND((SUM(BG93:BG103)),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47</v>
      </c>
      <c r="F40" s="160">
        <f>ROUND((SUM(BH93:BH103)),  2)</f>
        <v>0</v>
      </c>
      <c r="G40" s="41"/>
      <c r="H40" s="41"/>
      <c r="I40" s="161">
        <v>0.14999999999999999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48</v>
      </c>
      <c r="F41" s="160">
        <f>ROUND((SUM(BI93:BI103)),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49</v>
      </c>
      <c r="E43" s="164"/>
      <c r="F43" s="164"/>
      <c r="G43" s="165" t="s">
        <v>50</v>
      </c>
      <c r="H43" s="166" t="s">
        <v>51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211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Kolovraty - dostupné bydlení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207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599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209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98" t="s">
        <v>5330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3292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SO-04.10.02 - CHÚC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Kolovraty</v>
      </c>
      <c r="G60" s="43"/>
      <c r="H60" s="43"/>
      <c r="I60" s="35" t="s">
        <v>24</v>
      </c>
      <c r="J60" s="75" t="str">
        <f>IF(J16="","",J16)</f>
        <v>28. 6. 2021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26</v>
      </c>
      <c r="D62" s="43"/>
      <c r="E62" s="43"/>
      <c r="F62" s="30" t="str">
        <f>E19</f>
        <v>atelier HETA s.r.o.</v>
      </c>
      <c r="G62" s="43"/>
      <c r="H62" s="43"/>
      <c r="I62" s="35" t="s">
        <v>32</v>
      </c>
      <c r="J62" s="39" t="str">
        <f>E25</f>
        <v>atelier HETA s.r.o.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30</v>
      </c>
      <c r="D63" s="43"/>
      <c r="E63" s="43"/>
      <c r="F63" s="30" t="str">
        <f>IF(E22="","",E22)</f>
        <v>Vyplň údaj</v>
      </c>
      <c r="G63" s="43"/>
      <c r="H63" s="43"/>
      <c r="I63" s="35" t="s">
        <v>34</v>
      </c>
      <c r="J63" s="39" t="str">
        <f>E28</f>
        <v>Toman Martin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71</v>
      </c>
      <c r="D67" s="43"/>
      <c r="E67" s="43"/>
      <c r="F67" s="43"/>
      <c r="G67" s="43"/>
      <c r="H67" s="43"/>
      <c r="I67" s="43"/>
      <c r="J67" s="105">
        <f>J93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214</v>
      </c>
    </row>
    <row r="68" s="9" customFormat="1" ht="24.96" customHeight="1">
      <c r="A68" s="9"/>
      <c r="B68" s="178"/>
      <c r="C68" s="179"/>
      <c r="D68" s="180" t="s">
        <v>5389</v>
      </c>
      <c r="E68" s="181"/>
      <c r="F68" s="181"/>
      <c r="G68" s="181"/>
      <c r="H68" s="181"/>
      <c r="I68" s="181"/>
      <c r="J68" s="182">
        <f>J94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8"/>
      <c r="C69" s="179"/>
      <c r="D69" s="180" t="s">
        <v>5390</v>
      </c>
      <c r="E69" s="181"/>
      <c r="F69" s="181"/>
      <c r="G69" s="181"/>
      <c r="H69" s="181"/>
      <c r="I69" s="181"/>
      <c r="J69" s="182">
        <f>J102</f>
        <v>0</v>
      </c>
      <c r="K69" s="179"/>
      <c r="L69" s="183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65"/>
      <c r="J75" s="65"/>
      <c r="K75" s="65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218</v>
      </c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73" t="str">
        <f>E7</f>
        <v>Kolovraty - dostupné bydlení</v>
      </c>
      <c r="F79" s="35"/>
      <c r="G79" s="35"/>
      <c r="H79" s="35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207</v>
      </c>
      <c r="D80" s="25"/>
      <c r="E80" s="25"/>
      <c r="F80" s="25"/>
      <c r="G80" s="25"/>
      <c r="H80" s="25"/>
      <c r="I80" s="25"/>
      <c r="J80" s="25"/>
      <c r="K80" s="25"/>
      <c r="L80" s="23"/>
    </row>
    <row r="81" s="1" customFormat="1" ht="16.5" customHeight="1">
      <c r="B81" s="24"/>
      <c r="C81" s="25"/>
      <c r="D81" s="25"/>
      <c r="E81" s="173" t="s">
        <v>599</v>
      </c>
      <c r="F81" s="25"/>
      <c r="G81" s="25"/>
      <c r="H81" s="25"/>
      <c r="I81" s="25"/>
      <c r="J81" s="25"/>
      <c r="K81" s="25"/>
      <c r="L81" s="23"/>
    </row>
    <row r="82" s="1" customFormat="1" ht="12" customHeight="1">
      <c r="B82" s="24"/>
      <c r="C82" s="35" t="s">
        <v>209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298" t="s">
        <v>5330</v>
      </c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3292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E13</f>
        <v>SO-04.10.02 - CHÚC</v>
      </c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22</v>
      </c>
      <c r="D87" s="43"/>
      <c r="E87" s="43"/>
      <c r="F87" s="30" t="str">
        <f>F16</f>
        <v>Kolovraty</v>
      </c>
      <c r="G87" s="43"/>
      <c r="H87" s="43"/>
      <c r="I87" s="35" t="s">
        <v>24</v>
      </c>
      <c r="J87" s="75" t="str">
        <f>IF(J16="","",J16)</f>
        <v>28. 6. 2021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5.15" customHeight="1">
      <c r="A89" s="41"/>
      <c r="B89" s="42"/>
      <c r="C89" s="35" t="s">
        <v>26</v>
      </c>
      <c r="D89" s="43"/>
      <c r="E89" s="43"/>
      <c r="F89" s="30" t="str">
        <f>E19</f>
        <v>atelier HETA s.r.o.</v>
      </c>
      <c r="G89" s="43"/>
      <c r="H89" s="43"/>
      <c r="I89" s="35" t="s">
        <v>32</v>
      </c>
      <c r="J89" s="39" t="str">
        <f>E25</f>
        <v>atelier HETA s.r.o.</v>
      </c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30</v>
      </c>
      <c r="D90" s="43"/>
      <c r="E90" s="43"/>
      <c r="F90" s="30" t="str">
        <f>IF(E22="","",E22)</f>
        <v>Vyplň údaj</v>
      </c>
      <c r="G90" s="43"/>
      <c r="H90" s="43"/>
      <c r="I90" s="35" t="s">
        <v>34</v>
      </c>
      <c r="J90" s="39" t="str">
        <f>E28</f>
        <v>Toman Martin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189"/>
      <c r="B92" s="190"/>
      <c r="C92" s="191" t="s">
        <v>219</v>
      </c>
      <c r="D92" s="192" t="s">
        <v>58</v>
      </c>
      <c r="E92" s="192" t="s">
        <v>54</v>
      </c>
      <c r="F92" s="192" t="s">
        <v>55</v>
      </c>
      <c r="G92" s="192" t="s">
        <v>220</v>
      </c>
      <c r="H92" s="192" t="s">
        <v>221</v>
      </c>
      <c r="I92" s="192" t="s">
        <v>222</v>
      </c>
      <c r="J92" s="192" t="s">
        <v>213</v>
      </c>
      <c r="K92" s="193" t="s">
        <v>223</v>
      </c>
      <c r="L92" s="194"/>
      <c r="M92" s="95" t="s">
        <v>21</v>
      </c>
      <c r="N92" s="96" t="s">
        <v>43</v>
      </c>
      <c r="O92" s="96" t="s">
        <v>224</v>
      </c>
      <c r="P92" s="96" t="s">
        <v>225</v>
      </c>
      <c r="Q92" s="96" t="s">
        <v>226</v>
      </c>
      <c r="R92" s="96" t="s">
        <v>227</v>
      </c>
      <c r="S92" s="96" t="s">
        <v>228</v>
      </c>
      <c r="T92" s="97" t="s">
        <v>229</v>
      </c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</row>
    <row r="93" s="2" customFormat="1" ht="22.8" customHeight="1">
      <c r="A93" s="41"/>
      <c r="B93" s="42"/>
      <c r="C93" s="102" t="s">
        <v>230</v>
      </c>
      <c r="D93" s="43"/>
      <c r="E93" s="43"/>
      <c r="F93" s="43"/>
      <c r="G93" s="43"/>
      <c r="H93" s="43"/>
      <c r="I93" s="43"/>
      <c r="J93" s="195">
        <f>BK93</f>
        <v>0</v>
      </c>
      <c r="K93" s="43"/>
      <c r="L93" s="47"/>
      <c r="M93" s="98"/>
      <c r="N93" s="196"/>
      <c r="O93" s="99"/>
      <c r="P93" s="197">
        <f>P94+P102</f>
        <v>0</v>
      </c>
      <c r="Q93" s="99"/>
      <c r="R93" s="197">
        <f>R94+R102</f>
        <v>0</v>
      </c>
      <c r="S93" s="99"/>
      <c r="T93" s="198">
        <f>T94+T102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72</v>
      </c>
      <c r="AU93" s="20" t="s">
        <v>214</v>
      </c>
      <c r="BK93" s="199">
        <f>BK94+BK102</f>
        <v>0</v>
      </c>
    </row>
    <row r="94" s="12" customFormat="1" ht="25.92" customHeight="1">
      <c r="A94" s="12"/>
      <c r="B94" s="200"/>
      <c r="C94" s="201"/>
      <c r="D94" s="202" t="s">
        <v>72</v>
      </c>
      <c r="E94" s="203" t="s">
        <v>80</v>
      </c>
      <c r="F94" s="203" t="s">
        <v>5391</v>
      </c>
      <c r="G94" s="201"/>
      <c r="H94" s="201"/>
      <c r="I94" s="204"/>
      <c r="J94" s="205">
        <f>BK94</f>
        <v>0</v>
      </c>
      <c r="K94" s="201"/>
      <c r="L94" s="206"/>
      <c r="M94" s="207"/>
      <c r="N94" s="208"/>
      <c r="O94" s="208"/>
      <c r="P94" s="209">
        <f>SUM(P95:P101)</f>
        <v>0</v>
      </c>
      <c r="Q94" s="208"/>
      <c r="R94" s="209">
        <f>SUM(R95:R101)</f>
        <v>0</v>
      </c>
      <c r="S94" s="208"/>
      <c r="T94" s="210">
        <f>SUM(T95:T101)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80</v>
      </c>
      <c r="AT94" s="212" t="s">
        <v>72</v>
      </c>
      <c r="AU94" s="212" t="s">
        <v>73</v>
      </c>
      <c r="AY94" s="211" t="s">
        <v>233</v>
      </c>
      <c r="BK94" s="213">
        <f>SUM(BK95:BK101)</f>
        <v>0</v>
      </c>
    </row>
    <row r="95" s="2" customFormat="1" ht="16.5" customHeight="1">
      <c r="A95" s="41"/>
      <c r="B95" s="42"/>
      <c r="C95" s="216" t="s">
        <v>80</v>
      </c>
      <c r="D95" s="216" t="s">
        <v>235</v>
      </c>
      <c r="E95" s="217" t="s">
        <v>5392</v>
      </c>
      <c r="F95" s="218" t="s">
        <v>5393</v>
      </c>
      <c r="G95" s="219" t="s">
        <v>494</v>
      </c>
      <c r="H95" s="220">
        <v>1</v>
      </c>
      <c r="I95" s="221"/>
      <c r="J95" s="222">
        <f>ROUND(I95*H95,2)</f>
        <v>0</v>
      </c>
      <c r="K95" s="218" t="s">
        <v>342</v>
      </c>
      <c r="L95" s="47"/>
      <c r="M95" s="223" t="s">
        <v>21</v>
      </c>
      <c r="N95" s="224" t="s">
        <v>45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240</v>
      </c>
      <c r="AT95" s="227" t="s">
        <v>235</v>
      </c>
      <c r="AU95" s="227" t="s">
        <v>80</v>
      </c>
      <c r="AY95" s="20" t="s">
        <v>233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86</v>
      </c>
      <c r="BK95" s="228">
        <f>ROUND(I95*H95,2)</f>
        <v>0</v>
      </c>
      <c r="BL95" s="20" t="s">
        <v>240</v>
      </c>
      <c r="BM95" s="227" t="s">
        <v>86</v>
      </c>
    </row>
    <row r="96" s="2" customFormat="1" ht="16.5" customHeight="1">
      <c r="A96" s="41"/>
      <c r="B96" s="42"/>
      <c r="C96" s="216" t="s">
        <v>86</v>
      </c>
      <c r="D96" s="216" t="s">
        <v>235</v>
      </c>
      <c r="E96" s="217" t="s">
        <v>5394</v>
      </c>
      <c r="F96" s="218" t="s">
        <v>5395</v>
      </c>
      <c r="G96" s="219" t="s">
        <v>494</v>
      </c>
      <c r="H96" s="220">
        <v>2</v>
      </c>
      <c r="I96" s="221"/>
      <c r="J96" s="222">
        <f>ROUND(I96*H96,2)</f>
        <v>0</v>
      </c>
      <c r="K96" s="218" t="s">
        <v>342</v>
      </c>
      <c r="L96" s="47"/>
      <c r="M96" s="223" t="s">
        <v>21</v>
      </c>
      <c r="N96" s="224" t="s">
        <v>45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240</v>
      </c>
      <c r="AT96" s="227" t="s">
        <v>235</v>
      </c>
      <c r="AU96" s="227" t="s">
        <v>80</v>
      </c>
      <c r="AY96" s="20" t="s">
        <v>233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86</v>
      </c>
      <c r="BK96" s="228">
        <f>ROUND(I96*H96,2)</f>
        <v>0</v>
      </c>
      <c r="BL96" s="20" t="s">
        <v>240</v>
      </c>
      <c r="BM96" s="227" t="s">
        <v>240</v>
      </c>
    </row>
    <row r="97" s="2" customFormat="1" ht="16.5" customHeight="1">
      <c r="A97" s="41"/>
      <c r="B97" s="42"/>
      <c r="C97" s="216" t="s">
        <v>117</v>
      </c>
      <c r="D97" s="216" t="s">
        <v>235</v>
      </c>
      <c r="E97" s="217" t="s">
        <v>5396</v>
      </c>
      <c r="F97" s="218" t="s">
        <v>5397</v>
      </c>
      <c r="G97" s="219" t="s">
        <v>494</v>
      </c>
      <c r="H97" s="220">
        <v>2</v>
      </c>
      <c r="I97" s="221"/>
      <c r="J97" s="222">
        <f>ROUND(I97*H97,2)</f>
        <v>0</v>
      </c>
      <c r="K97" s="218" t="s">
        <v>342</v>
      </c>
      <c r="L97" s="47"/>
      <c r="M97" s="223" t="s">
        <v>21</v>
      </c>
      <c r="N97" s="224" t="s">
        <v>45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240</v>
      </c>
      <c r="AT97" s="227" t="s">
        <v>235</v>
      </c>
      <c r="AU97" s="227" t="s">
        <v>80</v>
      </c>
      <c r="AY97" s="20" t="s">
        <v>233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86</v>
      </c>
      <c r="BK97" s="228">
        <f>ROUND(I97*H97,2)</f>
        <v>0</v>
      </c>
      <c r="BL97" s="20" t="s">
        <v>240</v>
      </c>
      <c r="BM97" s="227" t="s">
        <v>276</v>
      </c>
    </row>
    <row r="98" s="2" customFormat="1" ht="24.15" customHeight="1">
      <c r="A98" s="41"/>
      <c r="B98" s="42"/>
      <c r="C98" s="216" t="s">
        <v>240</v>
      </c>
      <c r="D98" s="216" t="s">
        <v>235</v>
      </c>
      <c r="E98" s="217" t="s">
        <v>5398</v>
      </c>
      <c r="F98" s="218" t="s">
        <v>5399</v>
      </c>
      <c r="G98" s="219" t="s">
        <v>494</v>
      </c>
      <c r="H98" s="220">
        <v>1</v>
      </c>
      <c r="I98" s="221"/>
      <c r="J98" s="222">
        <f>ROUND(I98*H98,2)</f>
        <v>0</v>
      </c>
      <c r="K98" s="218" t="s">
        <v>342</v>
      </c>
      <c r="L98" s="47"/>
      <c r="M98" s="223" t="s">
        <v>21</v>
      </c>
      <c r="N98" s="224" t="s">
        <v>45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240</v>
      </c>
      <c r="AT98" s="227" t="s">
        <v>235</v>
      </c>
      <c r="AU98" s="227" t="s">
        <v>80</v>
      </c>
      <c r="AY98" s="20" t="s">
        <v>233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86</v>
      </c>
      <c r="BK98" s="228">
        <f>ROUND(I98*H98,2)</f>
        <v>0</v>
      </c>
      <c r="BL98" s="20" t="s">
        <v>240</v>
      </c>
      <c r="BM98" s="227" t="s">
        <v>289</v>
      </c>
    </row>
    <row r="99" s="2" customFormat="1" ht="16.5" customHeight="1">
      <c r="A99" s="41"/>
      <c r="B99" s="42"/>
      <c r="C99" s="216" t="s">
        <v>270</v>
      </c>
      <c r="D99" s="216" t="s">
        <v>235</v>
      </c>
      <c r="E99" s="217" t="s">
        <v>5400</v>
      </c>
      <c r="F99" s="218" t="s">
        <v>5401</v>
      </c>
      <c r="G99" s="219" t="s">
        <v>494</v>
      </c>
      <c r="H99" s="220">
        <v>1</v>
      </c>
      <c r="I99" s="221"/>
      <c r="J99" s="222">
        <f>ROUND(I99*H99,2)</f>
        <v>0</v>
      </c>
      <c r="K99" s="218" t="s">
        <v>342</v>
      </c>
      <c r="L99" s="47"/>
      <c r="M99" s="223" t="s">
        <v>21</v>
      </c>
      <c r="N99" s="224" t="s">
        <v>45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240</v>
      </c>
      <c r="AT99" s="227" t="s">
        <v>235</v>
      </c>
      <c r="AU99" s="227" t="s">
        <v>80</v>
      </c>
      <c r="AY99" s="20" t="s">
        <v>233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86</v>
      </c>
      <c r="BK99" s="228">
        <f>ROUND(I99*H99,2)</f>
        <v>0</v>
      </c>
      <c r="BL99" s="20" t="s">
        <v>240</v>
      </c>
      <c r="BM99" s="227" t="s">
        <v>302</v>
      </c>
    </row>
    <row r="100" s="2" customFormat="1" ht="16.5" customHeight="1">
      <c r="A100" s="41"/>
      <c r="B100" s="42"/>
      <c r="C100" s="216" t="s">
        <v>276</v>
      </c>
      <c r="D100" s="216" t="s">
        <v>235</v>
      </c>
      <c r="E100" s="217" t="s">
        <v>5402</v>
      </c>
      <c r="F100" s="218" t="s">
        <v>5403</v>
      </c>
      <c r="G100" s="219" t="s">
        <v>494</v>
      </c>
      <c r="H100" s="220">
        <v>1</v>
      </c>
      <c r="I100" s="221"/>
      <c r="J100" s="222">
        <f>ROUND(I100*H100,2)</f>
        <v>0</v>
      </c>
      <c r="K100" s="218" t="s">
        <v>342</v>
      </c>
      <c r="L100" s="47"/>
      <c r="M100" s="223" t="s">
        <v>21</v>
      </c>
      <c r="N100" s="224" t="s">
        <v>45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240</v>
      </c>
      <c r="AT100" s="227" t="s">
        <v>235</v>
      </c>
      <c r="AU100" s="227" t="s">
        <v>80</v>
      </c>
      <c r="AY100" s="20" t="s">
        <v>233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86</v>
      </c>
      <c r="BK100" s="228">
        <f>ROUND(I100*H100,2)</f>
        <v>0</v>
      </c>
      <c r="BL100" s="20" t="s">
        <v>240</v>
      </c>
      <c r="BM100" s="227" t="s">
        <v>371</v>
      </c>
    </row>
    <row r="101" s="2" customFormat="1" ht="33" customHeight="1">
      <c r="A101" s="41"/>
      <c r="B101" s="42"/>
      <c r="C101" s="216" t="s">
        <v>284</v>
      </c>
      <c r="D101" s="216" t="s">
        <v>235</v>
      </c>
      <c r="E101" s="217" t="s">
        <v>5404</v>
      </c>
      <c r="F101" s="218" t="s">
        <v>5405</v>
      </c>
      <c r="G101" s="219" t="s">
        <v>4868</v>
      </c>
      <c r="H101" s="220">
        <v>8</v>
      </c>
      <c r="I101" s="221"/>
      <c r="J101" s="222">
        <f>ROUND(I101*H101,2)</f>
        <v>0</v>
      </c>
      <c r="K101" s="218" t="s">
        <v>342</v>
      </c>
      <c r="L101" s="47"/>
      <c r="M101" s="223" t="s">
        <v>21</v>
      </c>
      <c r="N101" s="224" t="s">
        <v>45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240</v>
      </c>
      <c r="AT101" s="227" t="s">
        <v>235</v>
      </c>
      <c r="AU101" s="227" t="s">
        <v>80</v>
      </c>
      <c r="AY101" s="20" t="s">
        <v>233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86</v>
      </c>
      <c r="BK101" s="228">
        <f>ROUND(I101*H101,2)</f>
        <v>0</v>
      </c>
      <c r="BL101" s="20" t="s">
        <v>240</v>
      </c>
      <c r="BM101" s="227" t="s">
        <v>394</v>
      </c>
    </row>
    <row r="102" s="12" customFormat="1" ht="25.92" customHeight="1">
      <c r="A102" s="12"/>
      <c r="B102" s="200"/>
      <c r="C102" s="201"/>
      <c r="D102" s="202" t="s">
        <v>72</v>
      </c>
      <c r="E102" s="203" t="s">
        <v>480</v>
      </c>
      <c r="F102" s="203" t="s">
        <v>5406</v>
      </c>
      <c r="G102" s="201"/>
      <c r="H102" s="201"/>
      <c r="I102" s="204"/>
      <c r="J102" s="205">
        <f>BK102</f>
        <v>0</v>
      </c>
      <c r="K102" s="201"/>
      <c r="L102" s="206"/>
      <c r="M102" s="207"/>
      <c r="N102" s="208"/>
      <c r="O102" s="208"/>
      <c r="P102" s="209">
        <f>P103</f>
        <v>0</v>
      </c>
      <c r="Q102" s="208"/>
      <c r="R102" s="209">
        <f>R103</f>
        <v>0</v>
      </c>
      <c r="S102" s="208"/>
      <c r="T102" s="210">
        <f>T103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1" t="s">
        <v>80</v>
      </c>
      <c r="AT102" s="212" t="s">
        <v>72</v>
      </c>
      <c r="AU102" s="212" t="s">
        <v>73</v>
      </c>
      <c r="AY102" s="211" t="s">
        <v>233</v>
      </c>
      <c r="BK102" s="213">
        <f>BK103</f>
        <v>0</v>
      </c>
    </row>
    <row r="103" s="2" customFormat="1" ht="16.5" customHeight="1">
      <c r="A103" s="41"/>
      <c r="B103" s="42"/>
      <c r="C103" s="216" t="s">
        <v>289</v>
      </c>
      <c r="D103" s="216" t="s">
        <v>235</v>
      </c>
      <c r="E103" s="217" t="s">
        <v>5407</v>
      </c>
      <c r="F103" s="218" t="s">
        <v>5408</v>
      </c>
      <c r="G103" s="219" t="s">
        <v>3393</v>
      </c>
      <c r="H103" s="220">
        <v>1</v>
      </c>
      <c r="I103" s="221"/>
      <c r="J103" s="222">
        <f>ROUND(I103*H103,2)</f>
        <v>0</v>
      </c>
      <c r="K103" s="218" t="s">
        <v>342</v>
      </c>
      <c r="L103" s="47"/>
      <c r="M103" s="302" t="s">
        <v>21</v>
      </c>
      <c r="N103" s="303" t="s">
        <v>45</v>
      </c>
      <c r="O103" s="279"/>
      <c r="P103" s="304">
        <f>O103*H103</f>
        <v>0</v>
      </c>
      <c r="Q103" s="304">
        <v>0</v>
      </c>
      <c r="R103" s="304">
        <f>Q103*H103</f>
        <v>0</v>
      </c>
      <c r="S103" s="304">
        <v>0</v>
      </c>
      <c r="T103" s="305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240</v>
      </c>
      <c r="AT103" s="227" t="s">
        <v>235</v>
      </c>
      <c r="AU103" s="227" t="s">
        <v>80</v>
      </c>
      <c r="AY103" s="20" t="s">
        <v>233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86</v>
      </c>
      <c r="BK103" s="228">
        <f>ROUND(I103*H103,2)</f>
        <v>0</v>
      </c>
      <c r="BL103" s="20" t="s">
        <v>240</v>
      </c>
      <c r="BM103" s="227" t="s">
        <v>405</v>
      </c>
    </row>
    <row r="104" s="2" customFormat="1" ht="6.96" customHeight="1">
      <c r="A104" s="41"/>
      <c r="B104" s="62"/>
      <c r="C104" s="63"/>
      <c r="D104" s="63"/>
      <c r="E104" s="63"/>
      <c r="F104" s="63"/>
      <c r="G104" s="63"/>
      <c r="H104" s="63"/>
      <c r="I104" s="63"/>
      <c r="J104" s="63"/>
      <c r="K104" s="63"/>
      <c r="L104" s="47"/>
      <c r="M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</sheetData>
  <sheetProtection sheet="1" autoFilter="0" formatColumns="0" formatRows="0" objects="1" scenarios="1" spinCount="100000" saltValue="tQm/w+nULaTjti746ZIjiaZYIAVEdfWhA24Qe8XnCWJg7E1YTpy/HCjRiHI0+CTdLVvX8VsQ2phnuUxId26orA==" hashValue="X4LTb41gvrEe5azAl9HxTSjI1/5hNBdjdjFOE+EB8IUKeAoNpYTJ3eEae0xDGu48PjH/Us+re4lJlvcrS03YZA==" algorithmName="SHA-512" password="CC35"/>
  <autoFilter ref="C92:K10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184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206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Kolovraty - dostupné bydlení</v>
      </c>
      <c r="F7" s="146"/>
      <c r="G7" s="146"/>
      <c r="H7" s="146"/>
      <c r="L7" s="23"/>
    </row>
    <row r="8" s="1" customFormat="1" ht="12" customHeight="1">
      <c r="B8" s="23"/>
      <c r="D8" s="146" t="s">
        <v>207</v>
      </c>
      <c r="L8" s="23"/>
    </row>
    <row r="9" s="2" customFormat="1" ht="16.5" customHeight="1">
      <c r="A9" s="41"/>
      <c r="B9" s="47"/>
      <c r="C9" s="41"/>
      <c r="D9" s="41"/>
      <c r="E9" s="147" t="s">
        <v>5409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209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5410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21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28. 6. 2021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28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34</v>
      </c>
      <c r="E25" s="41"/>
      <c r="F25" s="41"/>
      <c r="G25" s="41"/>
      <c r="H25" s="41"/>
      <c r="I25" s="146" t="s">
        <v>27</v>
      </c>
      <c r="J25" s="136" t="s">
        <v>35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36</v>
      </c>
      <c r="F26" s="41"/>
      <c r="G26" s="41"/>
      <c r="H26" s="41"/>
      <c r="I26" s="146" t="s">
        <v>29</v>
      </c>
      <c r="J26" s="136" t="s">
        <v>21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1"/>
      <c r="B29" s="152"/>
      <c r="C29" s="151"/>
      <c r="D29" s="151"/>
      <c r="E29" s="153" t="s">
        <v>38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39</v>
      </c>
      <c r="E32" s="41"/>
      <c r="F32" s="41"/>
      <c r="G32" s="41"/>
      <c r="H32" s="41"/>
      <c r="I32" s="41"/>
      <c r="J32" s="157">
        <f>ROUND(J97,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41</v>
      </c>
      <c r="G34" s="41"/>
      <c r="H34" s="41"/>
      <c r="I34" s="158" t="s">
        <v>40</v>
      </c>
      <c r="J34" s="158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43</v>
      </c>
      <c r="E35" s="146" t="s">
        <v>44</v>
      </c>
      <c r="F35" s="160">
        <f>ROUND((SUM(BE97:BE344)),  2)</f>
        <v>0</v>
      </c>
      <c r="G35" s="41"/>
      <c r="H35" s="41"/>
      <c r="I35" s="161">
        <v>0.20999999999999999</v>
      </c>
      <c r="J35" s="160">
        <f>ROUND(((SUM(BE97:BE344))*I35),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0">
        <f>ROUND((SUM(BF97:BF344)),  2)</f>
        <v>0</v>
      </c>
      <c r="G36" s="41"/>
      <c r="H36" s="41"/>
      <c r="I36" s="161">
        <v>0.14999999999999999</v>
      </c>
      <c r="J36" s="160">
        <f>ROUND(((SUM(BF97:BF344))*I36),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ROUND((SUM(BG97:BG344)),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0">
        <f>ROUND((SUM(BH97:BH344)),  2)</f>
        <v>0</v>
      </c>
      <c r="G38" s="41"/>
      <c r="H38" s="41"/>
      <c r="I38" s="161">
        <v>0.14999999999999999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0">
        <f>ROUND((SUM(BI97:BI344)),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49</v>
      </c>
      <c r="E41" s="164"/>
      <c r="F41" s="164"/>
      <c r="G41" s="165" t="s">
        <v>50</v>
      </c>
      <c r="H41" s="166" t="s">
        <v>51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211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Kolovraty - dostupné bydlení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207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5409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209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SO-05.02 - Sjezd na komunikaci, pojezdové plochy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Kolovraty</v>
      </c>
      <c r="G56" s="43"/>
      <c r="H56" s="43"/>
      <c r="I56" s="35" t="s">
        <v>24</v>
      </c>
      <c r="J56" s="75" t="str">
        <f>IF(J14="","",J14)</f>
        <v>28. 6. 2021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26</v>
      </c>
      <c r="D58" s="43"/>
      <c r="E58" s="43"/>
      <c r="F58" s="30" t="str">
        <f>E17</f>
        <v>atelier HETA s.r.o.</v>
      </c>
      <c r="G58" s="43"/>
      <c r="H58" s="43"/>
      <c r="I58" s="35" t="s">
        <v>32</v>
      </c>
      <c r="J58" s="39" t="str">
        <f>E23</f>
        <v>atelier HETA s.r.o.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Toman Martin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212</v>
      </c>
      <c r="D61" s="175"/>
      <c r="E61" s="175"/>
      <c r="F61" s="175"/>
      <c r="G61" s="175"/>
      <c r="H61" s="175"/>
      <c r="I61" s="175"/>
      <c r="J61" s="176" t="s">
        <v>213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71</v>
      </c>
      <c r="D63" s="43"/>
      <c r="E63" s="43"/>
      <c r="F63" s="43"/>
      <c r="G63" s="43"/>
      <c r="H63" s="43"/>
      <c r="I63" s="43"/>
      <c r="J63" s="105">
        <f>J97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214</v>
      </c>
    </row>
    <row r="64" s="9" customFormat="1" ht="24.96" customHeight="1">
      <c r="A64" s="9"/>
      <c r="B64" s="178"/>
      <c r="C64" s="179"/>
      <c r="D64" s="180" t="s">
        <v>5411</v>
      </c>
      <c r="E64" s="181"/>
      <c r="F64" s="181"/>
      <c r="G64" s="181"/>
      <c r="H64" s="181"/>
      <c r="I64" s="181"/>
      <c r="J64" s="182">
        <f>J98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5412</v>
      </c>
      <c r="E65" s="186"/>
      <c r="F65" s="186"/>
      <c r="G65" s="186"/>
      <c r="H65" s="186"/>
      <c r="I65" s="186"/>
      <c r="J65" s="187">
        <f>J99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5413</v>
      </c>
      <c r="E66" s="186"/>
      <c r="F66" s="186"/>
      <c r="G66" s="186"/>
      <c r="H66" s="186"/>
      <c r="I66" s="186"/>
      <c r="J66" s="187">
        <f>J165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5414</v>
      </c>
      <c r="E67" s="186"/>
      <c r="F67" s="186"/>
      <c r="G67" s="186"/>
      <c r="H67" s="186"/>
      <c r="I67" s="186"/>
      <c r="J67" s="187">
        <f>J188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5415</v>
      </c>
      <c r="E68" s="186"/>
      <c r="F68" s="186"/>
      <c r="G68" s="186"/>
      <c r="H68" s="186"/>
      <c r="I68" s="186"/>
      <c r="J68" s="187">
        <f>J245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5416</v>
      </c>
      <c r="E69" s="186"/>
      <c r="F69" s="186"/>
      <c r="G69" s="186"/>
      <c r="H69" s="186"/>
      <c r="I69" s="186"/>
      <c r="J69" s="187">
        <f>J249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5417</v>
      </c>
      <c r="E70" s="186"/>
      <c r="F70" s="186"/>
      <c r="G70" s="186"/>
      <c r="H70" s="186"/>
      <c r="I70" s="186"/>
      <c r="J70" s="187">
        <f>J315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5418</v>
      </c>
      <c r="E71" s="186"/>
      <c r="F71" s="186"/>
      <c r="G71" s="186"/>
      <c r="H71" s="186"/>
      <c r="I71" s="186"/>
      <c r="J71" s="187">
        <f>J328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78"/>
      <c r="C72" s="179"/>
      <c r="D72" s="180" t="s">
        <v>5419</v>
      </c>
      <c r="E72" s="181"/>
      <c r="F72" s="181"/>
      <c r="G72" s="181"/>
      <c r="H72" s="181"/>
      <c r="I72" s="181"/>
      <c r="J72" s="182">
        <f>J333</f>
        <v>0</v>
      </c>
      <c r="K72" s="179"/>
      <c r="L72" s="183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4"/>
      <c r="C73" s="128"/>
      <c r="D73" s="185" t="s">
        <v>5420</v>
      </c>
      <c r="E73" s="186"/>
      <c r="F73" s="186"/>
      <c r="G73" s="186"/>
      <c r="H73" s="186"/>
      <c r="I73" s="186"/>
      <c r="J73" s="187">
        <f>J334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9" customFormat="1" ht="24.96" customHeight="1">
      <c r="A74" s="9"/>
      <c r="B74" s="178"/>
      <c r="C74" s="179"/>
      <c r="D74" s="180" t="s">
        <v>5421</v>
      </c>
      <c r="E74" s="181"/>
      <c r="F74" s="181"/>
      <c r="G74" s="181"/>
      <c r="H74" s="181"/>
      <c r="I74" s="181"/>
      <c r="J74" s="182">
        <f>J339</f>
        <v>0</v>
      </c>
      <c r="K74" s="179"/>
      <c r="L74" s="183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10" customFormat="1" ht="19.92" customHeight="1">
      <c r="A75" s="10"/>
      <c r="B75" s="184"/>
      <c r="C75" s="128"/>
      <c r="D75" s="185" t="s">
        <v>5422</v>
      </c>
      <c r="E75" s="186"/>
      <c r="F75" s="186"/>
      <c r="G75" s="186"/>
      <c r="H75" s="186"/>
      <c r="I75" s="186"/>
      <c r="J75" s="187">
        <f>J340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218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73" t="str">
        <f>E7</f>
        <v>Kolovraty - dostupné bydlení</v>
      </c>
      <c r="F85" s="35"/>
      <c r="G85" s="35"/>
      <c r="H85" s="35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" customFormat="1" ht="12" customHeight="1">
      <c r="B86" s="24"/>
      <c r="C86" s="35" t="s">
        <v>207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173" t="s">
        <v>5409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209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E11</f>
        <v>SO-05.02 - Sjezd na komunikaci, pojezdové plochy</v>
      </c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22</v>
      </c>
      <c r="D91" s="43"/>
      <c r="E91" s="43"/>
      <c r="F91" s="30" t="str">
        <f>F14</f>
        <v>Kolovraty</v>
      </c>
      <c r="G91" s="43"/>
      <c r="H91" s="43"/>
      <c r="I91" s="35" t="s">
        <v>24</v>
      </c>
      <c r="J91" s="75" t="str">
        <f>IF(J14="","",J14)</f>
        <v>28. 6. 2021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26</v>
      </c>
      <c r="D93" s="43"/>
      <c r="E93" s="43"/>
      <c r="F93" s="30" t="str">
        <f>E17</f>
        <v>atelier HETA s.r.o.</v>
      </c>
      <c r="G93" s="43"/>
      <c r="H93" s="43"/>
      <c r="I93" s="35" t="s">
        <v>32</v>
      </c>
      <c r="J93" s="39" t="str">
        <f>E23</f>
        <v>atelier HETA s.r.o.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30</v>
      </c>
      <c r="D94" s="43"/>
      <c r="E94" s="43"/>
      <c r="F94" s="30" t="str">
        <f>IF(E20="","",E20)</f>
        <v>Vyplň údaj</v>
      </c>
      <c r="G94" s="43"/>
      <c r="H94" s="43"/>
      <c r="I94" s="35" t="s">
        <v>34</v>
      </c>
      <c r="J94" s="39" t="str">
        <f>E26</f>
        <v>Toman Martin</v>
      </c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89"/>
      <c r="B96" s="190"/>
      <c r="C96" s="191" t="s">
        <v>219</v>
      </c>
      <c r="D96" s="192" t="s">
        <v>58</v>
      </c>
      <c r="E96" s="192" t="s">
        <v>54</v>
      </c>
      <c r="F96" s="192" t="s">
        <v>55</v>
      </c>
      <c r="G96" s="192" t="s">
        <v>220</v>
      </c>
      <c r="H96" s="192" t="s">
        <v>221</v>
      </c>
      <c r="I96" s="192" t="s">
        <v>222</v>
      </c>
      <c r="J96" s="192" t="s">
        <v>213</v>
      </c>
      <c r="K96" s="193" t="s">
        <v>223</v>
      </c>
      <c r="L96" s="194"/>
      <c r="M96" s="95" t="s">
        <v>21</v>
      </c>
      <c r="N96" s="96" t="s">
        <v>43</v>
      </c>
      <c r="O96" s="96" t="s">
        <v>224</v>
      </c>
      <c r="P96" s="96" t="s">
        <v>225</v>
      </c>
      <c r="Q96" s="96" t="s">
        <v>226</v>
      </c>
      <c r="R96" s="96" t="s">
        <v>227</v>
      </c>
      <c r="S96" s="96" t="s">
        <v>228</v>
      </c>
      <c r="T96" s="97" t="s">
        <v>229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</row>
    <row r="97" s="2" customFormat="1" ht="22.8" customHeight="1">
      <c r="A97" s="41"/>
      <c r="B97" s="42"/>
      <c r="C97" s="102" t="s">
        <v>230</v>
      </c>
      <c r="D97" s="43"/>
      <c r="E97" s="43"/>
      <c r="F97" s="43"/>
      <c r="G97" s="43"/>
      <c r="H97" s="43"/>
      <c r="I97" s="43"/>
      <c r="J97" s="195">
        <f>BK97</f>
        <v>0</v>
      </c>
      <c r="K97" s="43"/>
      <c r="L97" s="47"/>
      <c r="M97" s="98"/>
      <c r="N97" s="196"/>
      <c r="O97" s="99"/>
      <c r="P97" s="197">
        <f>P98+P333+P339</f>
        <v>0</v>
      </c>
      <c r="Q97" s="99"/>
      <c r="R97" s="197">
        <f>R98+R333+R339</f>
        <v>399.58694206000001</v>
      </c>
      <c r="S97" s="99"/>
      <c r="T97" s="198">
        <f>T98+T333+T339</f>
        <v>20.536589999999997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72</v>
      </c>
      <c r="AU97" s="20" t="s">
        <v>214</v>
      </c>
      <c r="BK97" s="199">
        <f>BK98+BK333+BK339</f>
        <v>0</v>
      </c>
    </row>
    <row r="98" s="12" customFormat="1" ht="25.92" customHeight="1">
      <c r="A98" s="12"/>
      <c r="B98" s="200"/>
      <c r="C98" s="201"/>
      <c r="D98" s="202" t="s">
        <v>72</v>
      </c>
      <c r="E98" s="203" t="s">
        <v>231</v>
      </c>
      <c r="F98" s="203" t="s">
        <v>5423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P99+P165+P188+P245+P249+P315+P328</f>
        <v>0</v>
      </c>
      <c r="Q98" s="208"/>
      <c r="R98" s="209">
        <f>R99+R165+R188+R245+R249+R315+R328</f>
        <v>399.57997506000004</v>
      </c>
      <c r="S98" s="208"/>
      <c r="T98" s="210">
        <f>T99+T165+T188+T245+T249+T315+T328</f>
        <v>20.536589999999997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80</v>
      </c>
      <c r="AT98" s="212" t="s">
        <v>72</v>
      </c>
      <c r="AU98" s="212" t="s">
        <v>73</v>
      </c>
      <c r="AY98" s="211" t="s">
        <v>233</v>
      </c>
      <c r="BK98" s="213">
        <f>BK99+BK165+BK188+BK245+BK249+BK315+BK328</f>
        <v>0</v>
      </c>
    </row>
    <row r="99" s="12" customFormat="1" ht="22.8" customHeight="1">
      <c r="A99" s="12"/>
      <c r="B99" s="200"/>
      <c r="C99" s="201"/>
      <c r="D99" s="202" t="s">
        <v>72</v>
      </c>
      <c r="E99" s="214" t="s">
        <v>80</v>
      </c>
      <c r="F99" s="214" t="s">
        <v>5424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SUM(P100:P164)</f>
        <v>0</v>
      </c>
      <c r="Q99" s="208"/>
      <c r="R99" s="209">
        <f>SUM(R100:R164)</f>
        <v>3.2489296399999996</v>
      </c>
      <c r="S99" s="208"/>
      <c r="T99" s="210">
        <f>SUM(T100:T164)</f>
        <v>20.278589999999998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80</v>
      </c>
      <c r="AT99" s="212" t="s">
        <v>72</v>
      </c>
      <c r="AU99" s="212" t="s">
        <v>80</v>
      </c>
      <c r="AY99" s="211" t="s">
        <v>233</v>
      </c>
      <c r="BK99" s="213">
        <f>SUM(BK100:BK164)</f>
        <v>0</v>
      </c>
    </row>
    <row r="100" s="2" customFormat="1" ht="62.7" customHeight="1">
      <c r="A100" s="41"/>
      <c r="B100" s="42"/>
      <c r="C100" s="216" t="s">
        <v>80</v>
      </c>
      <c r="D100" s="216" t="s">
        <v>235</v>
      </c>
      <c r="E100" s="217" t="s">
        <v>5425</v>
      </c>
      <c r="F100" s="218" t="s">
        <v>5426</v>
      </c>
      <c r="G100" s="219" t="s">
        <v>238</v>
      </c>
      <c r="H100" s="220">
        <v>5.25</v>
      </c>
      <c r="I100" s="221"/>
      <c r="J100" s="222">
        <f>ROUND(I100*H100,2)</f>
        <v>0</v>
      </c>
      <c r="K100" s="218" t="s">
        <v>239</v>
      </c>
      <c r="L100" s="47"/>
      <c r="M100" s="223" t="s">
        <v>21</v>
      </c>
      <c r="N100" s="224" t="s">
        <v>45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0.26000000000000001</v>
      </c>
      <c r="T100" s="226">
        <f>S100*H100</f>
        <v>1.365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240</v>
      </c>
      <c r="AT100" s="227" t="s">
        <v>235</v>
      </c>
      <c r="AU100" s="227" t="s">
        <v>86</v>
      </c>
      <c r="AY100" s="20" t="s">
        <v>233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86</v>
      </c>
      <c r="BK100" s="228">
        <f>ROUND(I100*H100,2)</f>
        <v>0</v>
      </c>
      <c r="BL100" s="20" t="s">
        <v>240</v>
      </c>
      <c r="BM100" s="227" t="s">
        <v>86</v>
      </c>
    </row>
    <row r="101" s="2" customFormat="1">
      <c r="A101" s="41"/>
      <c r="B101" s="42"/>
      <c r="C101" s="43"/>
      <c r="D101" s="229" t="s">
        <v>242</v>
      </c>
      <c r="E101" s="43"/>
      <c r="F101" s="230" t="s">
        <v>5427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242</v>
      </c>
      <c r="AU101" s="20" t="s">
        <v>86</v>
      </c>
    </row>
    <row r="102" s="14" customFormat="1">
      <c r="A102" s="14"/>
      <c r="B102" s="245"/>
      <c r="C102" s="246"/>
      <c r="D102" s="236" t="s">
        <v>244</v>
      </c>
      <c r="E102" s="247" t="s">
        <v>21</v>
      </c>
      <c r="F102" s="248" t="s">
        <v>5428</v>
      </c>
      <c r="G102" s="246"/>
      <c r="H102" s="249">
        <v>5.25</v>
      </c>
      <c r="I102" s="250"/>
      <c r="J102" s="246"/>
      <c r="K102" s="246"/>
      <c r="L102" s="251"/>
      <c r="M102" s="252"/>
      <c r="N102" s="253"/>
      <c r="O102" s="253"/>
      <c r="P102" s="253"/>
      <c r="Q102" s="253"/>
      <c r="R102" s="253"/>
      <c r="S102" s="253"/>
      <c r="T102" s="25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5" t="s">
        <v>244</v>
      </c>
      <c r="AU102" s="255" t="s">
        <v>86</v>
      </c>
      <c r="AV102" s="14" t="s">
        <v>86</v>
      </c>
      <c r="AW102" s="14" t="s">
        <v>33</v>
      </c>
      <c r="AX102" s="14" t="s">
        <v>73</v>
      </c>
      <c r="AY102" s="255" t="s">
        <v>233</v>
      </c>
    </row>
    <row r="103" s="15" customFormat="1">
      <c r="A103" s="15"/>
      <c r="B103" s="256"/>
      <c r="C103" s="257"/>
      <c r="D103" s="236" t="s">
        <v>244</v>
      </c>
      <c r="E103" s="258" t="s">
        <v>21</v>
      </c>
      <c r="F103" s="259" t="s">
        <v>247</v>
      </c>
      <c r="G103" s="257"/>
      <c r="H103" s="260">
        <v>5.25</v>
      </c>
      <c r="I103" s="261"/>
      <c r="J103" s="257"/>
      <c r="K103" s="257"/>
      <c r="L103" s="262"/>
      <c r="M103" s="263"/>
      <c r="N103" s="264"/>
      <c r="O103" s="264"/>
      <c r="P103" s="264"/>
      <c r="Q103" s="264"/>
      <c r="R103" s="264"/>
      <c r="S103" s="264"/>
      <c r="T103" s="26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T103" s="266" t="s">
        <v>244</v>
      </c>
      <c r="AU103" s="266" t="s">
        <v>86</v>
      </c>
      <c r="AV103" s="15" t="s">
        <v>240</v>
      </c>
      <c r="AW103" s="15" t="s">
        <v>33</v>
      </c>
      <c r="AX103" s="15" t="s">
        <v>80</v>
      </c>
      <c r="AY103" s="266" t="s">
        <v>233</v>
      </c>
    </row>
    <row r="104" s="2" customFormat="1" ht="44.25" customHeight="1">
      <c r="A104" s="41"/>
      <c r="B104" s="42"/>
      <c r="C104" s="216" t="s">
        <v>86</v>
      </c>
      <c r="D104" s="216" t="s">
        <v>235</v>
      </c>
      <c r="E104" s="217" t="s">
        <v>5429</v>
      </c>
      <c r="F104" s="218" t="s">
        <v>5430</v>
      </c>
      <c r="G104" s="219" t="s">
        <v>238</v>
      </c>
      <c r="H104" s="220">
        <v>56</v>
      </c>
      <c r="I104" s="221"/>
      <c r="J104" s="222">
        <f>ROUND(I104*H104,2)</f>
        <v>0</v>
      </c>
      <c r="K104" s="218" t="s">
        <v>239</v>
      </c>
      <c r="L104" s="47"/>
      <c r="M104" s="223" t="s">
        <v>21</v>
      </c>
      <c r="N104" s="224" t="s">
        <v>45</v>
      </c>
      <c r="O104" s="87"/>
      <c r="P104" s="225">
        <f>O104*H104</f>
        <v>0</v>
      </c>
      <c r="Q104" s="225">
        <v>3.0000000000000001E-05</v>
      </c>
      <c r="R104" s="225">
        <f>Q104*H104</f>
        <v>0.0016800000000000001</v>
      </c>
      <c r="S104" s="225">
        <v>0.091999999999999998</v>
      </c>
      <c r="T104" s="226">
        <f>S104*H104</f>
        <v>5.1520000000000001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240</v>
      </c>
      <c r="AT104" s="227" t="s">
        <v>235</v>
      </c>
      <c r="AU104" s="227" t="s">
        <v>86</v>
      </c>
      <c r="AY104" s="20" t="s">
        <v>233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86</v>
      </c>
      <c r="BK104" s="228">
        <f>ROUND(I104*H104,2)</f>
        <v>0</v>
      </c>
      <c r="BL104" s="20" t="s">
        <v>240</v>
      </c>
      <c r="BM104" s="227" t="s">
        <v>240</v>
      </c>
    </row>
    <row r="105" s="2" customFormat="1">
      <c r="A105" s="41"/>
      <c r="B105" s="42"/>
      <c r="C105" s="43"/>
      <c r="D105" s="229" t="s">
        <v>242</v>
      </c>
      <c r="E105" s="43"/>
      <c r="F105" s="230" t="s">
        <v>5431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242</v>
      </c>
      <c r="AU105" s="20" t="s">
        <v>86</v>
      </c>
    </row>
    <row r="106" s="14" customFormat="1">
      <c r="A106" s="14"/>
      <c r="B106" s="245"/>
      <c r="C106" s="246"/>
      <c r="D106" s="236" t="s">
        <v>244</v>
      </c>
      <c r="E106" s="247" t="s">
        <v>21</v>
      </c>
      <c r="F106" s="248" t="s">
        <v>5432</v>
      </c>
      <c r="G106" s="246"/>
      <c r="H106" s="249">
        <v>56</v>
      </c>
      <c r="I106" s="250"/>
      <c r="J106" s="246"/>
      <c r="K106" s="246"/>
      <c r="L106" s="251"/>
      <c r="M106" s="252"/>
      <c r="N106" s="253"/>
      <c r="O106" s="253"/>
      <c r="P106" s="253"/>
      <c r="Q106" s="253"/>
      <c r="R106" s="253"/>
      <c r="S106" s="253"/>
      <c r="T106" s="25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5" t="s">
        <v>244</v>
      </c>
      <c r="AU106" s="255" t="s">
        <v>86</v>
      </c>
      <c r="AV106" s="14" t="s">
        <v>86</v>
      </c>
      <c r="AW106" s="14" t="s">
        <v>33</v>
      </c>
      <c r="AX106" s="14" t="s">
        <v>73</v>
      </c>
      <c r="AY106" s="255" t="s">
        <v>233</v>
      </c>
    </row>
    <row r="107" s="15" customFormat="1">
      <c r="A107" s="15"/>
      <c r="B107" s="256"/>
      <c r="C107" s="257"/>
      <c r="D107" s="236" t="s">
        <v>244</v>
      </c>
      <c r="E107" s="258" t="s">
        <v>21</v>
      </c>
      <c r="F107" s="259" t="s">
        <v>247</v>
      </c>
      <c r="G107" s="257"/>
      <c r="H107" s="260">
        <v>56</v>
      </c>
      <c r="I107" s="261"/>
      <c r="J107" s="257"/>
      <c r="K107" s="257"/>
      <c r="L107" s="262"/>
      <c r="M107" s="263"/>
      <c r="N107" s="264"/>
      <c r="O107" s="264"/>
      <c r="P107" s="264"/>
      <c r="Q107" s="264"/>
      <c r="R107" s="264"/>
      <c r="S107" s="264"/>
      <c r="T107" s="26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66" t="s">
        <v>244</v>
      </c>
      <c r="AU107" s="266" t="s">
        <v>86</v>
      </c>
      <c r="AV107" s="15" t="s">
        <v>240</v>
      </c>
      <c r="AW107" s="15" t="s">
        <v>33</v>
      </c>
      <c r="AX107" s="15" t="s">
        <v>80</v>
      </c>
      <c r="AY107" s="266" t="s">
        <v>233</v>
      </c>
    </row>
    <row r="108" s="2" customFormat="1" ht="44.25" customHeight="1">
      <c r="A108" s="41"/>
      <c r="B108" s="42"/>
      <c r="C108" s="216" t="s">
        <v>117</v>
      </c>
      <c r="D108" s="216" t="s">
        <v>235</v>
      </c>
      <c r="E108" s="217" t="s">
        <v>325</v>
      </c>
      <c r="F108" s="218" t="s">
        <v>326</v>
      </c>
      <c r="G108" s="219" t="s">
        <v>238</v>
      </c>
      <c r="H108" s="220">
        <v>45</v>
      </c>
      <c r="I108" s="221"/>
      <c r="J108" s="222">
        <f>ROUND(I108*H108,2)</f>
        <v>0</v>
      </c>
      <c r="K108" s="218" t="s">
        <v>239</v>
      </c>
      <c r="L108" s="47"/>
      <c r="M108" s="223" t="s">
        <v>21</v>
      </c>
      <c r="N108" s="224" t="s">
        <v>45</v>
      </c>
      <c r="O108" s="87"/>
      <c r="P108" s="225">
        <f>O108*H108</f>
        <v>0</v>
      </c>
      <c r="Q108" s="225">
        <v>4.0000000000000003E-05</v>
      </c>
      <c r="R108" s="225">
        <f>Q108*H108</f>
        <v>0.0018000000000000002</v>
      </c>
      <c r="S108" s="225">
        <v>0.11500000000000001</v>
      </c>
      <c r="T108" s="226">
        <f>S108*H108</f>
        <v>5.1749999999999998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240</v>
      </c>
      <c r="AT108" s="227" t="s">
        <v>235</v>
      </c>
      <c r="AU108" s="227" t="s">
        <v>86</v>
      </c>
      <c r="AY108" s="20" t="s">
        <v>233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86</v>
      </c>
      <c r="BK108" s="228">
        <f>ROUND(I108*H108,2)</f>
        <v>0</v>
      </c>
      <c r="BL108" s="20" t="s">
        <v>240</v>
      </c>
      <c r="BM108" s="227" t="s">
        <v>276</v>
      </c>
    </row>
    <row r="109" s="2" customFormat="1">
      <c r="A109" s="41"/>
      <c r="B109" s="42"/>
      <c r="C109" s="43"/>
      <c r="D109" s="229" t="s">
        <v>242</v>
      </c>
      <c r="E109" s="43"/>
      <c r="F109" s="230" t="s">
        <v>328</v>
      </c>
      <c r="G109" s="43"/>
      <c r="H109" s="43"/>
      <c r="I109" s="231"/>
      <c r="J109" s="43"/>
      <c r="K109" s="43"/>
      <c r="L109" s="47"/>
      <c r="M109" s="232"/>
      <c r="N109" s="233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242</v>
      </c>
      <c r="AU109" s="20" t="s">
        <v>86</v>
      </c>
    </row>
    <row r="110" s="2" customFormat="1" ht="44.25" customHeight="1">
      <c r="A110" s="41"/>
      <c r="B110" s="42"/>
      <c r="C110" s="216" t="s">
        <v>240</v>
      </c>
      <c r="D110" s="216" t="s">
        <v>235</v>
      </c>
      <c r="E110" s="217" t="s">
        <v>5433</v>
      </c>
      <c r="F110" s="218" t="s">
        <v>5434</v>
      </c>
      <c r="G110" s="219" t="s">
        <v>238</v>
      </c>
      <c r="H110" s="220">
        <v>37.332999999999998</v>
      </c>
      <c r="I110" s="221"/>
      <c r="J110" s="222">
        <f>ROUND(I110*H110,2)</f>
        <v>0</v>
      </c>
      <c r="K110" s="218" t="s">
        <v>239</v>
      </c>
      <c r="L110" s="47"/>
      <c r="M110" s="223" t="s">
        <v>21</v>
      </c>
      <c r="N110" s="224" t="s">
        <v>45</v>
      </c>
      <c r="O110" s="87"/>
      <c r="P110" s="225">
        <f>O110*H110</f>
        <v>0</v>
      </c>
      <c r="Q110" s="225">
        <v>8.0000000000000007E-05</v>
      </c>
      <c r="R110" s="225">
        <f>Q110*H110</f>
        <v>0.00298664</v>
      </c>
      <c r="S110" s="225">
        <v>0.23000000000000001</v>
      </c>
      <c r="T110" s="226">
        <f>S110*H110</f>
        <v>8.5865899999999993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240</v>
      </c>
      <c r="AT110" s="227" t="s">
        <v>235</v>
      </c>
      <c r="AU110" s="227" t="s">
        <v>86</v>
      </c>
      <c r="AY110" s="20" t="s">
        <v>233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86</v>
      </c>
      <c r="BK110" s="228">
        <f>ROUND(I110*H110,2)</f>
        <v>0</v>
      </c>
      <c r="BL110" s="20" t="s">
        <v>240</v>
      </c>
      <c r="BM110" s="227" t="s">
        <v>289</v>
      </c>
    </row>
    <row r="111" s="2" customFormat="1">
      <c r="A111" s="41"/>
      <c r="B111" s="42"/>
      <c r="C111" s="43"/>
      <c r="D111" s="229" t="s">
        <v>242</v>
      </c>
      <c r="E111" s="43"/>
      <c r="F111" s="230" t="s">
        <v>5435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242</v>
      </c>
      <c r="AU111" s="20" t="s">
        <v>86</v>
      </c>
    </row>
    <row r="112" s="14" customFormat="1">
      <c r="A112" s="14"/>
      <c r="B112" s="245"/>
      <c r="C112" s="246"/>
      <c r="D112" s="236" t="s">
        <v>244</v>
      </c>
      <c r="E112" s="247" t="s">
        <v>21</v>
      </c>
      <c r="F112" s="248" t="s">
        <v>5436</v>
      </c>
      <c r="G112" s="246"/>
      <c r="H112" s="249">
        <v>37.332999999999998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244</v>
      </c>
      <c r="AU112" s="255" t="s">
        <v>86</v>
      </c>
      <c r="AV112" s="14" t="s">
        <v>86</v>
      </c>
      <c r="AW112" s="14" t="s">
        <v>33</v>
      </c>
      <c r="AX112" s="14" t="s">
        <v>73</v>
      </c>
      <c r="AY112" s="255" t="s">
        <v>233</v>
      </c>
    </row>
    <row r="113" s="15" customFormat="1">
      <c r="A113" s="15"/>
      <c r="B113" s="256"/>
      <c r="C113" s="257"/>
      <c r="D113" s="236" t="s">
        <v>244</v>
      </c>
      <c r="E113" s="258" t="s">
        <v>21</v>
      </c>
      <c r="F113" s="259" t="s">
        <v>247</v>
      </c>
      <c r="G113" s="257"/>
      <c r="H113" s="260">
        <v>37.332999999999998</v>
      </c>
      <c r="I113" s="261"/>
      <c r="J113" s="257"/>
      <c r="K113" s="257"/>
      <c r="L113" s="262"/>
      <c r="M113" s="263"/>
      <c r="N113" s="264"/>
      <c r="O113" s="264"/>
      <c r="P113" s="264"/>
      <c r="Q113" s="264"/>
      <c r="R113" s="264"/>
      <c r="S113" s="264"/>
      <c r="T113" s="26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6" t="s">
        <v>244</v>
      </c>
      <c r="AU113" s="266" t="s">
        <v>86</v>
      </c>
      <c r="AV113" s="15" t="s">
        <v>240</v>
      </c>
      <c r="AW113" s="15" t="s">
        <v>33</v>
      </c>
      <c r="AX113" s="15" t="s">
        <v>80</v>
      </c>
      <c r="AY113" s="266" t="s">
        <v>233</v>
      </c>
    </row>
    <row r="114" s="2" customFormat="1" ht="55.5" customHeight="1">
      <c r="A114" s="41"/>
      <c r="B114" s="42"/>
      <c r="C114" s="216" t="s">
        <v>270</v>
      </c>
      <c r="D114" s="216" t="s">
        <v>235</v>
      </c>
      <c r="E114" s="217" t="s">
        <v>5437</v>
      </c>
      <c r="F114" s="218" t="s">
        <v>5438</v>
      </c>
      <c r="G114" s="219" t="s">
        <v>250</v>
      </c>
      <c r="H114" s="220">
        <v>149.98500000000001</v>
      </c>
      <c r="I114" s="221"/>
      <c r="J114" s="222">
        <f>ROUND(I114*H114,2)</f>
        <v>0</v>
      </c>
      <c r="K114" s="218" t="s">
        <v>239</v>
      </c>
      <c r="L114" s="47"/>
      <c r="M114" s="223" t="s">
        <v>21</v>
      </c>
      <c r="N114" s="224" t="s">
        <v>45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240</v>
      </c>
      <c r="AT114" s="227" t="s">
        <v>235</v>
      </c>
      <c r="AU114" s="227" t="s">
        <v>86</v>
      </c>
      <c r="AY114" s="20" t="s">
        <v>233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86</v>
      </c>
      <c r="BK114" s="228">
        <f>ROUND(I114*H114,2)</f>
        <v>0</v>
      </c>
      <c r="BL114" s="20" t="s">
        <v>240</v>
      </c>
      <c r="BM114" s="227" t="s">
        <v>302</v>
      </c>
    </row>
    <row r="115" s="2" customFormat="1">
      <c r="A115" s="41"/>
      <c r="B115" s="42"/>
      <c r="C115" s="43"/>
      <c r="D115" s="229" t="s">
        <v>242</v>
      </c>
      <c r="E115" s="43"/>
      <c r="F115" s="230" t="s">
        <v>5439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242</v>
      </c>
      <c r="AU115" s="20" t="s">
        <v>86</v>
      </c>
    </row>
    <row r="116" s="14" customFormat="1">
      <c r="A116" s="14"/>
      <c r="B116" s="245"/>
      <c r="C116" s="246"/>
      <c r="D116" s="236" t="s">
        <v>244</v>
      </c>
      <c r="E116" s="247" t="s">
        <v>21</v>
      </c>
      <c r="F116" s="248" t="s">
        <v>5440</v>
      </c>
      <c r="G116" s="246"/>
      <c r="H116" s="249">
        <v>149.98500000000001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244</v>
      </c>
      <c r="AU116" s="255" t="s">
        <v>86</v>
      </c>
      <c r="AV116" s="14" t="s">
        <v>86</v>
      </c>
      <c r="AW116" s="14" t="s">
        <v>33</v>
      </c>
      <c r="AX116" s="14" t="s">
        <v>73</v>
      </c>
      <c r="AY116" s="255" t="s">
        <v>233</v>
      </c>
    </row>
    <row r="117" s="15" customFormat="1">
      <c r="A117" s="15"/>
      <c r="B117" s="256"/>
      <c r="C117" s="257"/>
      <c r="D117" s="236" t="s">
        <v>244</v>
      </c>
      <c r="E117" s="258" t="s">
        <v>21</v>
      </c>
      <c r="F117" s="259" t="s">
        <v>247</v>
      </c>
      <c r="G117" s="257"/>
      <c r="H117" s="260">
        <v>149.98500000000001</v>
      </c>
      <c r="I117" s="261"/>
      <c r="J117" s="257"/>
      <c r="K117" s="257"/>
      <c r="L117" s="262"/>
      <c r="M117" s="263"/>
      <c r="N117" s="264"/>
      <c r="O117" s="264"/>
      <c r="P117" s="264"/>
      <c r="Q117" s="264"/>
      <c r="R117" s="264"/>
      <c r="S117" s="264"/>
      <c r="T117" s="26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6" t="s">
        <v>244</v>
      </c>
      <c r="AU117" s="266" t="s">
        <v>86</v>
      </c>
      <c r="AV117" s="15" t="s">
        <v>240</v>
      </c>
      <c r="AW117" s="15" t="s">
        <v>33</v>
      </c>
      <c r="AX117" s="15" t="s">
        <v>80</v>
      </c>
      <c r="AY117" s="266" t="s">
        <v>233</v>
      </c>
    </row>
    <row r="118" s="2" customFormat="1" ht="21.75" customHeight="1">
      <c r="A118" s="41"/>
      <c r="B118" s="42"/>
      <c r="C118" s="267" t="s">
        <v>276</v>
      </c>
      <c r="D118" s="267" t="s">
        <v>297</v>
      </c>
      <c r="E118" s="268" t="s">
        <v>5441</v>
      </c>
      <c r="F118" s="269" t="s">
        <v>5442</v>
      </c>
      <c r="G118" s="270" t="s">
        <v>279</v>
      </c>
      <c r="H118" s="271">
        <v>3.1499999999999999</v>
      </c>
      <c r="I118" s="272"/>
      <c r="J118" s="273">
        <f>ROUND(I118*H118,2)</f>
        <v>0</v>
      </c>
      <c r="K118" s="269" t="s">
        <v>239</v>
      </c>
      <c r="L118" s="274"/>
      <c r="M118" s="275" t="s">
        <v>21</v>
      </c>
      <c r="N118" s="276" t="s">
        <v>45</v>
      </c>
      <c r="O118" s="87"/>
      <c r="P118" s="225">
        <f>O118*H118</f>
        <v>0</v>
      </c>
      <c r="Q118" s="225">
        <v>1</v>
      </c>
      <c r="R118" s="225">
        <f>Q118*H118</f>
        <v>3.1499999999999999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289</v>
      </c>
      <c r="AT118" s="227" t="s">
        <v>297</v>
      </c>
      <c r="AU118" s="227" t="s">
        <v>86</v>
      </c>
      <c r="AY118" s="20" t="s">
        <v>233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86</v>
      </c>
      <c r="BK118" s="228">
        <f>ROUND(I118*H118,2)</f>
        <v>0</v>
      </c>
      <c r="BL118" s="20" t="s">
        <v>240</v>
      </c>
      <c r="BM118" s="227" t="s">
        <v>371</v>
      </c>
    </row>
    <row r="119" s="14" customFormat="1">
      <c r="A119" s="14"/>
      <c r="B119" s="245"/>
      <c r="C119" s="246"/>
      <c r="D119" s="236" t="s">
        <v>244</v>
      </c>
      <c r="E119" s="247" t="s">
        <v>21</v>
      </c>
      <c r="F119" s="248" t="s">
        <v>5443</v>
      </c>
      <c r="G119" s="246"/>
      <c r="H119" s="249">
        <v>3.1499999999999999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244</v>
      </c>
      <c r="AU119" s="255" t="s">
        <v>86</v>
      </c>
      <c r="AV119" s="14" t="s">
        <v>86</v>
      </c>
      <c r="AW119" s="14" t="s">
        <v>33</v>
      </c>
      <c r="AX119" s="14" t="s">
        <v>73</v>
      </c>
      <c r="AY119" s="255" t="s">
        <v>233</v>
      </c>
    </row>
    <row r="120" s="15" customFormat="1">
      <c r="A120" s="15"/>
      <c r="B120" s="256"/>
      <c r="C120" s="257"/>
      <c r="D120" s="236" t="s">
        <v>244</v>
      </c>
      <c r="E120" s="258" t="s">
        <v>21</v>
      </c>
      <c r="F120" s="259" t="s">
        <v>247</v>
      </c>
      <c r="G120" s="257"/>
      <c r="H120" s="260">
        <v>3.1499999999999999</v>
      </c>
      <c r="I120" s="261"/>
      <c r="J120" s="257"/>
      <c r="K120" s="257"/>
      <c r="L120" s="262"/>
      <c r="M120" s="263"/>
      <c r="N120" s="264"/>
      <c r="O120" s="264"/>
      <c r="P120" s="264"/>
      <c r="Q120" s="264"/>
      <c r="R120" s="264"/>
      <c r="S120" s="264"/>
      <c r="T120" s="26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6" t="s">
        <v>244</v>
      </c>
      <c r="AU120" s="266" t="s">
        <v>86</v>
      </c>
      <c r="AV120" s="15" t="s">
        <v>240</v>
      </c>
      <c r="AW120" s="15" t="s">
        <v>33</v>
      </c>
      <c r="AX120" s="15" t="s">
        <v>80</v>
      </c>
      <c r="AY120" s="266" t="s">
        <v>233</v>
      </c>
    </row>
    <row r="121" s="2" customFormat="1" ht="24.15" customHeight="1">
      <c r="A121" s="41"/>
      <c r="B121" s="42"/>
      <c r="C121" s="216" t="s">
        <v>284</v>
      </c>
      <c r="D121" s="216" t="s">
        <v>235</v>
      </c>
      <c r="E121" s="217" t="s">
        <v>5444</v>
      </c>
      <c r="F121" s="218" t="s">
        <v>5445</v>
      </c>
      <c r="G121" s="219" t="s">
        <v>238</v>
      </c>
      <c r="H121" s="220">
        <v>348</v>
      </c>
      <c r="I121" s="221"/>
      <c r="J121" s="222">
        <f>ROUND(I121*H121,2)</f>
        <v>0</v>
      </c>
      <c r="K121" s="218" t="s">
        <v>239</v>
      </c>
      <c r="L121" s="47"/>
      <c r="M121" s="223" t="s">
        <v>21</v>
      </c>
      <c r="N121" s="224" t="s">
        <v>45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240</v>
      </c>
      <c r="AT121" s="227" t="s">
        <v>235</v>
      </c>
      <c r="AU121" s="227" t="s">
        <v>86</v>
      </c>
      <c r="AY121" s="20" t="s">
        <v>233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86</v>
      </c>
      <c r="BK121" s="228">
        <f>ROUND(I121*H121,2)</f>
        <v>0</v>
      </c>
      <c r="BL121" s="20" t="s">
        <v>240</v>
      </c>
      <c r="BM121" s="227" t="s">
        <v>383</v>
      </c>
    </row>
    <row r="122" s="2" customFormat="1">
      <c r="A122" s="41"/>
      <c r="B122" s="42"/>
      <c r="C122" s="43"/>
      <c r="D122" s="229" t="s">
        <v>242</v>
      </c>
      <c r="E122" s="43"/>
      <c r="F122" s="230" t="s">
        <v>5446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242</v>
      </c>
      <c r="AU122" s="20" t="s">
        <v>86</v>
      </c>
    </row>
    <row r="123" s="14" customFormat="1">
      <c r="A123" s="14"/>
      <c r="B123" s="245"/>
      <c r="C123" s="246"/>
      <c r="D123" s="236" t="s">
        <v>244</v>
      </c>
      <c r="E123" s="247" t="s">
        <v>21</v>
      </c>
      <c r="F123" s="248" t="s">
        <v>5447</v>
      </c>
      <c r="G123" s="246"/>
      <c r="H123" s="249">
        <v>348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244</v>
      </c>
      <c r="AU123" s="255" t="s">
        <v>86</v>
      </c>
      <c r="AV123" s="14" t="s">
        <v>86</v>
      </c>
      <c r="AW123" s="14" t="s">
        <v>33</v>
      </c>
      <c r="AX123" s="14" t="s">
        <v>73</v>
      </c>
      <c r="AY123" s="255" t="s">
        <v>233</v>
      </c>
    </row>
    <row r="124" s="15" customFormat="1">
      <c r="A124" s="15"/>
      <c r="B124" s="256"/>
      <c r="C124" s="257"/>
      <c r="D124" s="236" t="s">
        <v>244</v>
      </c>
      <c r="E124" s="258" t="s">
        <v>21</v>
      </c>
      <c r="F124" s="259" t="s">
        <v>247</v>
      </c>
      <c r="G124" s="257"/>
      <c r="H124" s="260">
        <v>348</v>
      </c>
      <c r="I124" s="261"/>
      <c r="J124" s="257"/>
      <c r="K124" s="257"/>
      <c r="L124" s="262"/>
      <c r="M124" s="263"/>
      <c r="N124" s="264"/>
      <c r="O124" s="264"/>
      <c r="P124" s="264"/>
      <c r="Q124" s="264"/>
      <c r="R124" s="264"/>
      <c r="S124" s="264"/>
      <c r="T124" s="26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66" t="s">
        <v>244</v>
      </c>
      <c r="AU124" s="266" t="s">
        <v>86</v>
      </c>
      <c r="AV124" s="15" t="s">
        <v>240</v>
      </c>
      <c r="AW124" s="15" t="s">
        <v>33</v>
      </c>
      <c r="AX124" s="15" t="s">
        <v>80</v>
      </c>
      <c r="AY124" s="266" t="s">
        <v>233</v>
      </c>
    </row>
    <row r="125" s="2" customFormat="1" ht="37.8" customHeight="1">
      <c r="A125" s="41"/>
      <c r="B125" s="42"/>
      <c r="C125" s="216" t="s">
        <v>289</v>
      </c>
      <c r="D125" s="216" t="s">
        <v>235</v>
      </c>
      <c r="E125" s="217" t="s">
        <v>5448</v>
      </c>
      <c r="F125" s="218" t="s">
        <v>5449</v>
      </c>
      <c r="G125" s="219" t="s">
        <v>250</v>
      </c>
      <c r="H125" s="220">
        <v>25.710000000000001</v>
      </c>
      <c r="I125" s="221"/>
      <c r="J125" s="222">
        <f>ROUND(I125*H125,2)</f>
        <v>0</v>
      </c>
      <c r="K125" s="218" t="s">
        <v>239</v>
      </c>
      <c r="L125" s="47"/>
      <c r="M125" s="223" t="s">
        <v>21</v>
      </c>
      <c r="N125" s="224" t="s">
        <v>45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240</v>
      </c>
      <c r="AT125" s="227" t="s">
        <v>235</v>
      </c>
      <c r="AU125" s="227" t="s">
        <v>86</v>
      </c>
      <c r="AY125" s="20" t="s">
        <v>233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86</v>
      </c>
      <c r="BK125" s="228">
        <f>ROUND(I125*H125,2)</f>
        <v>0</v>
      </c>
      <c r="BL125" s="20" t="s">
        <v>240</v>
      </c>
      <c r="BM125" s="227" t="s">
        <v>394</v>
      </c>
    </row>
    <row r="126" s="2" customFormat="1">
      <c r="A126" s="41"/>
      <c r="B126" s="42"/>
      <c r="C126" s="43"/>
      <c r="D126" s="229" t="s">
        <v>242</v>
      </c>
      <c r="E126" s="43"/>
      <c r="F126" s="230" t="s">
        <v>5450</v>
      </c>
      <c r="G126" s="43"/>
      <c r="H126" s="43"/>
      <c r="I126" s="231"/>
      <c r="J126" s="43"/>
      <c r="K126" s="43"/>
      <c r="L126" s="47"/>
      <c r="M126" s="232"/>
      <c r="N126" s="233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242</v>
      </c>
      <c r="AU126" s="20" t="s">
        <v>86</v>
      </c>
    </row>
    <row r="127" s="14" customFormat="1">
      <c r="A127" s="14"/>
      <c r="B127" s="245"/>
      <c r="C127" s="246"/>
      <c r="D127" s="236" t="s">
        <v>244</v>
      </c>
      <c r="E127" s="247" t="s">
        <v>21</v>
      </c>
      <c r="F127" s="248" t="s">
        <v>5451</v>
      </c>
      <c r="G127" s="246"/>
      <c r="H127" s="249">
        <v>10.710000000000001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244</v>
      </c>
      <c r="AU127" s="255" t="s">
        <v>86</v>
      </c>
      <c r="AV127" s="14" t="s">
        <v>86</v>
      </c>
      <c r="AW127" s="14" t="s">
        <v>33</v>
      </c>
      <c r="AX127" s="14" t="s">
        <v>73</v>
      </c>
      <c r="AY127" s="255" t="s">
        <v>233</v>
      </c>
    </row>
    <row r="128" s="14" customFormat="1">
      <c r="A128" s="14"/>
      <c r="B128" s="245"/>
      <c r="C128" s="246"/>
      <c r="D128" s="236" t="s">
        <v>244</v>
      </c>
      <c r="E128" s="247" t="s">
        <v>21</v>
      </c>
      <c r="F128" s="248" t="s">
        <v>5452</v>
      </c>
      <c r="G128" s="246"/>
      <c r="H128" s="249">
        <v>15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244</v>
      </c>
      <c r="AU128" s="255" t="s">
        <v>86</v>
      </c>
      <c r="AV128" s="14" t="s">
        <v>86</v>
      </c>
      <c r="AW128" s="14" t="s">
        <v>33</v>
      </c>
      <c r="AX128" s="14" t="s">
        <v>73</v>
      </c>
      <c r="AY128" s="255" t="s">
        <v>233</v>
      </c>
    </row>
    <row r="129" s="15" customFormat="1">
      <c r="A129" s="15"/>
      <c r="B129" s="256"/>
      <c r="C129" s="257"/>
      <c r="D129" s="236" t="s">
        <v>244</v>
      </c>
      <c r="E129" s="258" t="s">
        <v>21</v>
      </c>
      <c r="F129" s="259" t="s">
        <v>5453</v>
      </c>
      <c r="G129" s="257"/>
      <c r="H129" s="260">
        <v>25.710000000000001</v>
      </c>
      <c r="I129" s="261"/>
      <c r="J129" s="257"/>
      <c r="K129" s="257"/>
      <c r="L129" s="262"/>
      <c r="M129" s="263"/>
      <c r="N129" s="264"/>
      <c r="O129" s="264"/>
      <c r="P129" s="264"/>
      <c r="Q129" s="264"/>
      <c r="R129" s="264"/>
      <c r="S129" s="264"/>
      <c r="T129" s="26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6" t="s">
        <v>244</v>
      </c>
      <c r="AU129" s="266" t="s">
        <v>86</v>
      </c>
      <c r="AV129" s="15" t="s">
        <v>240</v>
      </c>
      <c r="AW129" s="15" t="s">
        <v>33</v>
      </c>
      <c r="AX129" s="15" t="s">
        <v>80</v>
      </c>
      <c r="AY129" s="266" t="s">
        <v>233</v>
      </c>
    </row>
    <row r="130" s="2" customFormat="1" ht="37.8" customHeight="1">
      <c r="A130" s="41"/>
      <c r="B130" s="42"/>
      <c r="C130" s="216" t="s">
        <v>296</v>
      </c>
      <c r="D130" s="216" t="s">
        <v>235</v>
      </c>
      <c r="E130" s="217" t="s">
        <v>5454</v>
      </c>
      <c r="F130" s="218" t="s">
        <v>5455</v>
      </c>
      <c r="G130" s="219" t="s">
        <v>250</v>
      </c>
      <c r="H130" s="220">
        <v>244</v>
      </c>
      <c r="I130" s="221"/>
      <c r="J130" s="222">
        <f>ROUND(I130*H130,2)</f>
        <v>0</v>
      </c>
      <c r="K130" s="218" t="s">
        <v>239</v>
      </c>
      <c r="L130" s="47"/>
      <c r="M130" s="223" t="s">
        <v>21</v>
      </c>
      <c r="N130" s="224" t="s">
        <v>45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240</v>
      </c>
      <c r="AT130" s="227" t="s">
        <v>235</v>
      </c>
      <c r="AU130" s="227" t="s">
        <v>86</v>
      </c>
      <c r="AY130" s="20" t="s">
        <v>233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86</v>
      </c>
      <c r="BK130" s="228">
        <f>ROUND(I130*H130,2)</f>
        <v>0</v>
      </c>
      <c r="BL130" s="20" t="s">
        <v>240</v>
      </c>
      <c r="BM130" s="227" t="s">
        <v>405</v>
      </c>
    </row>
    <row r="131" s="2" customFormat="1">
      <c r="A131" s="41"/>
      <c r="B131" s="42"/>
      <c r="C131" s="43"/>
      <c r="D131" s="229" t="s">
        <v>242</v>
      </c>
      <c r="E131" s="43"/>
      <c r="F131" s="230" t="s">
        <v>5456</v>
      </c>
      <c r="G131" s="43"/>
      <c r="H131" s="43"/>
      <c r="I131" s="231"/>
      <c r="J131" s="43"/>
      <c r="K131" s="43"/>
      <c r="L131" s="47"/>
      <c r="M131" s="232"/>
      <c r="N131" s="233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242</v>
      </c>
      <c r="AU131" s="20" t="s">
        <v>86</v>
      </c>
    </row>
    <row r="132" s="14" customFormat="1">
      <c r="A132" s="14"/>
      <c r="B132" s="245"/>
      <c r="C132" s="246"/>
      <c r="D132" s="236" t="s">
        <v>244</v>
      </c>
      <c r="E132" s="247" t="s">
        <v>21</v>
      </c>
      <c r="F132" s="248" t="s">
        <v>5457</v>
      </c>
      <c r="G132" s="246"/>
      <c r="H132" s="249">
        <v>244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244</v>
      </c>
      <c r="AU132" s="255" t="s">
        <v>86</v>
      </c>
      <c r="AV132" s="14" t="s">
        <v>86</v>
      </c>
      <c r="AW132" s="14" t="s">
        <v>33</v>
      </c>
      <c r="AX132" s="14" t="s">
        <v>73</v>
      </c>
      <c r="AY132" s="255" t="s">
        <v>233</v>
      </c>
    </row>
    <row r="133" s="15" customFormat="1">
      <c r="A133" s="15"/>
      <c r="B133" s="256"/>
      <c r="C133" s="257"/>
      <c r="D133" s="236" t="s">
        <v>244</v>
      </c>
      <c r="E133" s="258" t="s">
        <v>21</v>
      </c>
      <c r="F133" s="259" t="s">
        <v>247</v>
      </c>
      <c r="G133" s="257"/>
      <c r="H133" s="260">
        <v>244</v>
      </c>
      <c r="I133" s="261"/>
      <c r="J133" s="257"/>
      <c r="K133" s="257"/>
      <c r="L133" s="262"/>
      <c r="M133" s="263"/>
      <c r="N133" s="264"/>
      <c r="O133" s="264"/>
      <c r="P133" s="264"/>
      <c r="Q133" s="264"/>
      <c r="R133" s="264"/>
      <c r="S133" s="264"/>
      <c r="T133" s="26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66" t="s">
        <v>244</v>
      </c>
      <c r="AU133" s="266" t="s">
        <v>86</v>
      </c>
      <c r="AV133" s="15" t="s">
        <v>240</v>
      </c>
      <c r="AW133" s="15" t="s">
        <v>33</v>
      </c>
      <c r="AX133" s="15" t="s">
        <v>80</v>
      </c>
      <c r="AY133" s="266" t="s">
        <v>233</v>
      </c>
    </row>
    <row r="134" s="2" customFormat="1" ht="62.7" customHeight="1">
      <c r="A134" s="41"/>
      <c r="B134" s="42"/>
      <c r="C134" s="216" t="s">
        <v>302</v>
      </c>
      <c r="D134" s="216" t="s">
        <v>235</v>
      </c>
      <c r="E134" s="217" t="s">
        <v>262</v>
      </c>
      <c r="F134" s="218" t="s">
        <v>263</v>
      </c>
      <c r="G134" s="219" t="s">
        <v>250</v>
      </c>
      <c r="H134" s="220">
        <v>339.31</v>
      </c>
      <c r="I134" s="221"/>
      <c r="J134" s="222">
        <f>ROUND(I134*H134,2)</f>
        <v>0</v>
      </c>
      <c r="K134" s="218" t="s">
        <v>239</v>
      </c>
      <c r="L134" s="47"/>
      <c r="M134" s="223" t="s">
        <v>21</v>
      </c>
      <c r="N134" s="224" t="s">
        <v>45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240</v>
      </c>
      <c r="AT134" s="227" t="s">
        <v>235</v>
      </c>
      <c r="AU134" s="227" t="s">
        <v>86</v>
      </c>
      <c r="AY134" s="20" t="s">
        <v>233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86</v>
      </c>
      <c r="BK134" s="228">
        <f>ROUND(I134*H134,2)</f>
        <v>0</v>
      </c>
      <c r="BL134" s="20" t="s">
        <v>240</v>
      </c>
      <c r="BM134" s="227" t="s">
        <v>415</v>
      </c>
    </row>
    <row r="135" s="2" customFormat="1">
      <c r="A135" s="41"/>
      <c r="B135" s="42"/>
      <c r="C135" s="43"/>
      <c r="D135" s="229" t="s">
        <v>242</v>
      </c>
      <c r="E135" s="43"/>
      <c r="F135" s="230" t="s">
        <v>265</v>
      </c>
      <c r="G135" s="43"/>
      <c r="H135" s="43"/>
      <c r="I135" s="231"/>
      <c r="J135" s="43"/>
      <c r="K135" s="43"/>
      <c r="L135" s="47"/>
      <c r="M135" s="232"/>
      <c r="N135" s="233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242</v>
      </c>
      <c r="AU135" s="20" t="s">
        <v>86</v>
      </c>
    </row>
    <row r="136" s="14" customFormat="1">
      <c r="A136" s="14"/>
      <c r="B136" s="245"/>
      <c r="C136" s="246"/>
      <c r="D136" s="236" t="s">
        <v>244</v>
      </c>
      <c r="E136" s="247" t="s">
        <v>21</v>
      </c>
      <c r="F136" s="248" t="s">
        <v>5458</v>
      </c>
      <c r="G136" s="246"/>
      <c r="H136" s="249">
        <v>10.710000000000001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244</v>
      </c>
      <c r="AU136" s="255" t="s">
        <v>86</v>
      </c>
      <c r="AV136" s="14" t="s">
        <v>86</v>
      </c>
      <c r="AW136" s="14" t="s">
        <v>33</v>
      </c>
      <c r="AX136" s="14" t="s">
        <v>73</v>
      </c>
      <c r="AY136" s="255" t="s">
        <v>233</v>
      </c>
    </row>
    <row r="137" s="14" customFormat="1">
      <c r="A137" s="14"/>
      <c r="B137" s="245"/>
      <c r="C137" s="246"/>
      <c r="D137" s="236" t="s">
        <v>244</v>
      </c>
      <c r="E137" s="247" t="s">
        <v>21</v>
      </c>
      <c r="F137" s="248" t="s">
        <v>5459</v>
      </c>
      <c r="G137" s="246"/>
      <c r="H137" s="249">
        <v>244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244</v>
      </c>
      <c r="AU137" s="255" t="s">
        <v>86</v>
      </c>
      <c r="AV137" s="14" t="s">
        <v>86</v>
      </c>
      <c r="AW137" s="14" t="s">
        <v>33</v>
      </c>
      <c r="AX137" s="14" t="s">
        <v>73</v>
      </c>
      <c r="AY137" s="255" t="s">
        <v>233</v>
      </c>
    </row>
    <row r="138" s="14" customFormat="1">
      <c r="A138" s="14"/>
      <c r="B138" s="245"/>
      <c r="C138" s="246"/>
      <c r="D138" s="236" t="s">
        <v>244</v>
      </c>
      <c r="E138" s="247" t="s">
        <v>21</v>
      </c>
      <c r="F138" s="248" t="s">
        <v>5460</v>
      </c>
      <c r="G138" s="246"/>
      <c r="H138" s="249">
        <v>69.599999999999994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244</v>
      </c>
      <c r="AU138" s="255" t="s">
        <v>86</v>
      </c>
      <c r="AV138" s="14" t="s">
        <v>86</v>
      </c>
      <c r="AW138" s="14" t="s">
        <v>33</v>
      </c>
      <c r="AX138" s="14" t="s">
        <v>73</v>
      </c>
      <c r="AY138" s="255" t="s">
        <v>233</v>
      </c>
    </row>
    <row r="139" s="14" customFormat="1">
      <c r="A139" s="14"/>
      <c r="B139" s="245"/>
      <c r="C139" s="246"/>
      <c r="D139" s="236" t="s">
        <v>244</v>
      </c>
      <c r="E139" s="247" t="s">
        <v>21</v>
      </c>
      <c r="F139" s="248" t="s">
        <v>5461</v>
      </c>
      <c r="G139" s="246"/>
      <c r="H139" s="249">
        <v>15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244</v>
      </c>
      <c r="AU139" s="255" t="s">
        <v>86</v>
      </c>
      <c r="AV139" s="14" t="s">
        <v>86</v>
      </c>
      <c r="AW139" s="14" t="s">
        <v>33</v>
      </c>
      <c r="AX139" s="14" t="s">
        <v>73</v>
      </c>
      <c r="AY139" s="255" t="s">
        <v>233</v>
      </c>
    </row>
    <row r="140" s="15" customFormat="1">
      <c r="A140" s="15"/>
      <c r="B140" s="256"/>
      <c r="C140" s="257"/>
      <c r="D140" s="236" t="s">
        <v>244</v>
      </c>
      <c r="E140" s="258" t="s">
        <v>21</v>
      </c>
      <c r="F140" s="259" t="s">
        <v>5453</v>
      </c>
      <c r="G140" s="257"/>
      <c r="H140" s="260">
        <v>339.31</v>
      </c>
      <c r="I140" s="261"/>
      <c r="J140" s="257"/>
      <c r="K140" s="257"/>
      <c r="L140" s="262"/>
      <c r="M140" s="263"/>
      <c r="N140" s="264"/>
      <c r="O140" s="264"/>
      <c r="P140" s="264"/>
      <c r="Q140" s="264"/>
      <c r="R140" s="264"/>
      <c r="S140" s="264"/>
      <c r="T140" s="26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6" t="s">
        <v>244</v>
      </c>
      <c r="AU140" s="266" t="s">
        <v>86</v>
      </c>
      <c r="AV140" s="15" t="s">
        <v>240</v>
      </c>
      <c r="AW140" s="15" t="s">
        <v>33</v>
      </c>
      <c r="AX140" s="15" t="s">
        <v>80</v>
      </c>
      <c r="AY140" s="266" t="s">
        <v>233</v>
      </c>
    </row>
    <row r="141" s="2" customFormat="1" ht="49.05" customHeight="1">
      <c r="A141" s="41"/>
      <c r="B141" s="42"/>
      <c r="C141" s="216" t="s">
        <v>314</v>
      </c>
      <c r="D141" s="216" t="s">
        <v>235</v>
      </c>
      <c r="E141" s="217" t="s">
        <v>5462</v>
      </c>
      <c r="F141" s="218" t="s">
        <v>5463</v>
      </c>
      <c r="G141" s="219" t="s">
        <v>250</v>
      </c>
      <c r="H141" s="220">
        <v>15</v>
      </c>
      <c r="I141" s="221"/>
      <c r="J141" s="222">
        <f>ROUND(I141*H141,2)</f>
        <v>0</v>
      </c>
      <c r="K141" s="218" t="s">
        <v>239</v>
      </c>
      <c r="L141" s="47"/>
      <c r="M141" s="223" t="s">
        <v>21</v>
      </c>
      <c r="N141" s="224" t="s">
        <v>45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240</v>
      </c>
      <c r="AT141" s="227" t="s">
        <v>235</v>
      </c>
      <c r="AU141" s="227" t="s">
        <v>86</v>
      </c>
      <c r="AY141" s="20" t="s">
        <v>233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86</v>
      </c>
      <c r="BK141" s="228">
        <f>ROUND(I141*H141,2)</f>
        <v>0</v>
      </c>
      <c r="BL141" s="20" t="s">
        <v>240</v>
      </c>
      <c r="BM141" s="227" t="s">
        <v>422</v>
      </c>
    </row>
    <row r="142" s="2" customFormat="1">
      <c r="A142" s="41"/>
      <c r="B142" s="42"/>
      <c r="C142" s="43"/>
      <c r="D142" s="229" t="s">
        <v>242</v>
      </c>
      <c r="E142" s="43"/>
      <c r="F142" s="230" t="s">
        <v>5464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242</v>
      </c>
      <c r="AU142" s="20" t="s">
        <v>86</v>
      </c>
    </row>
    <row r="143" s="2" customFormat="1">
      <c r="A143" s="41"/>
      <c r="B143" s="42"/>
      <c r="C143" s="43"/>
      <c r="D143" s="236" t="s">
        <v>409</v>
      </c>
      <c r="E143" s="43"/>
      <c r="F143" s="281" t="s">
        <v>5465</v>
      </c>
      <c r="G143" s="43"/>
      <c r="H143" s="43"/>
      <c r="I143" s="231"/>
      <c r="J143" s="43"/>
      <c r="K143" s="43"/>
      <c r="L143" s="47"/>
      <c r="M143" s="232"/>
      <c r="N143" s="233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409</v>
      </c>
      <c r="AU143" s="20" t="s">
        <v>86</v>
      </c>
    </row>
    <row r="144" s="2" customFormat="1" ht="44.25" customHeight="1">
      <c r="A144" s="41"/>
      <c r="B144" s="42"/>
      <c r="C144" s="216" t="s">
        <v>371</v>
      </c>
      <c r="D144" s="216" t="s">
        <v>235</v>
      </c>
      <c r="E144" s="217" t="s">
        <v>364</v>
      </c>
      <c r="F144" s="218" t="s">
        <v>365</v>
      </c>
      <c r="G144" s="219" t="s">
        <v>279</v>
      </c>
      <c r="H144" s="220">
        <v>564.48000000000002</v>
      </c>
      <c r="I144" s="221"/>
      <c r="J144" s="222">
        <f>ROUND(I144*H144,2)</f>
        <v>0</v>
      </c>
      <c r="K144" s="218" t="s">
        <v>239</v>
      </c>
      <c r="L144" s="47"/>
      <c r="M144" s="223" t="s">
        <v>21</v>
      </c>
      <c r="N144" s="224" t="s">
        <v>45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240</v>
      </c>
      <c r="AT144" s="227" t="s">
        <v>235</v>
      </c>
      <c r="AU144" s="227" t="s">
        <v>86</v>
      </c>
      <c r="AY144" s="20" t="s">
        <v>233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86</v>
      </c>
      <c r="BK144" s="228">
        <f>ROUND(I144*H144,2)</f>
        <v>0</v>
      </c>
      <c r="BL144" s="20" t="s">
        <v>240</v>
      </c>
      <c r="BM144" s="227" t="s">
        <v>431</v>
      </c>
    </row>
    <row r="145" s="2" customFormat="1">
      <c r="A145" s="41"/>
      <c r="B145" s="42"/>
      <c r="C145" s="43"/>
      <c r="D145" s="229" t="s">
        <v>242</v>
      </c>
      <c r="E145" s="43"/>
      <c r="F145" s="230" t="s">
        <v>367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242</v>
      </c>
      <c r="AU145" s="20" t="s">
        <v>86</v>
      </c>
    </row>
    <row r="146" s="2" customFormat="1">
      <c r="A146" s="41"/>
      <c r="B146" s="42"/>
      <c r="C146" s="43"/>
      <c r="D146" s="236" t="s">
        <v>409</v>
      </c>
      <c r="E146" s="43"/>
      <c r="F146" s="281" t="s">
        <v>5466</v>
      </c>
      <c r="G146" s="43"/>
      <c r="H146" s="43"/>
      <c r="I146" s="231"/>
      <c r="J146" s="43"/>
      <c r="K146" s="43"/>
      <c r="L146" s="47"/>
      <c r="M146" s="232"/>
      <c r="N146" s="233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409</v>
      </c>
      <c r="AU146" s="20" t="s">
        <v>86</v>
      </c>
    </row>
    <row r="147" s="2" customFormat="1" ht="16.5" customHeight="1">
      <c r="A147" s="41"/>
      <c r="B147" s="42"/>
      <c r="C147" s="216" t="s">
        <v>377</v>
      </c>
      <c r="D147" s="216" t="s">
        <v>235</v>
      </c>
      <c r="E147" s="217" t="s">
        <v>5467</v>
      </c>
      <c r="F147" s="218" t="s">
        <v>5468</v>
      </c>
      <c r="G147" s="219" t="s">
        <v>279</v>
      </c>
      <c r="H147" s="220">
        <v>49.277999999999999</v>
      </c>
      <c r="I147" s="221"/>
      <c r="J147" s="222">
        <f>ROUND(I147*H147,2)</f>
        <v>0</v>
      </c>
      <c r="K147" s="218" t="s">
        <v>342</v>
      </c>
      <c r="L147" s="47"/>
      <c r="M147" s="223" t="s">
        <v>21</v>
      </c>
      <c r="N147" s="224" t="s">
        <v>45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240</v>
      </c>
      <c r="AT147" s="227" t="s">
        <v>235</v>
      </c>
      <c r="AU147" s="227" t="s">
        <v>86</v>
      </c>
      <c r="AY147" s="20" t="s">
        <v>233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86</v>
      </c>
      <c r="BK147" s="228">
        <f>ROUND(I147*H147,2)</f>
        <v>0</v>
      </c>
      <c r="BL147" s="20" t="s">
        <v>240</v>
      </c>
      <c r="BM147" s="227" t="s">
        <v>441</v>
      </c>
    </row>
    <row r="148" s="14" customFormat="1">
      <c r="A148" s="14"/>
      <c r="B148" s="245"/>
      <c r="C148" s="246"/>
      <c r="D148" s="236" t="s">
        <v>244</v>
      </c>
      <c r="E148" s="247" t="s">
        <v>21</v>
      </c>
      <c r="F148" s="248" t="s">
        <v>5469</v>
      </c>
      <c r="G148" s="246"/>
      <c r="H148" s="249">
        <v>19.277999999999999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244</v>
      </c>
      <c r="AU148" s="255" t="s">
        <v>86</v>
      </c>
      <c r="AV148" s="14" t="s">
        <v>86</v>
      </c>
      <c r="AW148" s="14" t="s">
        <v>33</v>
      </c>
      <c r="AX148" s="14" t="s">
        <v>73</v>
      </c>
      <c r="AY148" s="255" t="s">
        <v>233</v>
      </c>
    </row>
    <row r="149" s="14" customFormat="1">
      <c r="A149" s="14"/>
      <c r="B149" s="245"/>
      <c r="C149" s="246"/>
      <c r="D149" s="236" t="s">
        <v>244</v>
      </c>
      <c r="E149" s="247" t="s">
        <v>21</v>
      </c>
      <c r="F149" s="248" t="s">
        <v>5470</v>
      </c>
      <c r="G149" s="246"/>
      <c r="H149" s="249">
        <v>30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244</v>
      </c>
      <c r="AU149" s="255" t="s">
        <v>86</v>
      </c>
      <c r="AV149" s="14" t="s">
        <v>86</v>
      </c>
      <c r="AW149" s="14" t="s">
        <v>33</v>
      </c>
      <c r="AX149" s="14" t="s">
        <v>73</v>
      </c>
      <c r="AY149" s="255" t="s">
        <v>233</v>
      </c>
    </row>
    <row r="150" s="15" customFormat="1">
      <c r="A150" s="15"/>
      <c r="B150" s="256"/>
      <c r="C150" s="257"/>
      <c r="D150" s="236" t="s">
        <v>244</v>
      </c>
      <c r="E150" s="258" t="s">
        <v>21</v>
      </c>
      <c r="F150" s="259" t="s">
        <v>5453</v>
      </c>
      <c r="G150" s="257"/>
      <c r="H150" s="260">
        <v>49.277999999999999</v>
      </c>
      <c r="I150" s="261"/>
      <c r="J150" s="257"/>
      <c r="K150" s="257"/>
      <c r="L150" s="262"/>
      <c r="M150" s="263"/>
      <c r="N150" s="264"/>
      <c r="O150" s="264"/>
      <c r="P150" s="264"/>
      <c r="Q150" s="264"/>
      <c r="R150" s="264"/>
      <c r="S150" s="264"/>
      <c r="T150" s="26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6" t="s">
        <v>244</v>
      </c>
      <c r="AU150" s="266" t="s">
        <v>86</v>
      </c>
      <c r="AV150" s="15" t="s">
        <v>240</v>
      </c>
      <c r="AW150" s="15" t="s">
        <v>33</v>
      </c>
      <c r="AX150" s="15" t="s">
        <v>80</v>
      </c>
      <c r="AY150" s="266" t="s">
        <v>233</v>
      </c>
    </row>
    <row r="151" s="2" customFormat="1" ht="37.8" customHeight="1">
      <c r="A151" s="41"/>
      <c r="B151" s="42"/>
      <c r="C151" s="216" t="s">
        <v>383</v>
      </c>
      <c r="D151" s="216" t="s">
        <v>235</v>
      </c>
      <c r="E151" s="217" t="s">
        <v>5471</v>
      </c>
      <c r="F151" s="218" t="s">
        <v>5472</v>
      </c>
      <c r="G151" s="219" t="s">
        <v>250</v>
      </c>
      <c r="H151" s="220">
        <v>313.60000000000002</v>
      </c>
      <c r="I151" s="221"/>
      <c r="J151" s="222">
        <f>ROUND(I151*H151,2)</f>
        <v>0</v>
      </c>
      <c r="K151" s="218" t="s">
        <v>239</v>
      </c>
      <c r="L151" s="47"/>
      <c r="M151" s="223" t="s">
        <v>21</v>
      </c>
      <c r="N151" s="224" t="s">
        <v>45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240</v>
      </c>
      <c r="AT151" s="227" t="s">
        <v>235</v>
      </c>
      <c r="AU151" s="227" t="s">
        <v>86</v>
      </c>
      <c r="AY151" s="20" t="s">
        <v>233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86</v>
      </c>
      <c r="BK151" s="228">
        <f>ROUND(I151*H151,2)</f>
        <v>0</v>
      </c>
      <c r="BL151" s="20" t="s">
        <v>240</v>
      </c>
      <c r="BM151" s="227" t="s">
        <v>451</v>
      </c>
    </row>
    <row r="152" s="2" customFormat="1">
      <c r="A152" s="41"/>
      <c r="B152" s="42"/>
      <c r="C152" s="43"/>
      <c r="D152" s="229" t="s">
        <v>242</v>
      </c>
      <c r="E152" s="43"/>
      <c r="F152" s="230" t="s">
        <v>5473</v>
      </c>
      <c r="G152" s="43"/>
      <c r="H152" s="43"/>
      <c r="I152" s="231"/>
      <c r="J152" s="43"/>
      <c r="K152" s="43"/>
      <c r="L152" s="47"/>
      <c r="M152" s="232"/>
      <c r="N152" s="233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242</v>
      </c>
      <c r="AU152" s="20" t="s">
        <v>86</v>
      </c>
    </row>
    <row r="153" s="14" customFormat="1">
      <c r="A153" s="14"/>
      <c r="B153" s="245"/>
      <c r="C153" s="246"/>
      <c r="D153" s="236" t="s">
        <v>244</v>
      </c>
      <c r="E153" s="247" t="s">
        <v>21</v>
      </c>
      <c r="F153" s="248" t="s">
        <v>5474</v>
      </c>
      <c r="G153" s="246"/>
      <c r="H153" s="249">
        <v>244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244</v>
      </c>
      <c r="AU153" s="255" t="s">
        <v>86</v>
      </c>
      <c r="AV153" s="14" t="s">
        <v>86</v>
      </c>
      <c r="AW153" s="14" t="s">
        <v>33</v>
      </c>
      <c r="AX153" s="14" t="s">
        <v>73</v>
      </c>
      <c r="AY153" s="255" t="s">
        <v>233</v>
      </c>
    </row>
    <row r="154" s="14" customFormat="1">
      <c r="A154" s="14"/>
      <c r="B154" s="245"/>
      <c r="C154" s="246"/>
      <c r="D154" s="236" t="s">
        <v>244</v>
      </c>
      <c r="E154" s="247" t="s">
        <v>21</v>
      </c>
      <c r="F154" s="248" t="s">
        <v>5475</v>
      </c>
      <c r="G154" s="246"/>
      <c r="H154" s="249">
        <v>69.599999999999994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244</v>
      </c>
      <c r="AU154" s="255" t="s">
        <v>86</v>
      </c>
      <c r="AV154" s="14" t="s">
        <v>86</v>
      </c>
      <c r="AW154" s="14" t="s">
        <v>33</v>
      </c>
      <c r="AX154" s="14" t="s">
        <v>73</v>
      </c>
      <c r="AY154" s="255" t="s">
        <v>233</v>
      </c>
    </row>
    <row r="155" s="15" customFormat="1">
      <c r="A155" s="15"/>
      <c r="B155" s="256"/>
      <c r="C155" s="257"/>
      <c r="D155" s="236" t="s">
        <v>244</v>
      </c>
      <c r="E155" s="258" t="s">
        <v>21</v>
      </c>
      <c r="F155" s="259" t="s">
        <v>5453</v>
      </c>
      <c r="G155" s="257"/>
      <c r="H155" s="260">
        <v>313.60000000000002</v>
      </c>
      <c r="I155" s="261"/>
      <c r="J155" s="257"/>
      <c r="K155" s="257"/>
      <c r="L155" s="262"/>
      <c r="M155" s="263"/>
      <c r="N155" s="264"/>
      <c r="O155" s="264"/>
      <c r="P155" s="264"/>
      <c r="Q155" s="264"/>
      <c r="R155" s="264"/>
      <c r="S155" s="264"/>
      <c r="T155" s="26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66" t="s">
        <v>244</v>
      </c>
      <c r="AU155" s="266" t="s">
        <v>86</v>
      </c>
      <c r="AV155" s="15" t="s">
        <v>240</v>
      </c>
      <c r="AW155" s="15" t="s">
        <v>33</v>
      </c>
      <c r="AX155" s="15" t="s">
        <v>80</v>
      </c>
      <c r="AY155" s="266" t="s">
        <v>233</v>
      </c>
    </row>
    <row r="156" s="2" customFormat="1" ht="33" customHeight="1">
      <c r="A156" s="41"/>
      <c r="B156" s="42"/>
      <c r="C156" s="216" t="s">
        <v>8</v>
      </c>
      <c r="D156" s="216" t="s">
        <v>235</v>
      </c>
      <c r="E156" s="217" t="s">
        <v>5476</v>
      </c>
      <c r="F156" s="218" t="s">
        <v>5477</v>
      </c>
      <c r="G156" s="219" t="s">
        <v>238</v>
      </c>
      <c r="H156" s="220">
        <v>71.400000000000006</v>
      </c>
      <c r="I156" s="221"/>
      <c r="J156" s="222">
        <f>ROUND(I156*H156,2)</f>
        <v>0</v>
      </c>
      <c r="K156" s="218" t="s">
        <v>239</v>
      </c>
      <c r="L156" s="47"/>
      <c r="M156" s="223" t="s">
        <v>21</v>
      </c>
      <c r="N156" s="224" t="s">
        <v>45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240</v>
      </c>
      <c r="AT156" s="227" t="s">
        <v>235</v>
      </c>
      <c r="AU156" s="227" t="s">
        <v>86</v>
      </c>
      <c r="AY156" s="20" t="s">
        <v>233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86</v>
      </c>
      <c r="BK156" s="228">
        <f>ROUND(I156*H156,2)</f>
        <v>0</v>
      </c>
      <c r="BL156" s="20" t="s">
        <v>240</v>
      </c>
      <c r="BM156" s="227" t="s">
        <v>465</v>
      </c>
    </row>
    <row r="157" s="2" customFormat="1">
      <c r="A157" s="41"/>
      <c r="B157" s="42"/>
      <c r="C157" s="43"/>
      <c r="D157" s="229" t="s">
        <v>242</v>
      </c>
      <c r="E157" s="43"/>
      <c r="F157" s="230" t="s">
        <v>5478</v>
      </c>
      <c r="G157" s="43"/>
      <c r="H157" s="43"/>
      <c r="I157" s="231"/>
      <c r="J157" s="43"/>
      <c r="K157" s="43"/>
      <c r="L157" s="47"/>
      <c r="M157" s="232"/>
      <c r="N157" s="233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242</v>
      </c>
      <c r="AU157" s="20" t="s">
        <v>86</v>
      </c>
    </row>
    <row r="158" s="14" customFormat="1">
      <c r="A158" s="14"/>
      <c r="B158" s="245"/>
      <c r="C158" s="246"/>
      <c r="D158" s="236" t="s">
        <v>244</v>
      </c>
      <c r="E158" s="247" t="s">
        <v>21</v>
      </c>
      <c r="F158" s="248" t="s">
        <v>5479</v>
      </c>
      <c r="G158" s="246"/>
      <c r="H158" s="249">
        <v>71.400000000000006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244</v>
      </c>
      <c r="AU158" s="255" t="s">
        <v>86</v>
      </c>
      <c r="AV158" s="14" t="s">
        <v>86</v>
      </c>
      <c r="AW158" s="14" t="s">
        <v>33</v>
      </c>
      <c r="AX158" s="14" t="s">
        <v>73</v>
      </c>
      <c r="AY158" s="255" t="s">
        <v>233</v>
      </c>
    </row>
    <row r="159" s="15" customFormat="1">
      <c r="A159" s="15"/>
      <c r="B159" s="256"/>
      <c r="C159" s="257"/>
      <c r="D159" s="236" t="s">
        <v>244</v>
      </c>
      <c r="E159" s="258" t="s">
        <v>21</v>
      </c>
      <c r="F159" s="259" t="s">
        <v>247</v>
      </c>
      <c r="G159" s="257"/>
      <c r="H159" s="260">
        <v>71.400000000000006</v>
      </c>
      <c r="I159" s="261"/>
      <c r="J159" s="257"/>
      <c r="K159" s="257"/>
      <c r="L159" s="262"/>
      <c r="M159" s="263"/>
      <c r="N159" s="264"/>
      <c r="O159" s="264"/>
      <c r="P159" s="264"/>
      <c r="Q159" s="264"/>
      <c r="R159" s="264"/>
      <c r="S159" s="264"/>
      <c r="T159" s="26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6" t="s">
        <v>244</v>
      </c>
      <c r="AU159" s="266" t="s">
        <v>86</v>
      </c>
      <c r="AV159" s="15" t="s">
        <v>240</v>
      </c>
      <c r="AW159" s="15" t="s">
        <v>33</v>
      </c>
      <c r="AX159" s="15" t="s">
        <v>80</v>
      </c>
      <c r="AY159" s="266" t="s">
        <v>233</v>
      </c>
    </row>
    <row r="160" s="2" customFormat="1" ht="16.5" customHeight="1">
      <c r="A160" s="41"/>
      <c r="B160" s="42"/>
      <c r="C160" s="216" t="s">
        <v>394</v>
      </c>
      <c r="D160" s="216" t="s">
        <v>235</v>
      </c>
      <c r="E160" s="217" t="s">
        <v>5480</v>
      </c>
      <c r="F160" s="218" t="s">
        <v>5481</v>
      </c>
      <c r="G160" s="219" t="s">
        <v>238</v>
      </c>
      <c r="H160" s="220">
        <v>71.400000000000006</v>
      </c>
      <c r="I160" s="221"/>
      <c r="J160" s="222">
        <f>ROUND(I160*H160,2)</f>
        <v>0</v>
      </c>
      <c r="K160" s="218" t="s">
        <v>239</v>
      </c>
      <c r="L160" s="47"/>
      <c r="M160" s="223" t="s">
        <v>21</v>
      </c>
      <c r="N160" s="224" t="s">
        <v>45</v>
      </c>
      <c r="O160" s="87"/>
      <c r="P160" s="225">
        <f>O160*H160</f>
        <v>0</v>
      </c>
      <c r="Q160" s="225">
        <v>0.0012700000000000001</v>
      </c>
      <c r="R160" s="225">
        <f>Q160*H160</f>
        <v>0.090678000000000009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240</v>
      </c>
      <c r="AT160" s="227" t="s">
        <v>235</v>
      </c>
      <c r="AU160" s="227" t="s">
        <v>86</v>
      </c>
      <c r="AY160" s="20" t="s">
        <v>233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86</v>
      </c>
      <c r="BK160" s="228">
        <f>ROUND(I160*H160,2)</f>
        <v>0</v>
      </c>
      <c r="BL160" s="20" t="s">
        <v>240</v>
      </c>
      <c r="BM160" s="227" t="s">
        <v>569</v>
      </c>
    </row>
    <row r="161" s="2" customFormat="1">
      <c r="A161" s="41"/>
      <c r="B161" s="42"/>
      <c r="C161" s="43"/>
      <c r="D161" s="229" t="s">
        <v>242</v>
      </c>
      <c r="E161" s="43"/>
      <c r="F161" s="230" t="s">
        <v>5482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242</v>
      </c>
      <c r="AU161" s="20" t="s">
        <v>86</v>
      </c>
    </row>
    <row r="162" s="2" customFormat="1" ht="16.5" customHeight="1">
      <c r="A162" s="41"/>
      <c r="B162" s="42"/>
      <c r="C162" s="267" t="s">
        <v>399</v>
      </c>
      <c r="D162" s="267" t="s">
        <v>297</v>
      </c>
      <c r="E162" s="268" t="s">
        <v>5483</v>
      </c>
      <c r="F162" s="269" t="s">
        <v>5484</v>
      </c>
      <c r="G162" s="270" t="s">
        <v>2238</v>
      </c>
      <c r="H162" s="271">
        <v>1.7849999999999999</v>
      </c>
      <c r="I162" s="272"/>
      <c r="J162" s="273">
        <f>ROUND(I162*H162,2)</f>
        <v>0</v>
      </c>
      <c r="K162" s="269" t="s">
        <v>239</v>
      </c>
      <c r="L162" s="274"/>
      <c r="M162" s="275" t="s">
        <v>21</v>
      </c>
      <c r="N162" s="276" t="s">
        <v>45</v>
      </c>
      <c r="O162" s="87"/>
      <c r="P162" s="225">
        <f>O162*H162</f>
        <v>0</v>
      </c>
      <c r="Q162" s="225">
        <v>0.001</v>
      </c>
      <c r="R162" s="225">
        <f>Q162*H162</f>
        <v>0.0017849999999999999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289</v>
      </c>
      <c r="AT162" s="227" t="s">
        <v>297</v>
      </c>
      <c r="AU162" s="227" t="s">
        <v>86</v>
      </c>
      <c r="AY162" s="20" t="s">
        <v>233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86</v>
      </c>
      <c r="BK162" s="228">
        <f>ROUND(I162*H162,2)</f>
        <v>0</v>
      </c>
      <c r="BL162" s="20" t="s">
        <v>240</v>
      </c>
      <c r="BM162" s="227" t="s">
        <v>1081</v>
      </c>
    </row>
    <row r="163" s="14" customFormat="1">
      <c r="A163" s="14"/>
      <c r="B163" s="245"/>
      <c r="C163" s="246"/>
      <c r="D163" s="236" t="s">
        <v>244</v>
      </c>
      <c r="E163" s="247" t="s">
        <v>21</v>
      </c>
      <c r="F163" s="248" t="s">
        <v>5485</v>
      </c>
      <c r="G163" s="246"/>
      <c r="H163" s="249">
        <v>1.7849999999999999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244</v>
      </c>
      <c r="AU163" s="255" t="s">
        <v>86</v>
      </c>
      <c r="AV163" s="14" t="s">
        <v>86</v>
      </c>
      <c r="AW163" s="14" t="s">
        <v>33</v>
      </c>
      <c r="AX163" s="14" t="s">
        <v>73</v>
      </c>
      <c r="AY163" s="255" t="s">
        <v>233</v>
      </c>
    </row>
    <row r="164" s="15" customFormat="1">
      <c r="A164" s="15"/>
      <c r="B164" s="256"/>
      <c r="C164" s="257"/>
      <c r="D164" s="236" t="s">
        <v>244</v>
      </c>
      <c r="E164" s="258" t="s">
        <v>21</v>
      </c>
      <c r="F164" s="259" t="s">
        <v>247</v>
      </c>
      <c r="G164" s="257"/>
      <c r="H164" s="260">
        <v>1.7849999999999999</v>
      </c>
      <c r="I164" s="261"/>
      <c r="J164" s="257"/>
      <c r="K164" s="257"/>
      <c r="L164" s="262"/>
      <c r="M164" s="263"/>
      <c r="N164" s="264"/>
      <c r="O164" s="264"/>
      <c r="P164" s="264"/>
      <c r="Q164" s="264"/>
      <c r="R164" s="264"/>
      <c r="S164" s="264"/>
      <c r="T164" s="26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6" t="s">
        <v>244</v>
      </c>
      <c r="AU164" s="266" t="s">
        <v>86</v>
      </c>
      <c r="AV164" s="15" t="s">
        <v>240</v>
      </c>
      <c r="AW164" s="15" t="s">
        <v>33</v>
      </c>
      <c r="AX164" s="15" t="s">
        <v>80</v>
      </c>
      <c r="AY164" s="266" t="s">
        <v>233</v>
      </c>
    </row>
    <row r="165" s="12" customFormat="1" ht="22.8" customHeight="1">
      <c r="A165" s="12"/>
      <c r="B165" s="200"/>
      <c r="C165" s="201"/>
      <c r="D165" s="202" t="s">
        <v>72</v>
      </c>
      <c r="E165" s="214" t="s">
        <v>86</v>
      </c>
      <c r="F165" s="214" t="s">
        <v>5486</v>
      </c>
      <c r="G165" s="201"/>
      <c r="H165" s="201"/>
      <c r="I165" s="204"/>
      <c r="J165" s="215">
        <f>BK165</f>
        <v>0</v>
      </c>
      <c r="K165" s="201"/>
      <c r="L165" s="206"/>
      <c r="M165" s="207"/>
      <c r="N165" s="208"/>
      <c r="O165" s="208"/>
      <c r="P165" s="209">
        <f>SUM(P166:P187)</f>
        <v>0</v>
      </c>
      <c r="Q165" s="208"/>
      <c r="R165" s="209">
        <f>SUM(R166:R187)</f>
        <v>11.008974450000004</v>
      </c>
      <c r="S165" s="208"/>
      <c r="T165" s="210">
        <f>SUM(T166:T187)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11" t="s">
        <v>80</v>
      </c>
      <c r="AT165" s="212" t="s">
        <v>72</v>
      </c>
      <c r="AU165" s="212" t="s">
        <v>80</v>
      </c>
      <c r="AY165" s="211" t="s">
        <v>233</v>
      </c>
      <c r="BK165" s="213">
        <f>SUM(BK166:BK187)</f>
        <v>0</v>
      </c>
    </row>
    <row r="166" s="2" customFormat="1" ht="55.5" customHeight="1">
      <c r="A166" s="41"/>
      <c r="B166" s="42"/>
      <c r="C166" s="216" t="s">
        <v>405</v>
      </c>
      <c r="D166" s="216" t="s">
        <v>235</v>
      </c>
      <c r="E166" s="217" t="s">
        <v>5487</v>
      </c>
      <c r="F166" s="218" t="s">
        <v>5488</v>
      </c>
      <c r="G166" s="219" t="s">
        <v>238</v>
      </c>
      <c r="H166" s="220">
        <v>89.010000000000005</v>
      </c>
      <c r="I166" s="221"/>
      <c r="J166" s="222">
        <f>ROUND(I166*H166,2)</f>
        <v>0</v>
      </c>
      <c r="K166" s="218" t="s">
        <v>239</v>
      </c>
      <c r="L166" s="47"/>
      <c r="M166" s="223" t="s">
        <v>21</v>
      </c>
      <c r="N166" s="224" t="s">
        <v>45</v>
      </c>
      <c r="O166" s="87"/>
      <c r="P166" s="225">
        <f>O166*H166</f>
        <v>0</v>
      </c>
      <c r="Q166" s="225">
        <v>0.00031</v>
      </c>
      <c r="R166" s="225">
        <f>Q166*H166</f>
        <v>0.027593100000000002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240</v>
      </c>
      <c r="AT166" s="227" t="s">
        <v>235</v>
      </c>
      <c r="AU166" s="227" t="s">
        <v>86</v>
      </c>
      <c r="AY166" s="20" t="s">
        <v>233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86</v>
      </c>
      <c r="BK166" s="228">
        <f>ROUND(I166*H166,2)</f>
        <v>0</v>
      </c>
      <c r="BL166" s="20" t="s">
        <v>240</v>
      </c>
      <c r="BM166" s="227" t="s">
        <v>1099</v>
      </c>
    </row>
    <row r="167" s="2" customFormat="1">
      <c r="A167" s="41"/>
      <c r="B167" s="42"/>
      <c r="C167" s="43"/>
      <c r="D167" s="229" t="s">
        <v>242</v>
      </c>
      <c r="E167" s="43"/>
      <c r="F167" s="230" t="s">
        <v>5489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242</v>
      </c>
      <c r="AU167" s="20" t="s">
        <v>86</v>
      </c>
    </row>
    <row r="168" s="14" customFormat="1">
      <c r="A168" s="14"/>
      <c r="B168" s="245"/>
      <c r="C168" s="246"/>
      <c r="D168" s="236" t="s">
        <v>244</v>
      </c>
      <c r="E168" s="247" t="s">
        <v>21</v>
      </c>
      <c r="F168" s="248" t="s">
        <v>5490</v>
      </c>
      <c r="G168" s="246"/>
      <c r="H168" s="249">
        <v>89.010000000000005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244</v>
      </c>
      <c r="AU168" s="255" t="s">
        <v>86</v>
      </c>
      <c r="AV168" s="14" t="s">
        <v>86</v>
      </c>
      <c r="AW168" s="14" t="s">
        <v>33</v>
      </c>
      <c r="AX168" s="14" t="s">
        <v>73</v>
      </c>
      <c r="AY168" s="255" t="s">
        <v>233</v>
      </c>
    </row>
    <row r="169" s="15" customFormat="1">
      <c r="A169" s="15"/>
      <c r="B169" s="256"/>
      <c r="C169" s="257"/>
      <c r="D169" s="236" t="s">
        <v>244</v>
      </c>
      <c r="E169" s="258" t="s">
        <v>21</v>
      </c>
      <c r="F169" s="259" t="s">
        <v>247</v>
      </c>
      <c r="G169" s="257"/>
      <c r="H169" s="260">
        <v>89.010000000000005</v>
      </c>
      <c r="I169" s="261"/>
      <c r="J169" s="257"/>
      <c r="K169" s="257"/>
      <c r="L169" s="262"/>
      <c r="M169" s="263"/>
      <c r="N169" s="264"/>
      <c r="O169" s="264"/>
      <c r="P169" s="264"/>
      <c r="Q169" s="264"/>
      <c r="R169" s="264"/>
      <c r="S169" s="264"/>
      <c r="T169" s="26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66" t="s">
        <v>244</v>
      </c>
      <c r="AU169" s="266" t="s">
        <v>86</v>
      </c>
      <c r="AV169" s="15" t="s">
        <v>240</v>
      </c>
      <c r="AW169" s="15" t="s">
        <v>33</v>
      </c>
      <c r="AX169" s="15" t="s">
        <v>80</v>
      </c>
      <c r="AY169" s="266" t="s">
        <v>233</v>
      </c>
    </row>
    <row r="170" s="2" customFormat="1" ht="24.15" customHeight="1">
      <c r="A170" s="41"/>
      <c r="B170" s="42"/>
      <c r="C170" s="267" t="s">
        <v>411</v>
      </c>
      <c r="D170" s="267" t="s">
        <v>297</v>
      </c>
      <c r="E170" s="268" t="s">
        <v>5491</v>
      </c>
      <c r="F170" s="269" t="s">
        <v>5492</v>
      </c>
      <c r="G170" s="270" t="s">
        <v>238</v>
      </c>
      <c r="H170" s="271">
        <v>89.010000000000005</v>
      </c>
      <c r="I170" s="272"/>
      <c r="J170" s="273">
        <f>ROUND(I170*H170,2)</f>
        <v>0</v>
      </c>
      <c r="K170" s="269" t="s">
        <v>239</v>
      </c>
      <c r="L170" s="274"/>
      <c r="M170" s="275" t="s">
        <v>21</v>
      </c>
      <c r="N170" s="276" t="s">
        <v>45</v>
      </c>
      <c r="O170" s="87"/>
      <c r="P170" s="225">
        <f>O170*H170</f>
        <v>0</v>
      </c>
      <c r="Q170" s="225">
        <v>0.00012999999999999999</v>
      </c>
      <c r="R170" s="225">
        <f>Q170*H170</f>
        <v>0.0115713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289</v>
      </c>
      <c r="AT170" s="227" t="s">
        <v>297</v>
      </c>
      <c r="AU170" s="227" t="s">
        <v>86</v>
      </c>
      <c r="AY170" s="20" t="s">
        <v>233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86</v>
      </c>
      <c r="BK170" s="228">
        <f>ROUND(I170*H170,2)</f>
        <v>0</v>
      </c>
      <c r="BL170" s="20" t="s">
        <v>240</v>
      </c>
      <c r="BM170" s="227" t="s">
        <v>1109</v>
      </c>
    </row>
    <row r="171" s="2" customFormat="1" ht="55.5" customHeight="1">
      <c r="A171" s="41"/>
      <c r="B171" s="42"/>
      <c r="C171" s="216" t="s">
        <v>415</v>
      </c>
      <c r="D171" s="216" t="s">
        <v>235</v>
      </c>
      <c r="E171" s="217" t="s">
        <v>5493</v>
      </c>
      <c r="F171" s="218" t="s">
        <v>5494</v>
      </c>
      <c r="G171" s="219" t="s">
        <v>332</v>
      </c>
      <c r="H171" s="220">
        <v>6</v>
      </c>
      <c r="I171" s="221"/>
      <c r="J171" s="222">
        <f>ROUND(I171*H171,2)</f>
        <v>0</v>
      </c>
      <c r="K171" s="218" t="s">
        <v>239</v>
      </c>
      <c r="L171" s="47"/>
      <c r="M171" s="223" t="s">
        <v>21</v>
      </c>
      <c r="N171" s="224" t="s">
        <v>45</v>
      </c>
      <c r="O171" s="87"/>
      <c r="P171" s="225">
        <f>O171*H171</f>
        <v>0</v>
      </c>
      <c r="Q171" s="225">
        <v>0.31530000000000002</v>
      </c>
      <c r="R171" s="225">
        <f>Q171*H171</f>
        <v>1.8918000000000002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240</v>
      </c>
      <c r="AT171" s="227" t="s">
        <v>235</v>
      </c>
      <c r="AU171" s="227" t="s">
        <v>86</v>
      </c>
      <c r="AY171" s="20" t="s">
        <v>233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86</v>
      </c>
      <c r="BK171" s="228">
        <f>ROUND(I171*H171,2)</f>
        <v>0</v>
      </c>
      <c r="BL171" s="20" t="s">
        <v>240</v>
      </c>
      <c r="BM171" s="227" t="s">
        <v>1118</v>
      </c>
    </row>
    <row r="172" s="2" customFormat="1">
      <c r="A172" s="41"/>
      <c r="B172" s="42"/>
      <c r="C172" s="43"/>
      <c r="D172" s="229" t="s">
        <v>242</v>
      </c>
      <c r="E172" s="43"/>
      <c r="F172" s="230" t="s">
        <v>5495</v>
      </c>
      <c r="G172" s="43"/>
      <c r="H172" s="43"/>
      <c r="I172" s="231"/>
      <c r="J172" s="43"/>
      <c r="K172" s="43"/>
      <c r="L172" s="47"/>
      <c r="M172" s="232"/>
      <c r="N172" s="233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242</v>
      </c>
      <c r="AU172" s="20" t="s">
        <v>86</v>
      </c>
    </row>
    <row r="173" s="2" customFormat="1">
      <c r="A173" s="41"/>
      <c r="B173" s="42"/>
      <c r="C173" s="43"/>
      <c r="D173" s="236" t="s">
        <v>409</v>
      </c>
      <c r="E173" s="43"/>
      <c r="F173" s="281" t="s">
        <v>5496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409</v>
      </c>
      <c r="AU173" s="20" t="s">
        <v>86</v>
      </c>
    </row>
    <row r="174" s="2" customFormat="1" ht="55.5" customHeight="1">
      <c r="A174" s="41"/>
      <c r="B174" s="42"/>
      <c r="C174" s="216" t="s">
        <v>7</v>
      </c>
      <c r="D174" s="216" t="s">
        <v>235</v>
      </c>
      <c r="E174" s="217" t="s">
        <v>5497</v>
      </c>
      <c r="F174" s="218" t="s">
        <v>5498</v>
      </c>
      <c r="G174" s="219" t="s">
        <v>332</v>
      </c>
      <c r="H174" s="220">
        <v>32.700000000000003</v>
      </c>
      <c r="I174" s="221"/>
      <c r="J174" s="222">
        <f>ROUND(I174*H174,2)</f>
        <v>0</v>
      </c>
      <c r="K174" s="218" t="s">
        <v>239</v>
      </c>
      <c r="L174" s="47"/>
      <c r="M174" s="223" t="s">
        <v>21</v>
      </c>
      <c r="N174" s="224" t="s">
        <v>45</v>
      </c>
      <c r="O174" s="87"/>
      <c r="P174" s="225">
        <f>O174*H174</f>
        <v>0</v>
      </c>
      <c r="Q174" s="225">
        <v>0.27411000000000002</v>
      </c>
      <c r="R174" s="225">
        <f>Q174*H174</f>
        <v>8.9633970000000023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240</v>
      </c>
      <c r="AT174" s="227" t="s">
        <v>235</v>
      </c>
      <c r="AU174" s="227" t="s">
        <v>86</v>
      </c>
      <c r="AY174" s="20" t="s">
        <v>233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86</v>
      </c>
      <c r="BK174" s="228">
        <f>ROUND(I174*H174,2)</f>
        <v>0</v>
      </c>
      <c r="BL174" s="20" t="s">
        <v>240</v>
      </c>
      <c r="BM174" s="227" t="s">
        <v>1131</v>
      </c>
    </row>
    <row r="175" s="2" customFormat="1">
      <c r="A175" s="41"/>
      <c r="B175" s="42"/>
      <c r="C175" s="43"/>
      <c r="D175" s="229" t="s">
        <v>242</v>
      </c>
      <c r="E175" s="43"/>
      <c r="F175" s="230" t="s">
        <v>5499</v>
      </c>
      <c r="G175" s="43"/>
      <c r="H175" s="43"/>
      <c r="I175" s="231"/>
      <c r="J175" s="43"/>
      <c r="K175" s="43"/>
      <c r="L175" s="47"/>
      <c r="M175" s="232"/>
      <c r="N175" s="233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242</v>
      </c>
      <c r="AU175" s="20" t="s">
        <v>86</v>
      </c>
    </row>
    <row r="176" s="14" customFormat="1">
      <c r="A176" s="14"/>
      <c r="B176" s="245"/>
      <c r="C176" s="246"/>
      <c r="D176" s="236" t="s">
        <v>244</v>
      </c>
      <c r="E176" s="247" t="s">
        <v>21</v>
      </c>
      <c r="F176" s="248" t="s">
        <v>5500</v>
      </c>
      <c r="G176" s="246"/>
      <c r="H176" s="249">
        <v>32.700000000000003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244</v>
      </c>
      <c r="AU176" s="255" t="s">
        <v>86</v>
      </c>
      <c r="AV176" s="14" t="s">
        <v>86</v>
      </c>
      <c r="AW176" s="14" t="s">
        <v>33</v>
      </c>
      <c r="AX176" s="14" t="s">
        <v>73</v>
      </c>
      <c r="AY176" s="255" t="s">
        <v>233</v>
      </c>
    </row>
    <row r="177" s="15" customFormat="1">
      <c r="A177" s="15"/>
      <c r="B177" s="256"/>
      <c r="C177" s="257"/>
      <c r="D177" s="236" t="s">
        <v>244</v>
      </c>
      <c r="E177" s="258" t="s">
        <v>21</v>
      </c>
      <c r="F177" s="259" t="s">
        <v>247</v>
      </c>
      <c r="G177" s="257"/>
      <c r="H177" s="260">
        <v>32.700000000000003</v>
      </c>
      <c r="I177" s="261"/>
      <c r="J177" s="257"/>
      <c r="K177" s="257"/>
      <c r="L177" s="262"/>
      <c r="M177" s="263"/>
      <c r="N177" s="264"/>
      <c r="O177" s="264"/>
      <c r="P177" s="264"/>
      <c r="Q177" s="264"/>
      <c r="R177" s="264"/>
      <c r="S177" s="264"/>
      <c r="T177" s="26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66" t="s">
        <v>244</v>
      </c>
      <c r="AU177" s="266" t="s">
        <v>86</v>
      </c>
      <c r="AV177" s="15" t="s">
        <v>240</v>
      </c>
      <c r="AW177" s="15" t="s">
        <v>33</v>
      </c>
      <c r="AX177" s="15" t="s">
        <v>80</v>
      </c>
      <c r="AY177" s="266" t="s">
        <v>233</v>
      </c>
    </row>
    <row r="178" s="2" customFormat="1" ht="44.25" customHeight="1">
      <c r="A178" s="41"/>
      <c r="B178" s="42"/>
      <c r="C178" s="216" t="s">
        <v>422</v>
      </c>
      <c r="D178" s="216" t="s">
        <v>235</v>
      </c>
      <c r="E178" s="217" t="s">
        <v>5501</v>
      </c>
      <c r="F178" s="218" t="s">
        <v>5502</v>
      </c>
      <c r="G178" s="219" t="s">
        <v>238</v>
      </c>
      <c r="H178" s="220">
        <v>395.89999999999998</v>
      </c>
      <c r="I178" s="221"/>
      <c r="J178" s="222">
        <f>ROUND(I178*H178,2)</f>
        <v>0</v>
      </c>
      <c r="K178" s="218" t="s">
        <v>239</v>
      </c>
      <c r="L178" s="47"/>
      <c r="M178" s="223" t="s">
        <v>21</v>
      </c>
      <c r="N178" s="224" t="s">
        <v>45</v>
      </c>
      <c r="O178" s="87"/>
      <c r="P178" s="225">
        <f>O178*H178</f>
        <v>0</v>
      </c>
      <c r="Q178" s="225">
        <v>0.00013999999999999999</v>
      </c>
      <c r="R178" s="225">
        <f>Q178*H178</f>
        <v>0.055425999999999989</v>
      </c>
      <c r="S178" s="225">
        <v>0</v>
      </c>
      <c r="T178" s="226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7" t="s">
        <v>240</v>
      </c>
      <c r="AT178" s="227" t="s">
        <v>235</v>
      </c>
      <c r="AU178" s="227" t="s">
        <v>86</v>
      </c>
      <c r="AY178" s="20" t="s">
        <v>233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20" t="s">
        <v>86</v>
      </c>
      <c r="BK178" s="228">
        <f>ROUND(I178*H178,2)</f>
        <v>0</v>
      </c>
      <c r="BL178" s="20" t="s">
        <v>240</v>
      </c>
      <c r="BM178" s="227" t="s">
        <v>1169</v>
      </c>
    </row>
    <row r="179" s="2" customFormat="1">
      <c r="A179" s="41"/>
      <c r="B179" s="42"/>
      <c r="C179" s="43"/>
      <c r="D179" s="229" t="s">
        <v>242</v>
      </c>
      <c r="E179" s="43"/>
      <c r="F179" s="230" t="s">
        <v>5503</v>
      </c>
      <c r="G179" s="43"/>
      <c r="H179" s="43"/>
      <c r="I179" s="231"/>
      <c r="J179" s="43"/>
      <c r="K179" s="43"/>
      <c r="L179" s="47"/>
      <c r="M179" s="232"/>
      <c r="N179" s="233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242</v>
      </c>
      <c r="AU179" s="20" t="s">
        <v>86</v>
      </c>
    </row>
    <row r="180" s="2" customFormat="1">
      <c r="A180" s="41"/>
      <c r="B180" s="42"/>
      <c r="C180" s="43"/>
      <c r="D180" s="236" t="s">
        <v>409</v>
      </c>
      <c r="E180" s="43"/>
      <c r="F180" s="281" t="s">
        <v>5504</v>
      </c>
      <c r="G180" s="43"/>
      <c r="H180" s="43"/>
      <c r="I180" s="231"/>
      <c r="J180" s="43"/>
      <c r="K180" s="43"/>
      <c r="L180" s="47"/>
      <c r="M180" s="232"/>
      <c r="N180" s="233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409</v>
      </c>
      <c r="AU180" s="20" t="s">
        <v>86</v>
      </c>
    </row>
    <row r="181" s="14" customFormat="1">
      <c r="A181" s="14"/>
      <c r="B181" s="245"/>
      <c r="C181" s="246"/>
      <c r="D181" s="236" t="s">
        <v>244</v>
      </c>
      <c r="E181" s="247" t="s">
        <v>21</v>
      </c>
      <c r="F181" s="248" t="s">
        <v>5505</v>
      </c>
      <c r="G181" s="246"/>
      <c r="H181" s="249">
        <v>192.5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244</v>
      </c>
      <c r="AU181" s="255" t="s">
        <v>86</v>
      </c>
      <c r="AV181" s="14" t="s">
        <v>86</v>
      </c>
      <c r="AW181" s="14" t="s">
        <v>33</v>
      </c>
      <c r="AX181" s="14" t="s">
        <v>73</v>
      </c>
      <c r="AY181" s="255" t="s">
        <v>233</v>
      </c>
    </row>
    <row r="182" s="14" customFormat="1">
      <c r="A182" s="14"/>
      <c r="B182" s="245"/>
      <c r="C182" s="246"/>
      <c r="D182" s="236" t="s">
        <v>244</v>
      </c>
      <c r="E182" s="247" t="s">
        <v>21</v>
      </c>
      <c r="F182" s="248" t="s">
        <v>5506</v>
      </c>
      <c r="G182" s="246"/>
      <c r="H182" s="249">
        <v>134.40000000000001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244</v>
      </c>
      <c r="AU182" s="255" t="s">
        <v>86</v>
      </c>
      <c r="AV182" s="14" t="s">
        <v>86</v>
      </c>
      <c r="AW182" s="14" t="s">
        <v>33</v>
      </c>
      <c r="AX182" s="14" t="s">
        <v>73</v>
      </c>
      <c r="AY182" s="255" t="s">
        <v>233</v>
      </c>
    </row>
    <row r="183" s="14" customFormat="1">
      <c r="A183" s="14"/>
      <c r="B183" s="245"/>
      <c r="C183" s="246"/>
      <c r="D183" s="236" t="s">
        <v>244</v>
      </c>
      <c r="E183" s="247" t="s">
        <v>21</v>
      </c>
      <c r="F183" s="248" t="s">
        <v>5507</v>
      </c>
      <c r="G183" s="246"/>
      <c r="H183" s="249">
        <v>56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244</v>
      </c>
      <c r="AU183" s="255" t="s">
        <v>86</v>
      </c>
      <c r="AV183" s="14" t="s">
        <v>86</v>
      </c>
      <c r="AW183" s="14" t="s">
        <v>33</v>
      </c>
      <c r="AX183" s="14" t="s">
        <v>73</v>
      </c>
      <c r="AY183" s="255" t="s">
        <v>233</v>
      </c>
    </row>
    <row r="184" s="14" customFormat="1">
      <c r="A184" s="14"/>
      <c r="B184" s="245"/>
      <c r="C184" s="246"/>
      <c r="D184" s="236" t="s">
        <v>244</v>
      </c>
      <c r="E184" s="247" t="s">
        <v>21</v>
      </c>
      <c r="F184" s="248" t="s">
        <v>5508</v>
      </c>
      <c r="G184" s="246"/>
      <c r="H184" s="249">
        <v>13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244</v>
      </c>
      <c r="AU184" s="255" t="s">
        <v>86</v>
      </c>
      <c r="AV184" s="14" t="s">
        <v>86</v>
      </c>
      <c r="AW184" s="14" t="s">
        <v>33</v>
      </c>
      <c r="AX184" s="14" t="s">
        <v>73</v>
      </c>
      <c r="AY184" s="255" t="s">
        <v>233</v>
      </c>
    </row>
    <row r="185" s="15" customFormat="1">
      <c r="A185" s="15"/>
      <c r="B185" s="256"/>
      <c r="C185" s="257"/>
      <c r="D185" s="236" t="s">
        <v>244</v>
      </c>
      <c r="E185" s="258" t="s">
        <v>21</v>
      </c>
      <c r="F185" s="259" t="s">
        <v>5453</v>
      </c>
      <c r="G185" s="257"/>
      <c r="H185" s="260">
        <v>395.89999999999998</v>
      </c>
      <c r="I185" s="261"/>
      <c r="J185" s="257"/>
      <c r="K185" s="257"/>
      <c r="L185" s="262"/>
      <c r="M185" s="263"/>
      <c r="N185" s="264"/>
      <c r="O185" s="264"/>
      <c r="P185" s="264"/>
      <c r="Q185" s="264"/>
      <c r="R185" s="264"/>
      <c r="S185" s="264"/>
      <c r="T185" s="26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66" t="s">
        <v>244</v>
      </c>
      <c r="AU185" s="266" t="s">
        <v>86</v>
      </c>
      <c r="AV185" s="15" t="s">
        <v>240</v>
      </c>
      <c r="AW185" s="15" t="s">
        <v>33</v>
      </c>
      <c r="AX185" s="15" t="s">
        <v>80</v>
      </c>
      <c r="AY185" s="266" t="s">
        <v>233</v>
      </c>
    </row>
    <row r="186" s="2" customFormat="1" ht="24.15" customHeight="1">
      <c r="A186" s="41"/>
      <c r="B186" s="42"/>
      <c r="C186" s="267" t="s">
        <v>427</v>
      </c>
      <c r="D186" s="267" t="s">
        <v>297</v>
      </c>
      <c r="E186" s="268" t="s">
        <v>5509</v>
      </c>
      <c r="F186" s="269" t="s">
        <v>5510</v>
      </c>
      <c r="G186" s="270" t="s">
        <v>238</v>
      </c>
      <c r="H186" s="271">
        <v>455.28500000000002</v>
      </c>
      <c r="I186" s="272"/>
      <c r="J186" s="273">
        <f>ROUND(I186*H186,2)</f>
        <v>0</v>
      </c>
      <c r="K186" s="269" t="s">
        <v>239</v>
      </c>
      <c r="L186" s="274"/>
      <c r="M186" s="275" t="s">
        <v>21</v>
      </c>
      <c r="N186" s="276" t="s">
        <v>45</v>
      </c>
      <c r="O186" s="87"/>
      <c r="P186" s="225">
        <f>O186*H186</f>
        <v>0</v>
      </c>
      <c r="Q186" s="225">
        <v>0.00012999999999999999</v>
      </c>
      <c r="R186" s="225">
        <f>Q186*H186</f>
        <v>0.059187049999999998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289</v>
      </c>
      <c r="AT186" s="227" t="s">
        <v>297</v>
      </c>
      <c r="AU186" s="227" t="s">
        <v>86</v>
      </c>
      <c r="AY186" s="20" t="s">
        <v>233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86</v>
      </c>
      <c r="BK186" s="228">
        <f>ROUND(I186*H186,2)</f>
        <v>0</v>
      </c>
      <c r="BL186" s="20" t="s">
        <v>240</v>
      </c>
      <c r="BM186" s="227" t="s">
        <v>5511</v>
      </c>
    </row>
    <row r="187" s="14" customFormat="1">
      <c r="A187" s="14"/>
      <c r="B187" s="245"/>
      <c r="C187" s="246"/>
      <c r="D187" s="236" t="s">
        <v>244</v>
      </c>
      <c r="E187" s="246"/>
      <c r="F187" s="248" t="s">
        <v>5512</v>
      </c>
      <c r="G187" s="246"/>
      <c r="H187" s="249">
        <v>455.28500000000002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5" t="s">
        <v>244</v>
      </c>
      <c r="AU187" s="255" t="s">
        <v>86</v>
      </c>
      <c r="AV187" s="14" t="s">
        <v>86</v>
      </c>
      <c r="AW187" s="14" t="s">
        <v>4</v>
      </c>
      <c r="AX187" s="14" t="s">
        <v>80</v>
      </c>
      <c r="AY187" s="255" t="s">
        <v>233</v>
      </c>
    </row>
    <row r="188" s="12" customFormat="1" ht="22.8" customHeight="1">
      <c r="A188" s="12"/>
      <c r="B188" s="200"/>
      <c r="C188" s="201"/>
      <c r="D188" s="202" t="s">
        <v>72</v>
      </c>
      <c r="E188" s="214" t="s">
        <v>270</v>
      </c>
      <c r="F188" s="214" t="s">
        <v>5513</v>
      </c>
      <c r="G188" s="201"/>
      <c r="H188" s="201"/>
      <c r="I188" s="204"/>
      <c r="J188" s="215">
        <f>BK188</f>
        <v>0</v>
      </c>
      <c r="K188" s="201"/>
      <c r="L188" s="206"/>
      <c r="M188" s="207"/>
      <c r="N188" s="208"/>
      <c r="O188" s="208"/>
      <c r="P188" s="209">
        <f>SUM(P189:P244)</f>
        <v>0</v>
      </c>
      <c r="Q188" s="208"/>
      <c r="R188" s="209">
        <f>SUM(R189:R244)</f>
        <v>357.03476999999998</v>
      </c>
      <c r="S188" s="208"/>
      <c r="T188" s="210">
        <f>SUM(T189:T244)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11" t="s">
        <v>80</v>
      </c>
      <c r="AT188" s="212" t="s">
        <v>72</v>
      </c>
      <c r="AU188" s="212" t="s">
        <v>80</v>
      </c>
      <c r="AY188" s="211" t="s">
        <v>233</v>
      </c>
      <c r="BK188" s="213">
        <f>SUM(BK189:BK244)</f>
        <v>0</v>
      </c>
    </row>
    <row r="189" s="2" customFormat="1" ht="33" customHeight="1">
      <c r="A189" s="41"/>
      <c r="B189" s="42"/>
      <c r="C189" s="216" t="s">
        <v>431</v>
      </c>
      <c r="D189" s="216" t="s">
        <v>235</v>
      </c>
      <c r="E189" s="217" t="s">
        <v>5514</v>
      </c>
      <c r="F189" s="218" t="s">
        <v>5515</v>
      </c>
      <c r="G189" s="219" t="s">
        <v>238</v>
      </c>
      <c r="H189" s="220">
        <v>718.29999999999995</v>
      </c>
      <c r="I189" s="221"/>
      <c r="J189" s="222">
        <f>ROUND(I189*H189,2)</f>
        <v>0</v>
      </c>
      <c r="K189" s="218" t="s">
        <v>239</v>
      </c>
      <c r="L189" s="47"/>
      <c r="M189" s="223" t="s">
        <v>21</v>
      </c>
      <c r="N189" s="224" t="s">
        <v>45</v>
      </c>
      <c r="O189" s="87"/>
      <c r="P189" s="225">
        <f>O189*H189</f>
        <v>0</v>
      </c>
      <c r="Q189" s="225">
        <v>0.34499999999999997</v>
      </c>
      <c r="R189" s="225">
        <f>Q189*H189</f>
        <v>247.81349999999998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240</v>
      </c>
      <c r="AT189" s="227" t="s">
        <v>235</v>
      </c>
      <c r="AU189" s="227" t="s">
        <v>86</v>
      </c>
      <c r="AY189" s="20" t="s">
        <v>233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86</v>
      </c>
      <c r="BK189" s="228">
        <f>ROUND(I189*H189,2)</f>
        <v>0</v>
      </c>
      <c r="BL189" s="20" t="s">
        <v>240</v>
      </c>
      <c r="BM189" s="227" t="s">
        <v>1183</v>
      </c>
    </row>
    <row r="190" s="2" customFormat="1">
      <c r="A190" s="41"/>
      <c r="B190" s="42"/>
      <c r="C190" s="43"/>
      <c r="D190" s="229" t="s">
        <v>242</v>
      </c>
      <c r="E190" s="43"/>
      <c r="F190" s="230" t="s">
        <v>5516</v>
      </c>
      <c r="G190" s="43"/>
      <c r="H190" s="43"/>
      <c r="I190" s="231"/>
      <c r="J190" s="43"/>
      <c r="K190" s="43"/>
      <c r="L190" s="47"/>
      <c r="M190" s="232"/>
      <c r="N190" s="233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242</v>
      </c>
      <c r="AU190" s="20" t="s">
        <v>86</v>
      </c>
    </row>
    <row r="191" s="2" customFormat="1">
      <c r="A191" s="41"/>
      <c r="B191" s="42"/>
      <c r="C191" s="43"/>
      <c r="D191" s="236" t="s">
        <v>409</v>
      </c>
      <c r="E191" s="43"/>
      <c r="F191" s="281" t="s">
        <v>5517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409</v>
      </c>
      <c r="AU191" s="20" t="s">
        <v>86</v>
      </c>
    </row>
    <row r="192" s="14" customFormat="1">
      <c r="A192" s="14"/>
      <c r="B192" s="245"/>
      <c r="C192" s="246"/>
      <c r="D192" s="236" t="s">
        <v>244</v>
      </c>
      <c r="E192" s="247" t="s">
        <v>21</v>
      </c>
      <c r="F192" s="248" t="s">
        <v>5518</v>
      </c>
      <c r="G192" s="246"/>
      <c r="H192" s="249">
        <v>367.5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244</v>
      </c>
      <c r="AU192" s="255" t="s">
        <v>86</v>
      </c>
      <c r="AV192" s="14" t="s">
        <v>86</v>
      </c>
      <c r="AW192" s="14" t="s">
        <v>33</v>
      </c>
      <c r="AX192" s="14" t="s">
        <v>73</v>
      </c>
      <c r="AY192" s="255" t="s">
        <v>233</v>
      </c>
    </row>
    <row r="193" s="14" customFormat="1">
      <c r="A193" s="14"/>
      <c r="B193" s="245"/>
      <c r="C193" s="246"/>
      <c r="D193" s="236" t="s">
        <v>244</v>
      </c>
      <c r="E193" s="247" t="s">
        <v>21</v>
      </c>
      <c r="F193" s="248" t="s">
        <v>5519</v>
      </c>
      <c r="G193" s="246"/>
      <c r="H193" s="249">
        <v>268.80000000000001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244</v>
      </c>
      <c r="AU193" s="255" t="s">
        <v>86</v>
      </c>
      <c r="AV193" s="14" t="s">
        <v>86</v>
      </c>
      <c r="AW193" s="14" t="s">
        <v>33</v>
      </c>
      <c r="AX193" s="14" t="s">
        <v>73</v>
      </c>
      <c r="AY193" s="255" t="s">
        <v>233</v>
      </c>
    </row>
    <row r="194" s="14" customFormat="1">
      <c r="A194" s="14"/>
      <c r="B194" s="245"/>
      <c r="C194" s="246"/>
      <c r="D194" s="236" t="s">
        <v>244</v>
      </c>
      <c r="E194" s="247" t="s">
        <v>21</v>
      </c>
      <c r="F194" s="248" t="s">
        <v>5520</v>
      </c>
      <c r="G194" s="246"/>
      <c r="H194" s="249">
        <v>56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244</v>
      </c>
      <c r="AU194" s="255" t="s">
        <v>86</v>
      </c>
      <c r="AV194" s="14" t="s">
        <v>86</v>
      </c>
      <c r="AW194" s="14" t="s">
        <v>33</v>
      </c>
      <c r="AX194" s="14" t="s">
        <v>73</v>
      </c>
      <c r="AY194" s="255" t="s">
        <v>233</v>
      </c>
    </row>
    <row r="195" s="14" customFormat="1">
      <c r="A195" s="14"/>
      <c r="B195" s="245"/>
      <c r="C195" s="246"/>
      <c r="D195" s="236" t="s">
        <v>244</v>
      </c>
      <c r="E195" s="247" t="s">
        <v>21</v>
      </c>
      <c r="F195" s="248" t="s">
        <v>5521</v>
      </c>
      <c r="G195" s="246"/>
      <c r="H195" s="249">
        <v>26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5" t="s">
        <v>244</v>
      </c>
      <c r="AU195" s="255" t="s">
        <v>86</v>
      </c>
      <c r="AV195" s="14" t="s">
        <v>86</v>
      </c>
      <c r="AW195" s="14" t="s">
        <v>33</v>
      </c>
      <c r="AX195" s="14" t="s">
        <v>73</v>
      </c>
      <c r="AY195" s="255" t="s">
        <v>233</v>
      </c>
    </row>
    <row r="196" s="15" customFormat="1">
      <c r="A196" s="15"/>
      <c r="B196" s="256"/>
      <c r="C196" s="257"/>
      <c r="D196" s="236" t="s">
        <v>244</v>
      </c>
      <c r="E196" s="258" t="s">
        <v>21</v>
      </c>
      <c r="F196" s="259" t="s">
        <v>5453</v>
      </c>
      <c r="G196" s="257"/>
      <c r="H196" s="260">
        <v>718.29999999999995</v>
      </c>
      <c r="I196" s="261"/>
      <c r="J196" s="257"/>
      <c r="K196" s="257"/>
      <c r="L196" s="262"/>
      <c r="M196" s="263"/>
      <c r="N196" s="264"/>
      <c r="O196" s="264"/>
      <c r="P196" s="264"/>
      <c r="Q196" s="264"/>
      <c r="R196" s="264"/>
      <c r="S196" s="264"/>
      <c r="T196" s="26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66" t="s">
        <v>244</v>
      </c>
      <c r="AU196" s="266" t="s">
        <v>86</v>
      </c>
      <c r="AV196" s="15" t="s">
        <v>240</v>
      </c>
      <c r="AW196" s="15" t="s">
        <v>33</v>
      </c>
      <c r="AX196" s="15" t="s">
        <v>80</v>
      </c>
      <c r="AY196" s="266" t="s">
        <v>233</v>
      </c>
    </row>
    <row r="197" s="2" customFormat="1" ht="49.05" customHeight="1">
      <c r="A197" s="41"/>
      <c r="B197" s="42"/>
      <c r="C197" s="216" t="s">
        <v>436</v>
      </c>
      <c r="D197" s="216" t="s">
        <v>235</v>
      </c>
      <c r="E197" s="217" t="s">
        <v>5522</v>
      </c>
      <c r="F197" s="218" t="s">
        <v>5523</v>
      </c>
      <c r="G197" s="219" t="s">
        <v>238</v>
      </c>
      <c r="H197" s="220">
        <v>36</v>
      </c>
      <c r="I197" s="221"/>
      <c r="J197" s="222">
        <f>ROUND(I197*H197,2)</f>
        <v>0</v>
      </c>
      <c r="K197" s="218" t="s">
        <v>239</v>
      </c>
      <c r="L197" s="47"/>
      <c r="M197" s="223" t="s">
        <v>21</v>
      </c>
      <c r="N197" s="224" t="s">
        <v>45</v>
      </c>
      <c r="O197" s="87"/>
      <c r="P197" s="225">
        <f>O197*H197</f>
        <v>0</v>
      </c>
      <c r="Q197" s="225">
        <v>0.15826000000000001</v>
      </c>
      <c r="R197" s="225">
        <f>Q197*H197</f>
        <v>5.6973600000000006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240</v>
      </c>
      <c r="AT197" s="227" t="s">
        <v>235</v>
      </c>
      <c r="AU197" s="227" t="s">
        <v>86</v>
      </c>
      <c r="AY197" s="20" t="s">
        <v>233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86</v>
      </c>
      <c r="BK197" s="228">
        <f>ROUND(I197*H197,2)</f>
        <v>0</v>
      </c>
      <c r="BL197" s="20" t="s">
        <v>240</v>
      </c>
      <c r="BM197" s="227" t="s">
        <v>1202</v>
      </c>
    </row>
    <row r="198" s="2" customFormat="1">
      <c r="A198" s="41"/>
      <c r="B198" s="42"/>
      <c r="C198" s="43"/>
      <c r="D198" s="229" t="s">
        <v>242</v>
      </c>
      <c r="E198" s="43"/>
      <c r="F198" s="230" t="s">
        <v>5524</v>
      </c>
      <c r="G198" s="43"/>
      <c r="H198" s="43"/>
      <c r="I198" s="231"/>
      <c r="J198" s="43"/>
      <c r="K198" s="43"/>
      <c r="L198" s="47"/>
      <c r="M198" s="232"/>
      <c r="N198" s="233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242</v>
      </c>
      <c r="AU198" s="20" t="s">
        <v>86</v>
      </c>
    </row>
    <row r="199" s="14" customFormat="1">
      <c r="A199" s="14"/>
      <c r="B199" s="245"/>
      <c r="C199" s="246"/>
      <c r="D199" s="236" t="s">
        <v>244</v>
      </c>
      <c r="E199" s="247" t="s">
        <v>21</v>
      </c>
      <c r="F199" s="248" t="s">
        <v>5525</v>
      </c>
      <c r="G199" s="246"/>
      <c r="H199" s="249">
        <v>36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244</v>
      </c>
      <c r="AU199" s="255" t="s">
        <v>86</v>
      </c>
      <c r="AV199" s="14" t="s">
        <v>86</v>
      </c>
      <c r="AW199" s="14" t="s">
        <v>33</v>
      </c>
      <c r="AX199" s="14" t="s">
        <v>73</v>
      </c>
      <c r="AY199" s="255" t="s">
        <v>233</v>
      </c>
    </row>
    <row r="200" s="15" customFormat="1">
      <c r="A200" s="15"/>
      <c r="B200" s="256"/>
      <c r="C200" s="257"/>
      <c r="D200" s="236" t="s">
        <v>244</v>
      </c>
      <c r="E200" s="258" t="s">
        <v>21</v>
      </c>
      <c r="F200" s="259" t="s">
        <v>247</v>
      </c>
      <c r="G200" s="257"/>
      <c r="H200" s="260">
        <v>36</v>
      </c>
      <c r="I200" s="261"/>
      <c r="J200" s="257"/>
      <c r="K200" s="257"/>
      <c r="L200" s="262"/>
      <c r="M200" s="263"/>
      <c r="N200" s="264"/>
      <c r="O200" s="264"/>
      <c r="P200" s="264"/>
      <c r="Q200" s="264"/>
      <c r="R200" s="264"/>
      <c r="S200" s="264"/>
      <c r="T200" s="26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66" t="s">
        <v>244</v>
      </c>
      <c r="AU200" s="266" t="s">
        <v>86</v>
      </c>
      <c r="AV200" s="15" t="s">
        <v>240</v>
      </c>
      <c r="AW200" s="15" t="s">
        <v>33</v>
      </c>
      <c r="AX200" s="15" t="s">
        <v>80</v>
      </c>
      <c r="AY200" s="266" t="s">
        <v>233</v>
      </c>
    </row>
    <row r="201" s="2" customFormat="1" ht="49.05" customHeight="1">
      <c r="A201" s="41"/>
      <c r="B201" s="42"/>
      <c r="C201" s="216" t="s">
        <v>441</v>
      </c>
      <c r="D201" s="216" t="s">
        <v>235</v>
      </c>
      <c r="E201" s="217" t="s">
        <v>5526</v>
      </c>
      <c r="F201" s="218" t="s">
        <v>5527</v>
      </c>
      <c r="G201" s="219" t="s">
        <v>238</v>
      </c>
      <c r="H201" s="220">
        <v>175</v>
      </c>
      <c r="I201" s="221"/>
      <c r="J201" s="222">
        <f>ROUND(I201*H201,2)</f>
        <v>0</v>
      </c>
      <c r="K201" s="218" t="s">
        <v>239</v>
      </c>
      <c r="L201" s="47"/>
      <c r="M201" s="223" t="s">
        <v>21</v>
      </c>
      <c r="N201" s="224" t="s">
        <v>45</v>
      </c>
      <c r="O201" s="87"/>
      <c r="P201" s="225">
        <f>O201*H201</f>
        <v>0</v>
      </c>
      <c r="Q201" s="225">
        <v>0.18462999999999999</v>
      </c>
      <c r="R201" s="225">
        <f>Q201*H201</f>
        <v>32.310249999999996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240</v>
      </c>
      <c r="AT201" s="227" t="s">
        <v>235</v>
      </c>
      <c r="AU201" s="227" t="s">
        <v>86</v>
      </c>
      <c r="AY201" s="20" t="s">
        <v>233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86</v>
      </c>
      <c r="BK201" s="228">
        <f>ROUND(I201*H201,2)</f>
        <v>0</v>
      </c>
      <c r="BL201" s="20" t="s">
        <v>240</v>
      </c>
      <c r="BM201" s="227" t="s">
        <v>1211</v>
      </c>
    </row>
    <row r="202" s="2" customFormat="1">
      <c r="A202" s="41"/>
      <c r="B202" s="42"/>
      <c r="C202" s="43"/>
      <c r="D202" s="229" t="s">
        <v>242</v>
      </c>
      <c r="E202" s="43"/>
      <c r="F202" s="230" t="s">
        <v>5528</v>
      </c>
      <c r="G202" s="43"/>
      <c r="H202" s="43"/>
      <c r="I202" s="231"/>
      <c r="J202" s="43"/>
      <c r="K202" s="43"/>
      <c r="L202" s="47"/>
      <c r="M202" s="232"/>
      <c r="N202" s="233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242</v>
      </c>
      <c r="AU202" s="20" t="s">
        <v>86</v>
      </c>
    </row>
    <row r="203" s="14" customFormat="1">
      <c r="A203" s="14"/>
      <c r="B203" s="245"/>
      <c r="C203" s="246"/>
      <c r="D203" s="236" t="s">
        <v>244</v>
      </c>
      <c r="E203" s="247" t="s">
        <v>21</v>
      </c>
      <c r="F203" s="248" t="s">
        <v>5529</v>
      </c>
      <c r="G203" s="246"/>
      <c r="H203" s="249">
        <v>175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244</v>
      </c>
      <c r="AU203" s="255" t="s">
        <v>86</v>
      </c>
      <c r="AV203" s="14" t="s">
        <v>86</v>
      </c>
      <c r="AW203" s="14" t="s">
        <v>33</v>
      </c>
      <c r="AX203" s="14" t="s">
        <v>73</v>
      </c>
      <c r="AY203" s="255" t="s">
        <v>233</v>
      </c>
    </row>
    <row r="204" s="15" customFormat="1">
      <c r="A204" s="15"/>
      <c r="B204" s="256"/>
      <c r="C204" s="257"/>
      <c r="D204" s="236" t="s">
        <v>244</v>
      </c>
      <c r="E204" s="258" t="s">
        <v>21</v>
      </c>
      <c r="F204" s="259" t="s">
        <v>247</v>
      </c>
      <c r="G204" s="257"/>
      <c r="H204" s="260">
        <v>175</v>
      </c>
      <c r="I204" s="261"/>
      <c r="J204" s="257"/>
      <c r="K204" s="257"/>
      <c r="L204" s="262"/>
      <c r="M204" s="263"/>
      <c r="N204" s="264"/>
      <c r="O204" s="264"/>
      <c r="P204" s="264"/>
      <c r="Q204" s="264"/>
      <c r="R204" s="264"/>
      <c r="S204" s="264"/>
      <c r="T204" s="26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66" t="s">
        <v>244</v>
      </c>
      <c r="AU204" s="266" t="s">
        <v>86</v>
      </c>
      <c r="AV204" s="15" t="s">
        <v>240</v>
      </c>
      <c r="AW204" s="15" t="s">
        <v>33</v>
      </c>
      <c r="AX204" s="15" t="s">
        <v>80</v>
      </c>
      <c r="AY204" s="266" t="s">
        <v>233</v>
      </c>
    </row>
    <row r="205" s="2" customFormat="1" ht="24.15" customHeight="1">
      <c r="A205" s="41"/>
      <c r="B205" s="42"/>
      <c r="C205" s="216" t="s">
        <v>447</v>
      </c>
      <c r="D205" s="216" t="s">
        <v>235</v>
      </c>
      <c r="E205" s="217" t="s">
        <v>5530</v>
      </c>
      <c r="F205" s="218" t="s">
        <v>5531</v>
      </c>
      <c r="G205" s="219" t="s">
        <v>238</v>
      </c>
      <c r="H205" s="220">
        <v>211</v>
      </c>
      <c r="I205" s="221"/>
      <c r="J205" s="222">
        <f>ROUND(I205*H205,2)</f>
        <v>0</v>
      </c>
      <c r="K205" s="218" t="s">
        <v>239</v>
      </c>
      <c r="L205" s="47"/>
      <c r="M205" s="223" t="s">
        <v>21</v>
      </c>
      <c r="N205" s="224" t="s">
        <v>45</v>
      </c>
      <c r="O205" s="87"/>
      <c r="P205" s="225">
        <f>O205*H205</f>
        <v>0</v>
      </c>
      <c r="Q205" s="225">
        <v>0.00034000000000000002</v>
      </c>
      <c r="R205" s="225">
        <f>Q205*H205</f>
        <v>0.071739999999999998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240</v>
      </c>
      <c r="AT205" s="227" t="s">
        <v>235</v>
      </c>
      <c r="AU205" s="227" t="s">
        <v>86</v>
      </c>
      <c r="AY205" s="20" t="s">
        <v>233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86</v>
      </c>
      <c r="BK205" s="228">
        <f>ROUND(I205*H205,2)</f>
        <v>0</v>
      </c>
      <c r="BL205" s="20" t="s">
        <v>240</v>
      </c>
      <c r="BM205" s="227" t="s">
        <v>1226</v>
      </c>
    </row>
    <row r="206" s="2" customFormat="1">
      <c r="A206" s="41"/>
      <c r="B206" s="42"/>
      <c r="C206" s="43"/>
      <c r="D206" s="229" t="s">
        <v>242</v>
      </c>
      <c r="E206" s="43"/>
      <c r="F206" s="230" t="s">
        <v>5532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242</v>
      </c>
      <c r="AU206" s="20" t="s">
        <v>86</v>
      </c>
    </row>
    <row r="207" s="2" customFormat="1">
      <c r="A207" s="41"/>
      <c r="B207" s="42"/>
      <c r="C207" s="43"/>
      <c r="D207" s="236" t="s">
        <v>409</v>
      </c>
      <c r="E207" s="43"/>
      <c r="F207" s="281" t="s">
        <v>5533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409</v>
      </c>
      <c r="AU207" s="20" t="s">
        <v>86</v>
      </c>
    </row>
    <row r="208" s="14" customFormat="1">
      <c r="A208" s="14"/>
      <c r="B208" s="245"/>
      <c r="C208" s="246"/>
      <c r="D208" s="236" t="s">
        <v>244</v>
      </c>
      <c r="E208" s="247" t="s">
        <v>21</v>
      </c>
      <c r="F208" s="248" t="s">
        <v>5534</v>
      </c>
      <c r="G208" s="246"/>
      <c r="H208" s="249">
        <v>175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244</v>
      </c>
      <c r="AU208" s="255" t="s">
        <v>86</v>
      </c>
      <c r="AV208" s="14" t="s">
        <v>86</v>
      </c>
      <c r="AW208" s="14" t="s">
        <v>33</v>
      </c>
      <c r="AX208" s="14" t="s">
        <v>73</v>
      </c>
      <c r="AY208" s="255" t="s">
        <v>233</v>
      </c>
    </row>
    <row r="209" s="14" customFormat="1">
      <c r="A209" s="14"/>
      <c r="B209" s="245"/>
      <c r="C209" s="246"/>
      <c r="D209" s="236" t="s">
        <v>244</v>
      </c>
      <c r="E209" s="247" t="s">
        <v>21</v>
      </c>
      <c r="F209" s="248" t="s">
        <v>5535</v>
      </c>
      <c r="G209" s="246"/>
      <c r="H209" s="249">
        <v>36</v>
      </c>
      <c r="I209" s="250"/>
      <c r="J209" s="246"/>
      <c r="K209" s="246"/>
      <c r="L209" s="251"/>
      <c r="M209" s="252"/>
      <c r="N209" s="253"/>
      <c r="O209" s="253"/>
      <c r="P209" s="253"/>
      <c r="Q209" s="253"/>
      <c r="R209" s="253"/>
      <c r="S209" s="253"/>
      <c r="T209" s="25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5" t="s">
        <v>244</v>
      </c>
      <c r="AU209" s="255" t="s">
        <v>86</v>
      </c>
      <c r="AV209" s="14" t="s">
        <v>86</v>
      </c>
      <c r="AW209" s="14" t="s">
        <v>33</v>
      </c>
      <c r="AX209" s="14" t="s">
        <v>73</v>
      </c>
      <c r="AY209" s="255" t="s">
        <v>233</v>
      </c>
    </row>
    <row r="210" s="15" customFormat="1">
      <c r="A210" s="15"/>
      <c r="B210" s="256"/>
      <c r="C210" s="257"/>
      <c r="D210" s="236" t="s">
        <v>244</v>
      </c>
      <c r="E210" s="258" t="s">
        <v>21</v>
      </c>
      <c r="F210" s="259" t="s">
        <v>5453</v>
      </c>
      <c r="G210" s="257"/>
      <c r="H210" s="260">
        <v>211</v>
      </c>
      <c r="I210" s="261"/>
      <c r="J210" s="257"/>
      <c r="K210" s="257"/>
      <c r="L210" s="262"/>
      <c r="M210" s="263"/>
      <c r="N210" s="264"/>
      <c r="O210" s="264"/>
      <c r="P210" s="264"/>
      <c r="Q210" s="264"/>
      <c r="R210" s="264"/>
      <c r="S210" s="264"/>
      <c r="T210" s="26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66" t="s">
        <v>244</v>
      </c>
      <c r="AU210" s="266" t="s">
        <v>86</v>
      </c>
      <c r="AV210" s="15" t="s">
        <v>240</v>
      </c>
      <c r="AW210" s="15" t="s">
        <v>33</v>
      </c>
      <c r="AX210" s="15" t="s">
        <v>80</v>
      </c>
      <c r="AY210" s="266" t="s">
        <v>233</v>
      </c>
    </row>
    <row r="211" s="2" customFormat="1" ht="24.15" customHeight="1">
      <c r="A211" s="41"/>
      <c r="B211" s="42"/>
      <c r="C211" s="216" t="s">
        <v>451</v>
      </c>
      <c r="D211" s="216" t="s">
        <v>235</v>
      </c>
      <c r="E211" s="217" t="s">
        <v>5536</v>
      </c>
      <c r="F211" s="218" t="s">
        <v>5537</v>
      </c>
      <c r="G211" s="219" t="s">
        <v>238</v>
      </c>
      <c r="H211" s="220">
        <v>276</v>
      </c>
      <c r="I211" s="221"/>
      <c r="J211" s="222">
        <f>ROUND(I211*H211,2)</f>
        <v>0</v>
      </c>
      <c r="K211" s="218" t="s">
        <v>239</v>
      </c>
      <c r="L211" s="47"/>
      <c r="M211" s="223" t="s">
        <v>21</v>
      </c>
      <c r="N211" s="224" t="s">
        <v>45</v>
      </c>
      <c r="O211" s="87"/>
      <c r="P211" s="225">
        <f>O211*H211</f>
        <v>0</v>
      </c>
      <c r="Q211" s="225">
        <v>0.00040999999999999999</v>
      </c>
      <c r="R211" s="225">
        <f>Q211*H211</f>
        <v>0.11316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240</v>
      </c>
      <c r="AT211" s="227" t="s">
        <v>235</v>
      </c>
      <c r="AU211" s="227" t="s">
        <v>86</v>
      </c>
      <c r="AY211" s="20" t="s">
        <v>233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86</v>
      </c>
      <c r="BK211" s="228">
        <f>ROUND(I211*H211,2)</f>
        <v>0</v>
      </c>
      <c r="BL211" s="20" t="s">
        <v>240</v>
      </c>
      <c r="BM211" s="227" t="s">
        <v>1238</v>
      </c>
    </row>
    <row r="212" s="2" customFormat="1">
      <c r="A212" s="41"/>
      <c r="B212" s="42"/>
      <c r="C212" s="43"/>
      <c r="D212" s="229" t="s">
        <v>242</v>
      </c>
      <c r="E212" s="43"/>
      <c r="F212" s="230" t="s">
        <v>5538</v>
      </c>
      <c r="G212" s="43"/>
      <c r="H212" s="43"/>
      <c r="I212" s="231"/>
      <c r="J212" s="43"/>
      <c r="K212" s="43"/>
      <c r="L212" s="47"/>
      <c r="M212" s="232"/>
      <c r="N212" s="233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242</v>
      </c>
      <c r="AU212" s="20" t="s">
        <v>86</v>
      </c>
    </row>
    <row r="213" s="2" customFormat="1">
      <c r="A213" s="41"/>
      <c r="B213" s="42"/>
      <c r="C213" s="43"/>
      <c r="D213" s="236" t="s">
        <v>409</v>
      </c>
      <c r="E213" s="43"/>
      <c r="F213" s="281" t="s">
        <v>5539</v>
      </c>
      <c r="G213" s="43"/>
      <c r="H213" s="43"/>
      <c r="I213" s="231"/>
      <c r="J213" s="43"/>
      <c r="K213" s="43"/>
      <c r="L213" s="47"/>
      <c r="M213" s="232"/>
      <c r="N213" s="233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409</v>
      </c>
      <c r="AU213" s="20" t="s">
        <v>86</v>
      </c>
    </row>
    <row r="214" s="14" customFormat="1">
      <c r="A214" s="14"/>
      <c r="B214" s="245"/>
      <c r="C214" s="246"/>
      <c r="D214" s="236" t="s">
        <v>244</v>
      </c>
      <c r="E214" s="247" t="s">
        <v>21</v>
      </c>
      <c r="F214" s="248" t="s">
        <v>5540</v>
      </c>
      <c r="G214" s="246"/>
      <c r="H214" s="249">
        <v>231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244</v>
      </c>
      <c r="AU214" s="255" t="s">
        <v>86</v>
      </c>
      <c r="AV214" s="14" t="s">
        <v>86</v>
      </c>
      <c r="AW214" s="14" t="s">
        <v>33</v>
      </c>
      <c r="AX214" s="14" t="s">
        <v>73</v>
      </c>
      <c r="AY214" s="255" t="s">
        <v>233</v>
      </c>
    </row>
    <row r="215" s="14" customFormat="1">
      <c r="A215" s="14"/>
      <c r="B215" s="245"/>
      <c r="C215" s="246"/>
      <c r="D215" s="236" t="s">
        <v>244</v>
      </c>
      <c r="E215" s="247" t="s">
        <v>21</v>
      </c>
      <c r="F215" s="248" t="s">
        <v>5541</v>
      </c>
      <c r="G215" s="246"/>
      <c r="H215" s="249">
        <v>45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244</v>
      </c>
      <c r="AU215" s="255" t="s">
        <v>86</v>
      </c>
      <c r="AV215" s="14" t="s">
        <v>86</v>
      </c>
      <c r="AW215" s="14" t="s">
        <v>33</v>
      </c>
      <c r="AX215" s="14" t="s">
        <v>73</v>
      </c>
      <c r="AY215" s="255" t="s">
        <v>233</v>
      </c>
    </row>
    <row r="216" s="15" customFormat="1">
      <c r="A216" s="15"/>
      <c r="B216" s="256"/>
      <c r="C216" s="257"/>
      <c r="D216" s="236" t="s">
        <v>244</v>
      </c>
      <c r="E216" s="258" t="s">
        <v>21</v>
      </c>
      <c r="F216" s="259" t="s">
        <v>5453</v>
      </c>
      <c r="G216" s="257"/>
      <c r="H216" s="260">
        <v>276</v>
      </c>
      <c r="I216" s="261"/>
      <c r="J216" s="257"/>
      <c r="K216" s="257"/>
      <c r="L216" s="262"/>
      <c r="M216" s="263"/>
      <c r="N216" s="264"/>
      <c r="O216" s="264"/>
      <c r="P216" s="264"/>
      <c r="Q216" s="264"/>
      <c r="R216" s="264"/>
      <c r="S216" s="264"/>
      <c r="T216" s="26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66" t="s">
        <v>244</v>
      </c>
      <c r="AU216" s="266" t="s">
        <v>86</v>
      </c>
      <c r="AV216" s="15" t="s">
        <v>240</v>
      </c>
      <c r="AW216" s="15" t="s">
        <v>33</v>
      </c>
      <c r="AX216" s="15" t="s">
        <v>80</v>
      </c>
      <c r="AY216" s="266" t="s">
        <v>233</v>
      </c>
    </row>
    <row r="217" s="2" customFormat="1" ht="44.25" customHeight="1">
      <c r="A217" s="41"/>
      <c r="B217" s="42"/>
      <c r="C217" s="216" t="s">
        <v>456</v>
      </c>
      <c r="D217" s="216" t="s">
        <v>235</v>
      </c>
      <c r="E217" s="217" t="s">
        <v>5542</v>
      </c>
      <c r="F217" s="218" t="s">
        <v>5543</v>
      </c>
      <c r="G217" s="219" t="s">
        <v>238</v>
      </c>
      <c r="H217" s="220">
        <v>231</v>
      </c>
      <c r="I217" s="221"/>
      <c r="J217" s="222">
        <f>ROUND(I217*H217,2)</f>
        <v>0</v>
      </c>
      <c r="K217" s="218" t="s">
        <v>239</v>
      </c>
      <c r="L217" s="47"/>
      <c r="M217" s="223" t="s">
        <v>21</v>
      </c>
      <c r="N217" s="224" t="s">
        <v>45</v>
      </c>
      <c r="O217" s="87"/>
      <c r="P217" s="225">
        <f>O217*H217</f>
        <v>0</v>
      </c>
      <c r="Q217" s="225">
        <v>0.10373</v>
      </c>
      <c r="R217" s="225">
        <f>Q217*H217</f>
        <v>23.96163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240</v>
      </c>
      <c r="AT217" s="227" t="s">
        <v>235</v>
      </c>
      <c r="AU217" s="227" t="s">
        <v>86</v>
      </c>
      <c r="AY217" s="20" t="s">
        <v>233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86</v>
      </c>
      <c r="BK217" s="228">
        <f>ROUND(I217*H217,2)</f>
        <v>0</v>
      </c>
      <c r="BL217" s="20" t="s">
        <v>240</v>
      </c>
      <c r="BM217" s="227" t="s">
        <v>765</v>
      </c>
    </row>
    <row r="218" s="2" customFormat="1">
      <c r="A218" s="41"/>
      <c r="B218" s="42"/>
      <c r="C218" s="43"/>
      <c r="D218" s="229" t="s">
        <v>242</v>
      </c>
      <c r="E218" s="43"/>
      <c r="F218" s="230" t="s">
        <v>5544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242</v>
      </c>
      <c r="AU218" s="20" t="s">
        <v>86</v>
      </c>
    </row>
    <row r="219" s="2" customFormat="1">
      <c r="A219" s="41"/>
      <c r="B219" s="42"/>
      <c r="C219" s="43"/>
      <c r="D219" s="236" t="s">
        <v>409</v>
      </c>
      <c r="E219" s="43"/>
      <c r="F219" s="281" t="s">
        <v>5545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409</v>
      </c>
      <c r="AU219" s="20" t="s">
        <v>86</v>
      </c>
    </row>
    <row r="220" s="14" customFormat="1">
      <c r="A220" s="14"/>
      <c r="B220" s="245"/>
      <c r="C220" s="246"/>
      <c r="D220" s="236" t="s">
        <v>244</v>
      </c>
      <c r="E220" s="247" t="s">
        <v>21</v>
      </c>
      <c r="F220" s="248" t="s">
        <v>5546</v>
      </c>
      <c r="G220" s="246"/>
      <c r="H220" s="249">
        <v>175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244</v>
      </c>
      <c r="AU220" s="255" t="s">
        <v>86</v>
      </c>
      <c r="AV220" s="14" t="s">
        <v>86</v>
      </c>
      <c r="AW220" s="14" t="s">
        <v>33</v>
      </c>
      <c r="AX220" s="14" t="s">
        <v>73</v>
      </c>
      <c r="AY220" s="255" t="s">
        <v>233</v>
      </c>
    </row>
    <row r="221" s="14" customFormat="1">
      <c r="A221" s="14"/>
      <c r="B221" s="245"/>
      <c r="C221" s="246"/>
      <c r="D221" s="236" t="s">
        <v>244</v>
      </c>
      <c r="E221" s="247" t="s">
        <v>21</v>
      </c>
      <c r="F221" s="248" t="s">
        <v>5547</v>
      </c>
      <c r="G221" s="246"/>
      <c r="H221" s="249">
        <v>56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244</v>
      </c>
      <c r="AU221" s="255" t="s">
        <v>86</v>
      </c>
      <c r="AV221" s="14" t="s">
        <v>86</v>
      </c>
      <c r="AW221" s="14" t="s">
        <v>33</v>
      </c>
      <c r="AX221" s="14" t="s">
        <v>73</v>
      </c>
      <c r="AY221" s="255" t="s">
        <v>233</v>
      </c>
    </row>
    <row r="222" s="15" customFormat="1">
      <c r="A222" s="15"/>
      <c r="B222" s="256"/>
      <c r="C222" s="257"/>
      <c r="D222" s="236" t="s">
        <v>244</v>
      </c>
      <c r="E222" s="258" t="s">
        <v>21</v>
      </c>
      <c r="F222" s="259" t="s">
        <v>5453</v>
      </c>
      <c r="G222" s="257"/>
      <c r="H222" s="260">
        <v>231</v>
      </c>
      <c r="I222" s="261"/>
      <c r="J222" s="257"/>
      <c r="K222" s="257"/>
      <c r="L222" s="262"/>
      <c r="M222" s="263"/>
      <c r="N222" s="264"/>
      <c r="O222" s="264"/>
      <c r="P222" s="264"/>
      <c r="Q222" s="264"/>
      <c r="R222" s="264"/>
      <c r="S222" s="264"/>
      <c r="T222" s="26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66" t="s">
        <v>244</v>
      </c>
      <c r="AU222" s="266" t="s">
        <v>86</v>
      </c>
      <c r="AV222" s="15" t="s">
        <v>240</v>
      </c>
      <c r="AW222" s="15" t="s">
        <v>33</v>
      </c>
      <c r="AX222" s="15" t="s">
        <v>80</v>
      </c>
      <c r="AY222" s="266" t="s">
        <v>233</v>
      </c>
    </row>
    <row r="223" s="2" customFormat="1" ht="44.25" customHeight="1">
      <c r="A223" s="41"/>
      <c r="B223" s="42"/>
      <c r="C223" s="216" t="s">
        <v>465</v>
      </c>
      <c r="D223" s="216" t="s">
        <v>235</v>
      </c>
      <c r="E223" s="217" t="s">
        <v>5548</v>
      </c>
      <c r="F223" s="218" t="s">
        <v>5549</v>
      </c>
      <c r="G223" s="219" t="s">
        <v>238</v>
      </c>
      <c r="H223" s="220">
        <v>45</v>
      </c>
      <c r="I223" s="221"/>
      <c r="J223" s="222">
        <f>ROUND(I223*H223,2)</f>
        <v>0</v>
      </c>
      <c r="K223" s="218" t="s">
        <v>239</v>
      </c>
      <c r="L223" s="47"/>
      <c r="M223" s="223" t="s">
        <v>21</v>
      </c>
      <c r="N223" s="224" t="s">
        <v>45</v>
      </c>
      <c r="O223" s="87"/>
      <c r="P223" s="225">
        <f>O223*H223</f>
        <v>0</v>
      </c>
      <c r="Q223" s="225">
        <v>0.12966</v>
      </c>
      <c r="R223" s="225">
        <f>Q223*H223</f>
        <v>5.8346999999999998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240</v>
      </c>
      <c r="AT223" s="227" t="s">
        <v>235</v>
      </c>
      <c r="AU223" s="227" t="s">
        <v>86</v>
      </c>
      <c r="AY223" s="20" t="s">
        <v>233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86</v>
      </c>
      <c r="BK223" s="228">
        <f>ROUND(I223*H223,2)</f>
        <v>0</v>
      </c>
      <c r="BL223" s="20" t="s">
        <v>240</v>
      </c>
      <c r="BM223" s="227" t="s">
        <v>1264</v>
      </c>
    </row>
    <row r="224" s="2" customFormat="1">
      <c r="A224" s="41"/>
      <c r="B224" s="42"/>
      <c r="C224" s="43"/>
      <c r="D224" s="229" t="s">
        <v>242</v>
      </c>
      <c r="E224" s="43"/>
      <c r="F224" s="230" t="s">
        <v>5550</v>
      </c>
      <c r="G224" s="43"/>
      <c r="H224" s="43"/>
      <c r="I224" s="231"/>
      <c r="J224" s="43"/>
      <c r="K224" s="43"/>
      <c r="L224" s="47"/>
      <c r="M224" s="232"/>
      <c r="N224" s="233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242</v>
      </c>
      <c r="AU224" s="20" t="s">
        <v>86</v>
      </c>
    </row>
    <row r="225" s="14" customFormat="1">
      <c r="A225" s="14"/>
      <c r="B225" s="245"/>
      <c r="C225" s="246"/>
      <c r="D225" s="236" t="s">
        <v>244</v>
      </c>
      <c r="E225" s="247" t="s">
        <v>21</v>
      </c>
      <c r="F225" s="248" t="s">
        <v>5551</v>
      </c>
      <c r="G225" s="246"/>
      <c r="H225" s="249">
        <v>45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5" t="s">
        <v>244</v>
      </c>
      <c r="AU225" s="255" t="s">
        <v>86</v>
      </c>
      <c r="AV225" s="14" t="s">
        <v>86</v>
      </c>
      <c r="AW225" s="14" t="s">
        <v>33</v>
      </c>
      <c r="AX225" s="14" t="s">
        <v>73</v>
      </c>
      <c r="AY225" s="255" t="s">
        <v>233</v>
      </c>
    </row>
    <row r="226" s="15" customFormat="1">
      <c r="A226" s="15"/>
      <c r="B226" s="256"/>
      <c r="C226" s="257"/>
      <c r="D226" s="236" t="s">
        <v>244</v>
      </c>
      <c r="E226" s="258" t="s">
        <v>21</v>
      </c>
      <c r="F226" s="259" t="s">
        <v>247</v>
      </c>
      <c r="G226" s="257"/>
      <c r="H226" s="260">
        <v>45</v>
      </c>
      <c r="I226" s="261"/>
      <c r="J226" s="257"/>
      <c r="K226" s="257"/>
      <c r="L226" s="262"/>
      <c r="M226" s="263"/>
      <c r="N226" s="264"/>
      <c r="O226" s="264"/>
      <c r="P226" s="264"/>
      <c r="Q226" s="264"/>
      <c r="R226" s="264"/>
      <c r="S226" s="264"/>
      <c r="T226" s="26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66" t="s">
        <v>244</v>
      </c>
      <c r="AU226" s="266" t="s">
        <v>86</v>
      </c>
      <c r="AV226" s="15" t="s">
        <v>240</v>
      </c>
      <c r="AW226" s="15" t="s">
        <v>33</v>
      </c>
      <c r="AX226" s="15" t="s">
        <v>80</v>
      </c>
      <c r="AY226" s="266" t="s">
        <v>233</v>
      </c>
    </row>
    <row r="227" s="2" customFormat="1" ht="78" customHeight="1">
      <c r="A227" s="41"/>
      <c r="B227" s="42"/>
      <c r="C227" s="216" t="s">
        <v>470</v>
      </c>
      <c r="D227" s="216" t="s">
        <v>235</v>
      </c>
      <c r="E227" s="217" t="s">
        <v>5552</v>
      </c>
      <c r="F227" s="218" t="s">
        <v>5553</v>
      </c>
      <c r="G227" s="219" t="s">
        <v>238</v>
      </c>
      <c r="H227" s="220">
        <v>5.25</v>
      </c>
      <c r="I227" s="221"/>
      <c r="J227" s="222">
        <f>ROUND(I227*H227,2)</f>
        <v>0</v>
      </c>
      <c r="K227" s="218" t="s">
        <v>239</v>
      </c>
      <c r="L227" s="47"/>
      <c r="M227" s="223" t="s">
        <v>21</v>
      </c>
      <c r="N227" s="224" t="s">
        <v>45</v>
      </c>
      <c r="O227" s="87"/>
      <c r="P227" s="225">
        <f>O227*H227</f>
        <v>0</v>
      </c>
      <c r="Q227" s="225">
        <v>0.089219999999999994</v>
      </c>
      <c r="R227" s="225">
        <f>Q227*H227</f>
        <v>0.46840499999999996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240</v>
      </c>
      <c r="AT227" s="227" t="s">
        <v>235</v>
      </c>
      <c r="AU227" s="227" t="s">
        <v>86</v>
      </c>
      <c r="AY227" s="20" t="s">
        <v>233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86</v>
      </c>
      <c r="BK227" s="228">
        <f>ROUND(I227*H227,2)</f>
        <v>0</v>
      </c>
      <c r="BL227" s="20" t="s">
        <v>240</v>
      </c>
      <c r="BM227" s="227" t="s">
        <v>1277</v>
      </c>
    </row>
    <row r="228" s="2" customFormat="1">
      <c r="A228" s="41"/>
      <c r="B228" s="42"/>
      <c r="C228" s="43"/>
      <c r="D228" s="229" t="s">
        <v>242</v>
      </c>
      <c r="E228" s="43"/>
      <c r="F228" s="230" t="s">
        <v>5554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242</v>
      </c>
      <c r="AU228" s="20" t="s">
        <v>86</v>
      </c>
    </row>
    <row r="229" s="2" customFormat="1">
      <c r="A229" s="41"/>
      <c r="B229" s="42"/>
      <c r="C229" s="43"/>
      <c r="D229" s="236" t="s">
        <v>409</v>
      </c>
      <c r="E229" s="43"/>
      <c r="F229" s="281" t="s">
        <v>5555</v>
      </c>
      <c r="G229" s="43"/>
      <c r="H229" s="43"/>
      <c r="I229" s="231"/>
      <c r="J229" s="43"/>
      <c r="K229" s="43"/>
      <c r="L229" s="47"/>
      <c r="M229" s="232"/>
      <c r="N229" s="233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409</v>
      </c>
      <c r="AU229" s="20" t="s">
        <v>86</v>
      </c>
    </row>
    <row r="230" s="14" customFormat="1">
      <c r="A230" s="14"/>
      <c r="B230" s="245"/>
      <c r="C230" s="246"/>
      <c r="D230" s="236" t="s">
        <v>244</v>
      </c>
      <c r="E230" s="247" t="s">
        <v>21</v>
      </c>
      <c r="F230" s="248" t="s">
        <v>5556</v>
      </c>
      <c r="G230" s="246"/>
      <c r="H230" s="249">
        <v>5.25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244</v>
      </c>
      <c r="AU230" s="255" t="s">
        <v>86</v>
      </c>
      <c r="AV230" s="14" t="s">
        <v>86</v>
      </c>
      <c r="AW230" s="14" t="s">
        <v>33</v>
      </c>
      <c r="AX230" s="14" t="s">
        <v>73</v>
      </c>
      <c r="AY230" s="255" t="s">
        <v>233</v>
      </c>
    </row>
    <row r="231" s="15" customFormat="1">
      <c r="A231" s="15"/>
      <c r="B231" s="256"/>
      <c r="C231" s="257"/>
      <c r="D231" s="236" t="s">
        <v>244</v>
      </c>
      <c r="E231" s="258" t="s">
        <v>21</v>
      </c>
      <c r="F231" s="259" t="s">
        <v>247</v>
      </c>
      <c r="G231" s="257"/>
      <c r="H231" s="260">
        <v>5.25</v>
      </c>
      <c r="I231" s="261"/>
      <c r="J231" s="257"/>
      <c r="K231" s="257"/>
      <c r="L231" s="262"/>
      <c r="M231" s="263"/>
      <c r="N231" s="264"/>
      <c r="O231" s="264"/>
      <c r="P231" s="264"/>
      <c r="Q231" s="264"/>
      <c r="R231" s="264"/>
      <c r="S231" s="264"/>
      <c r="T231" s="26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66" t="s">
        <v>244</v>
      </c>
      <c r="AU231" s="266" t="s">
        <v>86</v>
      </c>
      <c r="AV231" s="15" t="s">
        <v>240</v>
      </c>
      <c r="AW231" s="15" t="s">
        <v>33</v>
      </c>
      <c r="AX231" s="15" t="s">
        <v>80</v>
      </c>
      <c r="AY231" s="266" t="s">
        <v>233</v>
      </c>
    </row>
    <row r="232" s="2" customFormat="1" ht="78" customHeight="1">
      <c r="A232" s="41"/>
      <c r="B232" s="42"/>
      <c r="C232" s="216" t="s">
        <v>569</v>
      </c>
      <c r="D232" s="216" t="s">
        <v>235</v>
      </c>
      <c r="E232" s="217" t="s">
        <v>5557</v>
      </c>
      <c r="F232" s="218" t="s">
        <v>5558</v>
      </c>
      <c r="G232" s="219" t="s">
        <v>238</v>
      </c>
      <c r="H232" s="220">
        <v>128</v>
      </c>
      <c r="I232" s="221"/>
      <c r="J232" s="222">
        <f>ROUND(I232*H232,2)</f>
        <v>0</v>
      </c>
      <c r="K232" s="218" t="s">
        <v>239</v>
      </c>
      <c r="L232" s="47"/>
      <c r="M232" s="223" t="s">
        <v>21</v>
      </c>
      <c r="N232" s="224" t="s">
        <v>45</v>
      </c>
      <c r="O232" s="87"/>
      <c r="P232" s="225">
        <f>O232*H232</f>
        <v>0</v>
      </c>
      <c r="Q232" s="225">
        <v>0.11162</v>
      </c>
      <c r="R232" s="225">
        <f>Q232*H232</f>
        <v>14.28736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240</v>
      </c>
      <c r="AT232" s="227" t="s">
        <v>235</v>
      </c>
      <c r="AU232" s="227" t="s">
        <v>86</v>
      </c>
      <c r="AY232" s="20" t="s">
        <v>233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86</v>
      </c>
      <c r="BK232" s="228">
        <f>ROUND(I232*H232,2)</f>
        <v>0</v>
      </c>
      <c r="BL232" s="20" t="s">
        <v>240</v>
      </c>
      <c r="BM232" s="227" t="s">
        <v>1297</v>
      </c>
    </row>
    <row r="233" s="2" customFormat="1">
      <c r="A233" s="41"/>
      <c r="B233" s="42"/>
      <c r="C233" s="43"/>
      <c r="D233" s="229" t="s">
        <v>242</v>
      </c>
      <c r="E233" s="43"/>
      <c r="F233" s="230" t="s">
        <v>5559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242</v>
      </c>
      <c r="AU233" s="20" t="s">
        <v>86</v>
      </c>
    </row>
    <row r="234" s="14" customFormat="1">
      <c r="A234" s="14"/>
      <c r="B234" s="245"/>
      <c r="C234" s="246"/>
      <c r="D234" s="236" t="s">
        <v>244</v>
      </c>
      <c r="E234" s="247" t="s">
        <v>21</v>
      </c>
      <c r="F234" s="248" t="s">
        <v>5560</v>
      </c>
      <c r="G234" s="246"/>
      <c r="H234" s="249">
        <v>128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244</v>
      </c>
      <c r="AU234" s="255" t="s">
        <v>86</v>
      </c>
      <c r="AV234" s="14" t="s">
        <v>86</v>
      </c>
      <c r="AW234" s="14" t="s">
        <v>33</v>
      </c>
      <c r="AX234" s="14" t="s">
        <v>73</v>
      </c>
      <c r="AY234" s="255" t="s">
        <v>233</v>
      </c>
    </row>
    <row r="235" s="15" customFormat="1">
      <c r="A235" s="15"/>
      <c r="B235" s="256"/>
      <c r="C235" s="257"/>
      <c r="D235" s="236" t="s">
        <v>244</v>
      </c>
      <c r="E235" s="258" t="s">
        <v>21</v>
      </c>
      <c r="F235" s="259" t="s">
        <v>247</v>
      </c>
      <c r="G235" s="257"/>
      <c r="H235" s="260">
        <v>128</v>
      </c>
      <c r="I235" s="261"/>
      <c r="J235" s="257"/>
      <c r="K235" s="257"/>
      <c r="L235" s="262"/>
      <c r="M235" s="263"/>
      <c r="N235" s="264"/>
      <c r="O235" s="264"/>
      <c r="P235" s="264"/>
      <c r="Q235" s="264"/>
      <c r="R235" s="264"/>
      <c r="S235" s="264"/>
      <c r="T235" s="26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66" t="s">
        <v>244</v>
      </c>
      <c r="AU235" s="266" t="s">
        <v>86</v>
      </c>
      <c r="AV235" s="15" t="s">
        <v>240</v>
      </c>
      <c r="AW235" s="15" t="s">
        <v>33</v>
      </c>
      <c r="AX235" s="15" t="s">
        <v>80</v>
      </c>
      <c r="AY235" s="266" t="s">
        <v>233</v>
      </c>
    </row>
    <row r="236" s="2" customFormat="1" ht="24.15" customHeight="1">
      <c r="A236" s="41"/>
      <c r="B236" s="42"/>
      <c r="C236" s="267" t="s">
        <v>1076</v>
      </c>
      <c r="D236" s="267" t="s">
        <v>297</v>
      </c>
      <c r="E236" s="268" t="s">
        <v>5561</v>
      </c>
      <c r="F236" s="269" t="s">
        <v>5562</v>
      </c>
      <c r="G236" s="270" t="s">
        <v>238</v>
      </c>
      <c r="H236" s="271">
        <v>3.399</v>
      </c>
      <c r="I236" s="272"/>
      <c r="J236" s="273">
        <f>ROUND(I236*H236,2)</f>
        <v>0</v>
      </c>
      <c r="K236" s="269" t="s">
        <v>239</v>
      </c>
      <c r="L236" s="274"/>
      <c r="M236" s="275" t="s">
        <v>21</v>
      </c>
      <c r="N236" s="276" t="s">
        <v>45</v>
      </c>
      <c r="O236" s="87"/>
      <c r="P236" s="225">
        <f>O236*H236</f>
        <v>0</v>
      </c>
      <c r="Q236" s="225">
        <v>0.17499999999999999</v>
      </c>
      <c r="R236" s="225">
        <f>Q236*H236</f>
        <v>0.59482499999999994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289</v>
      </c>
      <c r="AT236" s="227" t="s">
        <v>297</v>
      </c>
      <c r="AU236" s="227" t="s">
        <v>86</v>
      </c>
      <c r="AY236" s="20" t="s">
        <v>233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86</v>
      </c>
      <c r="BK236" s="228">
        <f>ROUND(I236*H236,2)</f>
        <v>0</v>
      </c>
      <c r="BL236" s="20" t="s">
        <v>240</v>
      </c>
      <c r="BM236" s="227" t="s">
        <v>1307</v>
      </c>
    </row>
    <row r="237" s="14" customFormat="1">
      <c r="A237" s="14"/>
      <c r="B237" s="245"/>
      <c r="C237" s="246"/>
      <c r="D237" s="236" t="s">
        <v>244</v>
      </c>
      <c r="E237" s="247" t="s">
        <v>21</v>
      </c>
      <c r="F237" s="248" t="s">
        <v>5563</v>
      </c>
      <c r="G237" s="246"/>
      <c r="H237" s="249">
        <v>3.399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5" t="s">
        <v>244</v>
      </c>
      <c r="AU237" s="255" t="s">
        <v>86</v>
      </c>
      <c r="AV237" s="14" t="s">
        <v>86</v>
      </c>
      <c r="AW237" s="14" t="s">
        <v>33</v>
      </c>
      <c r="AX237" s="14" t="s">
        <v>73</v>
      </c>
      <c r="AY237" s="255" t="s">
        <v>233</v>
      </c>
    </row>
    <row r="238" s="15" customFormat="1">
      <c r="A238" s="15"/>
      <c r="B238" s="256"/>
      <c r="C238" s="257"/>
      <c r="D238" s="236" t="s">
        <v>244</v>
      </c>
      <c r="E238" s="258" t="s">
        <v>21</v>
      </c>
      <c r="F238" s="259" t="s">
        <v>247</v>
      </c>
      <c r="G238" s="257"/>
      <c r="H238" s="260">
        <v>3.399</v>
      </c>
      <c r="I238" s="261"/>
      <c r="J238" s="257"/>
      <c r="K238" s="257"/>
      <c r="L238" s="262"/>
      <c r="M238" s="263"/>
      <c r="N238" s="264"/>
      <c r="O238" s="264"/>
      <c r="P238" s="264"/>
      <c r="Q238" s="264"/>
      <c r="R238" s="264"/>
      <c r="S238" s="264"/>
      <c r="T238" s="26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66" t="s">
        <v>244</v>
      </c>
      <c r="AU238" s="266" t="s">
        <v>86</v>
      </c>
      <c r="AV238" s="15" t="s">
        <v>240</v>
      </c>
      <c r="AW238" s="15" t="s">
        <v>33</v>
      </c>
      <c r="AX238" s="15" t="s">
        <v>80</v>
      </c>
      <c r="AY238" s="266" t="s">
        <v>233</v>
      </c>
    </row>
    <row r="239" s="2" customFormat="1" ht="21.75" customHeight="1">
      <c r="A239" s="41"/>
      <c r="B239" s="42"/>
      <c r="C239" s="267" t="s">
        <v>1081</v>
      </c>
      <c r="D239" s="267" t="s">
        <v>297</v>
      </c>
      <c r="E239" s="268" t="s">
        <v>5564</v>
      </c>
      <c r="F239" s="269" t="s">
        <v>5565</v>
      </c>
      <c r="G239" s="270" t="s">
        <v>238</v>
      </c>
      <c r="H239" s="271">
        <v>131.84</v>
      </c>
      <c r="I239" s="272"/>
      <c r="J239" s="273">
        <f>ROUND(I239*H239,2)</f>
        <v>0</v>
      </c>
      <c r="K239" s="269" t="s">
        <v>239</v>
      </c>
      <c r="L239" s="274"/>
      <c r="M239" s="275" t="s">
        <v>21</v>
      </c>
      <c r="N239" s="276" t="s">
        <v>45</v>
      </c>
      <c r="O239" s="87"/>
      <c r="P239" s="225">
        <f>O239*H239</f>
        <v>0</v>
      </c>
      <c r="Q239" s="225">
        <v>0.17599999999999999</v>
      </c>
      <c r="R239" s="225">
        <f>Q239*H239</f>
        <v>23.20384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289</v>
      </c>
      <c r="AT239" s="227" t="s">
        <v>297</v>
      </c>
      <c r="AU239" s="227" t="s">
        <v>86</v>
      </c>
      <c r="AY239" s="20" t="s">
        <v>233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86</v>
      </c>
      <c r="BK239" s="228">
        <f>ROUND(I239*H239,2)</f>
        <v>0</v>
      </c>
      <c r="BL239" s="20" t="s">
        <v>240</v>
      </c>
      <c r="BM239" s="227" t="s">
        <v>1318</v>
      </c>
    </row>
    <row r="240" s="14" customFormat="1">
      <c r="A240" s="14"/>
      <c r="B240" s="245"/>
      <c r="C240" s="246"/>
      <c r="D240" s="236" t="s">
        <v>244</v>
      </c>
      <c r="E240" s="247" t="s">
        <v>21</v>
      </c>
      <c r="F240" s="248" t="s">
        <v>5566</v>
      </c>
      <c r="G240" s="246"/>
      <c r="H240" s="249">
        <v>131.84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244</v>
      </c>
      <c r="AU240" s="255" t="s">
        <v>86</v>
      </c>
      <c r="AV240" s="14" t="s">
        <v>86</v>
      </c>
      <c r="AW240" s="14" t="s">
        <v>33</v>
      </c>
      <c r="AX240" s="14" t="s">
        <v>73</v>
      </c>
      <c r="AY240" s="255" t="s">
        <v>233</v>
      </c>
    </row>
    <row r="241" s="15" customFormat="1">
      <c r="A241" s="15"/>
      <c r="B241" s="256"/>
      <c r="C241" s="257"/>
      <c r="D241" s="236" t="s">
        <v>244</v>
      </c>
      <c r="E241" s="258" t="s">
        <v>21</v>
      </c>
      <c r="F241" s="259" t="s">
        <v>247</v>
      </c>
      <c r="G241" s="257"/>
      <c r="H241" s="260">
        <v>131.84</v>
      </c>
      <c r="I241" s="261"/>
      <c r="J241" s="257"/>
      <c r="K241" s="257"/>
      <c r="L241" s="262"/>
      <c r="M241" s="263"/>
      <c r="N241" s="264"/>
      <c r="O241" s="264"/>
      <c r="P241" s="264"/>
      <c r="Q241" s="264"/>
      <c r="R241" s="264"/>
      <c r="S241" s="264"/>
      <c r="T241" s="26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66" t="s">
        <v>244</v>
      </c>
      <c r="AU241" s="266" t="s">
        <v>86</v>
      </c>
      <c r="AV241" s="15" t="s">
        <v>240</v>
      </c>
      <c r="AW241" s="15" t="s">
        <v>33</v>
      </c>
      <c r="AX241" s="15" t="s">
        <v>80</v>
      </c>
      <c r="AY241" s="266" t="s">
        <v>233</v>
      </c>
    </row>
    <row r="242" s="2" customFormat="1" ht="62.7" customHeight="1">
      <c r="A242" s="41"/>
      <c r="B242" s="42"/>
      <c r="C242" s="216" t="s">
        <v>1086</v>
      </c>
      <c r="D242" s="216" t="s">
        <v>235</v>
      </c>
      <c r="E242" s="217" t="s">
        <v>5567</v>
      </c>
      <c r="F242" s="218" t="s">
        <v>5568</v>
      </c>
      <c r="G242" s="219" t="s">
        <v>238</v>
      </c>
      <c r="H242" s="220">
        <v>13</v>
      </c>
      <c r="I242" s="221"/>
      <c r="J242" s="222">
        <f>ROUND(I242*H242,2)</f>
        <v>0</v>
      </c>
      <c r="K242" s="218" t="s">
        <v>239</v>
      </c>
      <c r="L242" s="47"/>
      <c r="M242" s="223" t="s">
        <v>21</v>
      </c>
      <c r="N242" s="224" t="s">
        <v>45</v>
      </c>
      <c r="O242" s="87"/>
      <c r="P242" s="225">
        <f>O242*H242</f>
        <v>0</v>
      </c>
      <c r="Q242" s="225">
        <v>0.098000000000000004</v>
      </c>
      <c r="R242" s="225">
        <f>Q242*H242</f>
        <v>1.274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240</v>
      </c>
      <c r="AT242" s="227" t="s">
        <v>235</v>
      </c>
      <c r="AU242" s="227" t="s">
        <v>86</v>
      </c>
      <c r="AY242" s="20" t="s">
        <v>233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86</v>
      </c>
      <c r="BK242" s="228">
        <f>ROUND(I242*H242,2)</f>
        <v>0</v>
      </c>
      <c r="BL242" s="20" t="s">
        <v>240</v>
      </c>
      <c r="BM242" s="227" t="s">
        <v>1330</v>
      </c>
    </row>
    <row r="243" s="2" customFormat="1">
      <c r="A243" s="41"/>
      <c r="B243" s="42"/>
      <c r="C243" s="43"/>
      <c r="D243" s="229" t="s">
        <v>242</v>
      </c>
      <c r="E243" s="43"/>
      <c r="F243" s="230" t="s">
        <v>5569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242</v>
      </c>
      <c r="AU243" s="20" t="s">
        <v>86</v>
      </c>
    </row>
    <row r="244" s="2" customFormat="1" ht="16.5" customHeight="1">
      <c r="A244" s="41"/>
      <c r="B244" s="42"/>
      <c r="C244" s="267" t="s">
        <v>1099</v>
      </c>
      <c r="D244" s="267" t="s">
        <v>297</v>
      </c>
      <c r="E244" s="268" t="s">
        <v>5570</v>
      </c>
      <c r="F244" s="269" t="s">
        <v>5571</v>
      </c>
      <c r="G244" s="270" t="s">
        <v>238</v>
      </c>
      <c r="H244" s="271">
        <v>13</v>
      </c>
      <c r="I244" s="272"/>
      <c r="J244" s="273">
        <f>ROUND(I244*H244,2)</f>
        <v>0</v>
      </c>
      <c r="K244" s="269" t="s">
        <v>239</v>
      </c>
      <c r="L244" s="274"/>
      <c r="M244" s="275" t="s">
        <v>21</v>
      </c>
      <c r="N244" s="276" t="s">
        <v>45</v>
      </c>
      <c r="O244" s="87"/>
      <c r="P244" s="225">
        <f>O244*H244</f>
        <v>0</v>
      </c>
      <c r="Q244" s="225">
        <v>0.108</v>
      </c>
      <c r="R244" s="225">
        <f>Q244*H244</f>
        <v>1.4039999999999999</v>
      </c>
      <c r="S244" s="225">
        <v>0</v>
      </c>
      <c r="T244" s="226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7" t="s">
        <v>289</v>
      </c>
      <c r="AT244" s="227" t="s">
        <v>297</v>
      </c>
      <c r="AU244" s="227" t="s">
        <v>86</v>
      </c>
      <c r="AY244" s="20" t="s">
        <v>233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20" t="s">
        <v>86</v>
      </c>
      <c r="BK244" s="228">
        <f>ROUND(I244*H244,2)</f>
        <v>0</v>
      </c>
      <c r="BL244" s="20" t="s">
        <v>240</v>
      </c>
      <c r="BM244" s="227" t="s">
        <v>1343</v>
      </c>
    </row>
    <row r="245" s="12" customFormat="1" ht="22.8" customHeight="1">
      <c r="A245" s="12"/>
      <c r="B245" s="200"/>
      <c r="C245" s="201"/>
      <c r="D245" s="202" t="s">
        <v>72</v>
      </c>
      <c r="E245" s="214" t="s">
        <v>289</v>
      </c>
      <c r="F245" s="214" t="s">
        <v>5572</v>
      </c>
      <c r="G245" s="201"/>
      <c r="H245" s="201"/>
      <c r="I245" s="204"/>
      <c r="J245" s="215">
        <f>BK245</f>
        <v>0</v>
      </c>
      <c r="K245" s="201"/>
      <c r="L245" s="206"/>
      <c r="M245" s="207"/>
      <c r="N245" s="208"/>
      <c r="O245" s="208"/>
      <c r="P245" s="209">
        <f>SUM(P246:P248)</f>
        <v>0</v>
      </c>
      <c r="Q245" s="208"/>
      <c r="R245" s="209">
        <f>SUM(R246:R248)</f>
        <v>5.5308799999999998</v>
      </c>
      <c r="S245" s="208"/>
      <c r="T245" s="210">
        <f>SUM(T246:T248)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11" t="s">
        <v>80</v>
      </c>
      <c r="AT245" s="212" t="s">
        <v>72</v>
      </c>
      <c r="AU245" s="212" t="s">
        <v>80</v>
      </c>
      <c r="AY245" s="211" t="s">
        <v>233</v>
      </c>
      <c r="BK245" s="213">
        <f>SUM(BK246:BK248)</f>
        <v>0</v>
      </c>
    </row>
    <row r="246" s="2" customFormat="1" ht="24.15" customHeight="1">
      <c r="A246" s="41"/>
      <c r="B246" s="42"/>
      <c r="C246" s="216" t="s">
        <v>1104</v>
      </c>
      <c r="D246" s="216" t="s">
        <v>235</v>
      </c>
      <c r="E246" s="217" t="s">
        <v>5573</v>
      </c>
      <c r="F246" s="218" t="s">
        <v>5574</v>
      </c>
      <c r="G246" s="219" t="s">
        <v>402</v>
      </c>
      <c r="H246" s="220">
        <v>2</v>
      </c>
      <c r="I246" s="221"/>
      <c r="J246" s="222">
        <f>ROUND(I246*H246,2)</f>
        <v>0</v>
      </c>
      <c r="K246" s="218" t="s">
        <v>239</v>
      </c>
      <c r="L246" s="47"/>
      <c r="M246" s="223" t="s">
        <v>21</v>
      </c>
      <c r="N246" s="224" t="s">
        <v>45</v>
      </c>
      <c r="O246" s="87"/>
      <c r="P246" s="225">
        <f>O246*H246</f>
        <v>0</v>
      </c>
      <c r="Q246" s="225">
        <v>2.7654399999999999</v>
      </c>
      <c r="R246" s="225">
        <f>Q246*H246</f>
        <v>5.5308799999999998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240</v>
      </c>
      <c r="AT246" s="227" t="s">
        <v>235</v>
      </c>
      <c r="AU246" s="227" t="s">
        <v>86</v>
      </c>
      <c r="AY246" s="20" t="s">
        <v>233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86</v>
      </c>
      <c r="BK246" s="228">
        <f>ROUND(I246*H246,2)</f>
        <v>0</v>
      </c>
      <c r="BL246" s="20" t="s">
        <v>240</v>
      </c>
      <c r="BM246" s="227" t="s">
        <v>1357</v>
      </c>
    </row>
    <row r="247" s="2" customFormat="1">
      <c r="A247" s="41"/>
      <c r="B247" s="42"/>
      <c r="C247" s="43"/>
      <c r="D247" s="229" t="s">
        <v>242</v>
      </c>
      <c r="E247" s="43"/>
      <c r="F247" s="230" t="s">
        <v>5575</v>
      </c>
      <c r="G247" s="43"/>
      <c r="H247" s="43"/>
      <c r="I247" s="231"/>
      <c r="J247" s="43"/>
      <c r="K247" s="43"/>
      <c r="L247" s="47"/>
      <c r="M247" s="232"/>
      <c r="N247" s="233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242</v>
      </c>
      <c r="AU247" s="20" t="s">
        <v>86</v>
      </c>
    </row>
    <row r="248" s="2" customFormat="1">
      <c r="A248" s="41"/>
      <c r="B248" s="42"/>
      <c r="C248" s="43"/>
      <c r="D248" s="236" t="s">
        <v>409</v>
      </c>
      <c r="E248" s="43"/>
      <c r="F248" s="281" t="s">
        <v>5576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409</v>
      </c>
      <c r="AU248" s="20" t="s">
        <v>86</v>
      </c>
    </row>
    <row r="249" s="12" customFormat="1" ht="22.8" customHeight="1">
      <c r="A249" s="12"/>
      <c r="B249" s="200"/>
      <c r="C249" s="201"/>
      <c r="D249" s="202" t="s">
        <v>72</v>
      </c>
      <c r="E249" s="214" t="s">
        <v>296</v>
      </c>
      <c r="F249" s="214" t="s">
        <v>5577</v>
      </c>
      <c r="G249" s="201"/>
      <c r="H249" s="201"/>
      <c r="I249" s="204"/>
      <c r="J249" s="215">
        <f>BK249</f>
        <v>0</v>
      </c>
      <c r="K249" s="201"/>
      <c r="L249" s="206"/>
      <c r="M249" s="207"/>
      <c r="N249" s="208"/>
      <c r="O249" s="208"/>
      <c r="P249" s="209">
        <f>SUM(P250:P314)</f>
        <v>0</v>
      </c>
      <c r="Q249" s="208"/>
      <c r="R249" s="209">
        <f>SUM(R250:R314)</f>
        <v>22.756420970000001</v>
      </c>
      <c r="S249" s="208"/>
      <c r="T249" s="210">
        <f>SUM(T250:T314)</f>
        <v>0.25800000000000001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11" t="s">
        <v>80</v>
      </c>
      <c r="AT249" s="212" t="s">
        <v>72</v>
      </c>
      <c r="AU249" s="212" t="s">
        <v>80</v>
      </c>
      <c r="AY249" s="211" t="s">
        <v>233</v>
      </c>
      <c r="BK249" s="213">
        <f>SUM(BK250:BK314)</f>
        <v>0</v>
      </c>
    </row>
    <row r="250" s="2" customFormat="1" ht="24.15" customHeight="1">
      <c r="A250" s="41"/>
      <c r="B250" s="42"/>
      <c r="C250" s="216" t="s">
        <v>1109</v>
      </c>
      <c r="D250" s="216" t="s">
        <v>235</v>
      </c>
      <c r="E250" s="217" t="s">
        <v>5578</v>
      </c>
      <c r="F250" s="218" t="s">
        <v>5579</v>
      </c>
      <c r="G250" s="219" t="s">
        <v>402</v>
      </c>
      <c r="H250" s="220">
        <v>1</v>
      </c>
      <c r="I250" s="221"/>
      <c r="J250" s="222">
        <f>ROUND(I250*H250,2)</f>
        <v>0</v>
      </c>
      <c r="K250" s="218" t="s">
        <v>239</v>
      </c>
      <c r="L250" s="47"/>
      <c r="M250" s="223" t="s">
        <v>21</v>
      </c>
      <c r="N250" s="224" t="s">
        <v>45</v>
      </c>
      <c r="O250" s="87"/>
      <c r="P250" s="225">
        <f>O250*H250</f>
        <v>0</v>
      </c>
      <c r="Q250" s="225">
        <v>0.10940999999999999</v>
      </c>
      <c r="R250" s="225">
        <f>Q250*H250</f>
        <v>0.10940999999999999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240</v>
      </c>
      <c r="AT250" s="227" t="s">
        <v>235</v>
      </c>
      <c r="AU250" s="227" t="s">
        <v>86</v>
      </c>
      <c r="AY250" s="20" t="s">
        <v>233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86</v>
      </c>
      <c r="BK250" s="228">
        <f>ROUND(I250*H250,2)</f>
        <v>0</v>
      </c>
      <c r="BL250" s="20" t="s">
        <v>240</v>
      </c>
      <c r="BM250" s="227" t="s">
        <v>1367</v>
      </c>
    </row>
    <row r="251" s="2" customFormat="1">
      <c r="A251" s="41"/>
      <c r="B251" s="42"/>
      <c r="C251" s="43"/>
      <c r="D251" s="229" t="s">
        <v>242</v>
      </c>
      <c r="E251" s="43"/>
      <c r="F251" s="230" t="s">
        <v>5580</v>
      </c>
      <c r="G251" s="43"/>
      <c r="H251" s="43"/>
      <c r="I251" s="231"/>
      <c r="J251" s="43"/>
      <c r="K251" s="43"/>
      <c r="L251" s="47"/>
      <c r="M251" s="232"/>
      <c r="N251" s="233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242</v>
      </c>
      <c r="AU251" s="20" t="s">
        <v>86</v>
      </c>
    </row>
    <row r="252" s="2" customFormat="1">
      <c r="A252" s="41"/>
      <c r="B252" s="42"/>
      <c r="C252" s="43"/>
      <c r="D252" s="236" t="s">
        <v>409</v>
      </c>
      <c r="E252" s="43"/>
      <c r="F252" s="281" t="s">
        <v>5581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409</v>
      </c>
      <c r="AU252" s="20" t="s">
        <v>86</v>
      </c>
    </row>
    <row r="253" s="2" customFormat="1" ht="21.75" customHeight="1">
      <c r="A253" s="41"/>
      <c r="B253" s="42"/>
      <c r="C253" s="267" t="s">
        <v>1114</v>
      </c>
      <c r="D253" s="267" t="s">
        <v>297</v>
      </c>
      <c r="E253" s="268" t="s">
        <v>5582</v>
      </c>
      <c r="F253" s="269" t="s">
        <v>5583</v>
      </c>
      <c r="G253" s="270" t="s">
        <v>402</v>
      </c>
      <c r="H253" s="271">
        <v>1</v>
      </c>
      <c r="I253" s="272"/>
      <c r="J253" s="273">
        <f>ROUND(I253*H253,2)</f>
        <v>0</v>
      </c>
      <c r="K253" s="269" t="s">
        <v>239</v>
      </c>
      <c r="L253" s="274"/>
      <c r="M253" s="275" t="s">
        <v>21</v>
      </c>
      <c r="N253" s="276" t="s">
        <v>45</v>
      </c>
      <c r="O253" s="87"/>
      <c r="P253" s="225">
        <f>O253*H253</f>
        <v>0</v>
      </c>
      <c r="Q253" s="225">
        <v>0.0061000000000000004</v>
      </c>
      <c r="R253" s="225">
        <f>Q253*H253</f>
        <v>0.0061000000000000004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289</v>
      </c>
      <c r="AT253" s="227" t="s">
        <v>297</v>
      </c>
      <c r="AU253" s="227" t="s">
        <v>86</v>
      </c>
      <c r="AY253" s="20" t="s">
        <v>233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86</v>
      </c>
      <c r="BK253" s="228">
        <f>ROUND(I253*H253,2)</f>
        <v>0</v>
      </c>
      <c r="BL253" s="20" t="s">
        <v>240</v>
      </c>
      <c r="BM253" s="227" t="s">
        <v>1384</v>
      </c>
    </row>
    <row r="254" s="2" customFormat="1" ht="24.15" customHeight="1">
      <c r="A254" s="41"/>
      <c r="B254" s="42"/>
      <c r="C254" s="216" t="s">
        <v>1118</v>
      </c>
      <c r="D254" s="216" t="s">
        <v>235</v>
      </c>
      <c r="E254" s="217" t="s">
        <v>5584</v>
      </c>
      <c r="F254" s="218" t="s">
        <v>5585</v>
      </c>
      <c r="G254" s="219" t="s">
        <v>402</v>
      </c>
      <c r="H254" s="220">
        <v>8</v>
      </c>
      <c r="I254" s="221"/>
      <c r="J254" s="222">
        <f>ROUND(I254*H254,2)</f>
        <v>0</v>
      </c>
      <c r="K254" s="218" t="s">
        <v>239</v>
      </c>
      <c r="L254" s="47"/>
      <c r="M254" s="223" t="s">
        <v>21</v>
      </c>
      <c r="N254" s="224" t="s">
        <v>45</v>
      </c>
      <c r="O254" s="87"/>
      <c r="P254" s="225">
        <f>O254*H254</f>
        <v>0</v>
      </c>
      <c r="Q254" s="225">
        <v>0.00069999999999999999</v>
      </c>
      <c r="R254" s="225">
        <f>Q254*H254</f>
        <v>0.0055999999999999999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240</v>
      </c>
      <c r="AT254" s="227" t="s">
        <v>235</v>
      </c>
      <c r="AU254" s="227" t="s">
        <v>86</v>
      </c>
      <c r="AY254" s="20" t="s">
        <v>233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86</v>
      </c>
      <c r="BK254" s="228">
        <f>ROUND(I254*H254,2)</f>
        <v>0</v>
      </c>
      <c r="BL254" s="20" t="s">
        <v>240</v>
      </c>
      <c r="BM254" s="227" t="s">
        <v>1406</v>
      </c>
    </row>
    <row r="255" s="2" customFormat="1">
      <c r="A255" s="41"/>
      <c r="B255" s="42"/>
      <c r="C255" s="43"/>
      <c r="D255" s="229" t="s">
        <v>242</v>
      </c>
      <c r="E255" s="43"/>
      <c r="F255" s="230" t="s">
        <v>5586</v>
      </c>
      <c r="G255" s="43"/>
      <c r="H255" s="43"/>
      <c r="I255" s="231"/>
      <c r="J255" s="43"/>
      <c r="K255" s="43"/>
      <c r="L255" s="47"/>
      <c r="M255" s="232"/>
      <c r="N255" s="233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242</v>
      </c>
      <c r="AU255" s="20" t="s">
        <v>86</v>
      </c>
    </row>
    <row r="256" s="2" customFormat="1">
      <c r="A256" s="41"/>
      <c r="B256" s="42"/>
      <c r="C256" s="43"/>
      <c r="D256" s="236" t="s">
        <v>409</v>
      </c>
      <c r="E256" s="43"/>
      <c r="F256" s="281" t="s">
        <v>5587</v>
      </c>
      <c r="G256" s="43"/>
      <c r="H256" s="43"/>
      <c r="I256" s="231"/>
      <c r="J256" s="43"/>
      <c r="K256" s="43"/>
      <c r="L256" s="47"/>
      <c r="M256" s="232"/>
      <c r="N256" s="233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409</v>
      </c>
      <c r="AU256" s="20" t="s">
        <v>86</v>
      </c>
    </row>
    <row r="257" s="14" customFormat="1">
      <c r="A257" s="14"/>
      <c r="B257" s="245"/>
      <c r="C257" s="246"/>
      <c r="D257" s="236" t="s">
        <v>244</v>
      </c>
      <c r="E257" s="247" t="s">
        <v>21</v>
      </c>
      <c r="F257" s="248" t="s">
        <v>5588</v>
      </c>
      <c r="G257" s="246"/>
      <c r="H257" s="249">
        <v>7</v>
      </c>
      <c r="I257" s="250"/>
      <c r="J257" s="246"/>
      <c r="K257" s="246"/>
      <c r="L257" s="251"/>
      <c r="M257" s="252"/>
      <c r="N257" s="253"/>
      <c r="O257" s="253"/>
      <c r="P257" s="253"/>
      <c r="Q257" s="253"/>
      <c r="R257" s="253"/>
      <c r="S257" s="253"/>
      <c r="T257" s="25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5" t="s">
        <v>244</v>
      </c>
      <c r="AU257" s="255" t="s">
        <v>86</v>
      </c>
      <c r="AV257" s="14" t="s">
        <v>86</v>
      </c>
      <c r="AW257" s="14" t="s">
        <v>33</v>
      </c>
      <c r="AX257" s="14" t="s">
        <v>73</v>
      </c>
      <c r="AY257" s="255" t="s">
        <v>233</v>
      </c>
    </row>
    <row r="258" s="14" customFormat="1">
      <c r="A258" s="14"/>
      <c r="B258" s="245"/>
      <c r="C258" s="246"/>
      <c r="D258" s="236" t="s">
        <v>244</v>
      </c>
      <c r="E258" s="247" t="s">
        <v>21</v>
      </c>
      <c r="F258" s="248" t="s">
        <v>5589</v>
      </c>
      <c r="G258" s="246"/>
      <c r="H258" s="249">
        <v>1</v>
      </c>
      <c r="I258" s="250"/>
      <c r="J258" s="246"/>
      <c r="K258" s="246"/>
      <c r="L258" s="251"/>
      <c r="M258" s="252"/>
      <c r="N258" s="253"/>
      <c r="O258" s="253"/>
      <c r="P258" s="253"/>
      <c r="Q258" s="253"/>
      <c r="R258" s="253"/>
      <c r="S258" s="253"/>
      <c r="T258" s="25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5" t="s">
        <v>244</v>
      </c>
      <c r="AU258" s="255" t="s">
        <v>86</v>
      </c>
      <c r="AV258" s="14" t="s">
        <v>86</v>
      </c>
      <c r="AW258" s="14" t="s">
        <v>33</v>
      </c>
      <c r="AX258" s="14" t="s">
        <v>73</v>
      </c>
      <c r="AY258" s="255" t="s">
        <v>233</v>
      </c>
    </row>
    <row r="259" s="15" customFormat="1">
      <c r="A259" s="15"/>
      <c r="B259" s="256"/>
      <c r="C259" s="257"/>
      <c r="D259" s="236" t="s">
        <v>244</v>
      </c>
      <c r="E259" s="258" t="s">
        <v>21</v>
      </c>
      <c r="F259" s="259" t="s">
        <v>5453</v>
      </c>
      <c r="G259" s="257"/>
      <c r="H259" s="260">
        <v>8</v>
      </c>
      <c r="I259" s="261"/>
      <c r="J259" s="257"/>
      <c r="K259" s="257"/>
      <c r="L259" s="262"/>
      <c r="M259" s="263"/>
      <c r="N259" s="264"/>
      <c r="O259" s="264"/>
      <c r="P259" s="264"/>
      <c r="Q259" s="264"/>
      <c r="R259" s="264"/>
      <c r="S259" s="264"/>
      <c r="T259" s="26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66" t="s">
        <v>244</v>
      </c>
      <c r="AU259" s="266" t="s">
        <v>86</v>
      </c>
      <c r="AV259" s="15" t="s">
        <v>240</v>
      </c>
      <c r="AW259" s="15" t="s">
        <v>33</v>
      </c>
      <c r="AX259" s="15" t="s">
        <v>80</v>
      </c>
      <c r="AY259" s="266" t="s">
        <v>233</v>
      </c>
    </row>
    <row r="260" s="2" customFormat="1" ht="24.15" customHeight="1">
      <c r="A260" s="41"/>
      <c r="B260" s="42"/>
      <c r="C260" s="216" t="s">
        <v>1126</v>
      </c>
      <c r="D260" s="216" t="s">
        <v>235</v>
      </c>
      <c r="E260" s="217" t="s">
        <v>5590</v>
      </c>
      <c r="F260" s="218" t="s">
        <v>5591</v>
      </c>
      <c r="G260" s="219" t="s">
        <v>402</v>
      </c>
      <c r="H260" s="220">
        <v>7</v>
      </c>
      <c r="I260" s="221"/>
      <c r="J260" s="222">
        <f>ROUND(I260*H260,2)</f>
        <v>0</v>
      </c>
      <c r="K260" s="218" t="s">
        <v>239</v>
      </c>
      <c r="L260" s="47"/>
      <c r="M260" s="223" t="s">
        <v>21</v>
      </c>
      <c r="N260" s="224" t="s">
        <v>45</v>
      </c>
      <c r="O260" s="87"/>
      <c r="P260" s="225">
        <f>O260*H260</f>
        <v>0</v>
      </c>
      <c r="Q260" s="225">
        <v>0.00025000000000000001</v>
      </c>
      <c r="R260" s="225">
        <f>Q260*H260</f>
        <v>0.00175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240</v>
      </c>
      <c r="AT260" s="227" t="s">
        <v>235</v>
      </c>
      <c r="AU260" s="227" t="s">
        <v>86</v>
      </c>
      <c r="AY260" s="20" t="s">
        <v>233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86</v>
      </c>
      <c r="BK260" s="228">
        <f>ROUND(I260*H260,2)</f>
        <v>0</v>
      </c>
      <c r="BL260" s="20" t="s">
        <v>240</v>
      </c>
      <c r="BM260" s="227" t="s">
        <v>1417</v>
      </c>
    </row>
    <row r="261" s="2" customFormat="1">
      <c r="A261" s="41"/>
      <c r="B261" s="42"/>
      <c r="C261" s="43"/>
      <c r="D261" s="229" t="s">
        <v>242</v>
      </c>
      <c r="E261" s="43"/>
      <c r="F261" s="230" t="s">
        <v>5592</v>
      </c>
      <c r="G261" s="43"/>
      <c r="H261" s="43"/>
      <c r="I261" s="231"/>
      <c r="J261" s="43"/>
      <c r="K261" s="43"/>
      <c r="L261" s="47"/>
      <c r="M261" s="232"/>
      <c r="N261" s="233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242</v>
      </c>
      <c r="AU261" s="20" t="s">
        <v>86</v>
      </c>
    </row>
    <row r="262" s="2" customFormat="1" ht="16.5" customHeight="1">
      <c r="A262" s="41"/>
      <c r="B262" s="42"/>
      <c r="C262" s="267" t="s">
        <v>1131</v>
      </c>
      <c r="D262" s="267" t="s">
        <v>297</v>
      </c>
      <c r="E262" s="268" t="s">
        <v>5593</v>
      </c>
      <c r="F262" s="269" t="s">
        <v>5594</v>
      </c>
      <c r="G262" s="270" t="s">
        <v>402</v>
      </c>
      <c r="H262" s="271">
        <v>7</v>
      </c>
      <c r="I262" s="272"/>
      <c r="J262" s="273">
        <f>ROUND(I262*H262,2)</f>
        <v>0</v>
      </c>
      <c r="K262" s="269" t="s">
        <v>239</v>
      </c>
      <c r="L262" s="274"/>
      <c r="M262" s="275" t="s">
        <v>21</v>
      </c>
      <c r="N262" s="276" t="s">
        <v>45</v>
      </c>
      <c r="O262" s="87"/>
      <c r="P262" s="225">
        <f>O262*H262</f>
        <v>0</v>
      </c>
      <c r="Q262" s="225">
        <v>0.0050000000000000001</v>
      </c>
      <c r="R262" s="225">
        <f>Q262*H262</f>
        <v>0.035000000000000003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289</v>
      </c>
      <c r="AT262" s="227" t="s">
        <v>297</v>
      </c>
      <c r="AU262" s="227" t="s">
        <v>86</v>
      </c>
      <c r="AY262" s="20" t="s">
        <v>233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86</v>
      </c>
      <c r="BK262" s="228">
        <f>ROUND(I262*H262,2)</f>
        <v>0</v>
      </c>
      <c r="BL262" s="20" t="s">
        <v>240</v>
      </c>
      <c r="BM262" s="227" t="s">
        <v>1433</v>
      </c>
    </row>
    <row r="263" s="2" customFormat="1" ht="24.15" customHeight="1">
      <c r="A263" s="41"/>
      <c r="B263" s="42"/>
      <c r="C263" s="216" t="s">
        <v>1164</v>
      </c>
      <c r="D263" s="216" t="s">
        <v>235</v>
      </c>
      <c r="E263" s="217" t="s">
        <v>5595</v>
      </c>
      <c r="F263" s="218" t="s">
        <v>5596</v>
      </c>
      <c r="G263" s="219" t="s">
        <v>332</v>
      </c>
      <c r="H263" s="220">
        <v>327.80000000000001</v>
      </c>
      <c r="I263" s="221"/>
      <c r="J263" s="222">
        <f>ROUND(I263*H263,2)</f>
        <v>0</v>
      </c>
      <c r="K263" s="218" t="s">
        <v>239</v>
      </c>
      <c r="L263" s="47"/>
      <c r="M263" s="223" t="s">
        <v>21</v>
      </c>
      <c r="N263" s="224" t="s">
        <v>45</v>
      </c>
      <c r="O263" s="87"/>
      <c r="P263" s="225">
        <f>O263*H263</f>
        <v>0</v>
      </c>
      <c r="Q263" s="225">
        <v>0.00010000000000000001</v>
      </c>
      <c r="R263" s="225">
        <f>Q263*H263</f>
        <v>0.032780000000000004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240</v>
      </c>
      <c r="AT263" s="227" t="s">
        <v>235</v>
      </c>
      <c r="AU263" s="227" t="s">
        <v>86</v>
      </c>
      <c r="AY263" s="20" t="s">
        <v>233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86</v>
      </c>
      <c r="BK263" s="228">
        <f>ROUND(I263*H263,2)</f>
        <v>0</v>
      </c>
      <c r="BL263" s="20" t="s">
        <v>240</v>
      </c>
      <c r="BM263" s="227" t="s">
        <v>1445</v>
      </c>
    </row>
    <row r="264" s="2" customFormat="1">
      <c r="A264" s="41"/>
      <c r="B264" s="42"/>
      <c r="C264" s="43"/>
      <c r="D264" s="229" t="s">
        <v>242</v>
      </c>
      <c r="E264" s="43"/>
      <c r="F264" s="230" t="s">
        <v>5597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242</v>
      </c>
      <c r="AU264" s="20" t="s">
        <v>86</v>
      </c>
    </row>
    <row r="265" s="14" customFormat="1">
      <c r="A265" s="14"/>
      <c r="B265" s="245"/>
      <c r="C265" s="246"/>
      <c r="D265" s="236" t="s">
        <v>244</v>
      </c>
      <c r="E265" s="247" t="s">
        <v>21</v>
      </c>
      <c r="F265" s="248" t="s">
        <v>5598</v>
      </c>
      <c r="G265" s="246"/>
      <c r="H265" s="249">
        <v>327.80000000000001</v>
      </c>
      <c r="I265" s="250"/>
      <c r="J265" s="246"/>
      <c r="K265" s="246"/>
      <c r="L265" s="251"/>
      <c r="M265" s="252"/>
      <c r="N265" s="253"/>
      <c r="O265" s="253"/>
      <c r="P265" s="253"/>
      <c r="Q265" s="253"/>
      <c r="R265" s="253"/>
      <c r="S265" s="253"/>
      <c r="T265" s="25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5" t="s">
        <v>244</v>
      </c>
      <c r="AU265" s="255" t="s">
        <v>86</v>
      </c>
      <c r="AV265" s="14" t="s">
        <v>86</v>
      </c>
      <c r="AW265" s="14" t="s">
        <v>33</v>
      </c>
      <c r="AX265" s="14" t="s">
        <v>73</v>
      </c>
      <c r="AY265" s="255" t="s">
        <v>233</v>
      </c>
    </row>
    <row r="266" s="15" customFormat="1">
      <c r="A266" s="15"/>
      <c r="B266" s="256"/>
      <c r="C266" s="257"/>
      <c r="D266" s="236" t="s">
        <v>244</v>
      </c>
      <c r="E266" s="258" t="s">
        <v>21</v>
      </c>
      <c r="F266" s="259" t="s">
        <v>247</v>
      </c>
      <c r="G266" s="257"/>
      <c r="H266" s="260">
        <v>327.80000000000001</v>
      </c>
      <c r="I266" s="261"/>
      <c r="J266" s="257"/>
      <c r="K266" s="257"/>
      <c r="L266" s="262"/>
      <c r="M266" s="263"/>
      <c r="N266" s="264"/>
      <c r="O266" s="264"/>
      <c r="P266" s="264"/>
      <c r="Q266" s="264"/>
      <c r="R266" s="264"/>
      <c r="S266" s="264"/>
      <c r="T266" s="26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66" t="s">
        <v>244</v>
      </c>
      <c r="AU266" s="266" t="s">
        <v>86</v>
      </c>
      <c r="AV266" s="15" t="s">
        <v>240</v>
      </c>
      <c r="AW266" s="15" t="s">
        <v>33</v>
      </c>
      <c r="AX266" s="15" t="s">
        <v>80</v>
      </c>
      <c r="AY266" s="266" t="s">
        <v>233</v>
      </c>
    </row>
    <row r="267" s="2" customFormat="1" ht="33" customHeight="1">
      <c r="A267" s="41"/>
      <c r="B267" s="42"/>
      <c r="C267" s="216" t="s">
        <v>1169</v>
      </c>
      <c r="D267" s="216" t="s">
        <v>235</v>
      </c>
      <c r="E267" s="217" t="s">
        <v>5599</v>
      </c>
      <c r="F267" s="218" t="s">
        <v>5600</v>
      </c>
      <c r="G267" s="219" t="s">
        <v>238</v>
      </c>
      <c r="H267" s="220">
        <v>3.2999999999999998</v>
      </c>
      <c r="I267" s="221"/>
      <c r="J267" s="222">
        <f>ROUND(I267*H267,2)</f>
        <v>0</v>
      </c>
      <c r="K267" s="218" t="s">
        <v>239</v>
      </c>
      <c r="L267" s="47"/>
      <c r="M267" s="223" t="s">
        <v>21</v>
      </c>
      <c r="N267" s="224" t="s">
        <v>45</v>
      </c>
      <c r="O267" s="87"/>
      <c r="P267" s="225">
        <f>O267*H267</f>
        <v>0</v>
      </c>
      <c r="Q267" s="225">
        <v>0.0011999999999999999</v>
      </c>
      <c r="R267" s="225">
        <f>Q267*H267</f>
        <v>0.0039599999999999991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240</v>
      </c>
      <c r="AT267" s="227" t="s">
        <v>235</v>
      </c>
      <c r="AU267" s="227" t="s">
        <v>86</v>
      </c>
      <c r="AY267" s="20" t="s">
        <v>233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86</v>
      </c>
      <c r="BK267" s="228">
        <f>ROUND(I267*H267,2)</f>
        <v>0</v>
      </c>
      <c r="BL267" s="20" t="s">
        <v>240</v>
      </c>
      <c r="BM267" s="227" t="s">
        <v>1456</v>
      </c>
    </row>
    <row r="268" s="2" customFormat="1">
      <c r="A268" s="41"/>
      <c r="B268" s="42"/>
      <c r="C268" s="43"/>
      <c r="D268" s="229" t="s">
        <v>242</v>
      </c>
      <c r="E268" s="43"/>
      <c r="F268" s="230" t="s">
        <v>5601</v>
      </c>
      <c r="G268" s="43"/>
      <c r="H268" s="43"/>
      <c r="I268" s="231"/>
      <c r="J268" s="43"/>
      <c r="K268" s="43"/>
      <c r="L268" s="47"/>
      <c r="M268" s="232"/>
      <c r="N268" s="233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242</v>
      </c>
      <c r="AU268" s="20" t="s">
        <v>86</v>
      </c>
    </row>
    <row r="269" s="14" customFormat="1">
      <c r="A269" s="14"/>
      <c r="B269" s="245"/>
      <c r="C269" s="246"/>
      <c r="D269" s="236" t="s">
        <v>244</v>
      </c>
      <c r="E269" s="247" t="s">
        <v>21</v>
      </c>
      <c r="F269" s="248" t="s">
        <v>5602</v>
      </c>
      <c r="G269" s="246"/>
      <c r="H269" s="249">
        <v>3.2999999999999998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5" t="s">
        <v>244</v>
      </c>
      <c r="AU269" s="255" t="s">
        <v>86</v>
      </c>
      <c r="AV269" s="14" t="s">
        <v>86</v>
      </c>
      <c r="AW269" s="14" t="s">
        <v>33</v>
      </c>
      <c r="AX269" s="14" t="s">
        <v>73</v>
      </c>
      <c r="AY269" s="255" t="s">
        <v>233</v>
      </c>
    </row>
    <row r="270" s="15" customFormat="1">
      <c r="A270" s="15"/>
      <c r="B270" s="256"/>
      <c r="C270" s="257"/>
      <c r="D270" s="236" t="s">
        <v>244</v>
      </c>
      <c r="E270" s="258" t="s">
        <v>21</v>
      </c>
      <c r="F270" s="259" t="s">
        <v>247</v>
      </c>
      <c r="G270" s="257"/>
      <c r="H270" s="260">
        <v>3.2999999999999998</v>
      </c>
      <c r="I270" s="261"/>
      <c r="J270" s="257"/>
      <c r="K270" s="257"/>
      <c r="L270" s="262"/>
      <c r="M270" s="263"/>
      <c r="N270" s="264"/>
      <c r="O270" s="264"/>
      <c r="P270" s="264"/>
      <c r="Q270" s="264"/>
      <c r="R270" s="264"/>
      <c r="S270" s="264"/>
      <c r="T270" s="26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66" t="s">
        <v>244</v>
      </c>
      <c r="AU270" s="266" t="s">
        <v>86</v>
      </c>
      <c r="AV270" s="15" t="s">
        <v>240</v>
      </c>
      <c r="AW270" s="15" t="s">
        <v>33</v>
      </c>
      <c r="AX270" s="15" t="s">
        <v>80</v>
      </c>
      <c r="AY270" s="266" t="s">
        <v>233</v>
      </c>
    </row>
    <row r="271" s="2" customFormat="1" ht="49.05" customHeight="1">
      <c r="A271" s="41"/>
      <c r="B271" s="42"/>
      <c r="C271" s="216" t="s">
        <v>1174</v>
      </c>
      <c r="D271" s="216" t="s">
        <v>235</v>
      </c>
      <c r="E271" s="217" t="s">
        <v>5603</v>
      </c>
      <c r="F271" s="218" t="s">
        <v>5604</v>
      </c>
      <c r="G271" s="219" t="s">
        <v>332</v>
      </c>
      <c r="H271" s="220">
        <v>36.838000000000001</v>
      </c>
      <c r="I271" s="221"/>
      <c r="J271" s="222">
        <f>ROUND(I271*H271,2)</f>
        <v>0</v>
      </c>
      <c r="K271" s="218" t="s">
        <v>239</v>
      </c>
      <c r="L271" s="47"/>
      <c r="M271" s="223" t="s">
        <v>21</v>
      </c>
      <c r="N271" s="224" t="s">
        <v>45</v>
      </c>
      <c r="O271" s="87"/>
      <c r="P271" s="225">
        <f>O271*H271</f>
        <v>0</v>
      </c>
      <c r="Q271" s="225">
        <v>0.20219000000000001</v>
      </c>
      <c r="R271" s="225">
        <f>Q271*H271</f>
        <v>7.4482752200000002</v>
      </c>
      <c r="S271" s="225">
        <v>0</v>
      </c>
      <c r="T271" s="226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7" t="s">
        <v>240</v>
      </c>
      <c r="AT271" s="227" t="s">
        <v>235</v>
      </c>
      <c r="AU271" s="227" t="s">
        <v>86</v>
      </c>
      <c r="AY271" s="20" t="s">
        <v>233</v>
      </c>
      <c r="BE271" s="228">
        <f>IF(N271="základní",J271,0)</f>
        <v>0</v>
      </c>
      <c r="BF271" s="228">
        <f>IF(N271="snížená",J271,0)</f>
        <v>0</v>
      </c>
      <c r="BG271" s="228">
        <f>IF(N271="zákl. přenesená",J271,0)</f>
        <v>0</v>
      </c>
      <c r="BH271" s="228">
        <f>IF(N271="sníž. přenesená",J271,0)</f>
        <v>0</v>
      </c>
      <c r="BI271" s="228">
        <f>IF(N271="nulová",J271,0)</f>
        <v>0</v>
      </c>
      <c r="BJ271" s="20" t="s">
        <v>86</v>
      </c>
      <c r="BK271" s="228">
        <f>ROUND(I271*H271,2)</f>
        <v>0</v>
      </c>
      <c r="BL271" s="20" t="s">
        <v>240</v>
      </c>
      <c r="BM271" s="227" t="s">
        <v>1469</v>
      </c>
    </row>
    <row r="272" s="2" customFormat="1">
      <c r="A272" s="41"/>
      <c r="B272" s="42"/>
      <c r="C272" s="43"/>
      <c r="D272" s="229" t="s">
        <v>242</v>
      </c>
      <c r="E272" s="43"/>
      <c r="F272" s="230" t="s">
        <v>5605</v>
      </c>
      <c r="G272" s="43"/>
      <c r="H272" s="43"/>
      <c r="I272" s="231"/>
      <c r="J272" s="43"/>
      <c r="K272" s="43"/>
      <c r="L272" s="47"/>
      <c r="M272" s="232"/>
      <c r="N272" s="233"/>
      <c r="O272" s="87"/>
      <c r="P272" s="87"/>
      <c r="Q272" s="87"/>
      <c r="R272" s="87"/>
      <c r="S272" s="87"/>
      <c r="T272" s="88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T272" s="20" t="s">
        <v>242</v>
      </c>
      <c r="AU272" s="20" t="s">
        <v>86</v>
      </c>
    </row>
    <row r="273" s="2" customFormat="1" ht="24.15" customHeight="1">
      <c r="A273" s="41"/>
      <c r="B273" s="42"/>
      <c r="C273" s="267" t="s">
        <v>1183</v>
      </c>
      <c r="D273" s="267" t="s">
        <v>297</v>
      </c>
      <c r="E273" s="268" t="s">
        <v>5606</v>
      </c>
      <c r="F273" s="269" t="s">
        <v>5607</v>
      </c>
      <c r="G273" s="270" t="s">
        <v>332</v>
      </c>
      <c r="H273" s="271">
        <v>34.670000000000002</v>
      </c>
      <c r="I273" s="272"/>
      <c r="J273" s="273">
        <f>ROUND(I273*H273,2)</f>
        <v>0</v>
      </c>
      <c r="K273" s="269" t="s">
        <v>239</v>
      </c>
      <c r="L273" s="274"/>
      <c r="M273" s="275" t="s">
        <v>21</v>
      </c>
      <c r="N273" s="276" t="s">
        <v>45</v>
      </c>
      <c r="O273" s="87"/>
      <c r="P273" s="225">
        <f>O273*H273</f>
        <v>0</v>
      </c>
      <c r="Q273" s="225">
        <v>0.048300000000000003</v>
      </c>
      <c r="R273" s="225">
        <f>Q273*H273</f>
        <v>1.6745610000000002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289</v>
      </c>
      <c r="AT273" s="227" t="s">
        <v>297</v>
      </c>
      <c r="AU273" s="227" t="s">
        <v>86</v>
      </c>
      <c r="AY273" s="20" t="s">
        <v>233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86</v>
      </c>
      <c r="BK273" s="228">
        <f>ROUND(I273*H273,2)</f>
        <v>0</v>
      </c>
      <c r="BL273" s="20" t="s">
        <v>240</v>
      </c>
      <c r="BM273" s="227" t="s">
        <v>1482</v>
      </c>
    </row>
    <row r="274" s="14" customFormat="1">
      <c r="A274" s="14"/>
      <c r="B274" s="245"/>
      <c r="C274" s="246"/>
      <c r="D274" s="236" t="s">
        <v>244</v>
      </c>
      <c r="E274" s="247" t="s">
        <v>21</v>
      </c>
      <c r="F274" s="248" t="s">
        <v>5608</v>
      </c>
      <c r="G274" s="246"/>
      <c r="H274" s="249">
        <v>34.670000000000002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244</v>
      </c>
      <c r="AU274" s="255" t="s">
        <v>86</v>
      </c>
      <c r="AV274" s="14" t="s">
        <v>86</v>
      </c>
      <c r="AW274" s="14" t="s">
        <v>33</v>
      </c>
      <c r="AX274" s="14" t="s">
        <v>73</v>
      </c>
      <c r="AY274" s="255" t="s">
        <v>233</v>
      </c>
    </row>
    <row r="275" s="15" customFormat="1">
      <c r="A275" s="15"/>
      <c r="B275" s="256"/>
      <c r="C275" s="257"/>
      <c r="D275" s="236" t="s">
        <v>244</v>
      </c>
      <c r="E275" s="258" t="s">
        <v>21</v>
      </c>
      <c r="F275" s="259" t="s">
        <v>247</v>
      </c>
      <c r="G275" s="257"/>
      <c r="H275" s="260">
        <v>34.670000000000002</v>
      </c>
      <c r="I275" s="261"/>
      <c r="J275" s="257"/>
      <c r="K275" s="257"/>
      <c r="L275" s="262"/>
      <c r="M275" s="263"/>
      <c r="N275" s="264"/>
      <c r="O275" s="264"/>
      <c r="P275" s="264"/>
      <c r="Q275" s="264"/>
      <c r="R275" s="264"/>
      <c r="S275" s="264"/>
      <c r="T275" s="26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66" t="s">
        <v>244</v>
      </c>
      <c r="AU275" s="266" t="s">
        <v>86</v>
      </c>
      <c r="AV275" s="15" t="s">
        <v>240</v>
      </c>
      <c r="AW275" s="15" t="s">
        <v>33</v>
      </c>
      <c r="AX275" s="15" t="s">
        <v>80</v>
      </c>
      <c r="AY275" s="266" t="s">
        <v>233</v>
      </c>
    </row>
    <row r="276" s="2" customFormat="1" ht="24.15" customHeight="1">
      <c r="A276" s="41"/>
      <c r="B276" s="42"/>
      <c r="C276" s="267" t="s">
        <v>1188</v>
      </c>
      <c r="D276" s="267" t="s">
        <v>297</v>
      </c>
      <c r="E276" s="268" t="s">
        <v>5609</v>
      </c>
      <c r="F276" s="269" t="s">
        <v>5610</v>
      </c>
      <c r="G276" s="270" t="s">
        <v>332</v>
      </c>
      <c r="H276" s="271">
        <v>7.5750000000000002</v>
      </c>
      <c r="I276" s="272"/>
      <c r="J276" s="273">
        <f>ROUND(I276*H276,2)</f>
        <v>0</v>
      </c>
      <c r="K276" s="269" t="s">
        <v>239</v>
      </c>
      <c r="L276" s="274"/>
      <c r="M276" s="275" t="s">
        <v>21</v>
      </c>
      <c r="N276" s="276" t="s">
        <v>45</v>
      </c>
      <c r="O276" s="87"/>
      <c r="P276" s="225">
        <f>O276*H276</f>
        <v>0</v>
      </c>
      <c r="Q276" s="225">
        <v>0.065670000000000006</v>
      </c>
      <c r="R276" s="225">
        <f>Q276*H276</f>
        <v>0.49745025000000004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289</v>
      </c>
      <c r="AT276" s="227" t="s">
        <v>297</v>
      </c>
      <c r="AU276" s="227" t="s">
        <v>86</v>
      </c>
      <c r="AY276" s="20" t="s">
        <v>233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86</v>
      </c>
      <c r="BK276" s="228">
        <f>ROUND(I276*H276,2)</f>
        <v>0</v>
      </c>
      <c r="BL276" s="20" t="s">
        <v>240</v>
      </c>
      <c r="BM276" s="227" t="s">
        <v>1492</v>
      </c>
    </row>
    <row r="277" s="14" customFormat="1">
      <c r="A277" s="14"/>
      <c r="B277" s="245"/>
      <c r="C277" s="246"/>
      <c r="D277" s="236" t="s">
        <v>244</v>
      </c>
      <c r="E277" s="247" t="s">
        <v>21</v>
      </c>
      <c r="F277" s="248" t="s">
        <v>5611</v>
      </c>
      <c r="G277" s="246"/>
      <c r="H277" s="249">
        <v>7.5750000000000002</v>
      </c>
      <c r="I277" s="250"/>
      <c r="J277" s="246"/>
      <c r="K277" s="246"/>
      <c r="L277" s="251"/>
      <c r="M277" s="252"/>
      <c r="N277" s="253"/>
      <c r="O277" s="253"/>
      <c r="P277" s="253"/>
      <c r="Q277" s="253"/>
      <c r="R277" s="253"/>
      <c r="S277" s="253"/>
      <c r="T277" s="25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5" t="s">
        <v>244</v>
      </c>
      <c r="AU277" s="255" t="s">
        <v>86</v>
      </c>
      <c r="AV277" s="14" t="s">
        <v>86</v>
      </c>
      <c r="AW277" s="14" t="s">
        <v>33</v>
      </c>
      <c r="AX277" s="14" t="s">
        <v>73</v>
      </c>
      <c r="AY277" s="255" t="s">
        <v>233</v>
      </c>
    </row>
    <row r="278" s="15" customFormat="1">
      <c r="A278" s="15"/>
      <c r="B278" s="256"/>
      <c r="C278" s="257"/>
      <c r="D278" s="236" t="s">
        <v>244</v>
      </c>
      <c r="E278" s="258" t="s">
        <v>21</v>
      </c>
      <c r="F278" s="259" t="s">
        <v>247</v>
      </c>
      <c r="G278" s="257"/>
      <c r="H278" s="260">
        <v>7.5750000000000002</v>
      </c>
      <c r="I278" s="261"/>
      <c r="J278" s="257"/>
      <c r="K278" s="257"/>
      <c r="L278" s="262"/>
      <c r="M278" s="263"/>
      <c r="N278" s="264"/>
      <c r="O278" s="264"/>
      <c r="P278" s="264"/>
      <c r="Q278" s="264"/>
      <c r="R278" s="264"/>
      <c r="S278" s="264"/>
      <c r="T278" s="26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66" t="s">
        <v>244</v>
      </c>
      <c r="AU278" s="266" t="s">
        <v>86</v>
      </c>
      <c r="AV278" s="15" t="s">
        <v>240</v>
      </c>
      <c r="AW278" s="15" t="s">
        <v>33</v>
      </c>
      <c r="AX278" s="15" t="s">
        <v>80</v>
      </c>
      <c r="AY278" s="266" t="s">
        <v>233</v>
      </c>
    </row>
    <row r="279" s="2" customFormat="1" ht="49.05" customHeight="1">
      <c r="A279" s="41"/>
      <c r="B279" s="42"/>
      <c r="C279" s="216" t="s">
        <v>1202</v>
      </c>
      <c r="D279" s="216" t="s">
        <v>235</v>
      </c>
      <c r="E279" s="217" t="s">
        <v>5612</v>
      </c>
      <c r="F279" s="218" t="s">
        <v>5613</v>
      </c>
      <c r="G279" s="219" t="s">
        <v>332</v>
      </c>
      <c r="H279" s="220">
        <v>11.4</v>
      </c>
      <c r="I279" s="221"/>
      <c r="J279" s="222">
        <f>ROUND(I279*H279,2)</f>
        <v>0</v>
      </c>
      <c r="K279" s="218" t="s">
        <v>239</v>
      </c>
      <c r="L279" s="47"/>
      <c r="M279" s="223" t="s">
        <v>21</v>
      </c>
      <c r="N279" s="224" t="s">
        <v>45</v>
      </c>
      <c r="O279" s="87"/>
      <c r="P279" s="225">
        <f>O279*H279</f>
        <v>0</v>
      </c>
      <c r="Q279" s="225">
        <v>0.15540000000000001</v>
      </c>
      <c r="R279" s="225">
        <f>Q279*H279</f>
        <v>1.7715600000000003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240</v>
      </c>
      <c r="AT279" s="227" t="s">
        <v>235</v>
      </c>
      <c r="AU279" s="227" t="s">
        <v>86</v>
      </c>
      <c r="AY279" s="20" t="s">
        <v>233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86</v>
      </c>
      <c r="BK279" s="228">
        <f>ROUND(I279*H279,2)</f>
        <v>0</v>
      </c>
      <c r="BL279" s="20" t="s">
        <v>240</v>
      </c>
      <c r="BM279" s="227" t="s">
        <v>1510</v>
      </c>
    </row>
    <row r="280" s="2" customFormat="1">
      <c r="A280" s="41"/>
      <c r="B280" s="42"/>
      <c r="C280" s="43"/>
      <c r="D280" s="229" t="s">
        <v>242</v>
      </c>
      <c r="E280" s="43"/>
      <c r="F280" s="230" t="s">
        <v>5614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242</v>
      </c>
      <c r="AU280" s="20" t="s">
        <v>86</v>
      </c>
    </row>
    <row r="281" s="14" customFormat="1">
      <c r="A281" s="14"/>
      <c r="B281" s="245"/>
      <c r="C281" s="246"/>
      <c r="D281" s="236" t="s">
        <v>244</v>
      </c>
      <c r="E281" s="247" t="s">
        <v>21</v>
      </c>
      <c r="F281" s="248" t="s">
        <v>5615</v>
      </c>
      <c r="G281" s="246"/>
      <c r="H281" s="249">
        <v>11.4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5" t="s">
        <v>244</v>
      </c>
      <c r="AU281" s="255" t="s">
        <v>86</v>
      </c>
      <c r="AV281" s="14" t="s">
        <v>86</v>
      </c>
      <c r="AW281" s="14" t="s">
        <v>33</v>
      </c>
      <c r="AX281" s="14" t="s">
        <v>73</v>
      </c>
      <c r="AY281" s="255" t="s">
        <v>233</v>
      </c>
    </row>
    <row r="282" s="15" customFormat="1">
      <c r="A282" s="15"/>
      <c r="B282" s="256"/>
      <c r="C282" s="257"/>
      <c r="D282" s="236" t="s">
        <v>244</v>
      </c>
      <c r="E282" s="258" t="s">
        <v>21</v>
      </c>
      <c r="F282" s="259" t="s">
        <v>247</v>
      </c>
      <c r="G282" s="257"/>
      <c r="H282" s="260">
        <v>11.4</v>
      </c>
      <c r="I282" s="261"/>
      <c r="J282" s="257"/>
      <c r="K282" s="257"/>
      <c r="L282" s="262"/>
      <c r="M282" s="263"/>
      <c r="N282" s="264"/>
      <c r="O282" s="264"/>
      <c r="P282" s="264"/>
      <c r="Q282" s="264"/>
      <c r="R282" s="264"/>
      <c r="S282" s="264"/>
      <c r="T282" s="26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T282" s="266" t="s">
        <v>244</v>
      </c>
      <c r="AU282" s="266" t="s">
        <v>86</v>
      </c>
      <c r="AV282" s="15" t="s">
        <v>240</v>
      </c>
      <c r="AW282" s="15" t="s">
        <v>33</v>
      </c>
      <c r="AX282" s="15" t="s">
        <v>80</v>
      </c>
      <c r="AY282" s="266" t="s">
        <v>233</v>
      </c>
    </row>
    <row r="283" s="2" customFormat="1" ht="16.5" customHeight="1">
      <c r="A283" s="41"/>
      <c r="B283" s="42"/>
      <c r="C283" s="267" t="s">
        <v>1206</v>
      </c>
      <c r="D283" s="267" t="s">
        <v>297</v>
      </c>
      <c r="E283" s="268" t="s">
        <v>5616</v>
      </c>
      <c r="F283" s="269" t="s">
        <v>5617</v>
      </c>
      <c r="G283" s="270" t="s">
        <v>332</v>
      </c>
      <c r="H283" s="271">
        <v>11.4</v>
      </c>
      <c r="I283" s="272"/>
      <c r="J283" s="273">
        <f>ROUND(I283*H283,2)</f>
        <v>0</v>
      </c>
      <c r="K283" s="269" t="s">
        <v>239</v>
      </c>
      <c r="L283" s="274"/>
      <c r="M283" s="275" t="s">
        <v>21</v>
      </c>
      <c r="N283" s="276" t="s">
        <v>45</v>
      </c>
      <c r="O283" s="87"/>
      <c r="P283" s="225">
        <f>O283*H283</f>
        <v>0</v>
      </c>
      <c r="Q283" s="225">
        <v>0.085000000000000006</v>
      </c>
      <c r="R283" s="225">
        <f>Q283*H283</f>
        <v>0.96900000000000008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289</v>
      </c>
      <c r="AT283" s="227" t="s">
        <v>297</v>
      </c>
      <c r="AU283" s="227" t="s">
        <v>86</v>
      </c>
      <c r="AY283" s="20" t="s">
        <v>233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86</v>
      </c>
      <c r="BK283" s="228">
        <f>ROUND(I283*H283,2)</f>
        <v>0</v>
      </c>
      <c r="BL283" s="20" t="s">
        <v>240</v>
      </c>
      <c r="BM283" s="227" t="s">
        <v>1521</v>
      </c>
    </row>
    <row r="284" s="2" customFormat="1" ht="49.05" customHeight="1">
      <c r="A284" s="41"/>
      <c r="B284" s="42"/>
      <c r="C284" s="216" t="s">
        <v>1211</v>
      </c>
      <c r="D284" s="216" t="s">
        <v>235</v>
      </c>
      <c r="E284" s="217" t="s">
        <v>1423</v>
      </c>
      <c r="F284" s="218" t="s">
        <v>1424</v>
      </c>
      <c r="G284" s="219" t="s">
        <v>332</v>
      </c>
      <c r="H284" s="220">
        <v>38.340000000000003</v>
      </c>
      <c r="I284" s="221"/>
      <c r="J284" s="222">
        <f>ROUND(I284*H284,2)</f>
        <v>0</v>
      </c>
      <c r="K284" s="218" t="s">
        <v>239</v>
      </c>
      <c r="L284" s="47"/>
      <c r="M284" s="223" t="s">
        <v>21</v>
      </c>
      <c r="N284" s="224" t="s">
        <v>45</v>
      </c>
      <c r="O284" s="87"/>
      <c r="P284" s="225">
        <f>O284*H284</f>
        <v>0</v>
      </c>
      <c r="Q284" s="225">
        <v>0.1295</v>
      </c>
      <c r="R284" s="225">
        <f>Q284*H284</f>
        <v>4.9650300000000005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240</v>
      </c>
      <c r="AT284" s="227" t="s">
        <v>235</v>
      </c>
      <c r="AU284" s="227" t="s">
        <v>86</v>
      </c>
      <c r="AY284" s="20" t="s">
        <v>233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86</v>
      </c>
      <c r="BK284" s="228">
        <f>ROUND(I284*H284,2)</f>
        <v>0</v>
      </c>
      <c r="BL284" s="20" t="s">
        <v>240</v>
      </c>
      <c r="BM284" s="227" t="s">
        <v>1540</v>
      </c>
    </row>
    <row r="285" s="2" customFormat="1">
      <c r="A285" s="41"/>
      <c r="B285" s="42"/>
      <c r="C285" s="43"/>
      <c r="D285" s="229" t="s">
        <v>242</v>
      </c>
      <c r="E285" s="43"/>
      <c r="F285" s="230" t="s">
        <v>1426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242</v>
      </c>
      <c r="AU285" s="20" t="s">
        <v>86</v>
      </c>
    </row>
    <row r="286" s="14" customFormat="1">
      <c r="A286" s="14"/>
      <c r="B286" s="245"/>
      <c r="C286" s="246"/>
      <c r="D286" s="236" t="s">
        <v>244</v>
      </c>
      <c r="E286" s="247" t="s">
        <v>21</v>
      </c>
      <c r="F286" s="248" t="s">
        <v>5618</v>
      </c>
      <c r="G286" s="246"/>
      <c r="H286" s="249">
        <v>22.300000000000001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244</v>
      </c>
      <c r="AU286" s="255" t="s">
        <v>86</v>
      </c>
      <c r="AV286" s="14" t="s">
        <v>86</v>
      </c>
      <c r="AW286" s="14" t="s">
        <v>33</v>
      </c>
      <c r="AX286" s="14" t="s">
        <v>73</v>
      </c>
      <c r="AY286" s="255" t="s">
        <v>233</v>
      </c>
    </row>
    <row r="287" s="14" customFormat="1">
      <c r="A287" s="14"/>
      <c r="B287" s="245"/>
      <c r="C287" s="246"/>
      <c r="D287" s="236" t="s">
        <v>244</v>
      </c>
      <c r="E287" s="247" t="s">
        <v>21</v>
      </c>
      <c r="F287" s="248" t="s">
        <v>5619</v>
      </c>
      <c r="G287" s="246"/>
      <c r="H287" s="249">
        <v>16.039999999999999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5" t="s">
        <v>244</v>
      </c>
      <c r="AU287" s="255" t="s">
        <v>86</v>
      </c>
      <c r="AV287" s="14" t="s">
        <v>86</v>
      </c>
      <c r="AW287" s="14" t="s">
        <v>33</v>
      </c>
      <c r="AX287" s="14" t="s">
        <v>73</v>
      </c>
      <c r="AY287" s="255" t="s">
        <v>233</v>
      </c>
    </row>
    <row r="288" s="15" customFormat="1">
      <c r="A288" s="15"/>
      <c r="B288" s="256"/>
      <c r="C288" s="257"/>
      <c r="D288" s="236" t="s">
        <v>244</v>
      </c>
      <c r="E288" s="258" t="s">
        <v>21</v>
      </c>
      <c r="F288" s="259" t="s">
        <v>5453</v>
      </c>
      <c r="G288" s="257"/>
      <c r="H288" s="260">
        <v>38.340000000000003</v>
      </c>
      <c r="I288" s="261"/>
      <c r="J288" s="257"/>
      <c r="K288" s="257"/>
      <c r="L288" s="262"/>
      <c r="M288" s="263"/>
      <c r="N288" s="264"/>
      <c r="O288" s="264"/>
      <c r="P288" s="264"/>
      <c r="Q288" s="264"/>
      <c r="R288" s="264"/>
      <c r="S288" s="264"/>
      <c r="T288" s="26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66" t="s">
        <v>244</v>
      </c>
      <c r="AU288" s="266" t="s">
        <v>86</v>
      </c>
      <c r="AV288" s="15" t="s">
        <v>240</v>
      </c>
      <c r="AW288" s="15" t="s">
        <v>33</v>
      </c>
      <c r="AX288" s="15" t="s">
        <v>80</v>
      </c>
      <c r="AY288" s="266" t="s">
        <v>233</v>
      </c>
    </row>
    <row r="289" s="2" customFormat="1" ht="16.5" customHeight="1">
      <c r="A289" s="41"/>
      <c r="B289" s="42"/>
      <c r="C289" s="267" t="s">
        <v>1216</v>
      </c>
      <c r="D289" s="267" t="s">
        <v>297</v>
      </c>
      <c r="E289" s="268" t="s">
        <v>5620</v>
      </c>
      <c r="F289" s="269" t="s">
        <v>5621</v>
      </c>
      <c r="G289" s="270" t="s">
        <v>332</v>
      </c>
      <c r="H289" s="271">
        <v>38.722999999999999</v>
      </c>
      <c r="I289" s="272"/>
      <c r="J289" s="273">
        <f>ROUND(I289*H289,2)</f>
        <v>0</v>
      </c>
      <c r="K289" s="269" t="s">
        <v>239</v>
      </c>
      <c r="L289" s="274"/>
      <c r="M289" s="275" t="s">
        <v>21</v>
      </c>
      <c r="N289" s="276" t="s">
        <v>45</v>
      </c>
      <c r="O289" s="87"/>
      <c r="P289" s="225">
        <f>O289*H289</f>
        <v>0</v>
      </c>
      <c r="Q289" s="225">
        <v>0.033500000000000002</v>
      </c>
      <c r="R289" s="225">
        <f>Q289*H289</f>
        <v>1.2972205000000001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289</v>
      </c>
      <c r="AT289" s="227" t="s">
        <v>297</v>
      </c>
      <c r="AU289" s="227" t="s">
        <v>86</v>
      </c>
      <c r="AY289" s="20" t="s">
        <v>233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86</v>
      </c>
      <c r="BK289" s="228">
        <f>ROUND(I289*H289,2)</f>
        <v>0</v>
      </c>
      <c r="BL289" s="20" t="s">
        <v>240</v>
      </c>
      <c r="BM289" s="227" t="s">
        <v>1555</v>
      </c>
    </row>
    <row r="290" s="2" customFormat="1" ht="24.15" customHeight="1">
      <c r="A290" s="41"/>
      <c r="B290" s="42"/>
      <c r="C290" s="216" t="s">
        <v>1226</v>
      </c>
      <c r="D290" s="216" t="s">
        <v>235</v>
      </c>
      <c r="E290" s="217" t="s">
        <v>5622</v>
      </c>
      <c r="F290" s="218" t="s">
        <v>5623</v>
      </c>
      <c r="G290" s="219" t="s">
        <v>332</v>
      </c>
      <c r="H290" s="220">
        <v>10</v>
      </c>
      <c r="I290" s="221"/>
      <c r="J290" s="222">
        <f>ROUND(I290*H290,2)</f>
        <v>0</v>
      </c>
      <c r="K290" s="218" t="s">
        <v>342</v>
      </c>
      <c r="L290" s="47"/>
      <c r="M290" s="223" t="s">
        <v>21</v>
      </c>
      <c r="N290" s="224" t="s">
        <v>45</v>
      </c>
      <c r="O290" s="87"/>
      <c r="P290" s="225">
        <f>O290*H290</f>
        <v>0</v>
      </c>
      <c r="Q290" s="225">
        <v>0</v>
      </c>
      <c r="R290" s="225">
        <f>Q290*H290</f>
        <v>0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240</v>
      </c>
      <c r="AT290" s="227" t="s">
        <v>235</v>
      </c>
      <c r="AU290" s="227" t="s">
        <v>86</v>
      </c>
      <c r="AY290" s="20" t="s">
        <v>233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86</v>
      </c>
      <c r="BK290" s="228">
        <f>ROUND(I290*H290,2)</f>
        <v>0</v>
      </c>
      <c r="BL290" s="20" t="s">
        <v>240</v>
      </c>
      <c r="BM290" s="227" t="s">
        <v>1572</v>
      </c>
    </row>
    <row r="291" s="2" customFormat="1">
      <c r="A291" s="41"/>
      <c r="B291" s="42"/>
      <c r="C291" s="43"/>
      <c r="D291" s="236" t="s">
        <v>409</v>
      </c>
      <c r="E291" s="43"/>
      <c r="F291" s="281" t="s">
        <v>5624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409</v>
      </c>
      <c r="AU291" s="20" t="s">
        <v>86</v>
      </c>
    </row>
    <row r="292" s="2" customFormat="1" ht="24.15" customHeight="1">
      <c r="A292" s="41"/>
      <c r="B292" s="42"/>
      <c r="C292" s="216" t="s">
        <v>1232</v>
      </c>
      <c r="D292" s="216" t="s">
        <v>235</v>
      </c>
      <c r="E292" s="217" t="s">
        <v>5625</v>
      </c>
      <c r="F292" s="218" t="s">
        <v>5626</v>
      </c>
      <c r="G292" s="219" t="s">
        <v>332</v>
      </c>
      <c r="H292" s="220">
        <v>47</v>
      </c>
      <c r="I292" s="221"/>
      <c r="J292" s="222">
        <f>ROUND(I292*H292,2)</f>
        <v>0</v>
      </c>
      <c r="K292" s="218" t="s">
        <v>342</v>
      </c>
      <c r="L292" s="47"/>
      <c r="M292" s="223" t="s">
        <v>21</v>
      </c>
      <c r="N292" s="224" t="s">
        <v>45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240</v>
      </c>
      <c r="AT292" s="227" t="s">
        <v>235</v>
      </c>
      <c r="AU292" s="227" t="s">
        <v>86</v>
      </c>
      <c r="AY292" s="20" t="s">
        <v>233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86</v>
      </c>
      <c r="BK292" s="228">
        <f>ROUND(I292*H292,2)</f>
        <v>0</v>
      </c>
      <c r="BL292" s="20" t="s">
        <v>240</v>
      </c>
      <c r="BM292" s="227" t="s">
        <v>1584</v>
      </c>
    </row>
    <row r="293" s="2" customFormat="1">
      <c r="A293" s="41"/>
      <c r="B293" s="42"/>
      <c r="C293" s="43"/>
      <c r="D293" s="236" t="s">
        <v>409</v>
      </c>
      <c r="E293" s="43"/>
      <c r="F293" s="281" t="s">
        <v>5627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409</v>
      </c>
      <c r="AU293" s="20" t="s">
        <v>86</v>
      </c>
    </row>
    <row r="294" s="2" customFormat="1" ht="55.5" customHeight="1">
      <c r="A294" s="41"/>
      <c r="B294" s="42"/>
      <c r="C294" s="216" t="s">
        <v>1238</v>
      </c>
      <c r="D294" s="216" t="s">
        <v>235</v>
      </c>
      <c r="E294" s="217" t="s">
        <v>5628</v>
      </c>
      <c r="F294" s="218" t="s">
        <v>5629</v>
      </c>
      <c r="G294" s="219" t="s">
        <v>332</v>
      </c>
      <c r="H294" s="220">
        <v>177.34</v>
      </c>
      <c r="I294" s="221"/>
      <c r="J294" s="222">
        <f>ROUND(I294*H294,2)</f>
        <v>0</v>
      </c>
      <c r="K294" s="218" t="s">
        <v>239</v>
      </c>
      <c r="L294" s="47"/>
      <c r="M294" s="223" t="s">
        <v>21</v>
      </c>
      <c r="N294" s="224" t="s">
        <v>45</v>
      </c>
      <c r="O294" s="87"/>
      <c r="P294" s="225">
        <f>O294*H294</f>
        <v>0</v>
      </c>
      <c r="Q294" s="225">
        <v>0.00059999999999999995</v>
      </c>
      <c r="R294" s="225">
        <f>Q294*H294</f>
        <v>0.106404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240</v>
      </c>
      <c r="AT294" s="227" t="s">
        <v>235</v>
      </c>
      <c r="AU294" s="227" t="s">
        <v>86</v>
      </c>
      <c r="AY294" s="20" t="s">
        <v>233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86</v>
      </c>
      <c r="BK294" s="228">
        <f>ROUND(I294*H294,2)</f>
        <v>0</v>
      </c>
      <c r="BL294" s="20" t="s">
        <v>240</v>
      </c>
      <c r="BM294" s="227" t="s">
        <v>1599</v>
      </c>
    </row>
    <row r="295" s="2" customFormat="1">
      <c r="A295" s="41"/>
      <c r="B295" s="42"/>
      <c r="C295" s="43"/>
      <c r="D295" s="229" t="s">
        <v>242</v>
      </c>
      <c r="E295" s="43"/>
      <c r="F295" s="230" t="s">
        <v>5630</v>
      </c>
      <c r="G295" s="43"/>
      <c r="H295" s="43"/>
      <c r="I295" s="231"/>
      <c r="J295" s="43"/>
      <c r="K295" s="43"/>
      <c r="L295" s="47"/>
      <c r="M295" s="232"/>
      <c r="N295" s="233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242</v>
      </c>
      <c r="AU295" s="20" t="s">
        <v>86</v>
      </c>
    </row>
    <row r="296" s="2" customFormat="1">
      <c r="A296" s="41"/>
      <c r="B296" s="42"/>
      <c r="C296" s="43"/>
      <c r="D296" s="236" t="s">
        <v>409</v>
      </c>
      <c r="E296" s="43"/>
      <c r="F296" s="281" t="s">
        <v>5631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409</v>
      </c>
      <c r="AU296" s="20" t="s">
        <v>86</v>
      </c>
    </row>
    <row r="297" s="2" customFormat="1" ht="24.15" customHeight="1">
      <c r="A297" s="41"/>
      <c r="B297" s="42"/>
      <c r="C297" s="216" t="s">
        <v>1244</v>
      </c>
      <c r="D297" s="216" t="s">
        <v>235</v>
      </c>
      <c r="E297" s="217" t="s">
        <v>5632</v>
      </c>
      <c r="F297" s="218" t="s">
        <v>5633</v>
      </c>
      <c r="G297" s="219" t="s">
        <v>332</v>
      </c>
      <c r="H297" s="220">
        <v>177.34</v>
      </c>
      <c r="I297" s="221"/>
      <c r="J297" s="222">
        <f>ROUND(I297*H297,2)</f>
        <v>0</v>
      </c>
      <c r="K297" s="218" t="s">
        <v>239</v>
      </c>
      <c r="L297" s="47"/>
      <c r="M297" s="223" t="s">
        <v>21</v>
      </c>
      <c r="N297" s="224" t="s">
        <v>45</v>
      </c>
      <c r="O297" s="87"/>
      <c r="P297" s="225">
        <f>O297*H297</f>
        <v>0</v>
      </c>
      <c r="Q297" s="225">
        <v>0</v>
      </c>
      <c r="R297" s="225">
        <f>Q297*H297</f>
        <v>0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240</v>
      </c>
      <c r="AT297" s="227" t="s">
        <v>235</v>
      </c>
      <c r="AU297" s="227" t="s">
        <v>86</v>
      </c>
      <c r="AY297" s="20" t="s">
        <v>233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86</v>
      </c>
      <c r="BK297" s="228">
        <f>ROUND(I297*H297,2)</f>
        <v>0</v>
      </c>
      <c r="BL297" s="20" t="s">
        <v>240</v>
      </c>
      <c r="BM297" s="227" t="s">
        <v>1609</v>
      </c>
    </row>
    <row r="298" s="2" customFormat="1">
      <c r="A298" s="41"/>
      <c r="B298" s="42"/>
      <c r="C298" s="43"/>
      <c r="D298" s="229" t="s">
        <v>242</v>
      </c>
      <c r="E298" s="43"/>
      <c r="F298" s="230" t="s">
        <v>5634</v>
      </c>
      <c r="G298" s="43"/>
      <c r="H298" s="43"/>
      <c r="I298" s="231"/>
      <c r="J298" s="43"/>
      <c r="K298" s="43"/>
      <c r="L298" s="47"/>
      <c r="M298" s="232"/>
      <c r="N298" s="233"/>
      <c r="O298" s="87"/>
      <c r="P298" s="87"/>
      <c r="Q298" s="87"/>
      <c r="R298" s="87"/>
      <c r="S298" s="87"/>
      <c r="T298" s="88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T298" s="20" t="s">
        <v>242</v>
      </c>
      <c r="AU298" s="20" t="s">
        <v>86</v>
      </c>
    </row>
    <row r="299" s="14" customFormat="1">
      <c r="A299" s="14"/>
      <c r="B299" s="245"/>
      <c r="C299" s="246"/>
      <c r="D299" s="236" t="s">
        <v>244</v>
      </c>
      <c r="E299" s="247" t="s">
        <v>21</v>
      </c>
      <c r="F299" s="248" t="s">
        <v>5635</v>
      </c>
      <c r="G299" s="246"/>
      <c r="H299" s="249">
        <v>177.34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244</v>
      </c>
      <c r="AU299" s="255" t="s">
        <v>86</v>
      </c>
      <c r="AV299" s="14" t="s">
        <v>86</v>
      </c>
      <c r="AW299" s="14" t="s">
        <v>33</v>
      </c>
      <c r="AX299" s="14" t="s">
        <v>73</v>
      </c>
      <c r="AY299" s="255" t="s">
        <v>233</v>
      </c>
    </row>
    <row r="300" s="15" customFormat="1">
      <c r="A300" s="15"/>
      <c r="B300" s="256"/>
      <c r="C300" s="257"/>
      <c r="D300" s="236" t="s">
        <v>244</v>
      </c>
      <c r="E300" s="258" t="s">
        <v>21</v>
      </c>
      <c r="F300" s="259" t="s">
        <v>247</v>
      </c>
      <c r="G300" s="257"/>
      <c r="H300" s="260">
        <v>177.34</v>
      </c>
      <c r="I300" s="261"/>
      <c r="J300" s="257"/>
      <c r="K300" s="257"/>
      <c r="L300" s="262"/>
      <c r="M300" s="263"/>
      <c r="N300" s="264"/>
      <c r="O300" s="264"/>
      <c r="P300" s="264"/>
      <c r="Q300" s="264"/>
      <c r="R300" s="264"/>
      <c r="S300" s="264"/>
      <c r="T300" s="26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66" t="s">
        <v>244</v>
      </c>
      <c r="AU300" s="266" t="s">
        <v>86</v>
      </c>
      <c r="AV300" s="15" t="s">
        <v>240</v>
      </c>
      <c r="AW300" s="15" t="s">
        <v>33</v>
      </c>
      <c r="AX300" s="15" t="s">
        <v>80</v>
      </c>
      <c r="AY300" s="266" t="s">
        <v>233</v>
      </c>
    </row>
    <row r="301" s="2" customFormat="1" ht="24.15" customHeight="1">
      <c r="A301" s="41"/>
      <c r="B301" s="42"/>
      <c r="C301" s="216" t="s">
        <v>765</v>
      </c>
      <c r="D301" s="216" t="s">
        <v>235</v>
      </c>
      <c r="E301" s="217" t="s">
        <v>5636</v>
      </c>
      <c r="F301" s="218" t="s">
        <v>5637</v>
      </c>
      <c r="G301" s="219" t="s">
        <v>332</v>
      </c>
      <c r="H301" s="220">
        <v>12</v>
      </c>
      <c r="I301" s="221"/>
      <c r="J301" s="222">
        <f>ROUND(I301*H301,2)</f>
        <v>0</v>
      </c>
      <c r="K301" s="218" t="s">
        <v>239</v>
      </c>
      <c r="L301" s="47"/>
      <c r="M301" s="223" t="s">
        <v>21</v>
      </c>
      <c r="N301" s="224" t="s">
        <v>45</v>
      </c>
      <c r="O301" s="87"/>
      <c r="P301" s="225">
        <f>O301*H301</f>
        <v>0</v>
      </c>
      <c r="Q301" s="225">
        <v>0.29221000000000003</v>
      </c>
      <c r="R301" s="225">
        <f>Q301*H301</f>
        <v>3.5065200000000001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240</v>
      </c>
      <c r="AT301" s="227" t="s">
        <v>235</v>
      </c>
      <c r="AU301" s="227" t="s">
        <v>86</v>
      </c>
      <c r="AY301" s="20" t="s">
        <v>233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86</v>
      </c>
      <c r="BK301" s="228">
        <f>ROUND(I301*H301,2)</f>
        <v>0</v>
      </c>
      <c r="BL301" s="20" t="s">
        <v>240</v>
      </c>
      <c r="BM301" s="227" t="s">
        <v>1617</v>
      </c>
    </row>
    <row r="302" s="2" customFormat="1">
      <c r="A302" s="41"/>
      <c r="B302" s="42"/>
      <c r="C302" s="43"/>
      <c r="D302" s="229" t="s">
        <v>242</v>
      </c>
      <c r="E302" s="43"/>
      <c r="F302" s="230" t="s">
        <v>5638</v>
      </c>
      <c r="G302" s="43"/>
      <c r="H302" s="43"/>
      <c r="I302" s="231"/>
      <c r="J302" s="43"/>
      <c r="K302" s="43"/>
      <c r="L302" s="47"/>
      <c r="M302" s="232"/>
      <c r="N302" s="233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242</v>
      </c>
      <c r="AU302" s="20" t="s">
        <v>86</v>
      </c>
    </row>
    <row r="303" s="14" customFormat="1">
      <c r="A303" s="14"/>
      <c r="B303" s="245"/>
      <c r="C303" s="246"/>
      <c r="D303" s="236" t="s">
        <v>244</v>
      </c>
      <c r="E303" s="247" t="s">
        <v>21</v>
      </c>
      <c r="F303" s="248" t="s">
        <v>5639</v>
      </c>
      <c r="G303" s="246"/>
      <c r="H303" s="249">
        <v>12</v>
      </c>
      <c r="I303" s="250"/>
      <c r="J303" s="246"/>
      <c r="K303" s="246"/>
      <c r="L303" s="251"/>
      <c r="M303" s="252"/>
      <c r="N303" s="253"/>
      <c r="O303" s="253"/>
      <c r="P303" s="253"/>
      <c r="Q303" s="253"/>
      <c r="R303" s="253"/>
      <c r="S303" s="253"/>
      <c r="T303" s="25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5" t="s">
        <v>244</v>
      </c>
      <c r="AU303" s="255" t="s">
        <v>86</v>
      </c>
      <c r="AV303" s="14" t="s">
        <v>86</v>
      </c>
      <c r="AW303" s="14" t="s">
        <v>33</v>
      </c>
      <c r="AX303" s="14" t="s">
        <v>73</v>
      </c>
      <c r="AY303" s="255" t="s">
        <v>233</v>
      </c>
    </row>
    <row r="304" s="15" customFormat="1">
      <c r="A304" s="15"/>
      <c r="B304" s="256"/>
      <c r="C304" s="257"/>
      <c r="D304" s="236" t="s">
        <v>244</v>
      </c>
      <c r="E304" s="258" t="s">
        <v>21</v>
      </c>
      <c r="F304" s="259" t="s">
        <v>247</v>
      </c>
      <c r="G304" s="257"/>
      <c r="H304" s="260">
        <v>12</v>
      </c>
      <c r="I304" s="261"/>
      <c r="J304" s="257"/>
      <c r="K304" s="257"/>
      <c r="L304" s="262"/>
      <c r="M304" s="263"/>
      <c r="N304" s="264"/>
      <c r="O304" s="264"/>
      <c r="P304" s="264"/>
      <c r="Q304" s="264"/>
      <c r="R304" s="264"/>
      <c r="S304" s="264"/>
      <c r="T304" s="26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T304" s="266" t="s">
        <v>244</v>
      </c>
      <c r="AU304" s="266" t="s">
        <v>86</v>
      </c>
      <c r="AV304" s="15" t="s">
        <v>240</v>
      </c>
      <c r="AW304" s="15" t="s">
        <v>33</v>
      </c>
      <c r="AX304" s="15" t="s">
        <v>80</v>
      </c>
      <c r="AY304" s="266" t="s">
        <v>233</v>
      </c>
    </row>
    <row r="305" s="2" customFormat="1" ht="24.15" customHeight="1">
      <c r="A305" s="41"/>
      <c r="B305" s="42"/>
      <c r="C305" s="267" t="s">
        <v>1254</v>
      </c>
      <c r="D305" s="267" t="s">
        <v>297</v>
      </c>
      <c r="E305" s="268" t="s">
        <v>5640</v>
      </c>
      <c r="F305" s="269" t="s">
        <v>5641</v>
      </c>
      <c r="G305" s="270" t="s">
        <v>332</v>
      </c>
      <c r="H305" s="271">
        <v>12</v>
      </c>
      <c r="I305" s="272"/>
      <c r="J305" s="273">
        <f>ROUND(I305*H305,2)</f>
        <v>0</v>
      </c>
      <c r="K305" s="269" t="s">
        <v>239</v>
      </c>
      <c r="L305" s="274"/>
      <c r="M305" s="275" t="s">
        <v>21</v>
      </c>
      <c r="N305" s="276" t="s">
        <v>45</v>
      </c>
      <c r="O305" s="87"/>
      <c r="P305" s="225">
        <f>O305*H305</f>
        <v>0</v>
      </c>
      <c r="Q305" s="225">
        <v>0.0067000000000000002</v>
      </c>
      <c r="R305" s="225">
        <f>Q305*H305</f>
        <v>0.080399999999999999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289</v>
      </c>
      <c r="AT305" s="227" t="s">
        <v>297</v>
      </c>
      <c r="AU305" s="227" t="s">
        <v>86</v>
      </c>
      <c r="AY305" s="20" t="s">
        <v>233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86</v>
      </c>
      <c r="BK305" s="228">
        <f>ROUND(I305*H305,2)</f>
        <v>0</v>
      </c>
      <c r="BL305" s="20" t="s">
        <v>240</v>
      </c>
      <c r="BM305" s="227" t="s">
        <v>1629</v>
      </c>
    </row>
    <row r="306" s="2" customFormat="1" ht="16.5" customHeight="1">
      <c r="A306" s="41"/>
      <c r="B306" s="42"/>
      <c r="C306" s="267" t="s">
        <v>1264</v>
      </c>
      <c r="D306" s="267" t="s">
        <v>297</v>
      </c>
      <c r="E306" s="268" t="s">
        <v>5642</v>
      </c>
      <c r="F306" s="269" t="s">
        <v>5643</v>
      </c>
      <c r="G306" s="270" t="s">
        <v>402</v>
      </c>
      <c r="H306" s="271">
        <v>12</v>
      </c>
      <c r="I306" s="272"/>
      <c r="J306" s="273">
        <f>ROUND(I306*H306,2)</f>
        <v>0</v>
      </c>
      <c r="K306" s="269" t="s">
        <v>342</v>
      </c>
      <c r="L306" s="274"/>
      <c r="M306" s="275" t="s">
        <v>21</v>
      </c>
      <c r="N306" s="276" t="s">
        <v>45</v>
      </c>
      <c r="O306" s="87"/>
      <c r="P306" s="225">
        <f>O306*H306</f>
        <v>0</v>
      </c>
      <c r="Q306" s="225">
        <v>0.0172</v>
      </c>
      <c r="R306" s="225">
        <f>Q306*H306</f>
        <v>0.2064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289</v>
      </c>
      <c r="AT306" s="227" t="s">
        <v>297</v>
      </c>
      <c r="AU306" s="227" t="s">
        <v>86</v>
      </c>
      <c r="AY306" s="20" t="s">
        <v>233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86</v>
      </c>
      <c r="BK306" s="228">
        <f>ROUND(I306*H306,2)</f>
        <v>0</v>
      </c>
      <c r="BL306" s="20" t="s">
        <v>240</v>
      </c>
      <c r="BM306" s="227" t="s">
        <v>1637</v>
      </c>
    </row>
    <row r="307" s="2" customFormat="1">
      <c r="A307" s="41"/>
      <c r="B307" s="42"/>
      <c r="C307" s="43"/>
      <c r="D307" s="236" t="s">
        <v>409</v>
      </c>
      <c r="E307" s="43"/>
      <c r="F307" s="281" t="s">
        <v>5644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409</v>
      </c>
      <c r="AU307" s="20" t="s">
        <v>86</v>
      </c>
    </row>
    <row r="308" s="2" customFormat="1" ht="21.75" customHeight="1">
      <c r="A308" s="41"/>
      <c r="B308" s="42"/>
      <c r="C308" s="267" t="s">
        <v>1271</v>
      </c>
      <c r="D308" s="267" t="s">
        <v>297</v>
      </c>
      <c r="E308" s="268" t="s">
        <v>5645</v>
      </c>
      <c r="F308" s="269" t="s">
        <v>5646</v>
      </c>
      <c r="G308" s="270" t="s">
        <v>402</v>
      </c>
      <c r="H308" s="271">
        <v>12</v>
      </c>
      <c r="I308" s="272"/>
      <c r="J308" s="273">
        <f>ROUND(I308*H308,2)</f>
        <v>0</v>
      </c>
      <c r="K308" s="269" t="s">
        <v>342</v>
      </c>
      <c r="L308" s="274"/>
      <c r="M308" s="275" t="s">
        <v>21</v>
      </c>
      <c r="N308" s="276" t="s">
        <v>45</v>
      </c>
      <c r="O308" s="87"/>
      <c r="P308" s="225">
        <f>O308*H308</f>
        <v>0</v>
      </c>
      <c r="Q308" s="225">
        <v>0.0032499999999999999</v>
      </c>
      <c r="R308" s="225">
        <f>Q308*H308</f>
        <v>0.039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289</v>
      </c>
      <c r="AT308" s="227" t="s">
        <v>297</v>
      </c>
      <c r="AU308" s="227" t="s">
        <v>86</v>
      </c>
      <c r="AY308" s="20" t="s">
        <v>233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86</v>
      </c>
      <c r="BK308" s="228">
        <f>ROUND(I308*H308,2)</f>
        <v>0</v>
      </c>
      <c r="BL308" s="20" t="s">
        <v>240</v>
      </c>
      <c r="BM308" s="227" t="s">
        <v>1652</v>
      </c>
    </row>
    <row r="309" s="2" customFormat="1">
      <c r="A309" s="41"/>
      <c r="B309" s="42"/>
      <c r="C309" s="43"/>
      <c r="D309" s="236" t="s">
        <v>409</v>
      </c>
      <c r="E309" s="43"/>
      <c r="F309" s="281" t="s">
        <v>5647</v>
      </c>
      <c r="G309" s="43"/>
      <c r="H309" s="43"/>
      <c r="I309" s="231"/>
      <c r="J309" s="43"/>
      <c r="K309" s="43"/>
      <c r="L309" s="47"/>
      <c r="M309" s="232"/>
      <c r="N309" s="233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409</v>
      </c>
      <c r="AU309" s="20" t="s">
        <v>86</v>
      </c>
    </row>
    <row r="310" s="2" customFormat="1" ht="55.5" customHeight="1">
      <c r="A310" s="41"/>
      <c r="B310" s="42"/>
      <c r="C310" s="216" t="s">
        <v>1277</v>
      </c>
      <c r="D310" s="216" t="s">
        <v>235</v>
      </c>
      <c r="E310" s="217" t="s">
        <v>5648</v>
      </c>
      <c r="F310" s="218" t="s">
        <v>5649</v>
      </c>
      <c r="G310" s="219" t="s">
        <v>402</v>
      </c>
      <c r="H310" s="220">
        <v>3</v>
      </c>
      <c r="I310" s="221"/>
      <c r="J310" s="222">
        <f>ROUND(I310*H310,2)</f>
        <v>0</v>
      </c>
      <c r="K310" s="218" t="s">
        <v>239</v>
      </c>
      <c r="L310" s="47"/>
      <c r="M310" s="223" t="s">
        <v>21</v>
      </c>
      <c r="N310" s="224" t="s">
        <v>45</v>
      </c>
      <c r="O310" s="87"/>
      <c r="P310" s="225">
        <f>O310*H310</f>
        <v>0</v>
      </c>
      <c r="Q310" s="225">
        <v>0</v>
      </c>
      <c r="R310" s="225">
        <f>Q310*H310</f>
        <v>0</v>
      </c>
      <c r="S310" s="225">
        <v>0.082000000000000003</v>
      </c>
      <c r="T310" s="226">
        <f>S310*H310</f>
        <v>0.246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240</v>
      </c>
      <c r="AT310" s="227" t="s">
        <v>235</v>
      </c>
      <c r="AU310" s="227" t="s">
        <v>86</v>
      </c>
      <c r="AY310" s="20" t="s">
        <v>233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86</v>
      </c>
      <c r="BK310" s="228">
        <f>ROUND(I310*H310,2)</f>
        <v>0</v>
      </c>
      <c r="BL310" s="20" t="s">
        <v>240</v>
      </c>
      <c r="BM310" s="227" t="s">
        <v>1663</v>
      </c>
    </row>
    <row r="311" s="2" customFormat="1">
      <c r="A311" s="41"/>
      <c r="B311" s="42"/>
      <c r="C311" s="43"/>
      <c r="D311" s="229" t="s">
        <v>242</v>
      </c>
      <c r="E311" s="43"/>
      <c r="F311" s="230" t="s">
        <v>5650</v>
      </c>
      <c r="G311" s="43"/>
      <c r="H311" s="43"/>
      <c r="I311" s="231"/>
      <c r="J311" s="43"/>
      <c r="K311" s="43"/>
      <c r="L311" s="47"/>
      <c r="M311" s="232"/>
      <c r="N311" s="233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242</v>
      </c>
      <c r="AU311" s="20" t="s">
        <v>86</v>
      </c>
    </row>
    <row r="312" s="2" customFormat="1" ht="55.5" customHeight="1">
      <c r="A312" s="41"/>
      <c r="B312" s="42"/>
      <c r="C312" s="216" t="s">
        <v>1291</v>
      </c>
      <c r="D312" s="216" t="s">
        <v>235</v>
      </c>
      <c r="E312" s="217" t="s">
        <v>5651</v>
      </c>
      <c r="F312" s="218" t="s">
        <v>5652</v>
      </c>
      <c r="G312" s="219" t="s">
        <v>402</v>
      </c>
      <c r="H312" s="220">
        <v>3</v>
      </c>
      <c r="I312" s="221"/>
      <c r="J312" s="222">
        <f>ROUND(I312*H312,2)</f>
        <v>0</v>
      </c>
      <c r="K312" s="218" t="s">
        <v>239</v>
      </c>
      <c r="L312" s="47"/>
      <c r="M312" s="223" t="s">
        <v>21</v>
      </c>
      <c r="N312" s="224" t="s">
        <v>45</v>
      </c>
      <c r="O312" s="87"/>
      <c r="P312" s="225">
        <f>O312*H312</f>
        <v>0</v>
      </c>
      <c r="Q312" s="225">
        <v>0</v>
      </c>
      <c r="R312" s="225">
        <f>Q312*H312</f>
        <v>0</v>
      </c>
      <c r="S312" s="225">
        <v>0.0040000000000000001</v>
      </c>
      <c r="T312" s="226">
        <f>S312*H312</f>
        <v>0.012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240</v>
      </c>
      <c r="AT312" s="227" t="s">
        <v>235</v>
      </c>
      <c r="AU312" s="227" t="s">
        <v>86</v>
      </c>
      <c r="AY312" s="20" t="s">
        <v>233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86</v>
      </c>
      <c r="BK312" s="228">
        <f>ROUND(I312*H312,2)</f>
        <v>0</v>
      </c>
      <c r="BL312" s="20" t="s">
        <v>240</v>
      </c>
      <c r="BM312" s="227" t="s">
        <v>1673</v>
      </c>
    </row>
    <row r="313" s="2" customFormat="1">
      <c r="A313" s="41"/>
      <c r="B313" s="42"/>
      <c r="C313" s="43"/>
      <c r="D313" s="229" t="s">
        <v>242</v>
      </c>
      <c r="E313" s="43"/>
      <c r="F313" s="230" t="s">
        <v>5653</v>
      </c>
      <c r="G313" s="43"/>
      <c r="H313" s="43"/>
      <c r="I313" s="231"/>
      <c r="J313" s="43"/>
      <c r="K313" s="43"/>
      <c r="L313" s="47"/>
      <c r="M313" s="232"/>
      <c r="N313" s="233"/>
      <c r="O313" s="87"/>
      <c r="P313" s="87"/>
      <c r="Q313" s="87"/>
      <c r="R313" s="87"/>
      <c r="S313" s="87"/>
      <c r="T313" s="88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0" t="s">
        <v>242</v>
      </c>
      <c r="AU313" s="20" t="s">
        <v>86</v>
      </c>
    </row>
    <row r="314" s="2" customFormat="1">
      <c r="A314" s="41"/>
      <c r="B314" s="42"/>
      <c r="C314" s="43"/>
      <c r="D314" s="236" t="s">
        <v>409</v>
      </c>
      <c r="E314" s="43"/>
      <c r="F314" s="281" t="s">
        <v>5654</v>
      </c>
      <c r="G314" s="43"/>
      <c r="H314" s="43"/>
      <c r="I314" s="231"/>
      <c r="J314" s="43"/>
      <c r="K314" s="43"/>
      <c r="L314" s="47"/>
      <c r="M314" s="232"/>
      <c r="N314" s="233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409</v>
      </c>
      <c r="AU314" s="20" t="s">
        <v>86</v>
      </c>
    </row>
    <row r="315" s="12" customFormat="1" ht="22.8" customHeight="1">
      <c r="A315" s="12"/>
      <c r="B315" s="200"/>
      <c r="C315" s="201"/>
      <c r="D315" s="202" t="s">
        <v>72</v>
      </c>
      <c r="E315" s="214" t="s">
        <v>5655</v>
      </c>
      <c r="F315" s="214" t="s">
        <v>5656</v>
      </c>
      <c r="G315" s="201"/>
      <c r="H315" s="201"/>
      <c r="I315" s="204"/>
      <c r="J315" s="215">
        <f>BK315</f>
        <v>0</v>
      </c>
      <c r="K315" s="201"/>
      <c r="L315" s="206"/>
      <c r="M315" s="207"/>
      <c r="N315" s="208"/>
      <c r="O315" s="208"/>
      <c r="P315" s="209">
        <f>SUM(P316:P327)</f>
        <v>0</v>
      </c>
      <c r="Q315" s="208"/>
      <c r="R315" s="209">
        <f>SUM(R316:R327)</f>
        <v>0</v>
      </c>
      <c r="S315" s="208"/>
      <c r="T315" s="210">
        <f>SUM(T316:T327)</f>
        <v>0</v>
      </c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R315" s="211" t="s">
        <v>80</v>
      </c>
      <c r="AT315" s="212" t="s">
        <v>72</v>
      </c>
      <c r="AU315" s="212" t="s">
        <v>80</v>
      </c>
      <c r="AY315" s="211" t="s">
        <v>233</v>
      </c>
      <c r="BK315" s="213">
        <f>SUM(BK316:BK327)</f>
        <v>0</v>
      </c>
    </row>
    <row r="316" s="2" customFormat="1" ht="37.8" customHeight="1">
      <c r="A316" s="41"/>
      <c r="B316" s="42"/>
      <c r="C316" s="216" t="s">
        <v>1297</v>
      </c>
      <c r="D316" s="216" t="s">
        <v>235</v>
      </c>
      <c r="E316" s="217" t="s">
        <v>5657</v>
      </c>
      <c r="F316" s="218" t="s">
        <v>5658</v>
      </c>
      <c r="G316" s="219" t="s">
        <v>279</v>
      </c>
      <c r="H316" s="220">
        <v>21.343</v>
      </c>
      <c r="I316" s="221"/>
      <c r="J316" s="222">
        <f>ROUND(I316*H316,2)</f>
        <v>0</v>
      </c>
      <c r="K316" s="218" t="s">
        <v>239</v>
      </c>
      <c r="L316" s="47"/>
      <c r="M316" s="223" t="s">
        <v>21</v>
      </c>
      <c r="N316" s="224" t="s">
        <v>45</v>
      </c>
      <c r="O316" s="87"/>
      <c r="P316" s="225">
        <f>O316*H316</f>
        <v>0</v>
      </c>
      <c r="Q316" s="225">
        <v>0</v>
      </c>
      <c r="R316" s="225">
        <f>Q316*H316</f>
        <v>0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240</v>
      </c>
      <c r="AT316" s="227" t="s">
        <v>235</v>
      </c>
      <c r="AU316" s="227" t="s">
        <v>86</v>
      </c>
      <c r="AY316" s="20" t="s">
        <v>233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86</v>
      </c>
      <c r="BK316" s="228">
        <f>ROUND(I316*H316,2)</f>
        <v>0</v>
      </c>
      <c r="BL316" s="20" t="s">
        <v>240</v>
      </c>
      <c r="BM316" s="227" t="s">
        <v>1681</v>
      </c>
    </row>
    <row r="317" s="2" customFormat="1">
      <c r="A317" s="41"/>
      <c r="B317" s="42"/>
      <c r="C317" s="43"/>
      <c r="D317" s="229" t="s">
        <v>242</v>
      </c>
      <c r="E317" s="43"/>
      <c r="F317" s="230" t="s">
        <v>5659</v>
      </c>
      <c r="G317" s="43"/>
      <c r="H317" s="43"/>
      <c r="I317" s="231"/>
      <c r="J317" s="43"/>
      <c r="K317" s="43"/>
      <c r="L317" s="47"/>
      <c r="M317" s="232"/>
      <c r="N317" s="233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242</v>
      </c>
      <c r="AU317" s="20" t="s">
        <v>86</v>
      </c>
    </row>
    <row r="318" s="14" customFormat="1">
      <c r="A318" s="14"/>
      <c r="B318" s="245"/>
      <c r="C318" s="246"/>
      <c r="D318" s="236" t="s">
        <v>244</v>
      </c>
      <c r="E318" s="247" t="s">
        <v>21</v>
      </c>
      <c r="F318" s="248" t="s">
        <v>5660</v>
      </c>
      <c r="G318" s="246"/>
      <c r="H318" s="249">
        <v>21.343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244</v>
      </c>
      <c r="AU318" s="255" t="s">
        <v>86</v>
      </c>
      <c r="AV318" s="14" t="s">
        <v>86</v>
      </c>
      <c r="AW318" s="14" t="s">
        <v>33</v>
      </c>
      <c r="AX318" s="14" t="s">
        <v>73</v>
      </c>
      <c r="AY318" s="255" t="s">
        <v>233</v>
      </c>
    </row>
    <row r="319" s="15" customFormat="1">
      <c r="A319" s="15"/>
      <c r="B319" s="256"/>
      <c r="C319" s="257"/>
      <c r="D319" s="236" t="s">
        <v>244</v>
      </c>
      <c r="E319" s="258" t="s">
        <v>21</v>
      </c>
      <c r="F319" s="259" t="s">
        <v>247</v>
      </c>
      <c r="G319" s="257"/>
      <c r="H319" s="260">
        <v>21.343</v>
      </c>
      <c r="I319" s="261"/>
      <c r="J319" s="257"/>
      <c r="K319" s="257"/>
      <c r="L319" s="262"/>
      <c r="M319" s="263"/>
      <c r="N319" s="264"/>
      <c r="O319" s="264"/>
      <c r="P319" s="264"/>
      <c r="Q319" s="264"/>
      <c r="R319" s="264"/>
      <c r="S319" s="264"/>
      <c r="T319" s="26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66" t="s">
        <v>244</v>
      </c>
      <c r="AU319" s="266" t="s">
        <v>86</v>
      </c>
      <c r="AV319" s="15" t="s">
        <v>240</v>
      </c>
      <c r="AW319" s="15" t="s">
        <v>33</v>
      </c>
      <c r="AX319" s="15" t="s">
        <v>80</v>
      </c>
      <c r="AY319" s="266" t="s">
        <v>233</v>
      </c>
    </row>
    <row r="320" s="2" customFormat="1" ht="37.8" customHeight="1">
      <c r="A320" s="41"/>
      <c r="B320" s="42"/>
      <c r="C320" s="216" t="s">
        <v>1302</v>
      </c>
      <c r="D320" s="216" t="s">
        <v>235</v>
      </c>
      <c r="E320" s="217" t="s">
        <v>5661</v>
      </c>
      <c r="F320" s="218" t="s">
        <v>5662</v>
      </c>
      <c r="G320" s="219" t="s">
        <v>279</v>
      </c>
      <c r="H320" s="220">
        <v>298.80200000000002</v>
      </c>
      <c r="I320" s="221"/>
      <c r="J320" s="222">
        <f>ROUND(I320*H320,2)</f>
        <v>0</v>
      </c>
      <c r="K320" s="218" t="s">
        <v>239</v>
      </c>
      <c r="L320" s="47"/>
      <c r="M320" s="223" t="s">
        <v>21</v>
      </c>
      <c r="N320" s="224" t="s">
        <v>45</v>
      </c>
      <c r="O320" s="87"/>
      <c r="P320" s="225">
        <f>O320*H320</f>
        <v>0</v>
      </c>
      <c r="Q320" s="225">
        <v>0</v>
      </c>
      <c r="R320" s="225">
        <f>Q320*H320</f>
        <v>0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240</v>
      </c>
      <c r="AT320" s="227" t="s">
        <v>235</v>
      </c>
      <c r="AU320" s="227" t="s">
        <v>86</v>
      </c>
      <c r="AY320" s="20" t="s">
        <v>233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86</v>
      </c>
      <c r="BK320" s="228">
        <f>ROUND(I320*H320,2)</f>
        <v>0</v>
      </c>
      <c r="BL320" s="20" t="s">
        <v>240</v>
      </c>
      <c r="BM320" s="227" t="s">
        <v>1691</v>
      </c>
    </row>
    <row r="321" s="2" customFormat="1">
      <c r="A321" s="41"/>
      <c r="B321" s="42"/>
      <c r="C321" s="43"/>
      <c r="D321" s="229" t="s">
        <v>242</v>
      </c>
      <c r="E321" s="43"/>
      <c r="F321" s="230" t="s">
        <v>5663</v>
      </c>
      <c r="G321" s="43"/>
      <c r="H321" s="43"/>
      <c r="I321" s="231"/>
      <c r="J321" s="43"/>
      <c r="K321" s="43"/>
      <c r="L321" s="47"/>
      <c r="M321" s="232"/>
      <c r="N321" s="233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242</v>
      </c>
      <c r="AU321" s="20" t="s">
        <v>86</v>
      </c>
    </row>
    <row r="322" s="2" customFormat="1">
      <c r="A322" s="41"/>
      <c r="B322" s="42"/>
      <c r="C322" s="43"/>
      <c r="D322" s="236" t="s">
        <v>409</v>
      </c>
      <c r="E322" s="43"/>
      <c r="F322" s="281" t="s">
        <v>5664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409</v>
      </c>
      <c r="AU322" s="20" t="s">
        <v>86</v>
      </c>
    </row>
    <row r="323" s="14" customFormat="1">
      <c r="A323" s="14"/>
      <c r="B323" s="245"/>
      <c r="C323" s="246"/>
      <c r="D323" s="236" t="s">
        <v>244</v>
      </c>
      <c r="E323" s="247" t="s">
        <v>21</v>
      </c>
      <c r="F323" s="248" t="s">
        <v>5665</v>
      </c>
      <c r="G323" s="246"/>
      <c r="H323" s="249">
        <v>298.80200000000002</v>
      </c>
      <c r="I323" s="250"/>
      <c r="J323" s="246"/>
      <c r="K323" s="246"/>
      <c r="L323" s="251"/>
      <c r="M323" s="252"/>
      <c r="N323" s="253"/>
      <c r="O323" s="253"/>
      <c r="P323" s="253"/>
      <c r="Q323" s="253"/>
      <c r="R323" s="253"/>
      <c r="S323" s="253"/>
      <c r="T323" s="25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5" t="s">
        <v>244</v>
      </c>
      <c r="AU323" s="255" t="s">
        <v>86</v>
      </c>
      <c r="AV323" s="14" t="s">
        <v>86</v>
      </c>
      <c r="AW323" s="14" t="s">
        <v>33</v>
      </c>
      <c r="AX323" s="14" t="s">
        <v>73</v>
      </c>
      <c r="AY323" s="255" t="s">
        <v>233</v>
      </c>
    </row>
    <row r="324" s="15" customFormat="1">
      <c r="A324" s="15"/>
      <c r="B324" s="256"/>
      <c r="C324" s="257"/>
      <c r="D324" s="236" t="s">
        <v>244</v>
      </c>
      <c r="E324" s="258" t="s">
        <v>21</v>
      </c>
      <c r="F324" s="259" t="s">
        <v>247</v>
      </c>
      <c r="G324" s="257"/>
      <c r="H324" s="260">
        <v>298.80200000000002</v>
      </c>
      <c r="I324" s="261"/>
      <c r="J324" s="257"/>
      <c r="K324" s="257"/>
      <c r="L324" s="262"/>
      <c r="M324" s="263"/>
      <c r="N324" s="264"/>
      <c r="O324" s="264"/>
      <c r="P324" s="264"/>
      <c r="Q324" s="264"/>
      <c r="R324" s="264"/>
      <c r="S324" s="264"/>
      <c r="T324" s="26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66" t="s">
        <v>244</v>
      </c>
      <c r="AU324" s="266" t="s">
        <v>86</v>
      </c>
      <c r="AV324" s="15" t="s">
        <v>240</v>
      </c>
      <c r="AW324" s="15" t="s">
        <v>33</v>
      </c>
      <c r="AX324" s="15" t="s">
        <v>80</v>
      </c>
      <c r="AY324" s="266" t="s">
        <v>233</v>
      </c>
    </row>
    <row r="325" s="2" customFormat="1" ht="44.25" customHeight="1">
      <c r="A325" s="41"/>
      <c r="B325" s="42"/>
      <c r="C325" s="216" t="s">
        <v>1307</v>
      </c>
      <c r="D325" s="216" t="s">
        <v>235</v>
      </c>
      <c r="E325" s="217" t="s">
        <v>5666</v>
      </c>
      <c r="F325" s="218" t="s">
        <v>5667</v>
      </c>
      <c r="G325" s="219" t="s">
        <v>279</v>
      </c>
      <c r="H325" s="220">
        <v>21.085000000000001</v>
      </c>
      <c r="I325" s="221"/>
      <c r="J325" s="222">
        <f>ROUND(I325*H325,2)</f>
        <v>0</v>
      </c>
      <c r="K325" s="218" t="s">
        <v>239</v>
      </c>
      <c r="L325" s="47"/>
      <c r="M325" s="223" t="s">
        <v>21</v>
      </c>
      <c r="N325" s="224" t="s">
        <v>45</v>
      </c>
      <c r="O325" s="87"/>
      <c r="P325" s="225">
        <f>O325*H325</f>
        <v>0</v>
      </c>
      <c r="Q325" s="225">
        <v>0</v>
      </c>
      <c r="R325" s="225">
        <f>Q325*H325</f>
        <v>0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240</v>
      </c>
      <c r="AT325" s="227" t="s">
        <v>235</v>
      </c>
      <c r="AU325" s="227" t="s">
        <v>86</v>
      </c>
      <c r="AY325" s="20" t="s">
        <v>233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86</v>
      </c>
      <c r="BK325" s="228">
        <f>ROUND(I325*H325,2)</f>
        <v>0</v>
      </c>
      <c r="BL325" s="20" t="s">
        <v>240</v>
      </c>
      <c r="BM325" s="227" t="s">
        <v>1410</v>
      </c>
    </row>
    <row r="326" s="2" customFormat="1">
      <c r="A326" s="41"/>
      <c r="B326" s="42"/>
      <c r="C326" s="43"/>
      <c r="D326" s="229" t="s">
        <v>242</v>
      </c>
      <c r="E326" s="43"/>
      <c r="F326" s="230" t="s">
        <v>5668</v>
      </c>
      <c r="G326" s="43"/>
      <c r="H326" s="43"/>
      <c r="I326" s="231"/>
      <c r="J326" s="43"/>
      <c r="K326" s="43"/>
      <c r="L326" s="47"/>
      <c r="M326" s="232"/>
      <c r="N326" s="233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242</v>
      </c>
      <c r="AU326" s="20" t="s">
        <v>86</v>
      </c>
    </row>
    <row r="327" s="2" customFormat="1">
      <c r="A327" s="41"/>
      <c r="B327" s="42"/>
      <c r="C327" s="43"/>
      <c r="D327" s="236" t="s">
        <v>409</v>
      </c>
      <c r="E327" s="43"/>
      <c r="F327" s="281" t="s">
        <v>5669</v>
      </c>
      <c r="G327" s="43"/>
      <c r="H327" s="43"/>
      <c r="I327" s="231"/>
      <c r="J327" s="43"/>
      <c r="K327" s="43"/>
      <c r="L327" s="47"/>
      <c r="M327" s="232"/>
      <c r="N327" s="233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409</v>
      </c>
      <c r="AU327" s="20" t="s">
        <v>86</v>
      </c>
    </row>
    <row r="328" s="12" customFormat="1" ht="22.8" customHeight="1">
      <c r="A328" s="12"/>
      <c r="B328" s="200"/>
      <c r="C328" s="201"/>
      <c r="D328" s="202" t="s">
        <v>72</v>
      </c>
      <c r="E328" s="214" t="s">
        <v>312</v>
      </c>
      <c r="F328" s="214" t="s">
        <v>5670</v>
      </c>
      <c r="G328" s="201"/>
      <c r="H328" s="201"/>
      <c r="I328" s="204"/>
      <c r="J328" s="215">
        <f>BK328</f>
        <v>0</v>
      </c>
      <c r="K328" s="201"/>
      <c r="L328" s="206"/>
      <c r="M328" s="207"/>
      <c r="N328" s="208"/>
      <c r="O328" s="208"/>
      <c r="P328" s="209">
        <f>SUM(P329:P332)</f>
        <v>0</v>
      </c>
      <c r="Q328" s="208"/>
      <c r="R328" s="209">
        <f>SUM(R329:R332)</f>
        <v>0</v>
      </c>
      <c r="S328" s="208"/>
      <c r="T328" s="210">
        <f>SUM(T329:T332)</f>
        <v>0</v>
      </c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R328" s="211" t="s">
        <v>80</v>
      </c>
      <c r="AT328" s="212" t="s">
        <v>72</v>
      </c>
      <c r="AU328" s="212" t="s">
        <v>80</v>
      </c>
      <c r="AY328" s="211" t="s">
        <v>233</v>
      </c>
      <c r="BK328" s="213">
        <f>SUM(BK329:BK332)</f>
        <v>0</v>
      </c>
    </row>
    <row r="329" s="2" customFormat="1" ht="37.8" customHeight="1">
      <c r="A329" s="41"/>
      <c r="B329" s="42"/>
      <c r="C329" s="216" t="s">
        <v>1312</v>
      </c>
      <c r="D329" s="216" t="s">
        <v>235</v>
      </c>
      <c r="E329" s="217" t="s">
        <v>1541</v>
      </c>
      <c r="F329" s="218" t="s">
        <v>1542</v>
      </c>
      <c r="G329" s="219" t="s">
        <v>279</v>
      </c>
      <c r="H329" s="220">
        <v>27.353000000000002</v>
      </c>
      <c r="I329" s="221"/>
      <c r="J329" s="222">
        <f>ROUND(I329*H329,2)</f>
        <v>0</v>
      </c>
      <c r="K329" s="218" t="s">
        <v>239</v>
      </c>
      <c r="L329" s="47"/>
      <c r="M329" s="223" t="s">
        <v>21</v>
      </c>
      <c r="N329" s="224" t="s">
        <v>45</v>
      </c>
      <c r="O329" s="87"/>
      <c r="P329" s="225">
        <f>O329*H329</f>
        <v>0</v>
      </c>
      <c r="Q329" s="225">
        <v>0</v>
      </c>
      <c r="R329" s="225">
        <f>Q329*H329</f>
        <v>0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240</v>
      </c>
      <c r="AT329" s="227" t="s">
        <v>235</v>
      </c>
      <c r="AU329" s="227" t="s">
        <v>86</v>
      </c>
      <c r="AY329" s="20" t="s">
        <v>233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86</v>
      </c>
      <c r="BK329" s="228">
        <f>ROUND(I329*H329,2)</f>
        <v>0</v>
      </c>
      <c r="BL329" s="20" t="s">
        <v>240</v>
      </c>
      <c r="BM329" s="227" t="s">
        <v>1728</v>
      </c>
    </row>
    <row r="330" s="2" customFormat="1">
      <c r="A330" s="41"/>
      <c r="B330" s="42"/>
      <c r="C330" s="43"/>
      <c r="D330" s="229" t="s">
        <v>242</v>
      </c>
      <c r="E330" s="43"/>
      <c r="F330" s="230" t="s">
        <v>1544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242</v>
      </c>
      <c r="AU330" s="20" t="s">
        <v>86</v>
      </c>
    </row>
    <row r="331" s="2" customFormat="1" ht="44.25" customHeight="1">
      <c r="A331" s="41"/>
      <c r="B331" s="42"/>
      <c r="C331" s="216" t="s">
        <v>1318</v>
      </c>
      <c r="D331" s="216" t="s">
        <v>235</v>
      </c>
      <c r="E331" s="217" t="s">
        <v>5671</v>
      </c>
      <c r="F331" s="218" t="s">
        <v>5672</v>
      </c>
      <c r="G331" s="219" t="s">
        <v>279</v>
      </c>
      <c r="H331" s="220">
        <v>73.953999999999994</v>
      </c>
      <c r="I331" s="221"/>
      <c r="J331" s="222">
        <f>ROUND(I331*H331,2)</f>
        <v>0</v>
      </c>
      <c r="K331" s="218" t="s">
        <v>239</v>
      </c>
      <c r="L331" s="47"/>
      <c r="M331" s="223" t="s">
        <v>21</v>
      </c>
      <c r="N331" s="224" t="s">
        <v>45</v>
      </c>
      <c r="O331" s="87"/>
      <c r="P331" s="225">
        <f>O331*H331</f>
        <v>0</v>
      </c>
      <c r="Q331" s="225">
        <v>0</v>
      </c>
      <c r="R331" s="225">
        <f>Q331*H331</f>
        <v>0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240</v>
      </c>
      <c r="AT331" s="227" t="s">
        <v>235</v>
      </c>
      <c r="AU331" s="227" t="s">
        <v>86</v>
      </c>
      <c r="AY331" s="20" t="s">
        <v>233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86</v>
      </c>
      <c r="BK331" s="228">
        <f>ROUND(I331*H331,2)</f>
        <v>0</v>
      </c>
      <c r="BL331" s="20" t="s">
        <v>240</v>
      </c>
      <c r="BM331" s="227" t="s">
        <v>1738</v>
      </c>
    </row>
    <row r="332" s="2" customFormat="1">
      <c r="A332" s="41"/>
      <c r="B332" s="42"/>
      <c r="C332" s="43"/>
      <c r="D332" s="229" t="s">
        <v>242</v>
      </c>
      <c r="E332" s="43"/>
      <c r="F332" s="230" t="s">
        <v>5673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242</v>
      </c>
      <c r="AU332" s="20" t="s">
        <v>86</v>
      </c>
    </row>
    <row r="333" s="12" customFormat="1" ht="25.92" customHeight="1">
      <c r="A333" s="12"/>
      <c r="B333" s="200"/>
      <c r="C333" s="201"/>
      <c r="D333" s="202" t="s">
        <v>72</v>
      </c>
      <c r="E333" s="203" t="s">
        <v>461</v>
      </c>
      <c r="F333" s="203" t="s">
        <v>5674</v>
      </c>
      <c r="G333" s="201"/>
      <c r="H333" s="201"/>
      <c r="I333" s="204"/>
      <c r="J333" s="205">
        <f>BK333</f>
        <v>0</v>
      </c>
      <c r="K333" s="201"/>
      <c r="L333" s="206"/>
      <c r="M333" s="207"/>
      <c r="N333" s="208"/>
      <c r="O333" s="208"/>
      <c r="P333" s="209">
        <f>P334</f>
        <v>0</v>
      </c>
      <c r="Q333" s="208"/>
      <c r="R333" s="209">
        <f>R334</f>
        <v>0.0069670000000000001</v>
      </c>
      <c r="S333" s="208"/>
      <c r="T333" s="210">
        <f>T334</f>
        <v>0</v>
      </c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R333" s="211" t="s">
        <v>86</v>
      </c>
      <c r="AT333" s="212" t="s">
        <v>72</v>
      </c>
      <c r="AU333" s="212" t="s">
        <v>73</v>
      </c>
      <c r="AY333" s="211" t="s">
        <v>233</v>
      </c>
      <c r="BK333" s="213">
        <f>BK334</f>
        <v>0</v>
      </c>
    </row>
    <row r="334" s="12" customFormat="1" ht="22.8" customHeight="1">
      <c r="A334" s="12"/>
      <c r="B334" s="200"/>
      <c r="C334" s="201"/>
      <c r="D334" s="202" t="s">
        <v>72</v>
      </c>
      <c r="E334" s="214" t="s">
        <v>1546</v>
      </c>
      <c r="F334" s="214" t="s">
        <v>5675</v>
      </c>
      <c r="G334" s="201"/>
      <c r="H334" s="201"/>
      <c r="I334" s="204"/>
      <c r="J334" s="215">
        <f>BK334</f>
        <v>0</v>
      </c>
      <c r="K334" s="201"/>
      <c r="L334" s="206"/>
      <c r="M334" s="207"/>
      <c r="N334" s="208"/>
      <c r="O334" s="208"/>
      <c r="P334" s="209">
        <f>SUM(P335:P338)</f>
        <v>0</v>
      </c>
      <c r="Q334" s="208"/>
      <c r="R334" s="209">
        <f>SUM(R335:R338)</f>
        <v>0.0069670000000000001</v>
      </c>
      <c r="S334" s="208"/>
      <c r="T334" s="210">
        <f>SUM(T335:T338)</f>
        <v>0</v>
      </c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R334" s="211" t="s">
        <v>86</v>
      </c>
      <c r="AT334" s="212" t="s">
        <v>72</v>
      </c>
      <c r="AU334" s="212" t="s">
        <v>80</v>
      </c>
      <c r="AY334" s="211" t="s">
        <v>233</v>
      </c>
      <c r="BK334" s="213">
        <f>SUM(BK335:BK338)</f>
        <v>0</v>
      </c>
    </row>
    <row r="335" s="2" customFormat="1" ht="37.8" customHeight="1">
      <c r="A335" s="41"/>
      <c r="B335" s="42"/>
      <c r="C335" s="216" t="s">
        <v>1323</v>
      </c>
      <c r="D335" s="216" t="s">
        <v>235</v>
      </c>
      <c r="E335" s="217" t="s">
        <v>5676</v>
      </c>
      <c r="F335" s="218" t="s">
        <v>5677</v>
      </c>
      <c r="G335" s="219" t="s">
        <v>238</v>
      </c>
      <c r="H335" s="220">
        <v>6.9669999999999996</v>
      </c>
      <c r="I335" s="221"/>
      <c r="J335" s="222">
        <f>ROUND(I335*H335,2)</f>
        <v>0</v>
      </c>
      <c r="K335" s="218" t="s">
        <v>239</v>
      </c>
      <c r="L335" s="47"/>
      <c r="M335" s="223" t="s">
        <v>21</v>
      </c>
      <c r="N335" s="224" t="s">
        <v>45</v>
      </c>
      <c r="O335" s="87"/>
      <c r="P335" s="225">
        <f>O335*H335</f>
        <v>0</v>
      </c>
      <c r="Q335" s="225">
        <v>0.001</v>
      </c>
      <c r="R335" s="225">
        <f>Q335*H335</f>
        <v>0.0069670000000000001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394</v>
      </c>
      <c r="AT335" s="227" t="s">
        <v>235</v>
      </c>
      <c r="AU335" s="227" t="s">
        <v>86</v>
      </c>
      <c r="AY335" s="20" t="s">
        <v>233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86</v>
      </c>
      <c r="BK335" s="228">
        <f>ROUND(I335*H335,2)</f>
        <v>0</v>
      </c>
      <c r="BL335" s="20" t="s">
        <v>394</v>
      </c>
      <c r="BM335" s="227" t="s">
        <v>1749</v>
      </c>
    </row>
    <row r="336" s="2" customFormat="1">
      <c r="A336" s="41"/>
      <c r="B336" s="42"/>
      <c r="C336" s="43"/>
      <c r="D336" s="229" t="s">
        <v>242</v>
      </c>
      <c r="E336" s="43"/>
      <c r="F336" s="230" t="s">
        <v>5678</v>
      </c>
      <c r="G336" s="43"/>
      <c r="H336" s="43"/>
      <c r="I336" s="231"/>
      <c r="J336" s="43"/>
      <c r="K336" s="43"/>
      <c r="L336" s="47"/>
      <c r="M336" s="232"/>
      <c r="N336" s="233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242</v>
      </c>
      <c r="AU336" s="20" t="s">
        <v>86</v>
      </c>
    </row>
    <row r="337" s="14" customFormat="1">
      <c r="A337" s="14"/>
      <c r="B337" s="245"/>
      <c r="C337" s="246"/>
      <c r="D337" s="236" t="s">
        <v>244</v>
      </c>
      <c r="E337" s="247" t="s">
        <v>21</v>
      </c>
      <c r="F337" s="248" t="s">
        <v>5679</v>
      </c>
      <c r="G337" s="246"/>
      <c r="H337" s="249">
        <v>6.9669999999999996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5" t="s">
        <v>244</v>
      </c>
      <c r="AU337" s="255" t="s">
        <v>86</v>
      </c>
      <c r="AV337" s="14" t="s">
        <v>86</v>
      </c>
      <c r="AW337" s="14" t="s">
        <v>33</v>
      </c>
      <c r="AX337" s="14" t="s">
        <v>73</v>
      </c>
      <c r="AY337" s="255" t="s">
        <v>233</v>
      </c>
    </row>
    <row r="338" s="15" customFormat="1">
      <c r="A338" s="15"/>
      <c r="B338" s="256"/>
      <c r="C338" s="257"/>
      <c r="D338" s="236" t="s">
        <v>244</v>
      </c>
      <c r="E338" s="258" t="s">
        <v>21</v>
      </c>
      <c r="F338" s="259" t="s">
        <v>247</v>
      </c>
      <c r="G338" s="257"/>
      <c r="H338" s="260">
        <v>6.9669999999999996</v>
      </c>
      <c r="I338" s="261"/>
      <c r="J338" s="257"/>
      <c r="K338" s="257"/>
      <c r="L338" s="262"/>
      <c r="M338" s="263"/>
      <c r="N338" s="264"/>
      <c r="O338" s="264"/>
      <c r="P338" s="264"/>
      <c r="Q338" s="264"/>
      <c r="R338" s="264"/>
      <c r="S338" s="264"/>
      <c r="T338" s="26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T338" s="266" t="s">
        <v>244</v>
      </c>
      <c r="AU338" s="266" t="s">
        <v>86</v>
      </c>
      <c r="AV338" s="15" t="s">
        <v>240</v>
      </c>
      <c r="AW338" s="15" t="s">
        <v>33</v>
      </c>
      <c r="AX338" s="15" t="s">
        <v>80</v>
      </c>
      <c r="AY338" s="266" t="s">
        <v>233</v>
      </c>
    </row>
    <row r="339" s="12" customFormat="1" ht="25.92" customHeight="1">
      <c r="A339" s="12"/>
      <c r="B339" s="200"/>
      <c r="C339" s="201"/>
      <c r="D339" s="202" t="s">
        <v>72</v>
      </c>
      <c r="E339" s="203" t="s">
        <v>297</v>
      </c>
      <c r="F339" s="203" t="s">
        <v>5680</v>
      </c>
      <c r="G339" s="201"/>
      <c r="H339" s="201"/>
      <c r="I339" s="204"/>
      <c r="J339" s="205">
        <f>BK339</f>
        <v>0</v>
      </c>
      <c r="K339" s="201"/>
      <c r="L339" s="206"/>
      <c r="M339" s="207"/>
      <c r="N339" s="208"/>
      <c r="O339" s="208"/>
      <c r="P339" s="209">
        <f>P340</f>
        <v>0</v>
      </c>
      <c r="Q339" s="208"/>
      <c r="R339" s="209">
        <f>R340</f>
        <v>0</v>
      </c>
      <c r="S339" s="208"/>
      <c r="T339" s="210">
        <f>T340</f>
        <v>0</v>
      </c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R339" s="211" t="s">
        <v>117</v>
      </c>
      <c r="AT339" s="212" t="s">
        <v>72</v>
      </c>
      <c r="AU339" s="212" t="s">
        <v>73</v>
      </c>
      <c r="AY339" s="211" t="s">
        <v>233</v>
      </c>
      <c r="BK339" s="213">
        <f>BK340</f>
        <v>0</v>
      </c>
    </row>
    <row r="340" s="12" customFormat="1" ht="22.8" customHeight="1">
      <c r="A340" s="12"/>
      <c r="B340" s="200"/>
      <c r="C340" s="201"/>
      <c r="D340" s="202" t="s">
        <v>72</v>
      </c>
      <c r="E340" s="214" t="s">
        <v>5681</v>
      </c>
      <c r="F340" s="214" t="s">
        <v>5682</v>
      </c>
      <c r="G340" s="201"/>
      <c r="H340" s="201"/>
      <c r="I340" s="204"/>
      <c r="J340" s="215">
        <f>BK340</f>
        <v>0</v>
      </c>
      <c r="K340" s="201"/>
      <c r="L340" s="206"/>
      <c r="M340" s="207"/>
      <c r="N340" s="208"/>
      <c r="O340" s="208"/>
      <c r="P340" s="209">
        <f>SUM(P341:P344)</f>
        <v>0</v>
      </c>
      <c r="Q340" s="208"/>
      <c r="R340" s="209">
        <f>SUM(R341:R344)</f>
        <v>0</v>
      </c>
      <c r="S340" s="208"/>
      <c r="T340" s="210">
        <f>SUM(T341:T344)</f>
        <v>0</v>
      </c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R340" s="211" t="s">
        <v>117</v>
      </c>
      <c r="AT340" s="212" t="s">
        <v>72</v>
      </c>
      <c r="AU340" s="212" t="s">
        <v>80</v>
      </c>
      <c r="AY340" s="211" t="s">
        <v>233</v>
      </c>
      <c r="BK340" s="213">
        <f>SUM(BK341:BK344)</f>
        <v>0</v>
      </c>
    </row>
    <row r="341" s="2" customFormat="1" ht="24.15" customHeight="1">
      <c r="A341" s="41"/>
      <c r="B341" s="42"/>
      <c r="C341" s="216" t="s">
        <v>1330</v>
      </c>
      <c r="D341" s="216" t="s">
        <v>235</v>
      </c>
      <c r="E341" s="217" t="s">
        <v>5683</v>
      </c>
      <c r="F341" s="218" t="s">
        <v>5684</v>
      </c>
      <c r="G341" s="219" t="s">
        <v>332</v>
      </c>
      <c r="H341" s="220">
        <v>30.640000000000001</v>
      </c>
      <c r="I341" s="221"/>
      <c r="J341" s="222">
        <f>ROUND(I341*H341,2)</f>
        <v>0</v>
      </c>
      <c r="K341" s="218" t="s">
        <v>239</v>
      </c>
      <c r="L341" s="47"/>
      <c r="M341" s="223" t="s">
        <v>21</v>
      </c>
      <c r="N341" s="224" t="s">
        <v>45</v>
      </c>
      <c r="O341" s="87"/>
      <c r="P341" s="225">
        <f>O341*H341</f>
        <v>0</v>
      </c>
      <c r="Q341" s="225">
        <v>0</v>
      </c>
      <c r="R341" s="225">
        <f>Q341*H341</f>
        <v>0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1307</v>
      </c>
      <c r="AT341" s="227" t="s">
        <v>235</v>
      </c>
      <c r="AU341" s="227" t="s">
        <v>86</v>
      </c>
      <c r="AY341" s="20" t="s">
        <v>233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86</v>
      </c>
      <c r="BK341" s="228">
        <f>ROUND(I341*H341,2)</f>
        <v>0</v>
      </c>
      <c r="BL341" s="20" t="s">
        <v>1307</v>
      </c>
      <c r="BM341" s="227" t="s">
        <v>1760</v>
      </c>
    </row>
    <row r="342" s="2" customFormat="1">
      <c r="A342" s="41"/>
      <c r="B342" s="42"/>
      <c r="C342" s="43"/>
      <c r="D342" s="229" t="s">
        <v>242</v>
      </c>
      <c r="E342" s="43"/>
      <c r="F342" s="230" t="s">
        <v>5685</v>
      </c>
      <c r="G342" s="43"/>
      <c r="H342" s="43"/>
      <c r="I342" s="231"/>
      <c r="J342" s="43"/>
      <c r="K342" s="43"/>
      <c r="L342" s="47"/>
      <c r="M342" s="232"/>
      <c r="N342" s="233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242</v>
      </c>
      <c r="AU342" s="20" t="s">
        <v>86</v>
      </c>
    </row>
    <row r="343" s="14" customFormat="1">
      <c r="A343" s="14"/>
      <c r="B343" s="245"/>
      <c r="C343" s="246"/>
      <c r="D343" s="236" t="s">
        <v>244</v>
      </c>
      <c r="E343" s="247" t="s">
        <v>21</v>
      </c>
      <c r="F343" s="248" t="s">
        <v>5686</v>
      </c>
      <c r="G343" s="246"/>
      <c r="H343" s="249">
        <v>30.640000000000001</v>
      </c>
      <c r="I343" s="250"/>
      <c r="J343" s="246"/>
      <c r="K343" s="246"/>
      <c r="L343" s="251"/>
      <c r="M343" s="252"/>
      <c r="N343" s="253"/>
      <c r="O343" s="253"/>
      <c r="P343" s="253"/>
      <c r="Q343" s="253"/>
      <c r="R343" s="253"/>
      <c r="S343" s="253"/>
      <c r="T343" s="25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5" t="s">
        <v>244</v>
      </c>
      <c r="AU343" s="255" t="s">
        <v>86</v>
      </c>
      <c r="AV343" s="14" t="s">
        <v>86</v>
      </c>
      <c r="AW343" s="14" t="s">
        <v>33</v>
      </c>
      <c r="AX343" s="14" t="s">
        <v>73</v>
      </c>
      <c r="AY343" s="255" t="s">
        <v>233</v>
      </c>
    </row>
    <row r="344" s="15" customFormat="1">
      <c r="A344" s="15"/>
      <c r="B344" s="256"/>
      <c r="C344" s="257"/>
      <c r="D344" s="236" t="s">
        <v>244</v>
      </c>
      <c r="E344" s="258" t="s">
        <v>21</v>
      </c>
      <c r="F344" s="259" t="s">
        <v>247</v>
      </c>
      <c r="G344" s="257"/>
      <c r="H344" s="260">
        <v>30.640000000000001</v>
      </c>
      <c r="I344" s="261"/>
      <c r="J344" s="257"/>
      <c r="K344" s="257"/>
      <c r="L344" s="262"/>
      <c r="M344" s="282"/>
      <c r="N344" s="283"/>
      <c r="O344" s="283"/>
      <c r="P344" s="283"/>
      <c r="Q344" s="283"/>
      <c r="R344" s="283"/>
      <c r="S344" s="283"/>
      <c r="T344" s="284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T344" s="266" t="s">
        <v>244</v>
      </c>
      <c r="AU344" s="266" t="s">
        <v>86</v>
      </c>
      <c r="AV344" s="15" t="s">
        <v>240</v>
      </c>
      <c r="AW344" s="15" t="s">
        <v>33</v>
      </c>
      <c r="AX344" s="15" t="s">
        <v>80</v>
      </c>
      <c r="AY344" s="266" t="s">
        <v>233</v>
      </c>
    </row>
    <row r="345" s="2" customFormat="1" ht="6.96" customHeight="1">
      <c r="A345" s="41"/>
      <c r="B345" s="62"/>
      <c r="C345" s="63"/>
      <c r="D345" s="63"/>
      <c r="E345" s="63"/>
      <c r="F345" s="63"/>
      <c r="G345" s="63"/>
      <c r="H345" s="63"/>
      <c r="I345" s="63"/>
      <c r="J345" s="63"/>
      <c r="K345" s="63"/>
      <c r="L345" s="47"/>
      <c r="M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</row>
  </sheetData>
  <sheetProtection sheet="1" autoFilter="0" formatColumns="0" formatRows="0" objects="1" scenarios="1" spinCount="100000" saltValue="W9ezguHcTxBekdg7Uc8+D3H7mOaWt1H87tN0GDDQ6Hrgyri1oH01lRslE3f/syDDkpxfjsVSd+QfuJfrkPXONQ==" hashValue="c8gflq7O5n8pJIMUBAEqTgkvAZrKGYeYOjovh7ggautEbfcBpFyZM3nRbYghSBaKmGsz6Ee7evrdLzHDeuCAhQ==" algorithmName="SHA-512" password="CC35"/>
  <autoFilter ref="C96:K34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1" r:id="rId1" display="https://podminky.urs.cz/item/CS_URS_2023_02/113106123"/>
    <hyperlink ref="F105" r:id="rId2" display="https://podminky.urs.cz/item/CS_URS_2023_02/113154112"/>
    <hyperlink ref="F109" r:id="rId3" display="https://podminky.urs.cz/item/CS_URS_2023_02/113154113"/>
    <hyperlink ref="F111" r:id="rId4" display="https://podminky.urs.cz/item/CS_URS_2023_02/113154114"/>
    <hyperlink ref="F115" r:id="rId5" display="https://podminky.urs.cz/item/CS_URS_2023_02/116951201"/>
    <hyperlink ref="F122" r:id="rId6" display="https://podminky.urs.cz/item/CS_URS_2023_02/121151103"/>
    <hyperlink ref="F126" r:id="rId7" display="https://podminky.urs.cz/item/CS_URS_2023_02/122151402"/>
    <hyperlink ref="F131" r:id="rId8" display="https://podminky.urs.cz/item/CS_URS_2023_02/122252204"/>
    <hyperlink ref="F135" r:id="rId9" display="https://podminky.urs.cz/item/CS_URS_2023_02/162751117"/>
    <hyperlink ref="F142" r:id="rId10" display="https://podminky.urs.cz/item/CS_URS_2023_02/171152101"/>
    <hyperlink ref="F145" r:id="rId11" display="https://podminky.urs.cz/item/CS_URS_2023_02/171201221"/>
    <hyperlink ref="F152" r:id="rId12" display="https://podminky.urs.cz/item/CS_URS_2023_02/171251201"/>
    <hyperlink ref="F157" r:id="rId13" display="https://podminky.urs.cz/item/CS_URS_2023_02/182311123"/>
    <hyperlink ref="F161" r:id="rId14" display="https://podminky.urs.cz/item/CS_URS_2023_02/183405211"/>
    <hyperlink ref="F167" r:id="rId15" display="https://podminky.urs.cz/item/CS_URS_2023_02/211971121"/>
    <hyperlink ref="F172" r:id="rId16" display="https://podminky.urs.cz/item/CS_URS_2023_02/212752133"/>
    <hyperlink ref="F175" r:id="rId17" display="https://podminky.urs.cz/item/CS_URS_2023_02/212752412"/>
    <hyperlink ref="F179" r:id="rId18" display="https://podminky.urs.cz/item/CS_URS_2023_02/213141122"/>
    <hyperlink ref="F190" r:id="rId19" display="https://podminky.urs.cz/item/CS_URS_2023_02/564851111"/>
    <hyperlink ref="F198" r:id="rId20" display="https://podminky.urs.cz/item/CS_URS_2023_02/565145101"/>
    <hyperlink ref="F202" r:id="rId21" display="https://podminky.urs.cz/item/CS_URS_2023_02/565155111"/>
    <hyperlink ref="F206" r:id="rId22" display="https://podminky.urs.cz/item/CS_URS_2023_02/573191111"/>
    <hyperlink ref="F212" r:id="rId23" display="https://podminky.urs.cz/item/CS_URS_2023_02/573231107"/>
    <hyperlink ref="F218" r:id="rId24" display="https://podminky.urs.cz/item/CS_URS_2023_02/577134111"/>
    <hyperlink ref="F224" r:id="rId25" display="https://podminky.urs.cz/item/CS_URS_2023_02/577145112"/>
    <hyperlink ref="F228" r:id="rId26" display="https://podminky.urs.cz/item/CS_URS_2023_02/596211110"/>
    <hyperlink ref="F233" r:id="rId27" display="https://podminky.urs.cz/item/CS_URS_2023_02/596212212"/>
    <hyperlink ref="F243" r:id="rId28" display="https://podminky.urs.cz/item/CS_URS_2023_02/596412210"/>
    <hyperlink ref="F247" r:id="rId29" display="https://podminky.urs.cz/item/CS_URS_2023_02/895211141"/>
    <hyperlink ref="F251" r:id="rId30" display="https://podminky.urs.cz/item/CS_URS_2023_02/914511111"/>
    <hyperlink ref="F255" r:id="rId31" display="https://podminky.urs.cz/item/CS_URS_2023_02/914111111"/>
    <hyperlink ref="F261" r:id="rId32" display="https://podminky.urs.cz/item/CS_URS_2023_02/914531112"/>
    <hyperlink ref="F264" r:id="rId33" display="https://podminky.urs.cz/item/CS_URS_2023_02/915111111"/>
    <hyperlink ref="F268" r:id="rId34" display="https://podminky.urs.cz/item/CS_URS_2023_02/915131111"/>
    <hyperlink ref="F272" r:id="rId35" display="https://podminky.urs.cz/item/CS_URS_2023_02/916131113"/>
    <hyperlink ref="F280" r:id="rId36" display="https://podminky.urs.cz/item/CS_URS_2023_02/916131213"/>
    <hyperlink ref="F285" r:id="rId37" display="https://podminky.urs.cz/item/CS_URS_2023_02/916231213"/>
    <hyperlink ref="F295" r:id="rId38" display="https://podminky.urs.cz/item/CS_URS_2023_02/919732221"/>
    <hyperlink ref="F298" r:id="rId39" display="https://podminky.urs.cz/item/CS_URS_2023_02/919735113"/>
    <hyperlink ref="F302" r:id="rId40" display="https://podminky.urs.cz/item/CS_URS_2023_02/935932111"/>
    <hyperlink ref="F311" r:id="rId41" display="https://podminky.urs.cz/item/CS_URS_2023_02/966006132"/>
    <hyperlink ref="F313" r:id="rId42" display="https://podminky.urs.cz/item/CS_URS_2023_02/966006211"/>
    <hyperlink ref="F317" r:id="rId43" display="https://podminky.urs.cz/item/CS_URS_2023_02/997221561"/>
    <hyperlink ref="F321" r:id="rId44" display="https://podminky.urs.cz/item/CS_URS_2023_02/997221569"/>
    <hyperlink ref="F326" r:id="rId45" display="https://podminky.urs.cz/item/CS_URS_2023_02/997221645"/>
    <hyperlink ref="F330" r:id="rId46" display="https://podminky.urs.cz/item/CS_URS_2023_02/998223011"/>
    <hyperlink ref="F332" r:id="rId47" display="https://podminky.urs.cz/item/CS_URS_2023_02/998225111"/>
    <hyperlink ref="F336" r:id="rId48" display="https://podminky.urs.cz/item/CS_URS_2023_02/711113121"/>
    <hyperlink ref="F342" r:id="rId49" display="https://podminky.urs.cz/item/CS_URS_2023_02/220182002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50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187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206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Kolovraty - dostupné bydlení</v>
      </c>
      <c r="F7" s="146"/>
      <c r="G7" s="146"/>
      <c r="H7" s="146"/>
      <c r="L7" s="23"/>
    </row>
    <row r="8" s="1" customFormat="1" ht="12" customHeight="1">
      <c r="B8" s="23"/>
      <c r="D8" s="146" t="s">
        <v>207</v>
      </c>
      <c r="L8" s="23"/>
    </row>
    <row r="9" s="2" customFormat="1" ht="16.5" customHeight="1">
      <c r="A9" s="41"/>
      <c r="B9" s="47"/>
      <c r="C9" s="41"/>
      <c r="D9" s="41"/>
      <c r="E9" s="147" t="s">
        <v>5409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209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5687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28. 6. 2021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28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34</v>
      </c>
      <c r="E25" s="41"/>
      <c r="F25" s="41"/>
      <c r="G25" s="41"/>
      <c r="H25" s="41"/>
      <c r="I25" s="146" t="s">
        <v>27</v>
      </c>
      <c r="J25" s="136" t="s">
        <v>35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36</v>
      </c>
      <c r="F26" s="41"/>
      <c r="G26" s="41"/>
      <c r="H26" s="41"/>
      <c r="I26" s="146" t="s">
        <v>29</v>
      </c>
      <c r="J26" s="136" t="s">
        <v>21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1"/>
      <c r="B29" s="152"/>
      <c r="C29" s="151"/>
      <c r="D29" s="151"/>
      <c r="E29" s="153" t="s">
        <v>38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39</v>
      </c>
      <c r="E32" s="41"/>
      <c r="F32" s="41"/>
      <c r="G32" s="41"/>
      <c r="H32" s="41"/>
      <c r="I32" s="41"/>
      <c r="J32" s="157">
        <f>ROUND(J85,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41</v>
      </c>
      <c r="G34" s="41"/>
      <c r="H34" s="41"/>
      <c r="I34" s="158" t="s">
        <v>40</v>
      </c>
      <c r="J34" s="158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43</v>
      </c>
      <c r="E35" s="146" t="s">
        <v>44</v>
      </c>
      <c r="F35" s="160">
        <f>ROUND((SUM(BE85:BE92)),  2)</f>
        <v>0</v>
      </c>
      <c r="G35" s="41"/>
      <c r="H35" s="41"/>
      <c r="I35" s="161">
        <v>0.20999999999999999</v>
      </c>
      <c r="J35" s="160">
        <f>ROUND(((SUM(BE85:BE92))*I35),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0">
        <f>ROUND((SUM(BF85:BF92)),  2)</f>
        <v>0</v>
      </c>
      <c r="G36" s="41"/>
      <c r="H36" s="41"/>
      <c r="I36" s="161">
        <v>0.14999999999999999</v>
      </c>
      <c r="J36" s="160">
        <f>ROUND(((SUM(BF85:BF92))*I36),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ROUND((SUM(BG85:BG92)),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0">
        <f>ROUND((SUM(BH85:BH92)),  2)</f>
        <v>0</v>
      </c>
      <c r="G38" s="41"/>
      <c r="H38" s="41"/>
      <c r="I38" s="161">
        <v>0.14999999999999999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0">
        <f>ROUND((SUM(BI85:BI92)),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49</v>
      </c>
      <c r="E41" s="164"/>
      <c r="F41" s="164"/>
      <c r="G41" s="165" t="s">
        <v>50</v>
      </c>
      <c r="H41" s="166" t="s">
        <v>51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211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Kolovraty - dostupné bydlení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207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5409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209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SO-05.05 - Exterierový mobiliář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Kolovraty</v>
      </c>
      <c r="G56" s="43"/>
      <c r="H56" s="43"/>
      <c r="I56" s="35" t="s">
        <v>24</v>
      </c>
      <c r="J56" s="75" t="str">
        <f>IF(J14="","",J14)</f>
        <v>28. 6. 2021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26</v>
      </c>
      <c r="D58" s="43"/>
      <c r="E58" s="43"/>
      <c r="F58" s="30" t="str">
        <f>E17</f>
        <v>atelier HETA s.r.o.</v>
      </c>
      <c r="G58" s="43"/>
      <c r="H58" s="43"/>
      <c r="I58" s="35" t="s">
        <v>32</v>
      </c>
      <c r="J58" s="39" t="str">
        <f>E23</f>
        <v>atelier HETA s.r.o.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Toman Martin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212</v>
      </c>
      <c r="D61" s="175"/>
      <c r="E61" s="175"/>
      <c r="F61" s="175"/>
      <c r="G61" s="175"/>
      <c r="H61" s="175"/>
      <c r="I61" s="175"/>
      <c r="J61" s="176" t="s">
        <v>213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71</v>
      </c>
      <c r="D63" s="43"/>
      <c r="E63" s="43"/>
      <c r="F63" s="43"/>
      <c r="G63" s="43"/>
      <c r="H63" s="43"/>
      <c r="I63" s="43"/>
      <c r="J63" s="105">
        <f>J85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214</v>
      </c>
    </row>
    <row r="64" s="2" customFormat="1" ht="21.84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6.96" customHeight="1">
      <c r="A65" s="41"/>
      <c r="B65" s="62"/>
      <c r="C65" s="63"/>
      <c r="D65" s="63"/>
      <c r="E65" s="63"/>
      <c r="F65" s="63"/>
      <c r="G65" s="63"/>
      <c r="H65" s="63"/>
      <c r="I65" s="63"/>
      <c r="J65" s="63"/>
      <c r="K65" s="63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9" s="2" customFormat="1" ht="6.96" customHeight="1">
      <c r="A69" s="41"/>
      <c r="B69" s="64"/>
      <c r="C69" s="65"/>
      <c r="D69" s="65"/>
      <c r="E69" s="65"/>
      <c r="F69" s="65"/>
      <c r="G69" s="65"/>
      <c r="H69" s="65"/>
      <c r="I69" s="65"/>
      <c r="J69" s="65"/>
      <c r="K69" s="65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24.96" customHeight="1">
      <c r="A70" s="41"/>
      <c r="B70" s="42"/>
      <c r="C70" s="26" t="s">
        <v>218</v>
      </c>
      <c r="D70" s="43"/>
      <c r="E70" s="43"/>
      <c r="F70" s="43"/>
      <c r="G70" s="43"/>
      <c r="H70" s="43"/>
      <c r="I70" s="43"/>
      <c r="J70" s="43"/>
      <c r="K70" s="4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12" customHeight="1">
      <c r="A72" s="41"/>
      <c r="B72" s="42"/>
      <c r="C72" s="35" t="s">
        <v>16</v>
      </c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6.5" customHeight="1">
      <c r="A73" s="41"/>
      <c r="B73" s="42"/>
      <c r="C73" s="43"/>
      <c r="D73" s="43"/>
      <c r="E73" s="173" t="str">
        <f>E7</f>
        <v>Kolovraty - dostupné bydlení</v>
      </c>
      <c r="F73" s="35"/>
      <c r="G73" s="35"/>
      <c r="H73" s="35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1" customFormat="1" ht="12" customHeight="1">
      <c r="B74" s="24"/>
      <c r="C74" s="35" t="s">
        <v>207</v>
      </c>
      <c r="D74" s="25"/>
      <c r="E74" s="25"/>
      <c r="F74" s="25"/>
      <c r="G74" s="25"/>
      <c r="H74" s="25"/>
      <c r="I74" s="25"/>
      <c r="J74" s="25"/>
      <c r="K74" s="25"/>
      <c r="L74" s="23"/>
    </row>
    <row r="75" s="2" customFormat="1" ht="16.5" customHeight="1">
      <c r="A75" s="41"/>
      <c r="B75" s="42"/>
      <c r="C75" s="43"/>
      <c r="D75" s="43"/>
      <c r="E75" s="173" t="s">
        <v>5409</v>
      </c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2" customHeight="1">
      <c r="A76" s="41"/>
      <c r="B76" s="42"/>
      <c r="C76" s="35" t="s">
        <v>209</v>
      </c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6.5" customHeight="1">
      <c r="A77" s="41"/>
      <c r="B77" s="42"/>
      <c r="C77" s="43"/>
      <c r="D77" s="43"/>
      <c r="E77" s="72" t="str">
        <f>E11</f>
        <v>SO-05.05 - Exterierový mobiliář</v>
      </c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22</v>
      </c>
      <c r="D79" s="43"/>
      <c r="E79" s="43"/>
      <c r="F79" s="30" t="str">
        <f>F14</f>
        <v>Kolovraty</v>
      </c>
      <c r="G79" s="43"/>
      <c r="H79" s="43"/>
      <c r="I79" s="35" t="s">
        <v>24</v>
      </c>
      <c r="J79" s="75" t="str">
        <f>IF(J14="","",J14)</f>
        <v>28. 6. 2021</v>
      </c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5.15" customHeight="1">
      <c r="A81" s="41"/>
      <c r="B81" s="42"/>
      <c r="C81" s="35" t="s">
        <v>26</v>
      </c>
      <c r="D81" s="43"/>
      <c r="E81" s="43"/>
      <c r="F81" s="30" t="str">
        <f>E17</f>
        <v>atelier HETA s.r.o.</v>
      </c>
      <c r="G81" s="43"/>
      <c r="H81" s="43"/>
      <c r="I81" s="35" t="s">
        <v>32</v>
      </c>
      <c r="J81" s="39" t="str">
        <f>E23</f>
        <v>atelier HETA s.r.o.</v>
      </c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30</v>
      </c>
      <c r="D82" s="43"/>
      <c r="E82" s="43"/>
      <c r="F82" s="30" t="str">
        <f>IF(E20="","",E20)</f>
        <v>Vyplň údaj</v>
      </c>
      <c r="G82" s="43"/>
      <c r="H82" s="43"/>
      <c r="I82" s="35" t="s">
        <v>34</v>
      </c>
      <c r="J82" s="39" t="str">
        <f>E26</f>
        <v>Toman Martin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0.32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1" customFormat="1" ht="29.28" customHeight="1">
      <c r="A84" s="189"/>
      <c r="B84" s="190"/>
      <c r="C84" s="191" t="s">
        <v>219</v>
      </c>
      <c r="D84" s="192" t="s">
        <v>58</v>
      </c>
      <c r="E84" s="192" t="s">
        <v>54</v>
      </c>
      <c r="F84" s="192" t="s">
        <v>55</v>
      </c>
      <c r="G84" s="192" t="s">
        <v>220</v>
      </c>
      <c r="H84" s="192" t="s">
        <v>221</v>
      </c>
      <c r="I84" s="192" t="s">
        <v>222</v>
      </c>
      <c r="J84" s="192" t="s">
        <v>213</v>
      </c>
      <c r="K84" s="193" t="s">
        <v>223</v>
      </c>
      <c r="L84" s="194"/>
      <c r="M84" s="95" t="s">
        <v>21</v>
      </c>
      <c r="N84" s="96" t="s">
        <v>43</v>
      </c>
      <c r="O84" s="96" t="s">
        <v>224</v>
      </c>
      <c r="P84" s="96" t="s">
        <v>225</v>
      </c>
      <c r="Q84" s="96" t="s">
        <v>226</v>
      </c>
      <c r="R84" s="96" t="s">
        <v>227</v>
      </c>
      <c r="S84" s="96" t="s">
        <v>228</v>
      </c>
      <c r="T84" s="97" t="s">
        <v>229</v>
      </c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</row>
    <row r="85" s="2" customFormat="1" ht="22.8" customHeight="1">
      <c r="A85" s="41"/>
      <c r="B85" s="42"/>
      <c r="C85" s="102" t="s">
        <v>230</v>
      </c>
      <c r="D85" s="43"/>
      <c r="E85" s="43"/>
      <c r="F85" s="43"/>
      <c r="G85" s="43"/>
      <c r="H85" s="43"/>
      <c r="I85" s="43"/>
      <c r="J85" s="195">
        <f>BK85</f>
        <v>0</v>
      </c>
      <c r="K85" s="43"/>
      <c r="L85" s="47"/>
      <c r="M85" s="98"/>
      <c r="N85" s="196"/>
      <c r="O85" s="99"/>
      <c r="P85" s="197">
        <f>SUM(P86:P92)</f>
        <v>0</v>
      </c>
      <c r="Q85" s="99"/>
      <c r="R85" s="197">
        <f>SUM(R86:R92)</f>
        <v>0</v>
      </c>
      <c r="S85" s="99"/>
      <c r="T85" s="198">
        <f>SUM(T86:T92)</f>
        <v>0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T85" s="20" t="s">
        <v>72</v>
      </c>
      <c r="AU85" s="20" t="s">
        <v>214</v>
      </c>
      <c r="BK85" s="199">
        <f>SUM(BK86:BK92)</f>
        <v>0</v>
      </c>
    </row>
    <row r="86" s="2" customFormat="1" ht="16.5" customHeight="1">
      <c r="A86" s="41"/>
      <c r="B86" s="42"/>
      <c r="C86" s="216" t="s">
        <v>80</v>
      </c>
      <c r="D86" s="216" t="s">
        <v>235</v>
      </c>
      <c r="E86" s="217" t="s">
        <v>5688</v>
      </c>
      <c r="F86" s="218" t="s">
        <v>5689</v>
      </c>
      <c r="G86" s="219" t="s">
        <v>402</v>
      </c>
      <c r="H86" s="220">
        <v>1</v>
      </c>
      <c r="I86" s="221"/>
      <c r="J86" s="222">
        <f>ROUND(I86*H86,2)</f>
        <v>0</v>
      </c>
      <c r="K86" s="218" t="s">
        <v>342</v>
      </c>
      <c r="L86" s="47"/>
      <c r="M86" s="223" t="s">
        <v>21</v>
      </c>
      <c r="N86" s="224" t="s">
        <v>45</v>
      </c>
      <c r="O86" s="87"/>
      <c r="P86" s="225">
        <f>O86*H86</f>
        <v>0</v>
      </c>
      <c r="Q86" s="225">
        <v>0</v>
      </c>
      <c r="R86" s="225">
        <f>Q86*H86</f>
        <v>0</v>
      </c>
      <c r="S86" s="225">
        <v>0</v>
      </c>
      <c r="T86" s="226">
        <f>S86*H86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R86" s="227" t="s">
        <v>240</v>
      </c>
      <c r="AT86" s="227" t="s">
        <v>235</v>
      </c>
      <c r="AU86" s="227" t="s">
        <v>73</v>
      </c>
      <c r="AY86" s="20" t="s">
        <v>233</v>
      </c>
      <c r="BE86" s="228">
        <f>IF(N86="základní",J86,0)</f>
        <v>0</v>
      </c>
      <c r="BF86" s="228">
        <f>IF(N86="snížená",J86,0)</f>
        <v>0</v>
      </c>
      <c r="BG86" s="228">
        <f>IF(N86="zákl. přenesená",J86,0)</f>
        <v>0</v>
      </c>
      <c r="BH86" s="228">
        <f>IF(N86="sníž. přenesená",J86,0)</f>
        <v>0</v>
      </c>
      <c r="BI86" s="228">
        <f>IF(N86="nulová",J86,0)</f>
        <v>0</v>
      </c>
      <c r="BJ86" s="20" t="s">
        <v>86</v>
      </c>
      <c r="BK86" s="228">
        <f>ROUND(I86*H86,2)</f>
        <v>0</v>
      </c>
      <c r="BL86" s="20" t="s">
        <v>240</v>
      </c>
      <c r="BM86" s="227" t="s">
        <v>5690</v>
      </c>
    </row>
    <row r="87" s="2" customFormat="1" ht="167.85" customHeight="1">
      <c r="A87" s="41"/>
      <c r="B87" s="42"/>
      <c r="C87" s="216" t="s">
        <v>86</v>
      </c>
      <c r="D87" s="216" t="s">
        <v>235</v>
      </c>
      <c r="E87" s="217" t="s">
        <v>5691</v>
      </c>
      <c r="F87" s="218" t="s">
        <v>5692</v>
      </c>
      <c r="G87" s="219" t="s">
        <v>402</v>
      </c>
      <c r="H87" s="220">
        <v>6</v>
      </c>
      <c r="I87" s="221"/>
      <c r="J87" s="222">
        <f>ROUND(I87*H87,2)</f>
        <v>0</v>
      </c>
      <c r="K87" s="218" t="s">
        <v>342</v>
      </c>
      <c r="L87" s="47"/>
      <c r="M87" s="223" t="s">
        <v>21</v>
      </c>
      <c r="N87" s="224" t="s">
        <v>45</v>
      </c>
      <c r="O87" s="87"/>
      <c r="P87" s="225">
        <f>O87*H87</f>
        <v>0</v>
      </c>
      <c r="Q87" s="225">
        <v>0</v>
      </c>
      <c r="R87" s="225">
        <f>Q87*H87</f>
        <v>0</v>
      </c>
      <c r="S87" s="225">
        <v>0</v>
      </c>
      <c r="T87" s="226">
        <f>S87*H87</f>
        <v>0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R87" s="227" t="s">
        <v>240</v>
      </c>
      <c r="AT87" s="227" t="s">
        <v>235</v>
      </c>
      <c r="AU87" s="227" t="s">
        <v>73</v>
      </c>
      <c r="AY87" s="20" t="s">
        <v>233</v>
      </c>
      <c r="BE87" s="228">
        <f>IF(N87="základní",J87,0)</f>
        <v>0</v>
      </c>
      <c r="BF87" s="228">
        <f>IF(N87="snížená",J87,0)</f>
        <v>0</v>
      </c>
      <c r="BG87" s="228">
        <f>IF(N87="zákl. přenesená",J87,0)</f>
        <v>0</v>
      </c>
      <c r="BH87" s="228">
        <f>IF(N87="sníž. přenesená",J87,0)</f>
        <v>0</v>
      </c>
      <c r="BI87" s="228">
        <f>IF(N87="nulová",J87,0)</f>
        <v>0</v>
      </c>
      <c r="BJ87" s="20" t="s">
        <v>86</v>
      </c>
      <c r="BK87" s="228">
        <f>ROUND(I87*H87,2)</f>
        <v>0</v>
      </c>
      <c r="BL87" s="20" t="s">
        <v>240</v>
      </c>
      <c r="BM87" s="227" t="s">
        <v>5693</v>
      </c>
    </row>
    <row r="88" s="2" customFormat="1" ht="181.5" customHeight="1">
      <c r="A88" s="41"/>
      <c r="B88" s="42"/>
      <c r="C88" s="216" t="s">
        <v>117</v>
      </c>
      <c r="D88" s="216" t="s">
        <v>235</v>
      </c>
      <c r="E88" s="217" t="s">
        <v>5694</v>
      </c>
      <c r="F88" s="218" t="s">
        <v>5695</v>
      </c>
      <c r="G88" s="219" t="s">
        <v>402</v>
      </c>
      <c r="H88" s="220">
        <v>7</v>
      </c>
      <c r="I88" s="221"/>
      <c r="J88" s="222">
        <f>ROUND(I88*H88,2)</f>
        <v>0</v>
      </c>
      <c r="K88" s="218" t="s">
        <v>342</v>
      </c>
      <c r="L88" s="47"/>
      <c r="M88" s="223" t="s">
        <v>21</v>
      </c>
      <c r="N88" s="224" t="s">
        <v>45</v>
      </c>
      <c r="O88" s="87"/>
      <c r="P88" s="225">
        <f>O88*H88</f>
        <v>0</v>
      </c>
      <c r="Q88" s="225">
        <v>0</v>
      </c>
      <c r="R88" s="225">
        <f>Q88*H88</f>
        <v>0</v>
      </c>
      <c r="S88" s="225">
        <v>0</v>
      </c>
      <c r="T88" s="226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7" t="s">
        <v>240</v>
      </c>
      <c r="AT88" s="227" t="s">
        <v>235</v>
      </c>
      <c r="AU88" s="227" t="s">
        <v>73</v>
      </c>
      <c r="AY88" s="20" t="s">
        <v>233</v>
      </c>
      <c r="BE88" s="228">
        <f>IF(N88="základní",J88,0)</f>
        <v>0</v>
      </c>
      <c r="BF88" s="228">
        <f>IF(N88="snížená",J88,0)</f>
        <v>0</v>
      </c>
      <c r="BG88" s="228">
        <f>IF(N88="zákl. přenesená",J88,0)</f>
        <v>0</v>
      </c>
      <c r="BH88" s="228">
        <f>IF(N88="sníž. přenesená",J88,0)</f>
        <v>0</v>
      </c>
      <c r="BI88" s="228">
        <f>IF(N88="nulová",J88,0)</f>
        <v>0</v>
      </c>
      <c r="BJ88" s="20" t="s">
        <v>86</v>
      </c>
      <c r="BK88" s="228">
        <f>ROUND(I88*H88,2)</f>
        <v>0</v>
      </c>
      <c r="BL88" s="20" t="s">
        <v>240</v>
      </c>
      <c r="BM88" s="227" t="s">
        <v>5696</v>
      </c>
    </row>
    <row r="89" s="2" customFormat="1" ht="167.85" customHeight="1">
      <c r="A89" s="41"/>
      <c r="B89" s="42"/>
      <c r="C89" s="216" t="s">
        <v>240</v>
      </c>
      <c r="D89" s="216" t="s">
        <v>235</v>
      </c>
      <c r="E89" s="217" t="s">
        <v>5697</v>
      </c>
      <c r="F89" s="218" t="s">
        <v>5698</v>
      </c>
      <c r="G89" s="219" t="s">
        <v>21</v>
      </c>
      <c r="H89" s="220">
        <v>11</v>
      </c>
      <c r="I89" s="221"/>
      <c r="J89" s="222">
        <f>ROUND(I89*H89,2)</f>
        <v>0</v>
      </c>
      <c r="K89" s="218" t="s">
        <v>342</v>
      </c>
      <c r="L89" s="47"/>
      <c r="M89" s="223" t="s">
        <v>21</v>
      </c>
      <c r="N89" s="224" t="s">
        <v>45</v>
      </c>
      <c r="O89" s="87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7" t="s">
        <v>240</v>
      </c>
      <c r="AT89" s="227" t="s">
        <v>235</v>
      </c>
      <c r="AU89" s="227" t="s">
        <v>73</v>
      </c>
      <c r="AY89" s="20" t="s">
        <v>233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20" t="s">
        <v>86</v>
      </c>
      <c r="BK89" s="228">
        <f>ROUND(I89*H89,2)</f>
        <v>0</v>
      </c>
      <c r="BL89" s="20" t="s">
        <v>240</v>
      </c>
      <c r="BM89" s="227" t="s">
        <v>5699</v>
      </c>
    </row>
    <row r="90" s="2" customFormat="1" ht="167.85" customHeight="1">
      <c r="A90" s="41"/>
      <c r="B90" s="42"/>
      <c r="C90" s="216" t="s">
        <v>270</v>
      </c>
      <c r="D90" s="216" t="s">
        <v>235</v>
      </c>
      <c r="E90" s="217" t="s">
        <v>5700</v>
      </c>
      <c r="F90" s="218" t="s">
        <v>5701</v>
      </c>
      <c r="G90" s="219" t="s">
        <v>21</v>
      </c>
      <c r="H90" s="220">
        <v>5</v>
      </c>
      <c r="I90" s="221"/>
      <c r="J90" s="222">
        <f>ROUND(I90*H90,2)</f>
        <v>0</v>
      </c>
      <c r="K90" s="218" t="s">
        <v>342</v>
      </c>
      <c r="L90" s="47"/>
      <c r="M90" s="223" t="s">
        <v>21</v>
      </c>
      <c r="N90" s="224" t="s">
        <v>45</v>
      </c>
      <c r="O90" s="87"/>
      <c r="P90" s="225">
        <f>O90*H90</f>
        <v>0</v>
      </c>
      <c r="Q90" s="225">
        <v>0</v>
      </c>
      <c r="R90" s="225">
        <f>Q90*H90</f>
        <v>0</v>
      </c>
      <c r="S90" s="225">
        <v>0</v>
      </c>
      <c r="T90" s="226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240</v>
      </c>
      <c r="AT90" s="227" t="s">
        <v>235</v>
      </c>
      <c r="AU90" s="227" t="s">
        <v>73</v>
      </c>
      <c r="AY90" s="20" t="s">
        <v>233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86</v>
      </c>
      <c r="BK90" s="228">
        <f>ROUND(I90*H90,2)</f>
        <v>0</v>
      </c>
      <c r="BL90" s="20" t="s">
        <v>240</v>
      </c>
      <c r="BM90" s="227" t="s">
        <v>5702</v>
      </c>
    </row>
    <row r="91" s="2" customFormat="1">
      <c r="A91" s="41"/>
      <c r="B91" s="42"/>
      <c r="C91" s="43"/>
      <c r="D91" s="236" t="s">
        <v>409</v>
      </c>
      <c r="E91" s="43"/>
      <c r="F91" s="281" t="s">
        <v>5703</v>
      </c>
      <c r="G91" s="43"/>
      <c r="H91" s="43"/>
      <c r="I91" s="231"/>
      <c r="J91" s="43"/>
      <c r="K91" s="43"/>
      <c r="L91" s="47"/>
      <c r="M91" s="232"/>
      <c r="N91" s="233"/>
      <c r="O91" s="87"/>
      <c r="P91" s="87"/>
      <c r="Q91" s="87"/>
      <c r="R91" s="87"/>
      <c r="S91" s="87"/>
      <c r="T91" s="88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409</v>
      </c>
      <c r="AU91" s="20" t="s">
        <v>73</v>
      </c>
    </row>
    <row r="92" s="2" customFormat="1" ht="168.75" customHeight="1">
      <c r="A92" s="41"/>
      <c r="B92" s="42"/>
      <c r="C92" s="216" t="s">
        <v>276</v>
      </c>
      <c r="D92" s="216" t="s">
        <v>235</v>
      </c>
      <c r="E92" s="217" t="s">
        <v>80</v>
      </c>
      <c r="F92" s="218" t="s">
        <v>5704</v>
      </c>
      <c r="G92" s="219" t="s">
        <v>402</v>
      </c>
      <c r="H92" s="220">
        <v>50</v>
      </c>
      <c r="I92" s="221"/>
      <c r="J92" s="222">
        <f>ROUND(I92*H92,2)</f>
        <v>0</v>
      </c>
      <c r="K92" s="218" t="s">
        <v>342</v>
      </c>
      <c r="L92" s="47"/>
      <c r="M92" s="302" t="s">
        <v>21</v>
      </c>
      <c r="N92" s="303" t="s">
        <v>45</v>
      </c>
      <c r="O92" s="279"/>
      <c r="P92" s="304">
        <f>O92*H92</f>
        <v>0</v>
      </c>
      <c r="Q92" s="304">
        <v>0</v>
      </c>
      <c r="R92" s="304">
        <f>Q92*H92</f>
        <v>0</v>
      </c>
      <c r="S92" s="304">
        <v>0</v>
      </c>
      <c r="T92" s="305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240</v>
      </c>
      <c r="AT92" s="227" t="s">
        <v>235</v>
      </c>
      <c r="AU92" s="227" t="s">
        <v>73</v>
      </c>
      <c r="AY92" s="20" t="s">
        <v>233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86</v>
      </c>
      <c r="BK92" s="228">
        <f>ROUND(I92*H92,2)</f>
        <v>0</v>
      </c>
      <c r="BL92" s="20" t="s">
        <v>240</v>
      </c>
      <c r="BM92" s="227" t="s">
        <v>5705</v>
      </c>
    </row>
    <row r="93" s="2" customFormat="1" ht="6.96" customHeight="1">
      <c r="A93" s="41"/>
      <c r="B93" s="62"/>
      <c r="C93" s="63"/>
      <c r="D93" s="63"/>
      <c r="E93" s="63"/>
      <c r="F93" s="63"/>
      <c r="G93" s="63"/>
      <c r="H93" s="63"/>
      <c r="I93" s="63"/>
      <c r="J93" s="63"/>
      <c r="K93" s="63"/>
      <c r="L93" s="47"/>
      <c r="M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</sheetData>
  <sheetProtection sheet="1" autoFilter="0" formatColumns="0" formatRows="0" objects="1" scenarios="1" spinCount="100000" saltValue="R1+k7+Iz0y0HkyuFowh/5JyygLZenAFyGeTbfBLP7j1+xub6PtvxZ7FnFUIPUFNLd3kNrJP7qgOVp3Qsk8ETiw==" hashValue="BBafN0ER6Z5yHOYVgUtf4jmVkp2a+VV/nV/DepaNRP/XbFNNVhVQYmy3BvaRBHaND5AMYy26CvzDEBstn63BJA==" algorithmName="SHA-512" password="CC35"/>
  <autoFilter ref="C84:K9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3:H73"/>
    <mergeCell ref="E75:H75"/>
    <mergeCell ref="E77:H7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190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206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Kolovraty - dostupné bydlení</v>
      </c>
      <c r="F7" s="146"/>
      <c r="G7" s="146"/>
      <c r="H7" s="146"/>
      <c r="L7" s="23"/>
    </row>
    <row r="8" s="1" customFormat="1" ht="12" customHeight="1">
      <c r="B8" s="23"/>
      <c r="D8" s="146" t="s">
        <v>207</v>
      </c>
      <c r="L8" s="23"/>
    </row>
    <row r="9" s="2" customFormat="1" ht="16.5" customHeight="1">
      <c r="A9" s="41"/>
      <c r="B9" s="47"/>
      <c r="C9" s="41"/>
      <c r="D9" s="41"/>
      <c r="E9" s="147" t="s">
        <v>5409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209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5706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28. 6. 2021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28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34</v>
      </c>
      <c r="E25" s="41"/>
      <c r="F25" s="41"/>
      <c r="G25" s="41"/>
      <c r="H25" s="41"/>
      <c r="I25" s="146" t="s">
        <v>27</v>
      </c>
      <c r="J25" s="136" t="s">
        <v>35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36</v>
      </c>
      <c r="F26" s="41"/>
      <c r="G26" s="41"/>
      <c r="H26" s="41"/>
      <c r="I26" s="146" t="s">
        <v>29</v>
      </c>
      <c r="J26" s="136" t="s">
        <v>21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1"/>
      <c r="B29" s="152"/>
      <c r="C29" s="151"/>
      <c r="D29" s="151"/>
      <c r="E29" s="153" t="s">
        <v>38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39</v>
      </c>
      <c r="E32" s="41"/>
      <c r="F32" s="41"/>
      <c r="G32" s="41"/>
      <c r="H32" s="41"/>
      <c r="I32" s="41"/>
      <c r="J32" s="157">
        <f>ROUND(J89,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41</v>
      </c>
      <c r="G34" s="41"/>
      <c r="H34" s="41"/>
      <c r="I34" s="158" t="s">
        <v>40</v>
      </c>
      <c r="J34" s="158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43</v>
      </c>
      <c r="E35" s="146" t="s">
        <v>44</v>
      </c>
      <c r="F35" s="160">
        <f>ROUND((SUM(BE89:BE116)),  2)</f>
        <v>0</v>
      </c>
      <c r="G35" s="41"/>
      <c r="H35" s="41"/>
      <c r="I35" s="161">
        <v>0.20999999999999999</v>
      </c>
      <c r="J35" s="160">
        <f>ROUND(((SUM(BE89:BE116))*I35),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0">
        <f>ROUND((SUM(BF89:BF116)),  2)</f>
        <v>0</v>
      </c>
      <c r="G36" s="41"/>
      <c r="H36" s="41"/>
      <c r="I36" s="161">
        <v>0.14999999999999999</v>
      </c>
      <c r="J36" s="160">
        <f>ROUND(((SUM(BF89:BF116))*I36),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ROUND((SUM(BG89:BG116)),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0">
        <f>ROUND((SUM(BH89:BH116)),  2)</f>
        <v>0</v>
      </c>
      <c r="G38" s="41"/>
      <c r="H38" s="41"/>
      <c r="I38" s="161">
        <v>0.14999999999999999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0">
        <f>ROUND((SUM(BI89:BI116)),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49</v>
      </c>
      <c r="E41" s="164"/>
      <c r="F41" s="164"/>
      <c r="G41" s="165" t="s">
        <v>50</v>
      </c>
      <c r="H41" s="166" t="s">
        <v>51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211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Kolovraty - dostupné bydlení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207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5409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209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SO-05.03 - Oplocení předzahrádek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Kolovraty</v>
      </c>
      <c r="G56" s="43"/>
      <c r="H56" s="43"/>
      <c r="I56" s="35" t="s">
        <v>24</v>
      </c>
      <c r="J56" s="75" t="str">
        <f>IF(J14="","",J14)</f>
        <v>28. 6. 2021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26</v>
      </c>
      <c r="D58" s="43"/>
      <c r="E58" s="43"/>
      <c r="F58" s="30" t="str">
        <f>E17</f>
        <v>atelier HETA s.r.o.</v>
      </c>
      <c r="G58" s="43"/>
      <c r="H58" s="43"/>
      <c r="I58" s="35" t="s">
        <v>32</v>
      </c>
      <c r="J58" s="39" t="str">
        <f>E23</f>
        <v>atelier HETA s.r.o.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Toman Martin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212</v>
      </c>
      <c r="D61" s="175"/>
      <c r="E61" s="175"/>
      <c r="F61" s="175"/>
      <c r="G61" s="175"/>
      <c r="H61" s="175"/>
      <c r="I61" s="175"/>
      <c r="J61" s="176" t="s">
        <v>213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71</v>
      </c>
      <c r="D63" s="43"/>
      <c r="E63" s="43"/>
      <c r="F63" s="43"/>
      <c r="G63" s="43"/>
      <c r="H63" s="43"/>
      <c r="I63" s="43"/>
      <c r="J63" s="105">
        <f>J89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214</v>
      </c>
    </row>
    <row r="64" s="9" customFormat="1" ht="24.96" customHeight="1">
      <c r="A64" s="9"/>
      <c r="B64" s="178"/>
      <c r="C64" s="179"/>
      <c r="D64" s="180" t="s">
        <v>215</v>
      </c>
      <c r="E64" s="181"/>
      <c r="F64" s="181"/>
      <c r="G64" s="181"/>
      <c r="H64" s="181"/>
      <c r="I64" s="181"/>
      <c r="J64" s="182">
        <f>J90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216</v>
      </c>
      <c r="E65" s="186"/>
      <c r="F65" s="186"/>
      <c r="G65" s="186"/>
      <c r="H65" s="186"/>
      <c r="I65" s="186"/>
      <c r="J65" s="187">
        <f>J91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541</v>
      </c>
      <c r="E66" s="186"/>
      <c r="F66" s="186"/>
      <c r="G66" s="186"/>
      <c r="H66" s="186"/>
      <c r="I66" s="186"/>
      <c r="J66" s="187">
        <f>J96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217</v>
      </c>
      <c r="E67" s="186"/>
      <c r="F67" s="186"/>
      <c r="G67" s="186"/>
      <c r="H67" s="186"/>
      <c r="I67" s="186"/>
      <c r="J67" s="187">
        <f>J114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2" customFormat="1" ht="21.84" customHeight="1">
      <c r="A68" s="41"/>
      <c r="B68" s="42"/>
      <c r="C68" s="43"/>
      <c r="D68" s="43"/>
      <c r="E68" s="43"/>
      <c r="F68" s="43"/>
      <c r="G68" s="43"/>
      <c r="H68" s="43"/>
      <c r="I68" s="43"/>
      <c r="J68" s="43"/>
      <c r="K68" s="43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69" s="2" customFormat="1" ht="6.96" customHeight="1">
      <c r="A69" s="41"/>
      <c r="B69" s="62"/>
      <c r="C69" s="63"/>
      <c r="D69" s="63"/>
      <c r="E69" s="63"/>
      <c r="F69" s="63"/>
      <c r="G69" s="63"/>
      <c r="H69" s="63"/>
      <c r="I69" s="63"/>
      <c r="J69" s="63"/>
      <c r="K69" s="63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3" s="2" customFormat="1" ht="6.96" customHeight="1">
      <c r="A73" s="41"/>
      <c r="B73" s="64"/>
      <c r="C73" s="65"/>
      <c r="D73" s="65"/>
      <c r="E73" s="65"/>
      <c r="F73" s="65"/>
      <c r="G73" s="65"/>
      <c r="H73" s="65"/>
      <c r="I73" s="65"/>
      <c r="J73" s="65"/>
      <c r="K73" s="65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24.96" customHeight="1">
      <c r="A74" s="41"/>
      <c r="B74" s="42"/>
      <c r="C74" s="26" t="s">
        <v>218</v>
      </c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2" customHeight="1">
      <c r="A76" s="41"/>
      <c r="B76" s="42"/>
      <c r="C76" s="35" t="s">
        <v>16</v>
      </c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6.5" customHeight="1">
      <c r="A77" s="41"/>
      <c r="B77" s="42"/>
      <c r="C77" s="43"/>
      <c r="D77" s="43"/>
      <c r="E77" s="173" t="str">
        <f>E7</f>
        <v>Kolovraty - dostupné bydlení</v>
      </c>
      <c r="F77" s="35"/>
      <c r="G77" s="35"/>
      <c r="H77" s="35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1" customFormat="1" ht="12" customHeight="1">
      <c r="B78" s="24"/>
      <c r="C78" s="35" t="s">
        <v>207</v>
      </c>
      <c r="D78" s="25"/>
      <c r="E78" s="25"/>
      <c r="F78" s="25"/>
      <c r="G78" s="25"/>
      <c r="H78" s="25"/>
      <c r="I78" s="25"/>
      <c r="J78" s="25"/>
      <c r="K78" s="25"/>
      <c r="L78" s="23"/>
    </row>
    <row r="79" s="2" customFormat="1" ht="16.5" customHeight="1">
      <c r="A79" s="41"/>
      <c r="B79" s="42"/>
      <c r="C79" s="43"/>
      <c r="D79" s="43"/>
      <c r="E79" s="173" t="s">
        <v>5409</v>
      </c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209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72" t="str">
        <f>E11</f>
        <v>SO-05.03 - Oplocení předzahrádek</v>
      </c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22</v>
      </c>
      <c r="D83" s="43"/>
      <c r="E83" s="43"/>
      <c r="F83" s="30" t="str">
        <f>F14</f>
        <v>Kolovraty</v>
      </c>
      <c r="G83" s="43"/>
      <c r="H83" s="43"/>
      <c r="I83" s="35" t="s">
        <v>24</v>
      </c>
      <c r="J83" s="75" t="str">
        <f>IF(J14="","",J14)</f>
        <v>28. 6. 2021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26</v>
      </c>
      <c r="D85" s="43"/>
      <c r="E85" s="43"/>
      <c r="F85" s="30" t="str">
        <f>E17</f>
        <v>atelier HETA s.r.o.</v>
      </c>
      <c r="G85" s="43"/>
      <c r="H85" s="43"/>
      <c r="I85" s="35" t="s">
        <v>32</v>
      </c>
      <c r="J85" s="39" t="str">
        <f>E23</f>
        <v>atelier HETA s.r.o.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5.15" customHeight="1">
      <c r="A86" s="41"/>
      <c r="B86" s="42"/>
      <c r="C86" s="35" t="s">
        <v>30</v>
      </c>
      <c r="D86" s="43"/>
      <c r="E86" s="43"/>
      <c r="F86" s="30" t="str">
        <f>IF(E20="","",E20)</f>
        <v>Vyplň údaj</v>
      </c>
      <c r="G86" s="43"/>
      <c r="H86" s="43"/>
      <c r="I86" s="35" t="s">
        <v>34</v>
      </c>
      <c r="J86" s="39" t="str">
        <f>E26</f>
        <v>Toman Martin</v>
      </c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0.32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11" customFormat="1" ht="29.28" customHeight="1">
      <c r="A88" s="189"/>
      <c r="B88" s="190"/>
      <c r="C88" s="191" t="s">
        <v>219</v>
      </c>
      <c r="D88" s="192" t="s">
        <v>58</v>
      </c>
      <c r="E88" s="192" t="s">
        <v>54</v>
      </c>
      <c r="F88" s="192" t="s">
        <v>55</v>
      </c>
      <c r="G88" s="192" t="s">
        <v>220</v>
      </c>
      <c r="H88" s="192" t="s">
        <v>221</v>
      </c>
      <c r="I88" s="192" t="s">
        <v>222</v>
      </c>
      <c r="J88" s="192" t="s">
        <v>213</v>
      </c>
      <c r="K88" s="193" t="s">
        <v>223</v>
      </c>
      <c r="L88" s="194"/>
      <c r="M88" s="95" t="s">
        <v>21</v>
      </c>
      <c r="N88" s="96" t="s">
        <v>43</v>
      </c>
      <c r="O88" s="96" t="s">
        <v>224</v>
      </c>
      <c r="P88" s="96" t="s">
        <v>225</v>
      </c>
      <c r="Q88" s="96" t="s">
        <v>226</v>
      </c>
      <c r="R88" s="96" t="s">
        <v>227</v>
      </c>
      <c r="S88" s="96" t="s">
        <v>228</v>
      </c>
      <c r="T88" s="97" t="s">
        <v>229</v>
      </c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</row>
    <row r="89" s="2" customFormat="1" ht="22.8" customHeight="1">
      <c r="A89" s="41"/>
      <c r="B89" s="42"/>
      <c r="C89" s="102" t="s">
        <v>230</v>
      </c>
      <c r="D89" s="43"/>
      <c r="E89" s="43"/>
      <c r="F89" s="43"/>
      <c r="G89" s="43"/>
      <c r="H89" s="43"/>
      <c r="I89" s="43"/>
      <c r="J89" s="195">
        <f>BK89</f>
        <v>0</v>
      </c>
      <c r="K89" s="43"/>
      <c r="L89" s="47"/>
      <c r="M89" s="98"/>
      <c r="N89" s="196"/>
      <c r="O89" s="99"/>
      <c r="P89" s="197">
        <f>P90</f>
        <v>0</v>
      </c>
      <c r="Q89" s="99"/>
      <c r="R89" s="197">
        <f>R90</f>
        <v>44.454248170000007</v>
      </c>
      <c r="S89" s="99"/>
      <c r="T89" s="198">
        <f>T90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T89" s="20" t="s">
        <v>72</v>
      </c>
      <c r="AU89" s="20" t="s">
        <v>214</v>
      </c>
      <c r="BK89" s="199">
        <f>BK90</f>
        <v>0</v>
      </c>
    </row>
    <row r="90" s="12" customFormat="1" ht="25.92" customHeight="1">
      <c r="A90" s="12"/>
      <c r="B90" s="200"/>
      <c r="C90" s="201"/>
      <c r="D90" s="202" t="s">
        <v>72</v>
      </c>
      <c r="E90" s="203" t="s">
        <v>231</v>
      </c>
      <c r="F90" s="203" t="s">
        <v>232</v>
      </c>
      <c r="G90" s="201"/>
      <c r="H90" s="201"/>
      <c r="I90" s="204"/>
      <c r="J90" s="205">
        <f>BK90</f>
        <v>0</v>
      </c>
      <c r="K90" s="201"/>
      <c r="L90" s="206"/>
      <c r="M90" s="207"/>
      <c r="N90" s="208"/>
      <c r="O90" s="208"/>
      <c r="P90" s="209">
        <f>P91+P96+P114</f>
        <v>0</v>
      </c>
      <c r="Q90" s="208"/>
      <c r="R90" s="209">
        <f>R91+R96+R114</f>
        <v>44.454248170000007</v>
      </c>
      <c r="S90" s="208"/>
      <c r="T90" s="210">
        <f>T91+T96+T114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11" t="s">
        <v>80</v>
      </c>
      <c r="AT90" s="212" t="s">
        <v>72</v>
      </c>
      <c r="AU90" s="212" t="s">
        <v>73</v>
      </c>
      <c r="AY90" s="211" t="s">
        <v>233</v>
      </c>
      <c r="BK90" s="213">
        <f>BK91+BK96+BK114</f>
        <v>0</v>
      </c>
    </row>
    <row r="91" s="12" customFormat="1" ht="22.8" customHeight="1">
      <c r="A91" s="12"/>
      <c r="B91" s="200"/>
      <c r="C91" s="201"/>
      <c r="D91" s="202" t="s">
        <v>72</v>
      </c>
      <c r="E91" s="214" t="s">
        <v>80</v>
      </c>
      <c r="F91" s="214" t="s">
        <v>234</v>
      </c>
      <c r="G91" s="201"/>
      <c r="H91" s="201"/>
      <c r="I91" s="204"/>
      <c r="J91" s="215">
        <f>BK91</f>
        <v>0</v>
      </c>
      <c r="K91" s="201"/>
      <c r="L91" s="206"/>
      <c r="M91" s="207"/>
      <c r="N91" s="208"/>
      <c r="O91" s="208"/>
      <c r="P91" s="209">
        <f>SUM(P92:P95)</f>
        <v>0</v>
      </c>
      <c r="Q91" s="208"/>
      <c r="R91" s="209">
        <f>SUM(R92:R95)</f>
        <v>0</v>
      </c>
      <c r="S91" s="208"/>
      <c r="T91" s="210">
        <f>SUM(T92:T95)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1" t="s">
        <v>80</v>
      </c>
      <c r="AT91" s="212" t="s">
        <v>72</v>
      </c>
      <c r="AU91" s="212" t="s">
        <v>80</v>
      </c>
      <c r="AY91" s="211" t="s">
        <v>233</v>
      </c>
      <c r="BK91" s="213">
        <f>SUM(BK92:BK95)</f>
        <v>0</v>
      </c>
    </row>
    <row r="92" s="2" customFormat="1" ht="21.75" customHeight="1">
      <c r="A92" s="41"/>
      <c r="B92" s="42"/>
      <c r="C92" s="216" t="s">
        <v>80</v>
      </c>
      <c r="D92" s="216" t="s">
        <v>235</v>
      </c>
      <c r="E92" s="217" t="s">
        <v>5707</v>
      </c>
      <c r="F92" s="218" t="s">
        <v>5708</v>
      </c>
      <c r="G92" s="219" t="s">
        <v>332</v>
      </c>
      <c r="H92" s="220">
        <v>108.69</v>
      </c>
      <c r="I92" s="221"/>
      <c r="J92" s="222">
        <f>ROUND(I92*H92,2)</f>
        <v>0</v>
      </c>
      <c r="K92" s="218" t="s">
        <v>239</v>
      </c>
      <c r="L92" s="47"/>
      <c r="M92" s="223" t="s">
        <v>21</v>
      </c>
      <c r="N92" s="224" t="s">
        <v>45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240</v>
      </c>
      <c r="AT92" s="227" t="s">
        <v>235</v>
      </c>
      <c r="AU92" s="227" t="s">
        <v>86</v>
      </c>
      <c r="AY92" s="20" t="s">
        <v>233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86</v>
      </c>
      <c r="BK92" s="228">
        <f>ROUND(I92*H92,2)</f>
        <v>0</v>
      </c>
      <c r="BL92" s="20" t="s">
        <v>240</v>
      </c>
      <c r="BM92" s="227" t="s">
        <v>5709</v>
      </c>
    </row>
    <row r="93" s="2" customFormat="1">
      <c r="A93" s="41"/>
      <c r="B93" s="42"/>
      <c r="C93" s="43"/>
      <c r="D93" s="229" t="s">
        <v>242</v>
      </c>
      <c r="E93" s="43"/>
      <c r="F93" s="230" t="s">
        <v>5710</v>
      </c>
      <c r="G93" s="43"/>
      <c r="H93" s="43"/>
      <c r="I93" s="231"/>
      <c r="J93" s="43"/>
      <c r="K93" s="43"/>
      <c r="L93" s="47"/>
      <c r="M93" s="232"/>
      <c r="N93" s="233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242</v>
      </c>
      <c r="AU93" s="20" t="s">
        <v>86</v>
      </c>
    </row>
    <row r="94" s="14" customFormat="1">
      <c r="A94" s="14"/>
      <c r="B94" s="245"/>
      <c r="C94" s="246"/>
      <c r="D94" s="236" t="s">
        <v>244</v>
      </c>
      <c r="E94" s="247" t="s">
        <v>21</v>
      </c>
      <c r="F94" s="248" t="s">
        <v>5711</v>
      </c>
      <c r="G94" s="246"/>
      <c r="H94" s="249">
        <v>108.69</v>
      </c>
      <c r="I94" s="250"/>
      <c r="J94" s="246"/>
      <c r="K94" s="246"/>
      <c r="L94" s="251"/>
      <c r="M94" s="252"/>
      <c r="N94" s="253"/>
      <c r="O94" s="253"/>
      <c r="P94" s="253"/>
      <c r="Q94" s="253"/>
      <c r="R94" s="253"/>
      <c r="S94" s="253"/>
      <c r="T94" s="25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T94" s="255" t="s">
        <v>244</v>
      </c>
      <c r="AU94" s="255" t="s">
        <v>86</v>
      </c>
      <c r="AV94" s="14" t="s">
        <v>86</v>
      </c>
      <c r="AW94" s="14" t="s">
        <v>33</v>
      </c>
      <c r="AX94" s="14" t="s">
        <v>73</v>
      </c>
      <c r="AY94" s="255" t="s">
        <v>233</v>
      </c>
    </row>
    <row r="95" s="15" customFormat="1">
      <c r="A95" s="15"/>
      <c r="B95" s="256"/>
      <c r="C95" s="257"/>
      <c r="D95" s="236" t="s">
        <v>244</v>
      </c>
      <c r="E95" s="258" t="s">
        <v>21</v>
      </c>
      <c r="F95" s="259" t="s">
        <v>247</v>
      </c>
      <c r="G95" s="257"/>
      <c r="H95" s="260">
        <v>108.69</v>
      </c>
      <c r="I95" s="261"/>
      <c r="J95" s="257"/>
      <c r="K95" s="257"/>
      <c r="L95" s="262"/>
      <c r="M95" s="263"/>
      <c r="N95" s="264"/>
      <c r="O95" s="264"/>
      <c r="P95" s="264"/>
      <c r="Q95" s="264"/>
      <c r="R95" s="264"/>
      <c r="S95" s="264"/>
      <c r="T95" s="26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T95" s="266" t="s">
        <v>244</v>
      </c>
      <c r="AU95" s="266" t="s">
        <v>86</v>
      </c>
      <c r="AV95" s="15" t="s">
        <v>240</v>
      </c>
      <c r="AW95" s="15" t="s">
        <v>33</v>
      </c>
      <c r="AX95" s="15" t="s">
        <v>80</v>
      </c>
      <c r="AY95" s="266" t="s">
        <v>233</v>
      </c>
    </row>
    <row r="96" s="12" customFormat="1" ht="22.8" customHeight="1">
      <c r="A96" s="12"/>
      <c r="B96" s="200"/>
      <c r="C96" s="201"/>
      <c r="D96" s="202" t="s">
        <v>72</v>
      </c>
      <c r="E96" s="214" t="s">
        <v>117</v>
      </c>
      <c r="F96" s="214" t="s">
        <v>545</v>
      </c>
      <c r="G96" s="201"/>
      <c r="H96" s="201"/>
      <c r="I96" s="204"/>
      <c r="J96" s="215">
        <f>BK96</f>
        <v>0</v>
      </c>
      <c r="K96" s="201"/>
      <c r="L96" s="206"/>
      <c r="M96" s="207"/>
      <c r="N96" s="208"/>
      <c r="O96" s="208"/>
      <c r="P96" s="209">
        <f>SUM(P97:P113)</f>
        <v>0</v>
      </c>
      <c r="Q96" s="208"/>
      <c r="R96" s="209">
        <f>SUM(R97:R113)</f>
        <v>44.454248170000007</v>
      </c>
      <c r="S96" s="208"/>
      <c r="T96" s="210">
        <f>SUM(T97:T113)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1" t="s">
        <v>80</v>
      </c>
      <c r="AT96" s="212" t="s">
        <v>72</v>
      </c>
      <c r="AU96" s="212" t="s">
        <v>80</v>
      </c>
      <c r="AY96" s="211" t="s">
        <v>233</v>
      </c>
      <c r="BK96" s="213">
        <f>SUM(BK97:BK113)</f>
        <v>0</v>
      </c>
    </row>
    <row r="97" s="2" customFormat="1" ht="44.25" customHeight="1">
      <c r="A97" s="41"/>
      <c r="B97" s="42"/>
      <c r="C97" s="216" t="s">
        <v>86</v>
      </c>
      <c r="D97" s="216" t="s">
        <v>235</v>
      </c>
      <c r="E97" s="217" t="s">
        <v>5712</v>
      </c>
      <c r="F97" s="218" t="s">
        <v>5713</v>
      </c>
      <c r="G97" s="219" t="s">
        <v>402</v>
      </c>
      <c r="H97" s="220">
        <v>135.863</v>
      </c>
      <c r="I97" s="221"/>
      <c r="J97" s="222">
        <f>ROUND(I97*H97,2)</f>
        <v>0</v>
      </c>
      <c r="K97" s="218" t="s">
        <v>239</v>
      </c>
      <c r="L97" s="47"/>
      <c r="M97" s="223" t="s">
        <v>21</v>
      </c>
      <c r="N97" s="224" t="s">
        <v>45</v>
      </c>
      <c r="O97" s="87"/>
      <c r="P97" s="225">
        <f>O97*H97</f>
        <v>0</v>
      </c>
      <c r="Q97" s="225">
        <v>0.17488999999999999</v>
      </c>
      <c r="R97" s="225">
        <f>Q97*H97</f>
        <v>23.761080069999998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240</v>
      </c>
      <c r="AT97" s="227" t="s">
        <v>235</v>
      </c>
      <c r="AU97" s="227" t="s">
        <v>86</v>
      </c>
      <c r="AY97" s="20" t="s">
        <v>233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86</v>
      </c>
      <c r="BK97" s="228">
        <f>ROUND(I97*H97,2)</f>
        <v>0</v>
      </c>
      <c r="BL97" s="20" t="s">
        <v>240</v>
      </c>
      <c r="BM97" s="227" t="s">
        <v>5714</v>
      </c>
    </row>
    <row r="98" s="2" customFormat="1">
      <c r="A98" s="41"/>
      <c r="B98" s="42"/>
      <c r="C98" s="43"/>
      <c r="D98" s="229" t="s">
        <v>242</v>
      </c>
      <c r="E98" s="43"/>
      <c r="F98" s="230" t="s">
        <v>5715</v>
      </c>
      <c r="G98" s="43"/>
      <c r="H98" s="43"/>
      <c r="I98" s="231"/>
      <c r="J98" s="43"/>
      <c r="K98" s="43"/>
      <c r="L98" s="47"/>
      <c r="M98" s="232"/>
      <c r="N98" s="233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242</v>
      </c>
      <c r="AU98" s="20" t="s">
        <v>86</v>
      </c>
    </row>
    <row r="99" s="13" customFormat="1">
      <c r="A99" s="13"/>
      <c r="B99" s="234"/>
      <c r="C99" s="235"/>
      <c r="D99" s="236" t="s">
        <v>244</v>
      </c>
      <c r="E99" s="237" t="s">
        <v>21</v>
      </c>
      <c r="F99" s="238" t="s">
        <v>5716</v>
      </c>
      <c r="G99" s="235"/>
      <c r="H99" s="237" t="s">
        <v>21</v>
      </c>
      <c r="I99" s="239"/>
      <c r="J99" s="235"/>
      <c r="K99" s="235"/>
      <c r="L99" s="240"/>
      <c r="M99" s="241"/>
      <c r="N99" s="242"/>
      <c r="O99" s="242"/>
      <c r="P99" s="242"/>
      <c r="Q99" s="242"/>
      <c r="R99" s="242"/>
      <c r="S99" s="242"/>
      <c r="T99" s="24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4" t="s">
        <v>244</v>
      </c>
      <c r="AU99" s="244" t="s">
        <v>86</v>
      </c>
      <c r="AV99" s="13" t="s">
        <v>80</v>
      </c>
      <c r="AW99" s="13" t="s">
        <v>33</v>
      </c>
      <c r="AX99" s="13" t="s">
        <v>73</v>
      </c>
      <c r="AY99" s="244" t="s">
        <v>233</v>
      </c>
    </row>
    <row r="100" s="14" customFormat="1">
      <c r="A100" s="14"/>
      <c r="B100" s="245"/>
      <c r="C100" s="246"/>
      <c r="D100" s="236" t="s">
        <v>244</v>
      </c>
      <c r="E100" s="247" t="s">
        <v>21</v>
      </c>
      <c r="F100" s="248" t="s">
        <v>5717</v>
      </c>
      <c r="G100" s="246"/>
      <c r="H100" s="249">
        <v>77.135999999999996</v>
      </c>
      <c r="I100" s="250"/>
      <c r="J100" s="246"/>
      <c r="K100" s="246"/>
      <c r="L100" s="251"/>
      <c r="M100" s="252"/>
      <c r="N100" s="253"/>
      <c r="O100" s="253"/>
      <c r="P100" s="253"/>
      <c r="Q100" s="253"/>
      <c r="R100" s="253"/>
      <c r="S100" s="253"/>
      <c r="T100" s="25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5" t="s">
        <v>244</v>
      </c>
      <c r="AU100" s="255" t="s">
        <v>86</v>
      </c>
      <c r="AV100" s="14" t="s">
        <v>86</v>
      </c>
      <c r="AW100" s="14" t="s">
        <v>33</v>
      </c>
      <c r="AX100" s="14" t="s">
        <v>73</v>
      </c>
      <c r="AY100" s="255" t="s">
        <v>233</v>
      </c>
    </row>
    <row r="101" s="14" customFormat="1">
      <c r="A101" s="14"/>
      <c r="B101" s="245"/>
      <c r="C101" s="246"/>
      <c r="D101" s="236" t="s">
        <v>244</v>
      </c>
      <c r="E101" s="247" t="s">
        <v>21</v>
      </c>
      <c r="F101" s="248" t="s">
        <v>5718</v>
      </c>
      <c r="G101" s="246"/>
      <c r="H101" s="249">
        <v>58.726999999999997</v>
      </c>
      <c r="I101" s="250"/>
      <c r="J101" s="246"/>
      <c r="K101" s="246"/>
      <c r="L101" s="251"/>
      <c r="M101" s="252"/>
      <c r="N101" s="253"/>
      <c r="O101" s="253"/>
      <c r="P101" s="253"/>
      <c r="Q101" s="253"/>
      <c r="R101" s="253"/>
      <c r="S101" s="253"/>
      <c r="T101" s="25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5" t="s">
        <v>244</v>
      </c>
      <c r="AU101" s="255" t="s">
        <v>86</v>
      </c>
      <c r="AV101" s="14" t="s">
        <v>86</v>
      </c>
      <c r="AW101" s="14" t="s">
        <v>33</v>
      </c>
      <c r="AX101" s="14" t="s">
        <v>73</v>
      </c>
      <c r="AY101" s="255" t="s">
        <v>233</v>
      </c>
    </row>
    <row r="102" s="15" customFormat="1">
      <c r="A102" s="15"/>
      <c r="B102" s="256"/>
      <c r="C102" s="257"/>
      <c r="D102" s="236" t="s">
        <v>244</v>
      </c>
      <c r="E102" s="258" t="s">
        <v>21</v>
      </c>
      <c r="F102" s="259" t="s">
        <v>247</v>
      </c>
      <c r="G102" s="257"/>
      <c r="H102" s="260">
        <v>135.863</v>
      </c>
      <c r="I102" s="261"/>
      <c r="J102" s="257"/>
      <c r="K102" s="257"/>
      <c r="L102" s="262"/>
      <c r="M102" s="263"/>
      <c r="N102" s="264"/>
      <c r="O102" s="264"/>
      <c r="P102" s="264"/>
      <c r="Q102" s="264"/>
      <c r="R102" s="264"/>
      <c r="S102" s="264"/>
      <c r="T102" s="26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T102" s="266" t="s">
        <v>244</v>
      </c>
      <c r="AU102" s="266" t="s">
        <v>86</v>
      </c>
      <c r="AV102" s="15" t="s">
        <v>240</v>
      </c>
      <c r="AW102" s="15" t="s">
        <v>33</v>
      </c>
      <c r="AX102" s="15" t="s">
        <v>80</v>
      </c>
      <c r="AY102" s="266" t="s">
        <v>233</v>
      </c>
    </row>
    <row r="103" s="2" customFormat="1" ht="24.15" customHeight="1">
      <c r="A103" s="41"/>
      <c r="B103" s="42"/>
      <c r="C103" s="267" t="s">
        <v>117</v>
      </c>
      <c r="D103" s="267" t="s">
        <v>297</v>
      </c>
      <c r="E103" s="268" t="s">
        <v>5719</v>
      </c>
      <c r="F103" s="269" t="s">
        <v>5720</v>
      </c>
      <c r="G103" s="270" t="s">
        <v>402</v>
      </c>
      <c r="H103" s="271">
        <v>135.863</v>
      </c>
      <c r="I103" s="272"/>
      <c r="J103" s="273">
        <f>ROUND(I103*H103,2)</f>
        <v>0</v>
      </c>
      <c r="K103" s="269" t="s">
        <v>239</v>
      </c>
      <c r="L103" s="274"/>
      <c r="M103" s="275" t="s">
        <v>21</v>
      </c>
      <c r="N103" s="276" t="s">
        <v>45</v>
      </c>
      <c r="O103" s="87"/>
      <c r="P103" s="225">
        <f>O103*H103</f>
        <v>0</v>
      </c>
      <c r="Q103" s="225">
        <v>0.0035000000000000001</v>
      </c>
      <c r="R103" s="225">
        <f>Q103*H103</f>
        <v>0.47552050000000001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289</v>
      </c>
      <c r="AT103" s="227" t="s">
        <v>297</v>
      </c>
      <c r="AU103" s="227" t="s">
        <v>86</v>
      </c>
      <c r="AY103" s="20" t="s">
        <v>233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86</v>
      </c>
      <c r="BK103" s="228">
        <f>ROUND(I103*H103,2)</f>
        <v>0</v>
      </c>
      <c r="BL103" s="20" t="s">
        <v>240</v>
      </c>
      <c r="BM103" s="227" t="s">
        <v>5721</v>
      </c>
    </row>
    <row r="104" s="2" customFormat="1" ht="24.15" customHeight="1">
      <c r="A104" s="41"/>
      <c r="B104" s="42"/>
      <c r="C104" s="216" t="s">
        <v>240</v>
      </c>
      <c r="D104" s="216" t="s">
        <v>235</v>
      </c>
      <c r="E104" s="217" t="s">
        <v>5722</v>
      </c>
      <c r="F104" s="218" t="s">
        <v>5723</v>
      </c>
      <c r="G104" s="219" t="s">
        <v>402</v>
      </c>
      <c r="H104" s="220">
        <v>13</v>
      </c>
      <c r="I104" s="221"/>
      <c r="J104" s="222">
        <f>ROUND(I104*H104,2)</f>
        <v>0</v>
      </c>
      <c r="K104" s="218" t="s">
        <v>239</v>
      </c>
      <c r="L104" s="47"/>
      <c r="M104" s="223" t="s">
        <v>21</v>
      </c>
      <c r="N104" s="224" t="s">
        <v>45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240</v>
      </c>
      <c r="AT104" s="227" t="s">
        <v>235</v>
      </c>
      <c r="AU104" s="227" t="s">
        <v>86</v>
      </c>
      <c r="AY104" s="20" t="s">
        <v>233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86</v>
      </c>
      <c r="BK104" s="228">
        <f>ROUND(I104*H104,2)</f>
        <v>0</v>
      </c>
      <c r="BL104" s="20" t="s">
        <v>240</v>
      </c>
      <c r="BM104" s="227" t="s">
        <v>5724</v>
      </c>
    </row>
    <row r="105" s="2" customFormat="1">
      <c r="A105" s="41"/>
      <c r="B105" s="42"/>
      <c r="C105" s="43"/>
      <c r="D105" s="229" t="s">
        <v>242</v>
      </c>
      <c r="E105" s="43"/>
      <c r="F105" s="230" t="s">
        <v>5725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242</v>
      </c>
      <c r="AU105" s="20" t="s">
        <v>86</v>
      </c>
    </row>
    <row r="106" s="2" customFormat="1" ht="16.5" customHeight="1">
      <c r="A106" s="41"/>
      <c r="B106" s="42"/>
      <c r="C106" s="267" t="s">
        <v>270</v>
      </c>
      <c r="D106" s="267" t="s">
        <v>297</v>
      </c>
      <c r="E106" s="268" t="s">
        <v>5726</v>
      </c>
      <c r="F106" s="269" t="s">
        <v>5727</v>
      </c>
      <c r="G106" s="270" t="s">
        <v>402</v>
      </c>
      <c r="H106" s="271">
        <v>13</v>
      </c>
      <c r="I106" s="272"/>
      <c r="J106" s="273">
        <f>ROUND(I106*H106,2)</f>
        <v>0</v>
      </c>
      <c r="K106" s="269" t="s">
        <v>239</v>
      </c>
      <c r="L106" s="274"/>
      <c r="M106" s="275" t="s">
        <v>21</v>
      </c>
      <c r="N106" s="276" t="s">
        <v>45</v>
      </c>
      <c r="O106" s="87"/>
      <c r="P106" s="225">
        <f>O106*H106</f>
        <v>0</v>
      </c>
      <c r="Q106" s="225">
        <v>0.036179999999999997</v>
      </c>
      <c r="R106" s="225">
        <f>Q106*H106</f>
        <v>0.47033999999999998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289</v>
      </c>
      <c r="AT106" s="227" t="s">
        <v>297</v>
      </c>
      <c r="AU106" s="227" t="s">
        <v>86</v>
      </c>
      <c r="AY106" s="20" t="s">
        <v>233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86</v>
      </c>
      <c r="BK106" s="228">
        <f>ROUND(I106*H106,2)</f>
        <v>0</v>
      </c>
      <c r="BL106" s="20" t="s">
        <v>240</v>
      </c>
      <c r="BM106" s="227" t="s">
        <v>5728</v>
      </c>
    </row>
    <row r="107" s="2" customFormat="1" ht="24.15" customHeight="1">
      <c r="A107" s="41"/>
      <c r="B107" s="42"/>
      <c r="C107" s="216" t="s">
        <v>276</v>
      </c>
      <c r="D107" s="216" t="s">
        <v>235</v>
      </c>
      <c r="E107" s="217" t="s">
        <v>5729</v>
      </c>
      <c r="F107" s="218" t="s">
        <v>5730</v>
      </c>
      <c r="G107" s="219" t="s">
        <v>402</v>
      </c>
      <c r="H107" s="220">
        <v>135.863</v>
      </c>
      <c r="I107" s="221"/>
      <c r="J107" s="222">
        <f>ROUND(I107*H107,2)</f>
        <v>0</v>
      </c>
      <c r="K107" s="218" t="s">
        <v>239</v>
      </c>
      <c r="L107" s="47"/>
      <c r="M107" s="223" t="s">
        <v>21</v>
      </c>
      <c r="N107" s="224" t="s">
        <v>45</v>
      </c>
      <c r="O107" s="87"/>
      <c r="P107" s="225">
        <f>O107*H107</f>
        <v>0</v>
      </c>
      <c r="Q107" s="225">
        <v>0.0011999999999999999</v>
      </c>
      <c r="R107" s="225">
        <f>Q107*H107</f>
        <v>0.16303559999999998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240</v>
      </c>
      <c r="AT107" s="227" t="s">
        <v>235</v>
      </c>
      <c r="AU107" s="227" t="s">
        <v>86</v>
      </c>
      <c r="AY107" s="20" t="s">
        <v>233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86</v>
      </c>
      <c r="BK107" s="228">
        <f>ROUND(I107*H107,2)</f>
        <v>0</v>
      </c>
      <c r="BL107" s="20" t="s">
        <v>240</v>
      </c>
      <c r="BM107" s="227" t="s">
        <v>5731</v>
      </c>
    </row>
    <row r="108" s="2" customFormat="1">
      <c r="A108" s="41"/>
      <c r="B108" s="42"/>
      <c r="C108" s="43"/>
      <c r="D108" s="229" t="s">
        <v>242</v>
      </c>
      <c r="E108" s="43"/>
      <c r="F108" s="230" t="s">
        <v>5732</v>
      </c>
      <c r="G108" s="43"/>
      <c r="H108" s="43"/>
      <c r="I108" s="231"/>
      <c r="J108" s="43"/>
      <c r="K108" s="43"/>
      <c r="L108" s="47"/>
      <c r="M108" s="232"/>
      <c r="N108" s="233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242</v>
      </c>
      <c r="AU108" s="20" t="s">
        <v>86</v>
      </c>
    </row>
    <row r="109" s="2" customFormat="1" ht="16.5" customHeight="1">
      <c r="A109" s="41"/>
      <c r="B109" s="42"/>
      <c r="C109" s="267" t="s">
        <v>284</v>
      </c>
      <c r="D109" s="267" t="s">
        <v>297</v>
      </c>
      <c r="E109" s="268" t="s">
        <v>5733</v>
      </c>
      <c r="F109" s="269" t="s">
        <v>5734</v>
      </c>
      <c r="G109" s="270" t="s">
        <v>402</v>
      </c>
      <c r="H109" s="271">
        <v>135.863</v>
      </c>
      <c r="I109" s="272"/>
      <c r="J109" s="273">
        <f>ROUND(I109*H109,2)</f>
        <v>0</v>
      </c>
      <c r="K109" s="269" t="s">
        <v>239</v>
      </c>
      <c r="L109" s="274"/>
      <c r="M109" s="275" t="s">
        <v>21</v>
      </c>
      <c r="N109" s="276" t="s">
        <v>45</v>
      </c>
      <c r="O109" s="87"/>
      <c r="P109" s="225">
        <f>O109*H109</f>
        <v>0</v>
      </c>
      <c r="Q109" s="225">
        <v>0.066000000000000003</v>
      </c>
      <c r="R109" s="225">
        <f>Q109*H109</f>
        <v>8.966958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289</v>
      </c>
      <c r="AT109" s="227" t="s">
        <v>297</v>
      </c>
      <c r="AU109" s="227" t="s">
        <v>86</v>
      </c>
      <c r="AY109" s="20" t="s">
        <v>233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86</v>
      </c>
      <c r="BK109" s="228">
        <f>ROUND(I109*H109,2)</f>
        <v>0</v>
      </c>
      <c r="BL109" s="20" t="s">
        <v>240</v>
      </c>
      <c r="BM109" s="227" t="s">
        <v>5735</v>
      </c>
    </row>
    <row r="110" s="2" customFormat="1" ht="24.15" customHeight="1">
      <c r="A110" s="41"/>
      <c r="B110" s="42"/>
      <c r="C110" s="216" t="s">
        <v>289</v>
      </c>
      <c r="D110" s="216" t="s">
        <v>235</v>
      </c>
      <c r="E110" s="217" t="s">
        <v>5736</v>
      </c>
      <c r="F110" s="218" t="s">
        <v>5737</v>
      </c>
      <c r="G110" s="219" t="s">
        <v>332</v>
      </c>
      <c r="H110" s="220">
        <v>135.863</v>
      </c>
      <c r="I110" s="221"/>
      <c r="J110" s="222">
        <f>ROUND(I110*H110,2)</f>
        <v>0</v>
      </c>
      <c r="K110" s="218" t="s">
        <v>239</v>
      </c>
      <c r="L110" s="47"/>
      <c r="M110" s="223" t="s">
        <v>21</v>
      </c>
      <c r="N110" s="224" t="s">
        <v>45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240</v>
      </c>
      <c r="AT110" s="227" t="s">
        <v>235</v>
      </c>
      <c r="AU110" s="227" t="s">
        <v>86</v>
      </c>
      <c r="AY110" s="20" t="s">
        <v>233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86</v>
      </c>
      <c r="BK110" s="228">
        <f>ROUND(I110*H110,2)</f>
        <v>0</v>
      </c>
      <c r="BL110" s="20" t="s">
        <v>240</v>
      </c>
      <c r="BM110" s="227" t="s">
        <v>5738</v>
      </c>
    </row>
    <row r="111" s="2" customFormat="1">
      <c r="A111" s="41"/>
      <c r="B111" s="42"/>
      <c r="C111" s="43"/>
      <c r="D111" s="229" t="s">
        <v>242</v>
      </c>
      <c r="E111" s="43"/>
      <c r="F111" s="230" t="s">
        <v>5739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242</v>
      </c>
      <c r="AU111" s="20" t="s">
        <v>86</v>
      </c>
    </row>
    <row r="112" s="2" customFormat="1" ht="16.5" customHeight="1">
      <c r="A112" s="41"/>
      <c r="B112" s="42"/>
      <c r="C112" s="267" t="s">
        <v>296</v>
      </c>
      <c r="D112" s="267" t="s">
        <v>297</v>
      </c>
      <c r="E112" s="268" t="s">
        <v>5740</v>
      </c>
      <c r="F112" s="269" t="s">
        <v>5741</v>
      </c>
      <c r="G112" s="270" t="s">
        <v>402</v>
      </c>
      <c r="H112" s="271">
        <v>135.863</v>
      </c>
      <c r="I112" s="272"/>
      <c r="J112" s="273">
        <f>ROUND(I112*H112,2)</f>
        <v>0</v>
      </c>
      <c r="K112" s="269" t="s">
        <v>239</v>
      </c>
      <c r="L112" s="274"/>
      <c r="M112" s="275" t="s">
        <v>21</v>
      </c>
      <c r="N112" s="276" t="s">
        <v>45</v>
      </c>
      <c r="O112" s="87"/>
      <c r="P112" s="225">
        <f>O112*H112</f>
        <v>0</v>
      </c>
      <c r="Q112" s="225">
        <v>0.078</v>
      </c>
      <c r="R112" s="225">
        <f>Q112*H112</f>
        <v>10.597314000000001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289</v>
      </c>
      <c r="AT112" s="227" t="s">
        <v>297</v>
      </c>
      <c r="AU112" s="227" t="s">
        <v>86</v>
      </c>
      <c r="AY112" s="20" t="s">
        <v>233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86</v>
      </c>
      <c r="BK112" s="228">
        <f>ROUND(I112*H112,2)</f>
        <v>0</v>
      </c>
      <c r="BL112" s="20" t="s">
        <v>240</v>
      </c>
      <c r="BM112" s="227" t="s">
        <v>5742</v>
      </c>
    </row>
    <row r="113" s="2" customFormat="1" ht="21.75" customHeight="1">
      <c r="A113" s="41"/>
      <c r="B113" s="42"/>
      <c r="C113" s="216" t="s">
        <v>302</v>
      </c>
      <c r="D113" s="216" t="s">
        <v>235</v>
      </c>
      <c r="E113" s="217" t="s">
        <v>5743</v>
      </c>
      <c r="F113" s="218" t="s">
        <v>5744</v>
      </c>
      <c r="G113" s="219" t="s">
        <v>473</v>
      </c>
      <c r="H113" s="220">
        <v>1</v>
      </c>
      <c r="I113" s="221"/>
      <c r="J113" s="222">
        <f>ROUND(I113*H113,2)</f>
        <v>0</v>
      </c>
      <c r="K113" s="218" t="s">
        <v>342</v>
      </c>
      <c r="L113" s="47"/>
      <c r="M113" s="223" t="s">
        <v>21</v>
      </c>
      <c r="N113" s="224" t="s">
        <v>45</v>
      </c>
      <c r="O113" s="87"/>
      <c r="P113" s="225">
        <f>O113*H113</f>
        <v>0</v>
      </c>
      <c r="Q113" s="225">
        <v>0.02</v>
      </c>
      <c r="R113" s="225">
        <f>Q113*H113</f>
        <v>0.02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240</v>
      </c>
      <c r="AT113" s="227" t="s">
        <v>235</v>
      </c>
      <c r="AU113" s="227" t="s">
        <v>86</v>
      </c>
      <c r="AY113" s="20" t="s">
        <v>233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86</v>
      </c>
      <c r="BK113" s="228">
        <f>ROUND(I113*H113,2)</f>
        <v>0</v>
      </c>
      <c r="BL113" s="20" t="s">
        <v>240</v>
      </c>
      <c r="BM113" s="227" t="s">
        <v>5745</v>
      </c>
    </row>
    <row r="114" s="12" customFormat="1" ht="22.8" customHeight="1">
      <c r="A114" s="12"/>
      <c r="B114" s="200"/>
      <c r="C114" s="201"/>
      <c r="D114" s="202" t="s">
        <v>72</v>
      </c>
      <c r="E114" s="214" t="s">
        <v>312</v>
      </c>
      <c r="F114" s="214" t="s">
        <v>313</v>
      </c>
      <c r="G114" s="201"/>
      <c r="H114" s="201"/>
      <c r="I114" s="204"/>
      <c r="J114" s="215">
        <f>BK114</f>
        <v>0</v>
      </c>
      <c r="K114" s="201"/>
      <c r="L114" s="206"/>
      <c r="M114" s="207"/>
      <c r="N114" s="208"/>
      <c r="O114" s="208"/>
      <c r="P114" s="209">
        <f>SUM(P115:P116)</f>
        <v>0</v>
      </c>
      <c r="Q114" s="208"/>
      <c r="R114" s="209">
        <f>SUM(R115:R116)</f>
        <v>0</v>
      </c>
      <c r="S114" s="208"/>
      <c r="T114" s="210">
        <f>SUM(T115:T116)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11" t="s">
        <v>80</v>
      </c>
      <c r="AT114" s="212" t="s">
        <v>72</v>
      </c>
      <c r="AU114" s="212" t="s">
        <v>80</v>
      </c>
      <c r="AY114" s="211" t="s">
        <v>233</v>
      </c>
      <c r="BK114" s="213">
        <f>SUM(BK115:BK116)</f>
        <v>0</v>
      </c>
    </row>
    <row r="115" s="2" customFormat="1" ht="55.5" customHeight="1">
      <c r="A115" s="41"/>
      <c r="B115" s="42"/>
      <c r="C115" s="216" t="s">
        <v>314</v>
      </c>
      <c r="D115" s="216" t="s">
        <v>235</v>
      </c>
      <c r="E115" s="217" t="s">
        <v>5746</v>
      </c>
      <c r="F115" s="218" t="s">
        <v>5747</v>
      </c>
      <c r="G115" s="219" t="s">
        <v>279</v>
      </c>
      <c r="H115" s="220">
        <v>44.454000000000001</v>
      </c>
      <c r="I115" s="221"/>
      <c r="J115" s="222">
        <f>ROUND(I115*H115,2)</f>
        <v>0</v>
      </c>
      <c r="K115" s="218" t="s">
        <v>239</v>
      </c>
      <c r="L115" s="47"/>
      <c r="M115" s="223" t="s">
        <v>21</v>
      </c>
      <c r="N115" s="224" t="s">
        <v>45</v>
      </c>
      <c r="O115" s="87"/>
      <c r="P115" s="225">
        <f>O115*H115</f>
        <v>0</v>
      </c>
      <c r="Q115" s="225">
        <v>0</v>
      </c>
      <c r="R115" s="225">
        <f>Q115*H115</f>
        <v>0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240</v>
      </c>
      <c r="AT115" s="227" t="s">
        <v>235</v>
      </c>
      <c r="AU115" s="227" t="s">
        <v>86</v>
      </c>
      <c r="AY115" s="20" t="s">
        <v>233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86</v>
      </c>
      <c r="BK115" s="228">
        <f>ROUND(I115*H115,2)</f>
        <v>0</v>
      </c>
      <c r="BL115" s="20" t="s">
        <v>240</v>
      </c>
      <c r="BM115" s="227" t="s">
        <v>5748</v>
      </c>
    </row>
    <row r="116" s="2" customFormat="1">
      <c r="A116" s="41"/>
      <c r="B116" s="42"/>
      <c r="C116" s="43"/>
      <c r="D116" s="229" t="s">
        <v>242</v>
      </c>
      <c r="E116" s="43"/>
      <c r="F116" s="230" t="s">
        <v>5749</v>
      </c>
      <c r="G116" s="43"/>
      <c r="H116" s="43"/>
      <c r="I116" s="231"/>
      <c r="J116" s="43"/>
      <c r="K116" s="43"/>
      <c r="L116" s="47"/>
      <c r="M116" s="277"/>
      <c r="N116" s="278"/>
      <c r="O116" s="279"/>
      <c r="P116" s="279"/>
      <c r="Q116" s="279"/>
      <c r="R116" s="279"/>
      <c r="S116" s="279"/>
      <c r="T116" s="280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242</v>
      </c>
      <c r="AU116" s="20" t="s">
        <v>86</v>
      </c>
    </row>
    <row r="117" s="2" customFormat="1" ht="6.96" customHeight="1">
      <c r="A117" s="41"/>
      <c r="B117" s="62"/>
      <c r="C117" s="63"/>
      <c r="D117" s="63"/>
      <c r="E117" s="63"/>
      <c r="F117" s="63"/>
      <c r="G117" s="63"/>
      <c r="H117" s="63"/>
      <c r="I117" s="63"/>
      <c r="J117" s="63"/>
      <c r="K117" s="63"/>
      <c r="L117" s="47"/>
      <c r="M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</row>
  </sheetData>
  <sheetProtection sheet="1" autoFilter="0" formatColumns="0" formatRows="0" objects="1" scenarios="1" spinCount="100000" saltValue="u1Hzz2HAm686DTqL93GefnDEHAqcDLmzJ6+2q3aegOKX3MC63PEKcWALaz9i7RoWO9v1ddbQJInnuS5IKndDag==" hashValue="t0xdMsGWbuVo2xemQE8n7NAxmJ9mAGQNthKfuiYx+yMn2XHQgR0zb6FmICGrdQWM4az3b3acNWTRyT0Y9M46/w==" algorithmName="SHA-512" password="CC35"/>
  <autoFilter ref="C88:K11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7:H77"/>
    <mergeCell ref="E79:H79"/>
    <mergeCell ref="E81:H81"/>
    <mergeCell ref="L2:V2"/>
  </mergeCells>
  <hyperlinks>
    <hyperlink ref="F93" r:id="rId1" display="https://podminky.urs.cz/item/CS_URS_2023_02/131151342"/>
    <hyperlink ref="F98" r:id="rId2" display="https://podminky.urs.cz/item/CS_URS_2023_02/338171113"/>
    <hyperlink ref="F105" r:id="rId3" display="https://podminky.urs.cz/item/CS_URS_2023_02/348101210"/>
    <hyperlink ref="F108" r:id="rId4" display="https://podminky.urs.cz/item/CS_URS_2023_02/348121221"/>
    <hyperlink ref="F111" r:id="rId5" display="https://podminky.urs.cz/item/CS_URS_2023_02/348171120"/>
    <hyperlink ref="F116" r:id="rId6" display="https://podminky.urs.cz/item/CS_URS_2023_02/99823211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7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193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206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Kolovraty - dostupné bydlení</v>
      </c>
      <c r="F7" s="146"/>
      <c r="G7" s="146"/>
      <c r="H7" s="146"/>
      <c r="L7" s="23"/>
    </row>
    <row r="8" s="1" customFormat="1" ht="12" customHeight="1">
      <c r="B8" s="23"/>
      <c r="D8" s="146" t="s">
        <v>207</v>
      </c>
      <c r="L8" s="23"/>
    </row>
    <row r="9" s="2" customFormat="1" ht="16.5" customHeight="1">
      <c r="A9" s="41"/>
      <c r="B9" s="47"/>
      <c r="C9" s="41"/>
      <c r="D9" s="41"/>
      <c r="E9" s="147" t="s">
        <v>5409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209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5750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28. 6. 2021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28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34</v>
      </c>
      <c r="E25" s="41"/>
      <c r="F25" s="41"/>
      <c r="G25" s="41"/>
      <c r="H25" s="41"/>
      <c r="I25" s="146" t="s">
        <v>27</v>
      </c>
      <c r="J25" s="136" t="s">
        <v>35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36</v>
      </c>
      <c r="F26" s="41"/>
      <c r="G26" s="41"/>
      <c r="H26" s="41"/>
      <c r="I26" s="146" t="s">
        <v>29</v>
      </c>
      <c r="J26" s="136" t="s">
        <v>21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1"/>
      <c r="B29" s="152"/>
      <c r="C29" s="151"/>
      <c r="D29" s="151"/>
      <c r="E29" s="153" t="s">
        <v>38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39</v>
      </c>
      <c r="E32" s="41"/>
      <c r="F32" s="41"/>
      <c r="G32" s="41"/>
      <c r="H32" s="41"/>
      <c r="I32" s="41"/>
      <c r="J32" s="157">
        <f>ROUND(J89,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41</v>
      </c>
      <c r="G34" s="41"/>
      <c r="H34" s="41"/>
      <c r="I34" s="158" t="s">
        <v>40</v>
      </c>
      <c r="J34" s="158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43</v>
      </c>
      <c r="E35" s="146" t="s">
        <v>44</v>
      </c>
      <c r="F35" s="160">
        <f>ROUND((SUM(BE89:BE126)),  2)</f>
        <v>0</v>
      </c>
      <c r="G35" s="41"/>
      <c r="H35" s="41"/>
      <c r="I35" s="161">
        <v>0.20999999999999999</v>
      </c>
      <c r="J35" s="160">
        <f>ROUND(((SUM(BE89:BE126))*I35),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0">
        <f>ROUND((SUM(BF89:BF126)),  2)</f>
        <v>0</v>
      </c>
      <c r="G36" s="41"/>
      <c r="H36" s="41"/>
      <c r="I36" s="161">
        <v>0.14999999999999999</v>
      </c>
      <c r="J36" s="160">
        <f>ROUND(((SUM(BF89:BF126))*I36),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ROUND((SUM(BG89:BG126)),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0">
        <f>ROUND((SUM(BH89:BH126)),  2)</f>
        <v>0</v>
      </c>
      <c r="G38" s="41"/>
      <c r="H38" s="41"/>
      <c r="I38" s="161">
        <v>0.14999999999999999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0">
        <f>ROUND((SUM(BI89:BI126)),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49</v>
      </c>
      <c r="E41" s="164"/>
      <c r="F41" s="164"/>
      <c r="G41" s="165" t="s">
        <v>50</v>
      </c>
      <c r="H41" s="166" t="s">
        <v>51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211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Kolovraty - dostupné bydlení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207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5409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209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SO-05.04 - Oplocení pozemku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Kolovraty</v>
      </c>
      <c r="G56" s="43"/>
      <c r="H56" s="43"/>
      <c r="I56" s="35" t="s">
        <v>24</v>
      </c>
      <c r="J56" s="75" t="str">
        <f>IF(J14="","",J14)</f>
        <v>28. 6. 2021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26</v>
      </c>
      <c r="D58" s="43"/>
      <c r="E58" s="43"/>
      <c r="F58" s="30" t="str">
        <f>E17</f>
        <v>atelier HETA s.r.o.</v>
      </c>
      <c r="G58" s="43"/>
      <c r="H58" s="43"/>
      <c r="I58" s="35" t="s">
        <v>32</v>
      </c>
      <c r="J58" s="39" t="str">
        <f>E23</f>
        <v>atelier HETA s.r.o.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Toman Martin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212</v>
      </c>
      <c r="D61" s="175"/>
      <c r="E61" s="175"/>
      <c r="F61" s="175"/>
      <c r="G61" s="175"/>
      <c r="H61" s="175"/>
      <c r="I61" s="175"/>
      <c r="J61" s="176" t="s">
        <v>213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71</v>
      </c>
      <c r="D63" s="43"/>
      <c r="E63" s="43"/>
      <c r="F63" s="43"/>
      <c r="G63" s="43"/>
      <c r="H63" s="43"/>
      <c r="I63" s="43"/>
      <c r="J63" s="105">
        <f>J89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214</v>
      </c>
    </row>
    <row r="64" s="9" customFormat="1" ht="24.96" customHeight="1">
      <c r="A64" s="9"/>
      <c r="B64" s="178"/>
      <c r="C64" s="179"/>
      <c r="D64" s="180" t="s">
        <v>215</v>
      </c>
      <c r="E64" s="181"/>
      <c r="F64" s="181"/>
      <c r="G64" s="181"/>
      <c r="H64" s="181"/>
      <c r="I64" s="181"/>
      <c r="J64" s="182">
        <f>J90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216</v>
      </c>
      <c r="E65" s="186"/>
      <c r="F65" s="186"/>
      <c r="G65" s="186"/>
      <c r="H65" s="186"/>
      <c r="I65" s="186"/>
      <c r="J65" s="187">
        <f>J91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541</v>
      </c>
      <c r="E66" s="186"/>
      <c r="F66" s="186"/>
      <c r="G66" s="186"/>
      <c r="H66" s="186"/>
      <c r="I66" s="186"/>
      <c r="J66" s="187">
        <f>J99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217</v>
      </c>
      <c r="E67" s="186"/>
      <c r="F67" s="186"/>
      <c r="G67" s="186"/>
      <c r="H67" s="186"/>
      <c r="I67" s="186"/>
      <c r="J67" s="187">
        <f>J124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2" customFormat="1" ht="21.84" customHeight="1">
      <c r="A68" s="41"/>
      <c r="B68" s="42"/>
      <c r="C68" s="43"/>
      <c r="D68" s="43"/>
      <c r="E68" s="43"/>
      <c r="F68" s="43"/>
      <c r="G68" s="43"/>
      <c r="H68" s="43"/>
      <c r="I68" s="43"/>
      <c r="J68" s="43"/>
      <c r="K68" s="43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69" s="2" customFormat="1" ht="6.96" customHeight="1">
      <c r="A69" s="41"/>
      <c r="B69" s="62"/>
      <c r="C69" s="63"/>
      <c r="D69" s="63"/>
      <c r="E69" s="63"/>
      <c r="F69" s="63"/>
      <c r="G69" s="63"/>
      <c r="H69" s="63"/>
      <c r="I69" s="63"/>
      <c r="J69" s="63"/>
      <c r="K69" s="63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3" s="2" customFormat="1" ht="6.96" customHeight="1">
      <c r="A73" s="41"/>
      <c r="B73" s="64"/>
      <c r="C73" s="65"/>
      <c r="D73" s="65"/>
      <c r="E73" s="65"/>
      <c r="F73" s="65"/>
      <c r="G73" s="65"/>
      <c r="H73" s="65"/>
      <c r="I73" s="65"/>
      <c r="J73" s="65"/>
      <c r="K73" s="65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24.96" customHeight="1">
      <c r="A74" s="41"/>
      <c r="B74" s="42"/>
      <c r="C74" s="26" t="s">
        <v>218</v>
      </c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2" customHeight="1">
      <c r="A76" s="41"/>
      <c r="B76" s="42"/>
      <c r="C76" s="35" t="s">
        <v>16</v>
      </c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6.5" customHeight="1">
      <c r="A77" s="41"/>
      <c r="B77" s="42"/>
      <c r="C77" s="43"/>
      <c r="D77" s="43"/>
      <c r="E77" s="173" t="str">
        <f>E7</f>
        <v>Kolovraty - dostupné bydlení</v>
      </c>
      <c r="F77" s="35"/>
      <c r="G77" s="35"/>
      <c r="H77" s="35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1" customFormat="1" ht="12" customHeight="1">
      <c r="B78" s="24"/>
      <c r="C78" s="35" t="s">
        <v>207</v>
      </c>
      <c r="D78" s="25"/>
      <c r="E78" s="25"/>
      <c r="F78" s="25"/>
      <c r="G78" s="25"/>
      <c r="H78" s="25"/>
      <c r="I78" s="25"/>
      <c r="J78" s="25"/>
      <c r="K78" s="25"/>
      <c r="L78" s="23"/>
    </row>
    <row r="79" s="2" customFormat="1" ht="16.5" customHeight="1">
      <c r="A79" s="41"/>
      <c r="B79" s="42"/>
      <c r="C79" s="43"/>
      <c r="D79" s="43"/>
      <c r="E79" s="173" t="s">
        <v>5409</v>
      </c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209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72" t="str">
        <f>E11</f>
        <v>SO-05.04 - Oplocení pozemku</v>
      </c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22</v>
      </c>
      <c r="D83" s="43"/>
      <c r="E83" s="43"/>
      <c r="F83" s="30" t="str">
        <f>F14</f>
        <v>Kolovraty</v>
      </c>
      <c r="G83" s="43"/>
      <c r="H83" s="43"/>
      <c r="I83" s="35" t="s">
        <v>24</v>
      </c>
      <c r="J83" s="75" t="str">
        <f>IF(J14="","",J14)</f>
        <v>28. 6. 2021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26</v>
      </c>
      <c r="D85" s="43"/>
      <c r="E85" s="43"/>
      <c r="F85" s="30" t="str">
        <f>E17</f>
        <v>atelier HETA s.r.o.</v>
      </c>
      <c r="G85" s="43"/>
      <c r="H85" s="43"/>
      <c r="I85" s="35" t="s">
        <v>32</v>
      </c>
      <c r="J85" s="39" t="str">
        <f>E23</f>
        <v>atelier HETA s.r.o.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5.15" customHeight="1">
      <c r="A86" s="41"/>
      <c r="B86" s="42"/>
      <c r="C86" s="35" t="s">
        <v>30</v>
      </c>
      <c r="D86" s="43"/>
      <c r="E86" s="43"/>
      <c r="F86" s="30" t="str">
        <f>IF(E20="","",E20)</f>
        <v>Vyplň údaj</v>
      </c>
      <c r="G86" s="43"/>
      <c r="H86" s="43"/>
      <c r="I86" s="35" t="s">
        <v>34</v>
      </c>
      <c r="J86" s="39" t="str">
        <f>E26</f>
        <v>Toman Martin</v>
      </c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0.32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11" customFormat="1" ht="29.28" customHeight="1">
      <c r="A88" s="189"/>
      <c r="B88" s="190"/>
      <c r="C88" s="191" t="s">
        <v>219</v>
      </c>
      <c r="D88" s="192" t="s">
        <v>58</v>
      </c>
      <c r="E88" s="192" t="s">
        <v>54</v>
      </c>
      <c r="F88" s="192" t="s">
        <v>55</v>
      </c>
      <c r="G88" s="192" t="s">
        <v>220</v>
      </c>
      <c r="H88" s="192" t="s">
        <v>221</v>
      </c>
      <c r="I88" s="192" t="s">
        <v>222</v>
      </c>
      <c r="J88" s="192" t="s">
        <v>213</v>
      </c>
      <c r="K88" s="193" t="s">
        <v>223</v>
      </c>
      <c r="L88" s="194"/>
      <c r="M88" s="95" t="s">
        <v>21</v>
      </c>
      <c r="N88" s="96" t="s">
        <v>43</v>
      </c>
      <c r="O88" s="96" t="s">
        <v>224</v>
      </c>
      <c r="P88" s="96" t="s">
        <v>225</v>
      </c>
      <c r="Q88" s="96" t="s">
        <v>226</v>
      </c>
      <c r="R88" s="96" t="s">
        <v>227</v>
      </c>
      <c r="S88" s="96" t="s">
        <v>228</v>
      </c>
      <c r="T88" s="97" t="s">
        <v>229</v>
      </c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</row>
    <row r="89" s="2" customFormat="1" ht="22.8" customHeight="1">
      <c r="A89" s="41"/>
      <c r="B89" s="42"/>
      <c r="C89" s="102" t="s">
        <v>230</v>
      </c>
      <c r="D89" s="43"/>
      <c r="E89" s="43"/>
      <c r="F89" s="43"/>
      <c r="G89" s="43"/>
      <c r="H89" s="43"/>
      <c r="I89" s="43"/>
      <c r="J89" s="195">
        <f>BK89</f>
        <v>0</v>
      </c>
      <c r="K89" s="43"/>
      <c r="L89" s="47"/>
      <c r="M89" s="98"/>
      <c r="N89" s="196"/>
      <c r="O89" s="99"/>
      <c r="P89" s="197">
        <f>P90</f>
        <v>0</v>
      </c>
      <c r="Q89" s="99"/>
      <c r="R89" s="197">
        <f>R90</f>
        <v>16.6264124</v>
      </c>
      <c r="S89" s="99"/>
      <c r="T89" s="198">
        <f>T90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T89" s="20" t="s">
        <v>72</v>
      </c>
      <c r="AU89" s="20" t="s">
        <v>214</v>
      </c>
      <c r="BK89" s="199">
        <f>BK90</f>
        <v>0</v>
      </c>
    </row>
    <row r="90" s="12" customFormat="1" ht="25.92" customHeight="1">
      <c r="A90" s="12"/>
      <c r="B90" s="200"/>
      <c r="C90" s="201"/>
      <c r="D90" s="202" t="s">
        <v>72</v>
      </c>
      <c r="E90" s="203" t="s">
        <v>231</v>
      </c>
      <c r="F90" s="203" t="s">
        <v>232</v>
      </c>
      <c r="G90" s="201"/>
      <c r="H90" s="201"/>
      <c r="I90" s="204"/>
      <c r="J90" s="205">
        <f>BK90</f>
        <v>0</v>
      </c>
      <c r="K90" s="201"/>
      <c r="L90" s="206"/>
      <c r="M90" s="207"/>
      <c r="N90" s="208"/>
      <c r="O90" s="208"/>
      <c r="P90" s="209">
        <f>P91+P99+P124</f>
        <v>0</v>
      </c>
      <c r="Q90" s="208"/>
      <c r="R90" s="209">
        <f>R91+R99+R124</f>
        <v>16.6264124</v>
      </c>
      <c r="S90" s="208"/>
      <c r="T90" s="210">
        <f>T91+T99+T124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11" t="s">
        <v>80</v>
      </c>
      <c r="AT90" s="212" t="s">
        <v>72</v>
      </c>
      <c r="AU90" s="212" t="s">
        <v>73</v>
      </c>
      <c r="AY90" s="211" t="s">
        <v>233</v>
      </c>
      <c r="BK90" s="213">
        <f>BK91+BK99+BK124</f>
        <v>0</v>
      </c>
    </row>
    <row r="91" s="12" customFormat="1" ht="22.8" customHeight="1">
      <c r="A91" s="12"/>
      <c r="B91" s="200"/>
      <c r="C91" s="201"/>
      <c r="D91" s="202" t="s">
        <v>72</v>
      </c>
      <c r="E91" s="214" t="s">
        <v>80</v>
      </c>
      <c r="F91" s="214" t="s">
        <v>234</v>
      </c>
      <c r="G91" s="201"/>
      <c r="H91" s="201"/>
      <c r="I91" s="204"/>
      <c r="J91" s="215">
        <f>BK91</f>
        <v>0</v>
      </c>
      <c r="K91" s="201"/>
      <c r="L91" s="206"/>
      <c r="M91" s="207"/>
      <c r="N91" s="208"/>
      <c r="O91" s="208"/>
      <c r="P91" s="209">
        <f>SUM(P92:P98)</f>
        <v>0</v>
      </c>
      <c r="Q91" s="208"/>
      <c r="R91" s="209">
        <f>SUM(R92:R98)</f>
        <v>0</v>
      </c>
      <c r="S91" s="208"/>
      <c r="T91" s="210">
        <f>SUM(T92:T98)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1" t="s">
        <v>80</v>
      </c>
      <c r="AT91" s="212" t="s">
        <v>72</v>
      </c>
      <c r="AU91" s="212" t="s">
        <v>80</v>
      </c>
      <c r="AY91" s="211" t="s">
        <v>233</v>
      </c>
      <c r="BK91" s="213">
        <f>SUM(BK92:BK98)</f>
        <v>0</v>
      </c>
    </row>
    <row r="92" s="2" customFormat="1" ht="21.75" customHeight="1">
      <c r="A92" s="41"/>
      <c r="B92" s="42"/>
      <c r="C92" s="216" t="s">
        <v>80</v>
      </c>
      <c r="D92" s="216" t="s">
        <v>235</v>
      </c>
      <c r="E92" s="217" t="s">
        <v>5707</v>
      </c>
      <c r="F92" s="218" t="s">
        <v>5708</v>
      </c>
      <c r="G92" s="219" t="s">
        <v>332</v>
      </c>
      <c r="H92" s="220">
        <v>80.835999999999999</v>
      </c>
      <c r="I92" s="221"/>
      <c r="J92" s="222">
        <f>ROUND(I92*H92,2)</f>
        <v>0</v>
      </c>
      <c r="K92" s="218" t="s">
        <v>239</v>
      </c>
      <c r="L92" s="47"/>
      <c r="M92" s="223" t="s">
        <v>21</v>
      </c>
      <c r="N92" s="224" t="s">
        <v>45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240</v>
      </c>
      <c r="AT92" s="227" t="s">
        <v>235</v>
      </c>
      <c r="AU92" s="227" t="s">
        <v>86</v>
      </c>
      <c r="AY92" s="20" t="s">
        <v>233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86</v>
      </c>
      <c r="BK92" s="228">
        <f>ROUND(I92*H92,2)</f>
        <v>0</v>
      </c>
      <c r="BL92" s="20" t="s">
        <v>240</v>
      </c>
      <c r="BM92" s="227" t="s">
        <v>5751</v>
      </c>
    </row>
    <row r="93" s="2" customFormat="1">
      <c r="A93" s="41"/>
      <c r="B93" s="42"/>
      <c r="C93" s="43"/>
      <c r="D93" s="229" t="s">
        <v>242</v>
      </c>
      <c r="E93" s="43"/>
      <c r="F93" s="230" t="s">
        <v>5710</v>
      </c>
      <c r="G93" s="43"/>
      <c r="H93" s="43"/>
      <c r="I93" s="231"/>
      <c r="J93" s="43"/>
      <c r="K93" s="43"/>
      <c r="L93" s="47"/>
      <c r="M93" s="232"/>
      <c r="N93" s="233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242</v>
      </c>
      <c r="AU93" s="20" t="s">
        <v>86</v>
      </c>
    </row>
    <row r="94" s="13" customFormat="1">
      <c r="A94" s="13"/>
      <c r="B94" s="234"/>
      <c r="C94" s="235"/>
      <c r="D94" s="236" t="s">
        <v>244</v>
      </c>
      <c r="E94" s="237" t="s">
        <v>21</v>
      </c>
      <c r="F94" s="238" t="s">
        <v>5752</v>
      </c>
      <c r="G94" s="235"/>
      <c r="H94" s="237" t="s">
        <v>21</v>
      </c>
      <c r="I94" s="239"/>
      <c r="J94" s="235"/>
      <c r="K94" s="235"/>
      <c r="L94" s="240"/>
      <c r="M94" s="241"/>
      <c r="N94" s="242"/>
      <c r="O94" s="242"/>
      <c r="P94" s="242"/>
      <c r="Q94" s="242"/>
      <c r="R94" s="242"/>
      <c r="S94" s="242"/>
      <c r="T94" s="24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T94" s="244" t="s">
        <v>244</v>
      </c>
      <c r="AU94" s="244" t="s">
        <v>86</v>
      </c>
      <c r="AV94" s="13" t="s">
        <v>80</v>
      </c>
      <c r="AW94" s="13" t="s">
        <v>33</v>
      </c>
      <c r="AX94" s="13" t="s">
        <v>73</v>
      </c>
      <c r="AY94" s="244" t="s">
        <v>233</v>
      </c>
    </row>
    <row r="95" s="14" customFormat="1">
      <c r="A95" s="14"/>
      <c r="B95" s="245"/>
      <c r="C95" s="246"/>
      <c r="D95" s="236" t="s">
        <v>244</v>
      </c>
      <c r="E95" s="247" t="s">
        <v>21</v>
      </c>
      <c r="F95" s="248" t="s">
        <v>5753</v>
      </c>
      <c r="G95" s="246"/>
      <c r="H95" s="249">
        <v>71.236000000000004</v>
      </c>
      <c r="I95" s="250"/>
      <c r="J95" s="246"/>
      <c r="K95" s="246"/>
      <c r="L95" s="251"/>
      <c r="M95" s="252"/>
      <c r="N95" s="253"/>
      <c r="O95" s="253"/>
      <c r="P95" s="253"/>
      <c r="Q95" s="253"/>
      <c r="R95" s="253"/>
      <c r="S95" s="253"/>
      <c r="T95" s="25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T95" s="255" t="s">
        <v>244</v>
      </c>
      <c r="AU95" s="255" t="s">
        <v>86</v>
      </c>
      <c r="AV95" s="14" t="s">
        <v>86</v>
      </c>
      <c r="AW95" s="14" t="s">
        <v>33</v>
      </c>
      <c r="AX95" s="14" t="s">
        <v>73</v>
      </c>
      <c r="AY95" s="255" t="s">
        <v>233</v>
      </c>
    </row>
    <row r="96" s="14" customFormat="1">
      <c r="A96" s="14"/>
      <c r="B96" s="245"/>
      <c r="C96" s="246"/>
      <c r="D96" s="236" t="s">
        <v>244</v>
      </c>
      <c r="E96" s="247" t="s">
        <v>21</v>
      </c>
      <c r="F96" s="248" t="s">
        <v>5754</v>
      </c>
      <c r="G96" s="246"/>
      <c r="H96" s="249">
        <v>9.5999999999999996</v>
      </c>
      <c r="I96" s="250"/>
      <c r="J96" s="246"/>
      <c r="K96" s="246"/>
      <c r="L96" s="251"/>
      <c r="M96" s="252"/>
      <c r="N96" s="253"/>
      <c r="O96" s="253"/>
      <c r="P96" s="253"/>
      <c r="Q96" s="253"/>
      <c r="R96" s="253"/>
      <c r="S96" s="253"/>
      <c r="T96" s="25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5" t="s">
        <v>244</v>
      </c>
      <c r="AU96" s="255" t="s">
        <v>86</v>
      </c>
      <c r="AV96" s="14" t="s">
        <v>86</v>
      </c>
      <c r="AW96" s="14" t="s">
        <v>33</v>
      </c>
      <c r="AX96" s="14" t="s">
        <v>73</v>
      </c>
      <c r="AY96" s="255" t="s">
        <v>233</v>
      </c>
    </row>
    <row r="97" s="13" customFormat="1">
      <c r="A97" s="13"/>
      <c r="B97" s="234"/>
      <c r="C97" s="235"/>
      <c r="D97" s="236" t="s">
        <v>244</v>
      </c>
      <c r="E97" s="237" t="s">
        <v>21</v>
      </c>
      <c r="F97" s="238" t="s">
        <v>5755</v>
      </c>
      <c r="G97" s="235"/>
      <c r="H97" s="237" t="s">
        <v>21</v>
      </c>
      <c r="I97" s="239"/>
      <c r="J97" s="235"/>
      <c r="K97" s="235"/>
      <c r="L97" s="240"/>
      <c r="M97" s="241"/>
      <c r="N97" s="242"/>
      <c r="O97" s="242"/>
      <c r="P97" s="242"/>
      <c r="Q97" s="242"/>
      <c r="R97" s="242"/>
      <c r="S97" s="242"/>
      <c r="T97" s="24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4" t="s">
        <v>244</v>
      </c>
      <c r="AU97" s="244" t="s">
        <v>86</v>
      </c>
      <c r="AV97" s="13" t="s">
        <v>80</v>
      </c>
      <c r="AW97" s="13" t="s">
        <v>33</v>
      </c>
      <c r="AX97" s="13" t="s">
        <v>73</v>
      </c>
      <c r="AY97" s="244" t="s">
        <v>233</v>
      </c>
    </row>
    <row r="98" s="15" customFormat="1">
      <c r="A98" s="15"/>
      <c r="B98" s="256"/>
      <c r="C98" s="257"/>
      <c r="D98" s="236" t="s">
        <v>244</v>
      </c>
      <c r="E98" s="258" t="s">
        <v>21</v>
      </c>
      <c r="F98" s="259" t="s">
        <v>247</v>
      </c>
      <c r="G98" s="257"/>
      <c r="H98" s="260">
        <v>80.835999999999999</v>
      </c>
      <c r="I98" s="261"/>
      <c r="J98" s="257"/>
      <c r="K98" s="257"/>
      <c r="L98" s="262"/>
      <c r="M98" s="263"/>
      <c r="N98" s="264"/>
      <c r="O98" s="264"/>
      <c r="P98" s="264"/>
      <c r="Q98" s="264"/>
      <c r="R98" s="264"/>
      <c r="S98" s="264"/>
      <c r="T98" s="26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T98" s="266" t="s">
        <v>244</v>
      </c>
      <c r="AU98" s="266" t="s">
        <v>86</v>
      </c>
      <c r="AV98" s="15" t="s">
        <v>240</v>
      </c>
      <c r="AW98" s="15" t="s">
        <v>33</v>
      </c>
      <c r="AX98" s="15" t="s">
        <v>80</v>
      </c>
      <c r="AY98" s="266" t="s">
        <v>233</v>
      </c>
    </row>
    <row r="99" s="12" customFormat="1" ht="22.8" customHeight="1">
      <c r="A99" s="12"/>
      <c r="B99" s="200"/>
      <c r="C99" s="201"/>
      <c r="D99" s="202" t="s">
        <v>72</v>
      </c>
      <c r="E99" s="214" t="s">
        <v>117</v>
      </c>
      <c r="F99" s="214" t="s">
        <v>545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SUM(P100:P123)</f>
        <v>0</v>
      </c>
      <c r="Q99" s="208"/>
      <c r="R99" s="209">
        <f>SUM(R100:R123)</f>
        <v>16.6264124</v>
      </c>
      <c r="S99" s="208"/>
      <c r="T99" s="210">
        <f>SUM(T100:T123)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80</v>
      </c>
      <c r="AT99" s="212" t="s">
        <v>72</v>
      </c>
      <c r="AU99" s="212" t="s">
        <v>80</v>
      </c>
      <c r="AY99" s="211" t="s">
        <v>233</v>
      </c>
      <c r="BK99" s="213">
        <f>SUM(BK100:BK123)</f>
        <v>0</v>
      </c>
    </row>
    <row r="100" s="2" customFormat="1" ht="44.25" customHeight="1">
      <c r="A100" s="41"/>
      <c r="B100" s="42"/>
      <c r="C100" s="216" t="s">
        <v>86</v>
      </c>
      <c r="D100" s="216" t="s">
        <v>235</v>
      </c>
      <c r="E100" s="217" t="s">
        <v>5712</v>
      </c>
      <c r="F100" s="218" t="s">
        <v>5713</v>
      </c>
      <c r="G100" s="219" t="s">
        <v>402</v>
      </c>
      <c r="H100" s="220">
        <v>90.359999999999999</v>
      </c>
      <c r="I100" s="221"/>
      <c r="J100" s="222">
        <f>ROUND(I100*H100,2)</f>
        <v>0</v>
      </c>
      <c r="K100" s="218" t="s">
        <v>239</v>
      </c>
      <c r="L100" s="47"/>
      <c r="M100" s="223" t="s">
        <v>21</v>
      </c>
      <c r="N100" s="224" t="s">
        <v>45</v>
      </c>
      <c r="O100" s="87"/>
      <c r="P100" s="225">
        <f>O100*H100</f>
        <v>0</v>
      </c>
      <c r="Q100" s="225">
        <v>0.17488999999999999</v>
      </c>
      <c r="R100" s="225">
        <f>Q100*H100</f>
        <v>15.8030604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240</v>
      </c>
      <c r="AT100" s="227" t="s">
        <v>235</v>
      </c>
      <c r="AU100" s="227" t="s">
        <v>86</v>
      </c>
      <c r="AY100" s="20" t="s">
        <v>233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86</v>
      </c>
      <c r="BK100" s="228">
        <f>ROUND(I100*H100,2)</f>
        <v>0</v>
      </c>
      <c r="BL100" s="20" t="s">
        <v>240</v>
      </c>
      <c r="BM100" s="227" t="s">
        <v>5756</v>
      </c>
    </row>
    <row r="101" s="2" customFormat="1">
      <c r="A101" s="41"/>
      <c r="B101" s="42"/>
      <c r="C101" s="43"/>
      <c r="D101" s="229" t="s">
        <v>242</v>
      </c>
      <c r="E101" s="43"/>
      <c r="F101" s="230" t="s">
        <v>5715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242</v>
      </c>
      <c r="AU101" s="20" t="s">
        <v>86</v>
      </c>
    </row>
    <row r="102" s="13" customFormat="1">
      <c r="A102" s="13"/>
      <c r="B102" s="234"/>
      <c r="C102" s="235"/>
      <c r="D102" s="236" t="s">
        <v>244</v>
      </c>
      <c r="E102" s="237" t="s">
        <v>21</v>
      </c>
      <c r="F102" s="238" t="s">
        <v>5757</v>
      </c>
      <c r="G102" s="235"/>
      <c r="H102" s="237" t="s">
        <v>21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244</v>
      </c>
      <c r="AU102" s="244" t="s">
        <v>86</v>
      </c>
      <c r="AV102" s="13" t="s">
        <v>80</v>
      </c>
      <c r="AW102" s="13" t="s">
        <v>33</v>
      </c>
      <c r="AX102" s="13" t="s">
        <v>73</v>
      </c>
      <c r="AY102" s="244" t="s">
        <v>233</v>
      </c>
    </row>
    <row r="103" s="14" customFormat="1">
      <c r="A103" s="14"/>
      <c r="B103" s="245"/>
      <c r="C103" s="246"/>
      <c r="D103" s="236" t="s">
        <v>244</v>
      </c>
      <c r="E103" s="247" t="s">
        <v>21</v>
      </c>
      <c r="F103" s="248" t="s">
        <v>5758</v>
      </c>
      <c r="G103" s="246"/>
      <c r="H103" s="249">
        <v>78.359999999999999</v>
      </c>
      <c r="I103" s="250"/>
      <c r="J103" s="246"/>
      <c r="K103" s="246"/>
      <c r="L103" s="251"/>
      <c r="M103" s="252"/>
      <c r="N103" s="253"/>
      <c r="O103" s="253"/>
      <c r="P103" s="253"/>
      <c r="Q103" s="253"/>
      <c r="R103" s="253"/>
      <c r="S103" s="253"/>
      <c r="T103" s="25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5" t="s">
        <v>244</v>
      </c>
      <c r="AU103" s="255" t="s">
        <v>86</v>
      </c>
      <c r="AV103" s="14" t="s">
        <v>86</v>
      </c>
      <c r="AW103" s="14" t="s">
        <v>33</v>
      </c>
      <c r="AX103" s="14" t="s">
        <v>73</v>
      </c>
      <c r="AY103" s="255" t="s">
        <v>233</v>
      </c>
    </row>
    <row r="104" s="13" customFormat="1">
      <c r="A104" s="13"/>
      <c r="B104" s="234"/>
      <c r="C104" s="235"/>
      <c r="D104" s="236" t="s">
        <v>244</v>
      </c>
      <c r="E104" s="237" t="s">
        <v>21</v>
      </c>
      <c r="F104" s="238" t="s">
        <v>5759</v>
      </c>
      <c r="G104" s="235"/>
      <c r="H104" s="237" t="s">
        <v>21</v>
      </c>
      <c r="I104" s="239"/>
      <c r="J104" s="235"/>
      <c r="K104" s="235"/>
      <c r="L104" s="240"/>
      <c r="M104" s="241"/>
      <c r="N104" s="242"/>
      <c r="O104" s="242"/>
      <c r="P104" s="242"/>
      <c r="Q104" s="242"/>
      <c r="R104" s="242"/>
      <c r="S104" s="242"/>
      <c r="T104" s="24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4" t="s">
        <v>244</v>
      </c>
      <c r="AU104" s="244" t="s">
        <v>86</v>
      </c>
      <c r="AV104" s="13" t="s">
        <v>80</v>
      </c>
      <c r="AW104" s="13" t="s">
        <v>33</v>
      </c>
      <c r="AX104" s="13" t="s">
        <v>73</v>
      </c>
      <c r="AY104" s="244" t="s">
        <v>233</v>
      </c>
    </row>
    <row r="105" s="14" customFormat="1">
      <c r="A105" s="14"/>
      <c r="B105" s="245"/>
      <c r="C105" s="246"/>
      <c r="D105" s="236" t="s">
        <v>244</v>
      </c>
      <c r="E105" s="247" t="s">
        <v>21</v>
      </c>
      <c r="F105" s="248" t="s">
        <v>371</v>
      </c>
      <c r="G105" s="246"/>
      <c r="H105" s="249">
        <v>12</v>
      </c>
      <c r="I105" s="250"/>
      <c r="J105" s="246"/>
      <c r="K105" s="246"/>
      <c r="L105" s="251"/>
      <c r="M105" s="252"/>
      <c r="N105" s="253"/>
      <c r="O105" s="253"/>
      <c r="P105" s="253"/>
      <c r="Q105" s="253"/>
      <c r="R105" s="253"/>
      <c r="S105" s="253"/>
      <c r="T105" s="25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5" t="s">
        <v>244</v>
      </c>
      <c r="AU105" s="255" t="s">
        <v>86</v>
      </c>
      <c r="AV105" s="14" t="s">
        <v>86</v>
      </c>
      <c r="AW105" s="14" t="s">
        <v>33</v>
      </c>
      <c r="AX105" s="14" t="s">
        <v>73</v>
      </c>
      <c r="AY105" s="255" t="s">
        <v>233</v>
      </c>
    </row>
    <row r="106" s="15" customFormat="1">
      <c r="A106" s="15"/>
      <c r="B106" s="256"/>
      <c r="C106" s="257"/>
      <c r="D106" s="236" t="s">
        <v>244</v>
      </c>
      <c r="E106" s="258" t="s">
        <v>21</v>
      </c>
      <c r="F106" s="259" t="s">
        <v>247</v>
      </c>
      <c r="G106" s="257"/>
      <c r="H106" s="260">
        <v>90.359999999999999</v>
      </c>
      <c r="I106" s="261"/>
      <c r="J106" s="257"/>
      <c r="K106" s="257"/>
      <c r="L106" s="262"/>
      <c r="M106" s="263"/>
      <c r="N106" s="264"/>
      <c r="O106" s="264"/>
      <c r="P106" s="264"/>
      <c r="Q106" s="264"/>
      <c r="R106" s="264"/>
      <c r="S106" s="264"/>
      <c r="T106" s="26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T106" s="266" t="s">
        <v>244</v>
      </c>
      <c r="AU106" s="266" t="s">
        <v>86</v>
      </c>
      <c r="AV106" s="15" t="s">
        <v>240</v>
      </c>
      <c r="AW106" s="15" t="s">
        <v>33</v>
      </c>
      <c r="AX106" s="15" t="s">
        <v>80</v>
      </c>
      <c r="AY106" s="266" t="s">
        <v>233</v>
      </c>
    </row>
    <row r="107" s="2" customFormat="1" ht="24.15" customHeight="1">
      <c r="A107" s="41"/>
      <c r="B107" s="42"/>
      <c r="C107" s="267" t="s">
        <v>117</v>
      </c>
      <c r="D107" s="267" t="s">
        <v>297</v>
      </c>
      <c r="E107" s="268" t="s">
        <v>5719</v>
      </c>
      <c r="F107" s="269" t="s">
        <v>5720</v>
      </c>
      <c r="G107" s="270" t="s">
        <v>402</v>
      </c>
      <c r="H107" s="271">
        <v>78.359999999999999</v>
      </c>
      <c r="I107" s="272"/>
      <c r="J107" s="273">
        <f>ROUND(I107*H107,2)</f>
        <v>0</v>
      </c>
      <c r="K107" s="269" t="s">
        <v>239</v>
      </c>
      <c r="L107" s="274"/>
      <c r="M107" s="275" t="s">
        <v>21</v>
      </c>
      <c r="N107" s="276" t="s">
        <v>45</v>
      </c>
      <c r="O107" s="87"/>
      <c r="P107" s="225">
        <f>O107*H107</f>
        <v>0</v>
      </c>
      <c r="Q107" s="225">
        <v>0.0035000000000000001</v>
      </c>
      <c r="R107" s="225">
        <f>Q107*H107</f>
        <v>0.27426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289</v>
      </c>
      <c r="AT107" s="227" t="s">
        <v>297</v>
      </c>
      <c r="AU107" s="227" t="s">
        <v>86</v>
      </c>
      <c r="AY107" s="20" t="s">
        <v>233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86</v>
      </c>
      <c r="BK107" s="228">
        <f>ROUND(I107*H107,2)</f>
        <v>0</v>
      </c>
      <c r="BL107" s="20" t="s">
        <v>240</v>
      </c>
      <c r="BM107" s="227" t="s">
        <v>5760</v>
      </c>
    </row>
    <row r="108" s="14" customFormat="1">
      <c r="A108" s="14"/>
      <c r="B108" s="245"/>
      <c r="C108" s="246"/>
      <c r="D108" s="236" t="s">
        <v>244</v>
      </c>
      <c r="E108" s="247" t="s">
        <v>21</v>
      </c>
      <c r="F108" s="248" t="s">
        <v>5758</v>
      </c>
      <c r="G108" s="246"/>
      <c r="H108" s="249">
        <v>78.359999999999999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244</v>
      </c>
      <c r="AU108" s="255" t="s">
        <v>86</v>
      </c>
      <c r="AV108" s="14" t="s">
        <v>86</v>
      </c>
      <c r="AW108" s="14" t="s">
        <v>33</v>
      </c>
      <c r="AX108" s="14" t="s">
        <v>73</v>
      </c>
      <c r="AY108" s="255" t="s">
        <v>233</v>
      </c>
    </row>
    <row r="109" s="15" customFormat="1">
      <c r="A109" s="15"/>
      <c r="B109" s="256"/>
      <c r="C109" s="257"/>
      <c r="D109" s="236" t="s">
        <v>244</v>
      </c>
      <c r="E109" s="258" t="s">
        <v>21</v>
      </c>
      <c r="F109" s="259" t="s">
        <v>247</v>
      </c>
      <c r="G109" s="257"/>
      <c r="H109" s="260">
        <v>78.359999999999999</v>
      </c>
      <c r="I109" s="261"/>
      <c r="J109" s="257"/>
      <c r="K109" s="257"/>
      <c r="L109" s="262"/>
      <c r="M109" s="263"/>
      <c r="N109" s="264"/>
      <c r="O109" s="264"/>
      <c r="P109" s="264"/>
      <c r="Q109" s="264"/>
      <c r="R109" s="264"/>
      <c r="S109" s="264"/>
      <c r="T109" s="26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T109" s="266" t="s">
        <v>244</v>
      </c>
      <c r="AU109" s="266" t="s">
        <v>86</v>
      </c>
      <c r="AV109" s="15" t="s">
        <v>240</v>
      </c>
      <c r="AW109" s="15" t="s">
        <v>33</v>
      </c>
      <c r="AX109" s="15" t="s">
        <v>80</v>
      </c>
      <c r="AY109" s="266" t="s">
        <v>233</v>
      </c>
    </row>
    <row r="110" s="2" customFormat="1" ht="16.5" customHeight="1">
      <c r="A110" s="41"/>
      <c r="B110" s="42"/>
      <c r="C110" s="267" t="s">
        <v>240</v>
      </c>
      <c r="D110" s="267" t="s">
        <v>297</v>
      </c>
      <c r="E110" s="268" t="s">
        <v>5761</v>
      </c>
      <c r="F110" s="269" t="s">
        <v>5762</v>
      </c>
      <c r="G110" s="270" t="s">
        <v>402</v>
      </c>
      <c r="H110" s="271">
        <v>12</v>
      </c>
      <c r="I110" s="272"/>
      <c r="J110" s="273">
        <f>ROUND(I110*H110,2)</f>
        <v>0</v>
      </c>
      <c r="K110" s="269" t="s">
        <v>342</v>
      </c>
      <c r="L110" s="274"/>
      <c r="M110" s="275" t="s">
        <v>21</v>
      </c>
      <c r="N110" s="276" t="s">
        <v>45</v>
      </c>
      <c r="O110" s="87"/>
      <c r="P110" s="225">
        <f>O110*H110</f>
        <v>0</v>
      </c>
      <c r="Q110" s="225">
        <v>0.0035000000000000001</v>
      </c>
      <c r="R110" s="225">
        <f>Q110*H110</f>
        <v>0.042000000000000003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289</v>
      </c>
      <c r="AT110" s="227" t="s">
        <v>297</v>
      </c>
      <c r="AU110" s="227" t="s">
        <v>86</v>
      </c>
      <c r="AY110" s="20" t="s">
        <v>233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86</v>
      </c>
      <c r="BK110" s="228">
        <f>ROUND(I110*H110,2)</f>
        <v>0</v>
      </c>
      <c r="BL110" s="20" t="s">
        <v>240</v>
      </c>
      <c r="BM110" s="227" t="s">
        <v>5763</v>
      </c>
    </row>
    <row r="111" s="2" customFormat="1" ht="24.15" customHeight="1">
      <c r="A111" s="41"/>
      <c r="B111" s="42"/>
      <c r="C111" s="216" t="s">
        <v>270</v>
      </c>
      <c r="D111" s="216" t="s">
        <v>235</v>
      </c>
      <c r="E111" s="217" t="s">
        <v>5722</v>
      </c>
      <c r="F111" s="218" t="s">
        <v>5723</v>
      </c>
      <c r="G111" s="219" t="s">
        <v>402</v>
      </c>
      <c r="H111" s="220">
        <v>1</v>
      </c>
      <c r="I111" s="221"/>
      <c r="J111" s="222">
        <f>ROUND(I111*H111,2)</f>
        <v>0</v>
      </c>
      <c r="K111" s="218" t="s">
        <v>239</v>
      </c>
      <c r="L111" s="47"/>
      <c r="M111" s="223" t="s">
        <v>21</v>
      </c>
      <c r="N111" s="224" t="s">
        <v>45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240</v>
      </c>
      <c r="AT111" s="227" t="s">
        <v>235</v>
      </c>
      <c r="AU111" s="227" t="s">
        <v>86</v>
      </c>
      <c r="AY111" s="20" t="s">
        <v>233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86</v>
      </c>
      <c r="BK111" s="228">
        <f>ROUND(I111*H111,2)</f>
        <v>0</v>
      </c>
      <c r="BL111" s="20" t="s">
        <v>240</v>
      </c>
      <c r="BM111" s="227" t="s">
        <v>5764</v>
      </c>
    </row>
    <row r="112" s="2" customFormat="1">
      <c r="A112" s="41"/>
      <c r="B112" s="42"/>
      <c r="C112" s="43"/>
      <c r="D112" s="229" t="s">
        <v>242</v>
      </c>
      <c r="E112" s="43"/>
      <c r="F112" s="230" t="s">
        <v>5725</v>
      </c>
      <c r="G112" s="43"/>
      <c r="H112" s="43"/>
      <c r="I112" s="231"/>
      <c r="J112" s="43"/>
      <c r="K112" s="43"/>
      <c r="L112" s="47"/>
      <c r="M112" s="232"/>
      <c r="N112" s="233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242</v>
      </c>
      <c r="AU112" s="20" t="s">
        <v>86</v>
      </c>
    </row>
    <row r="113" s="2" customFormat="1" ht="16.5" customHeight="1">
      <c r="A113" s="41"/>
      <c r="B113" s="42"/>
      <c r="C113" s="267" t="s">
        <v>276</v>
      </c>
      <c r="D113" s="267" t="s">
        <v>297</v>
      </c>
      <c r="E113" s="268" t="s">
        <v>5726</v>
      </c>
      <c r="F113" s="269" t="s">
        <v>5727</v>
      </c>
      <c r="G113" s="270" t="s">
        <v>402</v>
      </c>
      <c r="H113" s="271">
        <v>1</v>
      </c>
      <c r="I113" s="272"/>
      <c r="J113" s="273">
        <f>ROUND(I113*H113,2)</f>
        <v>0</v>
      </c>
      <c r="K113" s="269" t="s">
        <v>239</v>
      </c>
      <c r="L113" s="274"/>
      <c r="M113" s="275" t="s">
        <v>21</v>
      </c>
      <c r="N113" s="276" t="s">
        <v>45</v>
      </c>
      <c r="O113" s="87"/>
      <c r="P113" s="225">
        <f>O113*H113</f>
        <v>0</v>
      </c>
      <c r="Q113" s="225">
        <v>0.036179999999999997</v>
      </c>
      <c r="R113" s="225">
        <f>Q113*H113</f>
        <v>0.036179999999999997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289</v>
      </c>
      <c r="AT113" s="227" t="s">
        <v>297</v>
      </c>
      <c r="AU113" s="227" t="s">
        <v>86</v>
      </c>
      <c r="AY113" s="20" t="s">
        <v>233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86</v>
      </c>
      <c r="BK113" s="228">
        <f>ROUND(I113*H113,2)</f>
        <v>0</v>
      </c>
      <c r="BL113" s="20" t="s">
        <v>240</v>
      </c>
      <c r="BM113" s="227" t="s">
        <v>5765</v>
      </c>
    </row>
    <row r="114" s="2" customFormat="1" ht="24.15" customHeight="1">
      <c r="A114" s="41"/>
      <c r="B114" s="42"/>
      <c r="C114" s="216" t="s">
        <v>284</v>
      </c>
      <c r="D114" s="216" t="s">
        <v>235</v>
      </c>
      <c r="E114" s="217" t="s">
        <v>5766</v>
      </c>
      <c r="F114" s="218" t="s">
        <v>5767</v>
      </c>
      <c r="G114" s="219" t="s">
        <v>402</v>
      </c>
      <c r="H114" s="220">
        <v>1</v>
      </c>
      <c r="I114" s="221"/>
      <c r="J114" s="222">
        <f>ROUND(I114*H114,2)</f>
        <v>0</v>
      </c>
      <c r="K114" s="218" t="s">
        <v>239</v>
      </c>
      <c r="L114" s="47"/>
      <c r="M114" s="223" t="s">
        <v>21</v>
      </c>
      <c r="N114" s="224" t="s">
        <v>45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240</v>
      </c>
      <c r="AT114" s="227" t="s">
        <v>235</v>
      </c>
      <c r="AU114" s="227" t="s">
        <v>86</v>
      </c>
      <c r="AY114" s="20" t="s">
        <v>233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86</v>
      </c>
      <c r="BK114" s="228">
        <f>ROUND(I114*H114,2)</f>
        <v>0</v>
      </c>
      <c r="BL114" s="20" t="s">
        <v>240</v>
      </c>
      <c r="BM114" s="227" t="s">
        <v>5768</v>
      </c>
    </row>
    <row r="115" s="2" customFormat="1">
      <c r="A115" s="41"/>
      <c r="B115" s="42"/>
      <c r="C115" s="43"/>
      <c r="D115" s="229" t="s">
        <v>242</v>
      </c>
      <c r="E115" s="43"/>
      <c r="F115" s="230" t="s">
        <v>5769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242</v>
      </c>
      <c r="AU115" s="20" t="s">
        <v>86</v>
      </c>
    </row>
    <row r="116" s="2" customFormat="1" ht="16.5" customHeight="1">
      <c r="A116" s="41"/>
      <c r="B116" s="42"/>
      <c r="C116" s="267" t="s">
        <v>289</v>
      </c>
      <c r="D116" s="267" t="s">
        <v>297</v>
      </c>
      <c r="E116" s="268" t="s">
        <v>5770</v>
      </c>
      <c r="F116" s="269" t="s">
        <v>5771</v>
      </c>
      <c r="G116" s="270" t="s">
        <v>402</v>
      </c>
      <c r="H116" s="271">
        <v>1</v>
      </c>
      <c r="I116" s="272"/>
      <c r="J116" s="273">
        <f>ROUND(I116*H116,2)</f>
        <v>0</v>
      </c>
      <c r="K116" s="269" t="s">
        <v>239</v>
      </c>
      <c r="L116" s="274"/>
      <c r="M116" s="275" t="s">
        <v>21</v>
      </c>
      <c r="N116" s="276" t="s">
        <v>45</v>
      </c>
      <c r="O116" s="87"/>
      <c r="P116" s="225">
        <f>O116*H116</f>
        <v>0</v>
      </c>
      <c r="Q116" s="225">
        <v>0.063030000000000003</v>
      </c>
      <c r="R116" s="225">
        <f>Q116*H116</f>
        <v>0.063030000000000003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289</v>
      </c>
      <c r="AT116" s="227" t="s">
        <v>297</v>
      </c>
      <c r="AU116" s="227" t="s">
        <v>86</v>
      </c>
      <c r="AY116" s="20" t="s">
        <v>233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86</v>
      </c>
      <c r="BK116" s="228">
        <f>ROUND(I116*H116,2)</f>
        <v>0</v>
      </c>
      <c r="BL116" s="20" t="s">
        <v>240</v>
      </c>
      <c r="BM116" s="227" t="s">
        <v>5772</v>
      </c>
    </row>
    <row r="117" s="2" customFormat="1" ht="21.75" customHeight="1">
      <c r="A117" s="41"/>
      <c r="B117" s="42"/>
      <c r="C117" s="216" t="s">
        <v>296</v>
      </c>
      <c r="D117" s="216" t="s">
        <v>235</v>
      </c>
      <c r="E117" s="217" t="s">
        <v>5743</v>
      </c>
      <c r="F117" s="218" t="s">
        <v>5744</v>
      </c>
      <c r="G117" s="219" t="s">
        <v>473</v>
      </c>
      <c r="H117" s="220">
        <v>1</v>
      </c>
      <c r="I117" s="221"/>
      <c r="J117" s="222">
        <f>ROUND(I117*H117,2)</f>
        <v>0</v>
      </c>
      <c r="K117" s="218" t="s">
        <v>21</v>
      </c>
      <c r="L117" s="47"/>
      <c r="M117" s="223" t="s">
        <v>21</v>
      </c>
      <c r="N117" s="224" t="s">
        <v>45</v>
      </c>
      <c r="O117" s="87"/>
      <c r="P117" s="225">
        <f>O117*H117</f>
        <v>0</v>
      </c>
      <c r="Q117" s="225">
        <v>0.02</v>
      </c>
      <c r="R117" s="225">
        <f>Q117*H117</f>
        <v>0.02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240</v>
      </c>
      <c r="AT117" s="227" t="s">
        <v>235</v>
      </c>
      <c r="AU117" s="227" t="s">
        <v>86</v>
      </c>
      <c r="AY117" s="20" t="s">
        <v>233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86</v>
      </c>
      <c r="BK117" s="228">
        <f>ROUND(I117*H117,2)</f>
        <v>0</v>
      </c>
      <c r="BL117" s="20" t="s">
        <v>240</v>
      </c>
      <c r="BM117" s="227" t="s">
        <v>5773</v>
      </c>
    </row>
    <row r="118" s="2" customFormat="1" ht="24.15" customHeight="1">
      <c r="A118" s="41"/>
      <c r="B118" s="42"/>
      <c r="C118" s="216" t="s">
        <v>302</v>
      </c>
      <c r="D118" s="216" t="s">
        <v>235</v>
      </c>
      <c r="E118" s="217" t="s">
        <v>5774</v>
      </c>
      <c r="F118" s="218" t="s">
        <v>5775</v>
      </c>
      <c r="G118" s="219" t="s">
        <v>332</v>
      </c>
      <c r="H118" s="220">
        <v>195.90000000000001</v>
      </c>
      <c r="I118" s="221"/>
      <c r="J118" s="222">
        <f>ROUND(I118*H118,2)</f>
        <v>0</v>
      </c>
      <c r="K118" s="218" t="s">
        <v>239</v>
      </c>
      <c r="L118" s="47"/>
      <c r="M118" s="223" t="s">
        <v>21</v>
      </c>
      <c r="N118" s="224" t="s">
        <v>45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240</v>
      </c>
      <c r="AT118" s="227" t="s">
        <v>235</v>
      </c>
      <c r="AU118" s="227" t="s">
        <v>86</v>
      </c>
      <c r="AY118" s="20" t="s">
        <v>233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86</v>
      </c>
      <c r="BK118" s="228">
        <f>ROUND(I118*H118,2)</f>
        <v>0</v>
      </c>
      <c r="BL118" s="20" t="s">
        <v>240</v>
      </c>
      <c r="BM118" s="227" t="s">
        <v>5776</v>
      </c>
    </row>
    <row r="119" s="2" customFormat="1">
      <c r="A119" s="41"/>
      <c r="B119" s="42"/>
      <c r="C119" s="43"/>
      <c r="D119" s="229" t="s">
        <v>242</v>
      </c>
      <c r="E119" s="43"/>
      <c r="F119" s="230" t="s">
        <v>5777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242</v>
      </c>
      <c r="AU119" s="20" t="s">
        <v>86</v>
      </c>
    </row>
    <row r="120" s="13" customFormat="1">
      <c r="A120" s="13"/>
      <c r="B120" s="234"/>
      <c r="C120" s="235"/>
      <c r="D120" s="236" t="s">
        <v>244</v>
      </c>
      <c r="E120" s="237" t="s">
        <v>21</v>
      </c>
      <c r="F120" s="238" t="s">
        <v>5757</v>
      </c>
      <c r="G120" s="235"/>
      <c r="H120" s="237" t="s">
        <v>21</v>
      </c>
      <c r="I120" s="239"/>
      <c r="J120" s="235"/>
      <c r="K120" s="235"/>
      <c r="L120" s="240"/>
      <c r="M120" s="241"/>
      <c r="N120" s="242"/>
      <c r="O120" s="242"/>
      <c r="P120" s="242"/>
      <c r="Q120" s="242"/>
      <c r="R120" s="242"/>
      <c r="S120" s="242"/>
      <c r="T120" s="24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4" t="s">
        <v>244</v>
      </c>
      <c r="AU120" s="244" t="s">
        <v>86</v>
      </c>
      <c r="AV120" s="13" t="s">
        <v>80</v>
      </c>
      <c r="AW120" s="13" t="s">
        <v>33</v>
      </c>
      <c r="AX120" s="13" t="s">
        <v>73</v>
      </c>
      <c r="AY120" s="244" t="s">
        <v>233</v>
      </c>
    </row>
    <row r="121" s="14" customFormat="1">
      <c r="A121" s="14"/>
      <c r="B121" s="245"/>
      <c r="C121" s="246"/>
      <c r="D121" s="236" t="s">
        <v>244</v>
      </c>
      <c r="E121" s="247" t="s">
        <v>21</v>
      </c>
      <c r="F121" s="248" t="s">
        <v>5778</v>
      </c>
      <c r="G121" s="246"/>
      <c r="H121" s="249">
        <v>195.90000000000001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244</v>
      </c>
      <c r="AU121" s="255" t="s">
        <v>86</v>
      </c>
      <c r="AV121" s="14" t="s">
        <v>86</v>
      </c>
      <c r="AW121" s="14" t="s">
        <v>33</v>
      </c>
      <c r="AX121" s="14" t="s">
        <v>73</v>
      </c>
      <c r="AY121" s="255" t="s">
        <v>233</v>
      </c>
    </row>
    <row r="122" s="15" customFormat="1">
      <c r="A122" s="15"/>
      <c r="B122" s="256"/>
      <c r="C122" s="257"/>
      <c r="D122" s="236" t="s">
        <v>244</v>
      </c>
      <c r="E122" s="258" t="s">
        <v>21</v>
      </c>
      <c r="F122" s="259" t="s">
        <v>247</v>
      </c>
      <c r="G122" s="257"/>
      <c r="H122" s="260">
        <v>195.90000000000001</v>
      </c>
      <c r="I122" s="261"/>
      <c r="J122" s="257"/>
      <c r="K122" s="257"/>
      <c r="L122" s="262"/>
      <c r="M122" s="263"/>
      <c r="N122" s="264"/>
      <c r="O122" s="264"/>
      <c r="P122" s="264"/>
      <c r="Q122" s="264"/>
      <c r="R122" s="264"/>
      <c r="S122" s="264"/>
      <c r="T122" s="26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66" t="s">
        <v>244</v>
      </c>
      <c r="AU122" s="266" t="s">
        <v>86</v>
      </c>
      <c r="AV122" s="15" t="s">
        <v>240</v>
      </c>
      <c r="AW122" s="15" t="s">
        <v>33</v>
      </c>
      <c r="AX122" s="15" t="s">
        <v>80</v>
      </c>
      <c r="AY122" s="266" t="s">
        <v>233</v>
      </c>
    </row>
    <row r="123" s="2" customFormat="1" ht="24.15" customHeight="1">
      <c r="A123" s="41"/>
      <c r="B123" s="42"/>
      <c r="C123" s="267" t="s">
        <v>314</v>
      </c>
      <c r="D123" s="267" t="s">
        <v>297</v>
      </c>
      <c r="E123" s="268" t="s">
        <v>5779</v>
      </c>
      <c r="F123" s="269" t="s">
        <v>5780</v>
      </c>
      <c r="G123" s="270" t="s">
        <v>332</v>
      </c>
      <c r="H123" s="271">
        <v>195.90000000000001</v>
      </c>
      <c r="I123" s="272"/>
      <c r="J123" s="273">
        <f>ROUND(I123*H123,2)</f>
        <v>0</v>
      </c>
      <c r="K123" s="269" t="s">
        <v>239</v>
      </c>
      <c r="L123" s="274"/>
      <c r="M123" s="275" t="s">
        <v>21</v>
      </c>
      <c r="N123" s="276" t="s">
        <v>45</v>
      </c>
      <c r="O123" s="87"/>
      <c r="P123" s="225">
        <f>O123*H123</f>
        <v>0</v>
      </c>
      <c r="Q123" s="225">
        <v>0.00198</v>
      </c>
      <c r="R123" s="225">
        <f>Q123*H123</f>
        <v>0.387882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289</v>
      </c>
      <c r="AT123" s="227" t="s">
        <v>297</v>
      </c>
      <c r="AU123" s="227" t="s">
        <v>86</v>
      </c>
      <c r="AY123" s="20" t="s">
        <v>233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86</v>
      </c>
      <c r="BK123" s="228">
        <f>ROUND(I123*H123,2)</f>
        <v>0</v>
      </c>
      <c r="BL123" s="20" t="s">
        <v>240</v>
      </c>
      <c r="BM123" s="227" t="s">
        <v>5781</v>
      </c>
    </row>
    <row r="124" s="12" customFormat="1" ht="22.8" customHeight="1">
      <c r="A124" s="12"/>
      <c r="B124" s="200"/>
      <c r="C124" s="201"/>
      <c r="D124" s="202" t="s">
        <v>72</v>
      </c>
      <c r="E124" s="214" t="s">
        <v>312</v>
      </c>
      <c r="F124" s="214" t="s">
        <v>313</v>
      </c>
      <c r="G124" s="201"/>
      <c r="H124" s="201"/>
      <c r="I124" s="204"/>
      <c r="J124" s="215">
        <f>BK124</f>
        <v>0</v>
      </c>
      <c r="K124" s="201"/>
      <c r="L124" s="206"/>
      <c r="M124" s="207"/>
      <c r="N124" s="208"/>
      <c r="O124" s="208"/>
      <c r="P124" s="209">
        <f>SUM(P125:P126)</f>
        <v>0</v>
      </c>
      <c r="Q124" s="208"/>
      <c r="R124" s="209">
        <f>SUM(R125:R126)</f>
        <v>0</v>
      </c>
      <c r="S124" s="208"/>
      <c r="T124" s="210">
        <f>SUM(T125:T126)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11" t="s">
        <v>80</v>
      </c>
      <c r="AT124" s="212" t="s">
        <v>72</v>
      </c>
      <c r="AU124" s="212" t="s">
        <v>80</v>
      </c>
      <c r="AY124" s="211" t="s">
        <v>233</v>
      </c>
      <c r="BK124" s="213">
        <f>SUM(BK125:BK126)</f>
        <v>0</v>
      </c>
    </row>
    <row r="125" s="2" customFormat="1" ht="55.5" customHeight="1">
      <c r="A125" s="41"/>
      <c r="B125" s="42"/>
      <c r="C125" s="216" t="s">
        <v>371</v>
      </c>
      <c r="D125" s="216" t="s">
        <v>235</v>
      </c>
      <c r="E125" s="217" t="s">
        <v>5746</v>
      </c>
      <c r="F125" s="218" t="s">
        <v>5747</v>
      </c>
      <c r="G125" s="219" t="s">
        <v>279</v>
      </c>
      <c r="H125" s="220">
        <v>16.626000000000001</v>
      </c>
      <c r="I125" s="221"/>
      <c r="J125" s="222">
        <f>ROUND(I125*H125,2)</f>
        <v>0</v>
      </c>
      <c r="K125" s="218" t="s">
        <v>239</v>
      </c>
      <c r="L125" s="47"/>
      <c r="M125" s="223" t="s">
        <v>21</v>
      </c>
      <c r="N125" s="224" t="s">
        <v>45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240</v>
      </c>
      <c r="AT125" s="227" t="s">
        <v>235</v>
      </c>
      <c r="AU125" s="227" t="s">
        <v>86</v>
      </c>
      <c r="AY125" s="20" t="s">
        <v>233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86</v>
      </c>
      <c r="BK125" s="228">
        <f>ROUND(I125*H125,2)</f>
        <v>0</v>
      </c>
      <c r="BL125" s="20" t="s">
        <v>240</v>
      </c>
      <c r="BM125" s="227" t="s">
        <v>5782</v>
      </c>
    </row>
    <row r="126" s="2" customFormat="1">
      <c r="A126" s="41"/>
      <c r="B126" s="42"/>
      <c r="C126" s="43"/>
      <c r="D126" s="229" t="s">
        <v>242</v>
      </c>
      <c r="E126" s="43"/>
      <c r="F126" s="230" t="s">
        <v>5749</v>
      </c>
      <c r="G126" s="43"/>
      <c r="H126" s="43"/>
      <c r="I126" s="231"/>
      <c r="J126" s="43"/>
      <c r="K126" s="43"/>
      <c r="L126" s="47"/>
      <c r="M126" s="277"/>
      <c r="N126" s="278"/>
      <c r="O126" s="279"/>
      <c r="P126" s="279"/>
      <c r="Q126" s="279"/>
      <c r="R126" s="279"/>
      <c r="S126" s="279"/>
      <c r="T126" s="280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242</v>
      </c>
      <c r="AU126" s="20" t="s">
        <v>86</v>
      </c>
    </row>
    <row r="127" s="2" customFormat="1" ht="6.96" customHeight="1">
      <c r="A127" s="41"/>
      <c r="B127" s="62"/>
      <c r="C127" s="63"/>
      <c r="D127" s="63"/>
      <c r="E127" s="63"/>
      <c r="F127" s="63"/>
      <c r="G127" s="63"/>
      <c r="H127" s="63"/>
      <c r="I127" s="63"/>
      <c r="J127" s="63"/>
      <c r="K127" s="63"/>
      <c r="L127" s="47"/>
      <c r="M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</row>
  </sheetData>
  <sheetProtection sheet="1" autoFilter="0" formatColumns="0" formatRows="0" objects="1" scenarios="1" spinCount="100000" saltValue="HQryBlNx899rjolXq1WxsB2hfW5vYZRW3lQkQVD4idb5T+NZQT2WiylIEh2MDsv1DtIztW5g8LZo6jJhSvnujQ==" hashValue="EjzLR1mYwOUgb6wKYsRsAmWw1GG9VI2LmGSDysOLwTqlAt2zqi5U5TcBaXRUbiYCjM8B9WEYoTlZbCre3ekqZQ==" algorithmName="SHA-512" password="CC35"/>
  <autoFilter ref="C88:K12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7:H77"/>
    <mergeCell ref="E79:H79"/>
    <mergeCell ref="E81:H81"/>
    <mergeCell ref="L2:V2"/>
  </mergeCells>
  <hyperlinks>
    <hyperlink ref="F93" r:id="rId1" display="https://podminky.urs.cz/item/CS_URS_2023_02/131151342"/>
    <hyperlink ref="F101" r:id="rId2" display="https://podminky.urs.cz/item/CS_URS_2023_02/338171113"/>
    <hyperlink ref="F112" r:id="rId3" display="https://podminky.urs.cz/item/CS_URS_2023_02/348101210"/>
    <hyperlink ref="F115" r:id="rId4" display="https://podminky.urs.cz/item/CS_URS_2023_02/348101230"/>
    <hyperlink ref="F119" r:id="rId5" display="https://podminky.urs.cz/item/CS_URS_2023_02/348401120"/>
    <hyperlink ref="F126" r:id="rId6" display="https://podminky.urs.cz/item/CS_URS_2023_02/99823211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7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93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86</v>
      </c>
    </row>
    <row r="4" s="1" customFormat="1" ht="24.96" customHeight="1">
      <c r="B4" s="23"/>
      <c r="D4" s="144" t="s">
        <v>206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Kolovraty - dostupné bydlení</v>
      </c>
      <c r="F7" s="146"/>
      <c r="G7" s="146"/>
      <c r="H7" s="146"/>
      <c r="L7" s="23"/>
    </row>
    <row r="8" s="1" customFormat="1" ht="12" customHeight="1">
      <c r="B8" s="23"/>
      <c r="D8" s="146" t="s">
        <v>207</v>
      </c>
      <c r="L8" s="23"/>
    </row>
    <row r="9" s="2" customFormat="1" ht="16.5" customHeight="1">
      <c r="A9" s="41"/>
      <c r="B9" s="47"/>
      <c r="C9" s="41"/>
      <c r="D9" s="41"/>
      <c r="E9" s="147" t="s">
        <v>319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209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320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21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28. 6. 2021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28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34</v>
      </c>
      <c r="E25" s="41"/>
      <c r="F25" s="41"/>
      <c r="G25" s="41"/>
      <c r="H25" s="41"/>
      <c r="I25" s="146" t="s">
        <v>27</v>
      </c>
      <c r="J25" s="136" t="s">
        <v>35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36</v>
      </c>
      <c r="F26" s="41"/>
      <c r="G26" s="41"/>
      <c r="H26" s="41"/>
      <c r="I26" s="146" t="s">
        <v>29</v>
      </c>
      <c r="J26" s="136" t="s">
        <v>21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1"/>
      <c r="B29" s="152"/>
      <c r="C29" s="151"/>
      <c r="D29" s="151"/>
      <c r="E29" s="153" t="s">
        <v>38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39</v>
      </c>
      <c r="E32" s="41"/>
      <c r="F32" s="41"/>
      <c r="G32" s="41"/>
      <c r="H32" s="41"/>
      <c r="I32" s="41"/>
      <c r="J32" s="157">
        <f>ROUND(J91,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41</v>
      </c>
      <c r="G34" s="41"/>
      <c r="H34" s="41"/>
      <c r="I34" s="158" t="s">
        <v>40</v>
      </c>
      <c r="J34" s="158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43</v>
      </c>
      <c r="E35" s="146" t="s">
        <v>44</v>
      </c>
      <c r="F35" s="160">
        <f>ROUND((SUM(BE91:BE175)),  2)</f>
        <v>0</v>
      </c>
      <c r="G35" s="41"/>
      <c r="H35" s="41"/>
      <c r="I35" s="161">
        <v>0.20999999999999999</v>
      </c>
      <c r="J35" s="160">
        <f>ROUND(((SUM(BE91:BE175))*I35),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0">
        <f>ROUND((SUM(BF91:BF175)),  2)</f>
        <v>0</v>
      </c>
      <c r="G36" s="41"/>
      <c r="H36" s="41"/>
      <c r="I36" s="161">
        <v>0.14999999999999999</v>
      </c>
      <c r="J36" s="160">
        <f>ROUND(((SUM(BF91:BF175))*I36),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ROUND((SUM(BG91:BG175)),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0">
        <f>ROUND((SUM(BH91:BH175)),  2)</f>
        <v>0</v>
      </c>
      <c r="G38" s="41"/>
      <c r="H38" s="41"/>
      <c r="I38" s="161">
        <v>0.14999999999999999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0">
        <f>ROUND((SUM(BI91:BI175)),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49</v>
      </c>
      <c r="E41" s="164"/>
      <c r="F41" s="164"/>
      <c r="G41" s="165" t="s">
        <v>50</v>
      </c>
      <c r="H41" s="166" t="s">
        <v>51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211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Kolovraty - dostupné bydlení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207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319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209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SO-02.01 - Vodovodní přípojka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Kolovraty</v>
      </c>
      <c r="G56" s="43"/>
      <c r="H56" s="43"/>
      <c r="I56" s="35" t="s">
        <v>24</v>
      </c>
      <c r="J56" s="75" t="str">
        <f>IF(J14="","",J14)</f>
        <v>28. 6. 2021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26</v>
      </c>
      <c r="D58" s="43"/>
      <c r="E58" s="43"/>
      <c r="F58" s="30" t="str">
        <f>E17</f>
        <v>atelier HETA s.r.o.</v>
      </c>
      <c r="G58" s="43"/>
      <c r="H58" s="43"/>
      <c r="I58" s="35" t="s">
        <v>32</v>
      </c>
      <c r="J58" s="39" t="str">
        <f>E23</f>
        <v>atelier HETA s.r.o.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Toman Martin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212</v>
      </c>
      <c r="D61" s="175"/>
      <c r="E61" s="175"/>
      <c r="F61" s="175"/>
      <c r="G61" s="175"/>
      <c r="H61" s="175"/>
      <c r="I61" s="175"/>
      <c r="J61" s="176" t="s">
        <v>213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71</v>
      </c>
      <c r="D63" s="43"/>
      <c r="E63" s="43"/>
      <c r="F63" s="43"/>
      <c r="G63" s="43"/>
      <c r="H63" s="43"/>
      <c r="I63" s="43"/>
      <c r="J63" s="105">
        <f>J91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214</v>
      </c>
    </row>
    <row r="64" s="9" customFormat="1" ht="24.96" customHeight="1">
      <c r="A64" s="9"/>
      <c r="B64" s="178"/>
      <c r="C64" s="179"/>
      <c r="D64" s="180" t="s">
        <v>215</v>
      </c>
      <c r="E64" s="181"/>
      <c r="F64" s="181"/>
      <c r="G64" s="181"/>
      <c r="H64" s="181"/>
      <c r="I64" s="181"/>
      <c r="J64" s="182">
        <f>J92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216</v>
      </c>
      <c r="E65" s="186"/>
      <c r="F65" s="186"/>
      <c r="G65" s="186"/>
      <c r="H65" s="186"/>
      <c r="I65" s="186"/>
      <c r="J65" s="187">
        <f>J93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321</v>
      </c>
      <c r="E66" s="186"/>
      <c r="F66" s="186"/>
      <c r="G66" s="186"/>
      <c r="H66" s="186"/>
      <c r="I66" s="186"/>
      <c r="J66" s="187">
        <f>J135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322</v>
      </c>
      <c r="E67" s="186"/>
      <c r="F67" s="186"/>
      <c r="G67" s="186"/>
      <c r="H67" s="186"/>
      <c r="I67" s="186"/>
      <c r="J67" s="187">
        <f>J141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9" customFormat="1" ht="24.96" customHeight="1">
      <c r="A68" s="9"/>
      <c r="B68" s="178"/>
      <c r="C68" s="179"/>
      <c r="D68" s="180" t="s">
        <v>323</v>
      </c>
      <c r="E68" s="181"/>
      <c r="F68" s="181"/>
      <c r="G68" s="181"/>
      <c r="H68" s="181"/>
      <c r="I68" s="181"/>
      <c r="J68" s="182">
        <f>J170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324</v>
      </c>
      <c r="E69" s="186"/>
      <c r="F69" s="186"/>
      <c r="G69" s="186"/>
      <c r="H69" s="186"/>
      <c r="I69" s="186"/>
      <c r="J69" s="187">
        <f>J171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65"/>
      <c r="J75" s="65"/>
      <c r="K75" s="65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218</v>
      </c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73" t="str">
        <f>E7</f>
        <v>Kolovraty - dostupné bydlení</v>
      </c>
      <c r="F79" s="35"/>
      <c r="G79" s="35"/>
      <c r="H79" s="35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207</v>
      </c>
      <c r="D80" s="25"/>
      <c r="E80" s="25"/>
      <c r="F80" s="25"/>
      <c r="G80" s="25"/>
      <c r="H80" s="25"/>
      <c r="I80" s="25"/>
      <c r="J80" s="25"/>
      <c r="K80" s="25"/>
      <c r="L80" s="23"/>
    </row>
    <row r="81" s="2" customFormat="1" ht="16.5" customHeight="1">
      <c r="A81" s="41"/>
      <c r="B81" s="42"/>
      <c r="C81" s="43"/>
      <c r="D81" s="43"/>
      <c r="E81" s="173" t="s">
        <v>319</v>
      </c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209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72" t="str">
        <f>E11</f>
        <v>SO-02.01 - Vodovodní přípojka</v>
      </c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22</v>
      </c>
      <c r="D85" s="43"/>
      <c r="E85" s="43"/>
      <c r="F85" s="30" t="str">
        <f>F14</f>
        <v>Kolovraty</v>
      </c>
      <c r="G85" s="43"/>
      <c r="H85" s="43"/>
      <c r="I85" s="35" t="s">
        <v>24</v>
      </c>
      <c r="J85" s="75" t="str">
        <f>IF(J14="","",J14)</f>
        <v>28. 6. 2021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26</v>
      </c>
      <c r="D87" s="43"/>
      <c r="E87" s="43"/>
      <c r="F87" s="30" t="str">
        <f>E17</f>
        <v>atelier HETA s.r.o.</v>
      </c>
      <c r="G87" s="43"/>
      <c r="H87" s="43"/>
      <c r="I87" s="35" t="s">
        <v>32</v>
      </c>
      <c r="J87" s="39" t="str">
        <f>E23</f>
        <v>atelier HETA s.r.o.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5.15" customHeight="1">
      <c r="A88" s="41"/>
      <c r="B88" s="42"/>
      <c r="C88" s="35" t="s">
        <v>30</v>
      </c>
      <c r="D88" s="43"/>
      <c r="E88" s="43"/>
      <c r="F88" s="30" t="str">
        <f>IF(E20="","",E20)</f>
        <v>Vyplň údaj</v>
      </c>
      <c r="G88" s="43"/>
      <c r="H88" s="43"/>
      <c r="I88" s="35" t="s">
        <v>34</v>
      </c>
      <c r="J88" s="39" t="str">
        <f>E26</f>
        <v>Toman Martin</v>
      </c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0.32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1" customFormat="1" ht="29.28" customHeight="1">
      <c r="A90" s="189"/>
      <c r="B90" s="190"/>
      <c r="C90" s="191" t="s">
        <v>219</v>
      </c>
      <c r="D90" s="192" t="s">
        <v>58</v>
      </c>
      <c r="E90" s="192" t="s">
        <v>54</v>
      </c>
      <c r="F90" s="192" t="s">
        <v>55</v>
      </c>
      <c r="G90" s="192" t="s">
        <v>220</v>
      </c>
      <c r="H90" s="192" t="s">
        <v>221</v>
      </c>
      <c r="I90" s="192" t="s">
        <v>222</v>
      </c>
      <c r="J90" s="192" t="s">
        <v>213</v>
      </c>
      <c r="K90" s="193" t="s">
        <v>223</v>
      </c>
      <c r="L90" s="194"/>
      <c r="M90" s="95" t="s">
        <v>21</v>
      </c>
      <c r="N90" s="96" t="s">
        <v>43</v>
      </c>
      <c r="O90" s="96" t="s">
        <v>224</v>
      </c>
      <c r="P90" s="96" t="s">
        <v>225</v>
      </c>
      <c r="Q90" s="96" t="s">
        <v>226</v>
      </c>
      <c r="R90" s="96" t="s">
        <v>227</v>
      </c>
      <c r="S90" s="96" t="s">
        <v>228</v>
      </c>
      <c r="T90" s="97" t="s">
        <v>229</v>
      </c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</row>
    <row r="91" s="2" customFormat="1" ht="22.8" customHeight="1">
      <c r="A91" s="41"/>
      <c r="B91" s="42"/>
      <c r="C91" s="102" t="s">
        <v>230</v>
      </c>
      <c r="D91" s="43"/>
      <c r="E91" s="43"/>
      <c r="F91" s="43"/>
      <c r="G91" s="43"/>
      <c r="H91" s="43"/>
      <c r="I91" s="43"/>
      <c r="J91" s="195">
        <f>BK91</f>
        <v>0</v>
      </c>
      <c r="K91" s="43"/>
      <c r="L91" s="47"/>
      <c r="M91" s="98"/>
      <c r="N91" s="196"/>
      <c r="O91" s="99"/>
      <c r="P91" s="197">
        <f>P92+P170</f>
        <v>0</v>
      </c>
      <c r="Q91" s="99"/>
      <c r="R91" s="197">
        <f>R92+R170</f>
        <v>45.71129839999999</v>
      </c>
      <c r="S91" s="99"/>
      <c r="T91" s="198">
        <f>T92+T170</f>
        <v>0.17250000000000001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72</v>
      </c>
      <c r="AU91" s="20" t="s">
        <v>214</v>
      </c>
      <c r="BK91" s="199">
        <f>BK92+BK170</f>
        <v>0</v>
      </c>
    </row>
    <row r="92" s="12" customFormat="1" ht="25.92" customHeight="1">
      <c r="A92" s="12"/>
      <c r="B92" s="200"/>
      <c r="C92" s="201"/>
      <c r="D92" s="202" t="s">
        <v>72</v>
      </c>
      <c r="E92" s="203" t="s">
        <v>231</v>
      </c>
      <c r="F92" s="203" t="s">
        <v>232</v>
      </c>
      <c r="G92" s="201"/>
      <c r="H92" s="201"/>
      <c r="I92" s="204"/>
      <c r="J92" s="205">
        <f>BK92</f>
        <v>0</v>
      </c>
      <c r="K92" s="201"/>
      <c r="L92" s="206"/>
      <c r="M92" s="207"/>
      <c r="N92" s="208"/>
      <c r="O92" s="208"/>
      <c r="P92" s="209">
        <f>P93+P135+P141</f>
        <v>0</v>
      </c>
      <c r="Q92" s="208"/>
      <c r="R92" s="209">
        <f>R93+R135+R141</f>
        <v>45.697718399999992</v>
      </c>
      <c r="S92" s="208"/>
      <c r="T92" s="210">
        <f>T93+T135+T141</f>
        <v>0.17250000000000001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1" t="s">
        <v>80</v>
      </c>
      <c r="AT92" s="212" t="s">
        <v>72</v>
      </c>
      <c r="AU92" s="212" t="s">
        <v>73</v>
      </c>
      <c r="AY92" s="211" t="s">
        <v>233</v>
      </c>
      <c r="BK92" s="213">
        <f>BK93+BK135+BK141</f>
        <v>0</v>
      </c>
    </row>
    <row r="93" s="12" customFormat="1" ht="22.8" customHeight="1">
      <c r="A93" s="12"/>
      <c r="B93" s="200"/>
      <c r="C93" s="201"/>
      <c r="D93" s="202" t="s">
        <v>72</v>
      </c>
      <c r="E93" s="214" t="s">
        <v>80</v>
      </c>
      <c r="F93" s="214" t="s">
        <v>234</v>
      </c>
      <c r="G93" s="201"/>
      <c r="H93" s="201"/>
      <c r="I93" s="204"/>
      <c r="J93" s="215">
        <f>BK93</f>
        <v>0</v>
      </c>
      <c r="K93" s="201"/>
      <c r="L93" s="206"/>
      <c r="M93" s="207"/>
      <c r="N93" s="208"/>
      <c r="O93" s="208"/>
      <c r="P93" s="209">
        <f>SUM(P94:P134)</f>
        <v>0</v>
      </c>
      <c r="Q93" s="208"/>
      <c r="R93" s="209">
        <f>SUM(R94:R134)</f>
        <v>43.433859999999996</v>
      </c>
      <c r="S93" s="208"/>
      <c r="T93" s="210">
        <f>SUM(T94:T134)</f>
        <v>0.17250000000000001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1" t="s">
        <v>80</v>
      </c>
      <c r="AT93" s="212" t="s">
        <v>72</v>
      </c>
      <c r="AU93" s="212" t="s">
        <v>80</v>
      </c>
      <c r="AY93" s="211" t="s">
        <v>233</v>
      </c>
      <c r="BK93" s="213">
        <f>SUM(BK94:BK134)</f>
        <v>0</v>
      </c>
    </row>
    <row r="94" s="2" customFormat="1" ht="44.25" customHeight="1">
      <c r="A94" s="41"/>
      <c r="B94" s="42"/>
      <c r="C94" s="216" t="s">
        <v>80</v>
      </c>
      <c r="D94" s="216" t="s">
        <v>235</v>
      </c>
      <c r="E94" s="217" t="s">
        <v>325</v>
      </c>
      <c r="F94" s="218" t="s">
        <v>326</v>
      </c>
      <c r="G94" s="219" t="s">
        <v>238</v>
      </c>
      <c r="H94" s="220">
        <v>1.5</v>
      </c>
      <c r="I94" s="221"/>
      <c r="J94" s="222">
        <f>ROUND(I94*H94,2)</f>
        <v>0</v>
      </c>
      <c r="K94" s="218" t="s">
        <v>239</v>
      </c>
      <c r="L94" s="47"/>
      <c r="M94" s="223" t="s">
        <v>21</v>
      </c>
      <c r="N94" s="224" t="s">
        <v>45</v>
      </c>
      <c r="O94" s="87"/>
      <c r="P94" s="225">
        <f>O94*H94</f>
        <v>0</v>
      </c>
      <c r="Q94" s="225">
        <v>4.0000000000000003E-05</v>
      </c>
      <c r="R94" s="225">
        <f>Q94*H94</f>
        <v>6.0000000000000008E-05</v>
      </c>
      <c r="S94" s="225">
        <v>0.11500000000000001</v>
      </c>
      <c r="T94" s="226">
        <f>S94*H94</f>
        <v>0.17250000000000001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240</v>
      </c>
      <c r="AT94" s="227" t="s">
        <v>235</v>
      </c>
      <c r="AU94" s="227" t="s">
        <v>86</v>
      </c>
      <c r="AY94" s="20" t="s">
        <v>233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86</v>
      </c>
      <c r="BK94" s="228">
        <f>ROUND(I94*H94,2)</f>
        <v>0</v>
      </c>
      <c r="BL94" s="20" t="s">
        <v>240</v>
      </c>
      <c r="BM94" s="227" t="s">
        <v>327</v>
      </c>
    </row>
    <row r="95" s="2" customFormat="1">
      <c r="A95" s="41"/>
      <c r="B95" s="42"/>
      <c r="C95" s="43"/>
      <c r="D95" s="229" t="s">
        <v>242</v>
      </c>
      <c r="E95" s="43"/>
      <c r="F95" s="230" t="s">
        <v>328</v>
      </c>
      <c r="G95" s="43"/>
      <c r="H95" s="43"/>
      <c r="I95" s="231"/>
      <c r="J95" s="43"/>
      <c r="K95" s="43"/>
      <c r="L95" s="47"/>
      <c r="M95" s="232"/>
      <c r="N95" s="233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242</v>
      </c>
      <c r="AU95" s="20" t="s">
        <v>86</v>
      </c>
    </row>
    <row r="96" s="14" customFormat="1">
      <c r="A96" s="14"/>
      <c r="B96" s="245"/>
      <c r="C96" s="246"/>
      <c r="D96" s="236" t="s">
        <v>244</v>
      </c>
      <c r="E96" s="247" t="s">
        <v>21</v>
      </c>
      <c r="F96" s="248" t="s">
        <v>329</v>
      </c>
      <c r="G96" s="246"/>
      <c r="H96" s="249">
        <v>1.5</v>
      </c>
      <c r="I96" s="250"/>
      <c r="J96" s="246"/>
      <c r="K96" s="246"/>
      <c r="L96" s="251"/>
      <c r="M96" s="252"/>
      <c r="N96" s="253"/>
      <c r="O96" s="253"/>
      <c r="P96" s="253"/>
      <c r="Q96" s="253"/>
      <c r="R96" s="253"/>
      <c r="S96" s="253"/>
      <c r="T96" s="25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5" t="s">
        <v>244</v>
      </c>
      <c r="AU96" s="255" t="s">
        <v>86</v>
      </c>
      <c r="AV96" s="14" t="s">
        <v>86</v>
      </c>
      <c r="AW96" s="14" t="s">
        <v>33</v>
      </c>
      <c r="AX96" s="14" t="s">
        <v>80</v>
      </c>
      <c r="AY96" s="255" t="s">
        <v>233</v>
      </c>
    </row>
    <row r="97" s="2" customFormat="1" ht="90" customHeight="1">
      <c r="A97" s="41"/>
      <c r="B97" s="42"/>
      <c r="C97" s="216" t="s">
        <v>86</v>
      </c>
      <c r="D97" s="216" t="s">
        <v>235</v>
      </c>
      <c r="E97" s="217" t="s">
        <v>330</v>
      </c>
      <c r="F97" s="218" t="s">
        <v>331</v>
      </c>
      <c r="G97" s="219" t="s">
        <v>332</v>
      </c>
      <c r="H97" s="220">
        <v>2</v>
      </c>
      <c r="I97" s="221"/>
      <c r="J97" s="222">
        <f>ROUND(I97*H97,2)</f>
        <v>0</v>
      </c>
      <c r="K97" s="218" t="s">
        <v>239</v>
      </c>
      <c r="L97" s="47"/>
      <c r="M97" s="223" t="s">
        <v>21</v>
      </c>
      <c r="N97" s="224" t="s">
        <v>45</v>
      </c>
      <c r="O97" s="87"/>
      <c r="P97" s="225">
        <f>O97*H97</f>
        <v>0</v>
      </c>
      <c r="Q97" s="225">
        <v>0.036900000000000002</v>
      </c>
      <c r="R97" s="225">
        <f>Q97*H97</f>
        <v>0.073800000000000004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240</v>
      </c>
      <c r="AT97" s="227" t="s">
        <v>235</v>
      </c>
      <c r="AU97" s="227" t="s">
        <v>86</v>
      </c>
      <c r="AY97" s="20" t="s">
        <v>233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86</v>
      </c>
      <c r="BK97" s="228">
        <f>ROUND(I97*H97,2)</f>
        <v>0</v>
      </c>
      <c r="BL97" s="20" t="s">
        <v>240</v>
      </c>
      <c r="BM97" s="227" t="s">
        <v>333</v>
      </c>
    </row>
    <row r="98" s="2" customFormat="1">
      <c r="A98" s="41"/>
      <c r="B98" s="42"/>
      <c r="C98" s="43"/>
      <c r="D98" s="229" t="s">
        <v>242</v>
      </c>
      <c r="E98" s="43"/>
      <c r="F98" s="230" t="s">
        <v>334</v>
      </c>
      <c r="G98" s="43"/>
      <c r="H98" s="43"/>
      <c r="I98" s="231"/>
      <c r="J98" s="43"/>
      <c r="K98" s="43"/>
      <c r="L98" s="47"/>
      <c r="M98" s="232"/>
      <c r="N98" s="233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242</v>
      </c>
      <c r="AU98" s="20" t="s">
        <v>86</v>
      </c>
    </row>
    <row r="99" s="2" customFormat="1" ht="44.25" customHeight="1">
      <c r="A99" s="41"/>
      <c r="B99" s="42"/>
      <c r="C99" s="216" t="s">
        <v>117</v>
      </c>
      <c r="D99" s="216" t="s">
        <v>235</v>
      </c>
      <c r="E99" s="217" t="s">
        <v>335</v>
      </c>
      <c r="F99" s="218" t="s">
        <v>336</v>
      </c>
      <c r="G99" s="219" t="s">
        <v>250</v>
      </c>
      <c r="H99" s="220">
        <v>12.708</v>
      </c>
      <c r="I99" s="221"/>
      <c r="J99" s="222">
        <f>ROUND(I99*H99,2)</f>
        <v>0</v>
      </c>
      <c r="K99" s="218" t="s">
        <v>239</v>
      </c>
      <c r="L99" s="47"/>
      <c r="M99" s="223" t="s">
        <v>21</v>
      </c>
      <c r="N99" s="224" t="s">
        <v>45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240</v>
      </c>
      <c r="AT99" s="227" t="s">
        <v>235</v>
      </c>
      <c r="AU99" s="227" t="s">
        <v>86</v>
      </c>
      <c r="AY99" s="20" t="s">
        <v>233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86</v>
      </c>
      <c r="BK99" s="228">
        <f>ROUND(I99*H99,2)</f>
        <v>0</v>
      </c>
      <c r="BL99" s="20" t="s">
        <v>240</v>
      </c>
      <c r="BM99" s="227" t="s">
        <v>337</v>
      </c>
    </row>
    <row r="100" s="2" customFormat="1">
      <c r="A100" s="41"/>
      <c r="B100" s="42"/>
      <c r="C100" s="43"/>
      <c r="D100" s="229" t="s">
        <v>242</v>
      </c>
      <c r="E100" s="43"/>
      <c r="F100" s="230" t="s">
        <v>338</v>
      </c>
      <c r="G100" s="43"/>
      <c r="H100" s="43"/>
      <c r="I100" s="231"/>
      <c r="J100" s="43"/>
      <c r="K100" s="43"/>
      <c r="L100" s="47"/>
      <c r="M100" s="232"/>
      <c r="N100" s="233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242</v>
      </c>
      <c r="AU100" s="20" t="s">
        <v>86</v>
      </c>
    </row>
    <row r="101" s="14" customFormat="1">
      <c r="A101" s="14"/>
      <c r="B101" s="245"/>
      <c r="C101" s="246"/>
      <c r="D101" s="236" t="s">
        <v>244</v>
      </c>
      <c r="E101" s="247" t="s">
        <v>21</v>
      </c>
      <c r="F101" s="248" t="s">
        <v>339</v>
      </c>
      <c r="G101" s="246"/>
      <c r="H101" s="249">
        <v>12.708</v>
      </c>
      <c r="I101" s="250"/>
      <c r="J101" s="246"/>
      <c r="K101" s="246"/>
      <c r="L101" s="251"/>
      <c r="M101" s="252"/>
      <c r="N101" s="253"/>
      <c r="O101" s="253"/>
      <c r="P101" s="253"/>
      <c r="Q101" s="253"/>
      <c r="R101" s="253"/>
      <c r="S101" s="253"/>
      <c r="T101" s="25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5" t="s">
        <v>244</v>
      </c>
      <c r="AU101" s="255" t="s">
        <v>86</v>
      </c>
      <c r="AV101" s="14" t="s">
        <v>86</v>
      </c>
      <c r="AW101" s="14" t="s">
        <v>33</v>
      </c>
      <c r="AX101" s="14" t="s">
        <v>80</v>
      </c>
      <c r="AY101" s="255" t="s">
        <v>233</v>
      </c>
    </row>
    <row r="102" s="2" customFormat="1" ht="49.05" customHeight="1">
      <c r="A102" s="41"/>
      <c r="B102" s="42"/>
      <c r="C102" s="216" t="s">
        <v>240</v>
      </c>
      <c r="D102" s="216" t="s">
        <v>235</v>
      </c>
      <c r="E102" s="217" t="s">
        <v>340</v>
      </c>
      <c r="F102" s="218" t="s">
        <v>341</v>
      </c>
      <c r="G102" s="219" t="s">
        <v>250</v>
      </c>
      <c r="H102" s="220">
        <v>2.04</v>
      </c>
      <c r="I102" s="221"/>
      <c r="J102" s="222">
        <f>ROUND(I102*H102,2)</f>
        <v>0</v>
      </c>
      <c r="K102" s="218" t="s">
        <v>342</v>
      </c>
      <c r="L102" s="47"/>
      <c r="M102" s="223" t="s">
        <v>21</v>
      </c>
      <c r="N102" s="224" t="s">
        <v>45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240</v>
      </c>
      <c r="AT102" s="227" t="s">
        <v>235</v>
      </c>
      <c r="AU102" s="227" t="s">
        <v>86</v>
      </c>
      <c r="AY102" s="20" t="s">
        <v>233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86</v>
      </c>
      <c r="BK102" s="228">
        <f>ROUND(I102*H102,2)</f>
        <v>0</v>
      </c>
      <c r="BL102" s="20" t="s">
        <v>240</v>
      </c>
      <c r="BM102" s="227" t="s">
        <v>343</v>
      </c>
    </row>
    <row r="103" s="14" customFormat="1">
      <c r="A103" s="14"/>
      <c r="B103" s="245"/>
      <c r="C103" s="246"/>
      <c r="D103" s="236" t="s">
        <v>244</v>
      </c>
      <c r="E103" s="247" t="s">
        <v>21</v>
      </c>
      <c r="F103" s="248" t="s">
        <v>344</v>
      </c>
      <c r="G103" s="246"/>
      <c r="H103" s="249">
        <v>2.04</v>
      </c>
      <c r="I103" s="250"/>
      <c r="J103" s="246"/>
      <c r="K103" s="246"/>
      <c r="L103" s="251"/>
      <c r="M103" s="252"/>
      <c r="N103" s="253"/>
      <c r="O103" s="253"/>
      <c r="P103" s="253"/>
      <c r="Q103" s="253"/>
      <c r="R103" s="253"/>
      <c r="S103" s="253"/>
      <c r="T103" s="25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5" t="s">
        <v>244</v>
      </c>
      <c r="AU103" s="255" t="s">
        <v>86</v>
      </c>
      <c r="AV103" s="14" t="s">
        <v>86</v>
      </c>
      <c r="AW103" s="14" t="s">
        <v>33</v>
      </c>
      <c r="AX103" s="14" t="s">
        <v>80</v>
      </c>
      <c r="AY103" s="255" t="s">
        <v>233</v>
      </c>
    </row>
    <row r="104" s="2" customFormat="1" ht="44.25" customHeight="1">
      <c r="A104" s="41"/>
      <c r="B104" s="42"/>
      <c r="C104" s="216" t="s">
        <v>270</v>
      </c>
      <c r="D104" s="216" t="s">
        <v>235</v>
      </c>
      <c r="E104" s="217" t="s">
        <v>345</v>
      </c>
      <c r="F104" s="218" t="s">
        <v>346</v>
      </c>
      <c r="G104" s="219" t="s">
        <v>250</v>
      </c>
      <c r="H104" s="220">
        <v>19.622</v>
      </c>
      <c r="I104" s="221"/>
      <c r="J104" s="222">
        <f>ROUND(I104*H104,2)</f>
        <v>0</v>
      </c>
      <c r="K104" s="218" t="s">
        <v>239</v>
      </c>
      <c r="L104" s="47"/>
      <c r="M104" s="223" t="s">
        <v>21</v>
      </c>
      <c r="N104" s="224" t="s">
        <v>45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240</v>
      </c>
      <c r="AT104" s="227" t="s">
        <v>235</v>
      </c>
      <c r="AU104" s="227" t="s">
        <v>86</v>
      </c>
      <c r="AY104" s="20" t="s">
        <v>233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86</v>
      </c>
      <c r="BK104" s="228">
        <f>ROUND(I104*H104,2)</f>
        <v>0</v>
      </c>
      <c r="BL104" s="20" t="s">
        <v>240</v>
      </c>
      <c r="BM104" s="227" t="s">
        <v>347</v>
      </c>
    </row>
    <row r="105" s="2" customFormat="1">
      <c r="A105" s="41"/>
      <c r="B105" s="42"/>
      <c r="C105" s="43"/>
      <c r="D105" s="229" t="s">
        <v>242</v>
      </c>
      <c r="E105" s="43"/>
      <c r="F105" s="230" t="s">
        <v>348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242</v>
      </c>
      <c r="AU105" s="20" t="s">
        <v>86</v>
      </c>
    </row>
    <row r="106" s="14" customFormat="1">
      <c r="A106" s="14"/>
      <c r="B106" s="245"/>
      <c r="C106" s="246"/>
      <c r="D106" s="236" t="s">
        <v>244</v>
      </c>
      <c r="E106" s="247" t="s">
        <v>21</v>
      </c>
      <c r="F106" s="248" t="s">
        <v>349</v>
      </c>
      <c r="G106" s="246"/>
      <c r="H106" s="249">
        <v>10.662000000000001</v>
      </c>
      <c r="I106" s="250"/>
      <c r="J106" s="246"/>
      <c r="K106" s="246"/>
      <c r="L106" s="251"/>
      <c r="M106" s="252"/>
      <c r="N106" s="253"/>
      <c r="O106" s="253"/>
      <c r="P106" s="253"/>
      <c r="Q106" s="253"/>
      <c r="R106" s="253"/>
      <c r="S106" s="253"/>
      <c r="T106" s="25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5" t="s">
        <v>244</v>
      </c>
      <c r="AU106" s="255" t="s">
        <v>86</v>
      </c>
      <c r="AV106" s="14" t="s">
        <v>86</v>
      </c>
      <c r="AW106" s="14" t="s">
        <v>33</v>
      </c>
      <c r="AX106" s="14" t="s">
        <v>73</v>
      </c>
      <c r="AY106" s="255" t="s">
        <v>233</v>
      </c>
    </row>
    <row r="107" s="14" customFormat="1">
      <c r="A107" s="14"/>
      <c r="B107" s="245"/>
      <c r="C107" s="246"/>
      <c r="D107" s="236" t="s">
        <v>244</v>
      </c>
      <c r="E107" s="247" t="s">
        <v>21</v>
      </c>
      <c r="F107" s="248" t="s">
        <v>350</v>
      </c>
      <c r="G107" s="246"/>
      <c r="H107" s="249">
        <v>8.9600000000000009</v>
      </c>
      <c r="I107" s="250"/>
      <c r="J107" s="246"/>
      <c r="K107" s="246"/>
      <c r="L107" s="251"/>
      <c r="M107" s="252"/>
      <c r="N107" s="253"/>
      <c r="O107" s="253"/>
      <c r="P107" s="253"/>
      <c r="Q107" s="253"/>
      <c r="R107" s="253"/>
      <c r="S107" s="253"/>
      <c r="T107" s="25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5" t="s">
        <v>244</v>
      </c>
      <c r="AU107" s="255" t="s">
        <v>86</v>
      </c>
      <c r="AV107" s="14" t="s">
        <v>86</v>
      </c>
      <c r="AW107" s="14" t="s">
        <v>33</v>
      </c>
      <c r="AX107" s="14" t="s">
        <v>73</v>
      </c>
      <c r="AY107" s="255" t="s">
        <v>233</v>
      </c>
    </row>
    <row r="108" s="15" customFormat="1">
      <c r="A108" s="15"/>
      <c r="B108" s="256"/>
      <c r="C108" s="257"/>
      <c r="D108" s="236" t="s">
        <v>244</v>
      </c>
      <c r="E108" s="258" t="s">
        <v>21</v>
      </c>
      <c r="F108" s="259" t="s">
        <v>247</v>
      </c>
      <c r="G108" s="257"/>
      <c r="H108" s="260">
        <v>19.622</v>
      </c>
      <c r="I108" s="261"/>
      <c r="J108" s="257"/>
      <c r="K108" s="257"/>
      <c r="L108" s="262"/>
      <c r="M108" s="263"/>
      <c r="N108" s="264"/>
      <c r="O108" s="264"/>
      <c r="P108" s="264"/>
      <c r="Q108" s="264"/>
      <c r="R108" s="264"/>
      <c r="S108" s="264"/>
      <c r="T108" s="26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6" t="s">
        <v>244</v>
      </c>
      <c r="AU108" s="266" t="s">
        <v>86</v>
      </c>
      <c r="AV108" s="15" t="s">
        <v>240</v>
      </c>
      <c r="AW108" s="15" t="s">
        <v>33</v>
      </c>
      <c r="AX108" s="15" t="s">
        <v>80</v>
      </c>
      <c r="AY108" s="266" t="s">
        <v>233</v>
      </c>
    </row>
    <row r="109" s="2" customFormat="1" ht="44.25" customHeight="1">
      <c r="A109" s="41"/>
      <c r="B109" s="42"/>
      <c r="C109" s="216" t="s">
        <v>276</v>
      </c>
      <c r="D109" s="216" t="s">
        <v>235</v>
      </c>
      <c r="E109" s="217" t="s">
        <v>351</v>
      </c>
      <c r="F109" s="218" t="s">
        <v>352</v>
      </c>
      <c r="G109" s="219" t="s">
        <v>238</v>
      </c>
      <c r="H109" s="220">
        <v>12</v>
      </c>
      <c r="I109" s="221"/>
      <c r="J109" s="222">
        <f>ROUND(I109*H109,2)</f>
        <v>0</v>
      </c>
      <c r="K109" s="218" t="s">
        <v>239</v>
      </c>
      <c r="L109" s="47"/>
      <c r="M109" s="223" t="s">
        <v>21</v>
      </c>
      <c r="N109" s="224" t="s">
        <v>45</v>
      </c>
      <c r="O109" s="87"/>
      <c r="P109" s="225">
        <f>O109*H109</f>
        <v>0</v>
      </c>
      <c r="Q109" s="225">
        <v>0.0030000000000000001</v>
      </c>
      <c r="R109" s="225">
        <f>Q109*H109</f>
        <v>0.036000000000000004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240</v>
      </c>
      <c r="AT109" s="227" t="s">
        <v>235</v>
      </c>
      <c r="AU109" s="227" t="s">
        <v>86</v>
      </c>
      <c r="AY109" s="20" t="s">
        <v>233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86</v>
      </c>
      <c r="BK109" s="228">
        <f>ROUND(I109*H109,2)</f>
        <v>0</v>
      </c>
      <c r="BL109" s="20" t="s">
        <v>240</v>
      </c>
      <c r="BM109" s="227" t="s">
        <v>353</v>
      </c>
    </row>
    <row r="110" s="2" customFormat="1">
      <c r="A110" s="41"/>
      <c r="B110" s="42"/>
      <c r="C110" s="43"/>
      <c r="D110" s="229" t="s">
        <v>242</v>
      </c>
      <c r="E110" s="43"/>
      <c r="F110" s="230" t="s">
        <v>354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242</v>
      </c>
      <c r="AU110" s="20" t="s">
        <v>86</v>
      </c>
    </row>
    <row r="111" s="14" customFormat="1">
      <c r="A111" s="14"/>
      <c r="B111" s="245"/>
      <c r="C111" s="246"/>
      <c r="D111" s="236" t="s">
        <v>244</v>
      </c>
      <c r="E111" s="247" t="s">
        <v>21</v>
      </c>
      <c r="F111" s="248" t="s">
        <v>355</v>
      </c>
      <c r="G111" s="246"/>
      <c r="H111" s="249">
        <v>12</v>
      </c>
      <c r="I111" s="250"/>
      <c r="J111" s="246"/>
      <c r="K111" s="246"/>
      <c r="L111" s="251"/>
      <c r="M111" s="252"/>
      <c r="N111" s="253"/>
      <c r="O111" s="253"/>
      <c r="P111" s="253"/>
      <c r="Q111" s="253"/>
      <c r="R111" s="253"/>
      <c r="S111" s="253"/>
      <c r="T111" s="25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5" t="s">
        <v>244</v>
      </c>
      <c r="AU111" s="255" t="s">
        <v>86</v>
      </c>
      <c r="AV111" s="14" t="s">
        <v>86</v>
      </c>
      <c r="AW111" s="14" t="s">
        <v>33</v>
      </c>
      <c r="AX111" s="14" t="s">
        <v>80</v>
      </c>
      <c r="AY111" s="255" t="s">
        <v>233</v>
      </c>
    </row>
    <row r="112" s="2" customFormat="1" ht="49.05" customHeight="1">
      <c r="A112" s="41"/>
      <c r="B112" s="42"/>
      <c r="C112" s="216" t="s">
        <v>284</v>
      </c>
      <c r="D112" s="216" t="s">
        <v>235</v>
      </c>
      <c r="E112" s="217" t="s">
        <v>356</v>
      </c>
      <c r="F112" s="218" t="s">
        <v>357</v>
      </c>
      <c r="G112" s="219" t="s">
        <v>238</v>
      </c>
      <c r="H112" s="220">
        <v>12</v>
      </c>
      <c r="I112" s="221"/>
      <c r="J112" s="222">
        <f>ROUND(I112*H112,2)</f>
        <v>0</v>
      </c>
      <c r="K112" s="218" t="s">
        <v>239</v>
      </c>
      <c r="L112" s="47"/>
      <c r="M112" s="223" t="s">
        <v>21</v>
      </c>
      <c r="N112" s="224" t="s">
        <v>45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240</v>
      </c>
      <c r="AT112" s="227" t="s">
        <v>235</v>
      </c>
      <c r="AU112" s="227" t="s">
        <v>86</v>
      </c>
      <c r="AY112" s="20" t="s">
        <v>233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86</v>
      </c>
      <c r="BK112" s="228">
        <f>ROUND(I112*H112,2)</f>
        <v>0</v>
      </c>
      <c r="BL112" s="20" t="s">
        <v>240</v>
      </c>
      <c r="BM112" s="227" t="s">
        <v>358</v>
      </c>
    </row>
    <row r="113" s="2" customFormat="1">
      <c r="A113" s="41"/>
      <c r="B113" s="42"/>
      <c r="C113" s="43"/>
      <c r="D113" s="229" t="s">
        <v>242</v>
      </c>
      <c r="E113" s="43"/>
      <c r="F113" s="230" t="s">
        <v>359</v>
      </c>
      <c r="G113" s="43"/>
      <c r="H113" s="43"/>
      <c r="I113" s="231"/>
      <c r="J113" s="43"/>
      <c r="K113" s="43"/>
      <c r="L113" s="47"/>
      <c r="M113" s="232"/>
      <c r="N113" s="233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242</v>
      </c>
      <c r="AU113" s="20" t="s">
        <v>86</v>
      </c>
    </row>
    <row r="114" s="2" customFormat="1" ht="24.15" customHeight="1">
      <c r="A114" s="41"/>
      <c r="B114" s="42"/>
      <c r="C114" s="216" t="s">
        <v>289</v>
      </c>
      <c r="D114" s="216" t="s">
        <v>235</v>
      </c>
      <c r="E114" s="217" t="s">
        <v>360</v>
      </c>
      <c r="F114" s="218" t="s">
        <v>361</v>
      </c>
      <c r="G114" s="219" t="s">
        <v>250</v>
      </c>
      <c r="H114" s="220">
        <v>34.369999999999997</v>
      </c>
      <c r="I114" s="221"/>
      <c r="J114" s="222">
        <f>ROUND(I114*H114,2)</f>
        <v>0</v>
      </c>
      <c r="K114" s="218" t="s">
        <v>239</v>
      </c>
      <c r="L114" s="47"/>
      <c r="M114" s="223" t="s">
        <v>21</v>
      </c>
      <c r="N114" s="224" t="s">
        <v>45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240</v>
      </c>
      <c r="AT114" s="227" t="s">
        <v>235</v>
      </c>
      <c r="AU114" s="227" t="s">
        <v>86</v>
      </c>
      <c r="AY114" s="20" t="s">
        <v>233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86</v>
      </c>
      <c r="BK114" s="228">
        <f>ROUND(I114*H114,2)</f>
        <v>0</v>
      </c>
      <c r="BL114" s="20" t="s">
        <v>240</v>
      </c>
      <c r="BM114" s="227" t="s">
        <v>362</v>
      </c>
    </row>
    <row r="115" s="2" customFormat="1">
      <c r="A115" s="41"/>
      <c r="B115" s="42"/>
      <c r="C115" s="43"/>
      <c r="D115" s="229" t="s">
        <v>242</v>
      </c>
      <c r="E115" s="43"/>
      <c r="F115" s="230" t="s">
        <v>363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242</v>
      </c>
      <c r="AU115" s="20" t="s">
        <v>86</v>
      </c>
    </row>
    <row r="116" s="14" customFormat="1">
      <c r="A116" s="14"/>
      <c r="B116" s="245"/>
      <c r="C116" s="246"/>
      <c r="D116" s="236" t="s">
        <v>244</v>
      </c>
      <c r="E116" s="247" t="s">
        <v>21</v>
      </c>
      <c r="F116" s="248" t="s">
        <v>339</v>
      </c>
      <c r="G116" s="246"/>
      <c r="H116" s="249">
        <v>12.708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244</v>
      </c>
      <c r="AU116" s="255" t="s">
        <v>86</v>
      </c>
      <c r="AV116" s="14" t="s">
        <v>86</v>
      </c>
      <c r="AW116" s="14" t="s">
        <v>33</v>
      </c>
      <c r="AX116" s="14" t="s">
        <v>73</v>
      </c>
      <c r="AY116" s="255" t="s">
        <v>233</v>
      </c>
    </row>
    <row r="117" s="14" customFormat="1">
      <c r="A117" s="14"/>
      <c r="B117" s="245"/>
      <c r="C117" s="246"/>
      <c r="D117" s="236" t="s">
        <v>244</v>
      </c>
      <c r="E117" s="247" t="s">
        <v>21</v>
      </c>
      <c r="F117" s="248" t="s">
        <v>344</v>
      </c>
      <c r="G117" s="246"/>
      <c r="H117" s="249">
        <v>2.04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244</v>
      </c>
      <c r="AU117" s="255" t="s">
        <v>86</v>
      </c>
      <c r="AV117" s="14" t="s">
        <v>86</v>
      </c>
      <c r="AW117" s="14" t="s">
        <v>33</v>
      </c>
      <c r="AX117" s="14" t="s">
        <v>73</v>
      </c>
      <c r="AY117" s="255" t="s">
        <v>233</v>
      </c>
    </row>
    <row r="118" s="14" customFormat="1">
      <c r="A118" s="14"/>
      <c r="B118" s="245"/>
      <c r="C118" s="246"/>
      <c r="D118" s="236" t="s">
        <v>244</v>
      </c>
      <c r="E118" s="247" t="s">
        <v>21</v>
      </c>
      <c r="F118" s="248" t="s">
        <v>349</v>
      </c>
      <c r="G118" s="246"/>
      <c r="H118" s="249">
        <v>10.662000000000001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244</v>
      </c>
      <c r="AU118" s="255" t="s">
        <v>86</v>
      </c>
      <c r="AV118" s="14" t="s">
        <v>86</v>
      </c>
      <c r="AW118" s="14" t="s">
        <v>33</v>
      </c>
      <c r="AX118" s="14" t="s">
        <v>73</v>
      </c>
      <c r="AY118" s="255" t="s">
        <v>233</v>
      </c>
    </row>
    <row r="119" s="14" customFormat="1">
      <c r="A119" s="14"/>
      <c r="B119" s="245"/>
      <c r="C119" s="246"/>
      <c r="D119" s="236" t="s">
        <v>244</v>
      </c>
      <c r="E119" s="247" t="s">
        <v>21</v>
      </c>
      <c r="F119" s="248" t="s">
        <v>350</v>
      </c>
      <c r="G119" s="246"/>
      <c r="H119" s="249">
        <v>8.9600000000000009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244</v>
      </c>
      <c r="AU119" s="255" t="s">
        <v>86</v>
      </c>
      <c r="AV119" s="14" t="s">
        <v>86</v>
      </c>
      <c r="AW119" s="14" t="s">
        <v>33</v>
      </c>
      <c r="AX119" s="14" t="s">
        <v>73</v>
      </c>
      <c r="AY119" s="255" t="s">
        <v>233</v>
      </c>
    </row>
    <row r="120" s="15" customFormat="1">
      <c r="A120" s="15"/>
      <c r="B120" s="256"/>
      <c r="C120" s="257"/>
      <c r="D120" s="236" t="s">
        <v>244</v>
      </c>
      <c r="E120" s="258" t="s">
        <v>21</v>
      </c>
      <c r="F120" s="259" t="s">
        <v>247</v>
      </c>
      <c r="G120" s="257"/>
      <c r="H120" s="260">
        <v>34.370000000000005</v>
      </c>
      <c r="I120" s="261"/>
      <c r="J120" s="257"/>
      <c r="K120" s="257"/>
      <c r="L120" s="262"/>
      <c r="M120" s="263"/>
      <c r="N120" s="264"/>
      <c r="O120" s="264"/>
      <c r="P120" s="264"/>
      <c r="Q120" s="264"/>
      <c r="R120" s="264"/>
      <c r="S120" s="264"/>
      <c r="T120" s="26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6" t="s">
        <v>244</v>
      </c>
      <c r="AU120" s="266" t="s">
        <v>86</v>
      </c>
      <c r="AV120" s="15" t="s">
        <v>240</v>
      </c>
      <c r="AW120" s="15" t="s">
        <v>33</v>
      </c>
      <c r="AX120" s="15" t="s">
        <v>80</v>
      </c>
      <c r="AY120" s="266" t="s">
        <v>233</v>
      </c>
    </row>
    <row r="121" s="2" customFormat="1" ht="44.25" customHeight="1">
      <c r="A121" s="41"/>
      <c r="B121" s="42"/>
      <c r="C121" s="216" t="s">
        <v>296</v>
      </c>
      <c r="D121" s="216" t="s">
        <v>235</v>
      </c>
      <c r="E121" s="217" t="s">
        <v>364</v>
      </c>
      <c r="F121" s="218" t="s">
        <v>365</v>
      </c>
      <c r="G121" s="219" t="s">
        <v>279</v>
      </c>
      <c r="H121" s="220">
        <v>10</v>
      </c>
      <c r="I121" s="221"/>
      <c r="J121" s="222">
        <f>ROUND(I121*H121,2)</f>
        <v>0</v>
      </c>
      <c r="K121" s="218" t="s">
        <v>239</v>
      </c>
      <c r="L121" s="47"/>
      <c r="M121" s="223" t="s">
        <v>21</v>
      </c>
      <c r="N121" s="224" t="s">
        <v>45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240</v>
      </c>
      <c r="AT121" s="227" t="s">
        <v>235</v>
      </c>
      <c r="AU121" s="227" t="s">
        <v>86</v>
      </c>
      <c r="AY121" s="20" t="s">
        <v>233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86</v>
      </c>
      <c r="BK121" s="228">
        <f>ROUND(I121*H121,2)</f>
        <v>0</v>
      </c>
      <c r="BL121" s="20" t="s">
        <v>240</v>
      </c>
      <c r="BM121" s="227" t="s">
        <v>366</v>
      </c>
    </row>
    <row r="122" s="2" customFormat="1">
      <c r="A122" s="41"/>
      <c r="B122" s="42"/>
      <c r="C122" s="43"/>
      <c r="D122" s="229" t="s">
        <v>242</v>
      </c>
      <c r="E122" s="43"/>
      <c r="F122" s="230" t="s">
        <v>367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242</v>
      </c>
      <c r="AU122" s="20" t="s">
        <v>86</v>
      </c>
    </row>
    <row r="123" s="14" customFormat="1">
      <c r="A123" s="14"/>
      <c r="B123" s="245"/>
      <c r="C123" s="246"/>
      <c r="D123" s="236" t="s">
        <v>244</v>
      </c>
      <c r="E123" s="247" t="s">
        <v>21</v>
      </c>
      <c r="F123" s="248" t="s">
        <v>368</v>
      </c>
      <c r="G123" s="246"/>
      <c r="H123" s="249">
        <v>10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244</v>
      </c>
      <c r="AU123" s="255" t="s">
        <v>86</v>
      </c>
      <c r="AV123" s="14" t="s">
        <v>86</v>
      </c>
      <c r="AW123" s="14" t="s">
        <v>33</v>
      </c>
      <c r="AX123" s="14" t="s">
        <v>80</v>
      </c>
      <c r="AY123" s="255" t="s">
        <v>233</v>
      </c>
    </row>
    <row r="124" s="2" customFormat="1" ht="44.25" customHeight="1">
      <c r="A124" s="41"/>
      <c r="B124" s="42"/>
      <c r="C124" s="216" t="s">
        <v>302</v>
      </c>
      <c r="D124" s="216" t="s">
        <v>235</v>
      </c>
      <c r="E124" s="217" t="s">
        <v>285</v>
      </c>
      <c r="F124" s="218" t="s">
        <v>286</v>
      </c>
      <c r="G124" s="219" t="s">
        <v>250</v>
      </c>
      <c r="H124" s="220">
        <v>12.708</v>
      </c>
      <c r="I124" s="221"/>
      <c r="J124" s="222">
        <f>ROUND(I124*H124,2)</f>
        <v>0</v>
      </c>
      <c r="K124" s="218" t="s">
        <v>239</v>
      </c>
      <c r="L124" s="47"/>
      <c r="M124" s="223" t="s">
        <v>21</v>
      </c>
      <c r="N124" s="224" t="s">
        <v>45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240</v>
      </c>
      <c r="AT124" s="227" t="s">
        <v>235</v>
      </c>
      <c r="AU124" s="227" t="s">
        <v>86</v>
      </c>
      <c r="AY124" s="20" t="s">
        <v>233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86</v>
      </c>
      <c r="BK124" s="228">
        <f>ROUND(I124*H124,2)</f>
        <v>0</v>
      </c>
      <c r="BL124" s="20" t="s">
        <v>240</v>
      </c>
      <c r="BM124" s="227" t="s">
        <v>369</v>
      </c>
    </row>
    <row r="125" s="2" customFormat="1">
      <c r="A125" s="41"/>
      <c r="B125" s="42"/>
      <c r="C125" s="43"/>
      <c r="D125" s="229" t="s">
        <v>242</v>
      </c>
      <c r="E125" s="43"/>
      <c r="F125" s="230" t="s">
        <v>288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242</v>
      </c>
      <c r="AU125" s="20" t="s">
        <v>86</v>
      </c>
    </row>
    <row r="126" s="14" customFormat="1">
      <c r="A126" s="14"/>
      <c r="B126" s="245"/>
      <c r="C126" s="246"/>
      <c r="D126" s="236" t="s">
        <v>244</v>
      </c>
      <c r="E126" s="247" t="s">
        <v>21</v>
      </c>
      <c r="F126" s="248" t="s">
        <v>339</v>
      </c>
      <c r="G126" s="246"/>
      <c r="H126" s="249">
        <v>12.708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244</v>
      </c>
      <c r="AU126" s="255" t="s">
        <v>86</v>
      </c>
      <c r="AV126" s="14" t="s">
        <v>86</v>
      </c>
      <c r="AW126" s="14" t="s">
        <v>33</v>
      </c>
      <c r="AX126" s="14" t="s">
        <v>80</v>
      </c>
      <c r="AY126" s="255" t="s">
        <v>233</v>
      </c>
    </row>
    <row r="127" s="2" customFormat="1" ht="66.75" customHeight="1">
      <c r="A127" s="41"/>
      <c r="B127" s="42"/>
      <c r="C127" s="216" t="s">
        <v>314</v>
      </c>
      <c r="D127" s="216" t="s">
        <v>235</v>
      </c>
      <c r="E127" s="217" t="s">
        <v>290</v>
      </c>
      <c r="F127" s="218" t="s">
        <v>291</v>
      </c>
      <c r="G127" s="219" t="s">
        <v>250</v>
      </c>
      <c r="H127" s="220">
        <v>21.661999999999999</v>
      </c>
      <c r="I127" s="221"/>
      <c r="J127" s="222">
        <f>ROUND(I127*H127,2)</f>
        <v>0</v>
      </c>
      <c r="K127" s="218" t="s">
        <v>239</v>
      </c>
      <c r="L127" s="47"/>
      <c r="M127" s="223" t="s">
        <v>21</v>
      </c>
      <c r="N127" s="224" t="s">
        <v>45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240</v>
      </c>
      <c r="AT127" s="227" t="s">
        <v>235</v>
      </c>
      <c r="AU127" s="227" t="s">
        <v>86</v>
      </c>
      <c r="AY127" s="20" t="s">
        <v>233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86</v>
      </c>
      <c r="BK127" s="228">
        <f>ROUND(I127*H127,2)</f>
        <v>0</v>
      </c>
      <c r="BL127" s="20" t="s">
        <v>240</v>
      </c>
      <c r="BM127" s="227" t="s">
        <v>370</v>
      </c>
    </row>
    <row r="128" s="2" customFormat="1">
      <c r="A128" s="41"/>
      <c r="B128" s="42"/>
      <c r="C128" s="43"/>
      <c r="D128" s="229" t="s">
        <v>242</v>
      </c>
      <c r="E128" s="43"/>
      <c r="F128" s="230" t="s">
        <v>293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242</v>
      </c>
      <c r="AU128" s="20" t="s">
        <v>86</v>
      </c>
    </row>
    <row r="129" s="14" customFormat="1">
      <c r="A129" s="14"/>
      <c r="B129" s="245"/>
      <c r="C129" s="246"/>
      <c r="D129" s="236" t="s">
        <v>244</v>
      </c>
      <c r="E129" s="247" t="s">
        <v>21</v>
      </c>
      <c r="F129" s="248" t="s">
        <v>344</v>
      </c>
      <c r="G129" s="246"/>
      <c r="H129" s="249">
        <v>2.04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244</v>
      </c>
      <c r="AU129" s="255" t="s">
        <v>86</v>
      </c>
      <c r="AV129" s="14" t="s">
        <v>86</v>
      </c>
      <c r="AW129" s="14" t="s">
        <v>33</v>
      </c>
      <c r="AX129" s="14" t="s">
        <v>73</v>
      </c>
      <c r="AY129" s="255" t="s">
        <v>233</v>
      </c>
    </row>
    <row r="130" s="14" customFormat="1">
      <c r="A130" s="14"/>
      <c r="B130" s="245"/>
      <c r="C130" s="246"/>
      <c r="D130" s="236" t="s">
        <v>244</v>
      </c>
      <c r="E130" s="247" t="s">
        <v>21</v>
      </c>
      <c r="F130" s="248" t="s">
        <v>349</v>
      </c>
      <c r="G130" s="246"/>
      <c r="H130" s="249">
        <v>10.662000000000001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244</v>
      </c>
      <c r="AU130" s="255" t="s">
        <v>86</v>
      </c>
      <c r="AV130" s="14" t="s">
        <v>86</v>
      </c>
      <c r="AW130" s="14" t="s">
        <v>33</v>
      </c>
      <c r="AX130" s="14" t="s">
        <v>73</v>
      </c>
      <c r="AY130" s="255" t="s">
        <v>233</v>
      </c>
    </row>
    <row r="131" s="14" customFormat="1">
      <c r="A131" s="14"/>
      <c r="B131" s="245"/>
      <c r="C131" s="246"/>
      <c r="D131" s="236" t="s">
        <v>244</v>
      </c>
      <c r="E131" s="247" t="s">
        <v>21</v>
      </c>
      <c r="F131" s="248" t="s">
        <v>350</v>
      </c>
      <c r="G131" s="246"/>
      <c r="H131" s="249">
        <v>8.9600000000000009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244</v>
      </c>
      <c r="AU131" s="255" t="s">
        <v>86</v>
      </c>
      <c r="AV131" s="14" t="s">
        <v>86</v>
      </c>
      <c r="AW131" s="14" t="s">
        <v>33</v>
      </c>
      <c r="AX131" s="14" t="s">
        <v>73</v>
      </c>
      <c r="AY131" s="255" t="s">
        <v>233</v>
      </c>
    </row>
    <row r="132" s="15" customFormat="1">
      <c r="A132" s="15"/>
      <c r="B132" s="256"/>
      <c r="C132" s="257"/>
      <c r="D132" s="236" t="s">
        <v>244</v>
      </c>
      <c r="E132" s="258" t="s">
        <v>21</v>
      </c>
      <c r="F132" s="259" t="s">
        <v>247</v>
      </c>
      <c r="G132" s="257"/>
      <c r="H132" s="260">
        <v>21.662000000000003</v>
      </c>
      <c r="I132" s="261"/>
      <c r="J132" s="257"/>
      <c r="K132" s="257"/>
      <c r="L132" s="262"/>
      <c r="M132" s="263"/>
      <c r="N132" s="264"/>
      <c r="O132" s="264"/>
      <c r="P132" s="264"/>
      <c r="Q132" s="264"/>
      <c r="R132" s="264"/>
      <c r="S132" s="264"/>
      <c r="T132" s="26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6" t="s">
        <v>244</v>
      </c>
      <c r="AU132" s="266" t="s">
        <v>86</v>
      </c>
      <c r="AV132" s="15" t="s">
        <v>240</v>
      </c>
      <c r="AW132" s="15" t="s">
        <v>33</v>
      </c>
      <c r="AX132" s="15" t="s">
        <v>80</v>
      </c>
      <c r="AY132" s="266" t="s">
        <v>233</v>
      </c>
    </row>
    <row r="133" s="2" customFormat="1" ht="16.5" customHeight="1">
      <c r="A133" s="41"/>
      <c r="B133" s="42"/>
      <c r="C133" s="267" t="s">
        <v>371</v>
      </c>
      <c r="D133" s="267" t="s">
        <v>297</v>
      </c>
      <c r="E133" s="268" t="s">
        <v>372</v>
      </c>
      <c r="F133" s="269" t="s">
        <v>373</v>
      </c>
      <c r="G133" s="270" t="s">
        <v>279</v>
      </c>
      <c r="H133" s="271">
        <v>43.323999999999998</v>
      </c>
      <c r="I133" s="272"/>
      <c r="J133" s="273">
        <f>ROUND(I133*H133,2)</f>
        <v>0</v>
      </c>
      <c r="K133" s="269" t="s">
        <v>239</v>
      </c>
      <c r="L133" s="274"/>
      <c r="M133" s="275" t="s">
        <v>21</v>
      </c>
      <c r="N133" s="276" t="s">
        <v>45</v>
      </c>
      <c r="O133" s="87"/>
      <c r="P133" s="225">
        <f>O133*H133</f>
        <v>0</v>
      </c>
      <c r="Q133" s="225">
        <v>1</v>
      </c>
      <c r="R133" s="225">
        <f>Q133*H133</f>
        <v>43.323999999999998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289</v>
      </c>
      <c r="AT133" s="227" t="s">
        <v>297</v>
      </c>
      <c r="AU133" s="227" t="s">
        <v>86</v>
      </c>
      <c r="AY133" s="20" t="s">
        <v>233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86</v>
      </c>
      <c r="BK133" s="228">
        <f>ROUND(I133*H133,2)</f>
        <v>0</v>
      </c>
      <c r="BL133" s="20" t="s">
        <v>240</v>
      </c>
      <c r="BM133" s="227" t="s">
        <v>374</v>
      </c>
    </row>
    <row r="134" s="14" customFormat="1">
      <c r="A134" s="14"/>
      <c r="B134" s="245"/>
      <c r="C134" s="246"/>
      <c r="D134" s="236" t="s">
        <v>244</v>
      </c>
      <c r="E134" s="247" t="s">
        <v>21</v>
      </c>
      <c r="F134" s="248" t="s">
        <v>375</v>
      </c>
      <c r="G134" s="246"/>
      <c r="H134" s="249">
        <v>43.323999999999998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244</v>
      </c>
      <c r="AU134" s="255" t="s">
        <v>86</v>
      </c>
      <c r="AV134" s="14" t="s">
        <v>86</v>
      </c>
      <c r="AW134" s="14" t="s">
        <v>33</v>
      </c>
      <c r="AX134" s="14" t="s">
        <v>80</v>
      </c>
      <c r="AY134" s="255" t="s">
        <v>233</v>
      </c>
    </row>
    <row r="135" s="12" customFormat="1" ht="22.8" customHeight="1">
      <c r="A135" s="12"/>
      <c r="B135" s="200"/>
      <c r="C135" s="201"/>
      <c r="D135" s="202" t="s">
        <v>72</v>
      </c>
      <c r="E135" s="214" t="s">
        <v>270</v>
      </c>
      <c r="F135" s="214" t="s">
        <v>376</v>
      </c>
      <c r="G135" s="201"/>
      <c r="H135" s="201"/>
      <c r="I135" s="204"/>
      <c r="J135" s="215">
        <f>BK135</f>
        <v>0</v>
      </c>
      <c r="K135" s="201"/>
      <c r="L135" s="206"/>
      <c r="M135" s="207"/>
      <c r="N135" s="208"/>
      <c r="O135" s="208"/>
      <c r="P135" s="209">
        <f>SUM(P136:P140)</f>
        <v>0</v>
      </c>
      <c r="Q135" s="208"/>
      <c r="R135" s="209">
        <f>SUM(R136:R140)</f>
        <v>1.6911839999999998</v>
      </c>
      <c r="S135" s="208"/>
      <c r="T135" s="210">
        <f>SUM(T136:T140)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11" t="s">
        <v>80</v>
      </c>
      <c r="AT135" s="212" t="s">
        <v>72</v>
      </c>
      <c r="AU135" s="212" t="s">
        <v>80</v>
      </c>
      <c r="AY135" s="211" t="s">
        <v>233</v>
      </c>
      <c r="BK135" s="213">
        <f>SUM(BK136:BK140)</f>
        <v>0</v>
      </c>
    </row>
    <row r="136" s="2" customFormat="1" ht="37.8" customHeight="1">
      <c r="A136" s="41"/>
      <c r="B136" s="42"/>
      <c r="C136" s="216" t="s">
        <v>377</v>
      </c>
      <c r="D136" s="216" t="s">
        <v>235</v>
      </c>
      <c r="E136" s="217" t="s">
        <v>378</v>
      </c>
      <c r="F136" s="218" t="s">
        <v>379</v>
      </c>
      <c r="G136" s="219" t="s">
        <v>238</v>
      </c>
      <c r="H136" s="220">
        <v>2.3999999999999999</v>
      </c>
      <c r="I136" s="221"/>
      <c r="J136" s="222">
        <f>ROUND(I136*H136,2)</f>
        <v>0</v>
      </c>
      <c r="K136" s="218" t="s">
        <v>239</v>
      </c>
      <c r="L136" s="47"/>
      <c r="M136" s="223" t="s">
        <v>21</v>
      </c>
      <c r="N136" s="224" t="s">
        <v>45</v>
      </c>
      <c r="O136" s="87"/>
      <c r="P136" s="225">
        <f>O136*H136</f>
        <v>0</v>
      </c>
      <c r="Q136" s="225">
        <v>0.57499999999999996</v>
      </c>
      <c r="R136" s="225">
        <f>Q136*H136</f>
        <v>1.3799999999999999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240</v>
      </c>
      <c r="AT136" s="227" t="s">
        <v>235</v>
      </c>
      <c r="AU136" s="227" t="s">
        <v>86</v>
      </c>
      <c r="AY136" s="20" t="s">
        <v>233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86</v>
      </c>
      <c r="BK136" s="228">
        <f>ROUND(I136*H136,2)</f>
        <v>0</v>
      </c>
      <c r="BL136" s="20" t="s">
        <v>240</v>
      </c>
      <c r="BM136" s="227" t="s">
        <v>380</v>
      </c>
    </row>
    <row r="137" s="2" customFormat="1">
      <c r="A137" s="41"/>
      <c r="B137" s="42"/>
      <c r="C137" s="43"/>
      <c r="D137" s="229" t="s">
        <v>242</v>
      </c>
      <c r="E137" s="43"/>
      <c r="F137" s="230" t="s">
        <v>381</v>
      </c>
      <c r="G137" s="43"/>
      <c r="H137" s="43"/>
      <c r="I137" s="231"/>
      <c r="J137" s="43"/>
      <c r="K137" s="43"/>
      <c r="L137" s="47"/>
      <c r="M137" s="232"/>
      <c r="N137" s="233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242</v>
      </c>
      <c r="AU137" s="20" t="s">
        <v>86</v>
      </c>
    </row>
    <row r="138" s="14" customFormat="1">
      <c r="A138" s="14"/>
      <c r="B138" s="245"/>
      <c r="C138" s="246"/>
      <c r="D138" s="236" t="s">
        <v>244</v>
      </c>
      <c r="E138" s="247" t="s">
        <v>21</v>
      </c>
      <c r="F138" s="248" t="s">
        <v>382</v>
      </c>
      <c r="G138" s="246"/>
      <c r="H138" s="249">
        <v>2.3999999999999999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244</v>
      </c>
      <c r="AU138" s="255" t="s">
        <v>86</v>
      </c>
      <c r="AV138" s="14" t="s">
        <v>86</v>
      </c>
      <c r="AW138" s="14" t="s">
        <v>33</v>
      </c>
      <c r="AX138" s="14" t="s">
        <v>80</v>
      </c>
      <c r="AY138" s="255" t="s">
        <v>233</v>
      </c>
    </row>
    <row r="139" s="2" customFormat="1" ht="44.25" customHeight="1">
      <c r="A139" s="41"/>
      <c r="B139" s="42"/>
      <c r="C139" s="216" t="s">
        <v>383</v>
      </c>
      <c r="D139" s="216" t="s">
        <v>235</v>
      </c>
      <c r="E139" s="217" t="s">
        <v>384</v>
      </c>
      <c r="F139" s="218" t="s">
        <v>385</v>
      </c>
      <c r="G139" s="219" t="s">
        <v>238</v>
      </c>
      <c r="H139" s="220">
        <v>2.3999999999999999</v>
      </c>
      <c r="I139" s="221"/>
      <c r="J139" s="222">
        <f>ROUND(I139*H139,2)</f>
        <v>0</v>
      </c>
      <c r="K139" s="218" t="s">
        <v>239</v>
      </c>
      <c r="L139" s="47"/>
      <c r="M139" s="223" t="s">
        <v>21</v>
      </c>
      <c r="N139" s="224" t="s">
        <v>45</v>
      </c>
      <c r="O139" s="87"/>
      <c r="P139" s="225">
        <f>O139*H139</f>
        <v>0</v>
      </c>
      <c r="Q139" s="225">
        <v>0.12966</v>
      </c>
      <c r="R139" s="225">
        <f>Q139*H139</f>
        <v>0.31118399999999996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240</v>
      </c>
      <c r="AT139" s="227" t="s">
        <v>235</v>
      </c>
      <c r="AU139" s="227" t="s">
        <v>86</v>
      </c>
      <c r="AY139" s="20" t="s">
        <v>233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86</v>
      </c>
      <c r="BK139" s="228">
        <f>ROUND(I139*H139,2)</f>
        <v>0</v>
      </c>
      <c r="BL139" s="20" t="s">
        <v>240</v>
      </c>
      <c r="BM139" s="227" t="s">
        <v>386</v>
      </c>
    </row>
    <row r="140" s="2" customFormat="1">
      <c r="A140" s="41"/>
      <c r="B140" s="42"/>
      <c r="C140" s="43"/>
      <c r="D140" s="229" t="s">
        <v>242</v>
      </c>
      <c r="E140" s="43"/>
      <c r="F140" s="230" t="s">
        <v>387</v>
      </c>
      <c r="G140" s="43"/>
      <c r="H140" s="43"/>
      <c r="I140" s="231"/>
      <c r="J140" s="43"/>
      <c r="K140" s="43"/>
      <c r="L140" s="47"/>
      <c r="M140" s="232"/>
      <c r="N140" s="233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242</v>
      </c>
      <c r="AU140" s="20" t="s">
        <v>86</v>
      </c>
    </row>
    <row r="141" s="12" customFormat="1" ht="22.8" customHeight="1">
      <c r="A141" s="12"/>
      <c r="B141" s="200"/>
      <c r="C141" s="201"/>
      <c r="D141" s="202" t="s">
        <v>72</v>
      </c>
      <c r="E141" s="214" t="s">
        <v>289</v>
      </c>
      <c r="F141" s="214" t="s">
        <v>388</v>
      </c>
      <c r="G141" s="201"/>
      <c r="H141" s="201"/>
      <c r="I141" s="204"/>
      <c r="J141" s="215">
        <f>BK141</f>
        <v>0</v>
      </c>
      <c r="K141" s="201"/>
      <c r="L141" s="206"/>
      <c r="M141" s="207"/>
      <c r="N141" s="208"/>
      <c r="O141" s="208"/>
      <c r="P141" s="209">
        <f>SUM(P142:P169)</f>
        <v>0</v>
      </c>
      <c r="Q141" s="208"/>
      <c r="R141" s="209">
        <f>SUM(R142:R169)</f>
        <v>0.57267440000000003</v>
      </c>
      <c r="S141" s="208"/>
      <c r="T141" s="210">
        <f>SUM(T142:T169)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11" t="s">
        <v>80</v>
      </c>
      <c r="AT141" s="212" t="s">
        <v>72</v>
      </c>
      <c r="AU141" s="212" t="s">
        <v>80</v>
      </c>
      <c r="AY141" s="211" t="s">
        <v>233</v>
      </c>
      <c r="BK141" s="213">
        <f>SUM(BK142:BK169)</f>
        <v>0</v>
      </c>
    </row>
    <row r="142" s="2" customFormat="1" ht="37.8" customHeight="1">
      <c r="A142" s="41"/>
      <c r="B142" s="42"/>
      <c r="C142" s="216" t="s">
        <v>8</v>
      </c>
      <c r="D142" s="216" t="s">
        <v>235</v>
      </c>
      <c r="E142" s="217" t="s">
        <v>389</v>
      </c>
      <c r="F142" s="218" t="s">
        <v>390</v>
      </c>
      <c r="G142" s="219" t="s">
        <v>332</v>
      </c>
      <c r="H142" s="220">
        <v>16</v>
      </c>
      <c r="I142" s="221"/>
      <c r="J142" s="222">
        <f>ROUND(I142*H142,2)</f>
        <v>0</v>
      </c>
      <c r="K142" s="218" t="s">
        <v>239</v>
      </c>
      <c r="L142" s="47"/>
      <c r="M142" s="223" t="s">
        <v>21</v>
      </c>
      <c r="N142" s="224" t="s">
        <v>45</v>
      </c>
      <c r="O142" s="87"/>
      <c r="P142" s="225">
        <f>O142*H142</f>
        <v>0</v>
      </c>
      <c r="Q142" s="225">
        <v>0</v>
      </c>
      <c r="R142" s="225">
        <f>Q142*H142</f>
        <v>0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240</v>
      </c>
      <c r="AT142" s="227" t="s">
        <v>235</v>
      </c>
      <c r="AU142" s="227" t="s">
        <v>86</v>
      </c>
      <c r="AY142" s="20" t="s">
        <v>233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86</v>
      </c>
      <c r="BK142" s="228">
        <f>ROUND(I142*H142,2)</f>
        <v>0</v>
      </c>
      <c r="BL142" s="20" t="s">
        <v>240</v>
      </c>
      <c r="BM142" s="227" t="s">
        <v>391</v>
      </c>
    </row>
    <row r="143" s="2" customFormat="1">
      <c r="A143" s="41"/>
      <c r="B143" s="42"/>
      <c r="C143" s="43"/>
      <c r="D143" s="229" t="s">
        <v>242</v>
      </c>
      <c r="E143" s="43"/>
      <c r="F143" s="230" t="s">
        <v>392</v>
      </c>
      <c r="G143" s="43"/>
      <c r="H143" s="43"/>
      <c r="I143" s="231"/>
      <c r="J143" s="43"/>
      <c r="K143" s="43"/>
      <c r="L143" s="47"/>
      <c r="M143" s="232"/>
      <c r="N143" s="233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242</v>
      </c>
      <c r="AU143" s="20" t="s">
        <v>86</v>
      </c>
    </row>
    <row r="144" s="14" customFormat="1">
      <c r="A144" s="14"/>
      <c r="B144" s="245"/>
      <c r="C144" s="246"/>
      <c r="D144" s="236" t="s">
        <v>244</v>
      </c>
      <c r="E144" s="247" t="s">
        <v>21</v>
      </c>
      <c r="F144" s="248" t="s">
        <v>393</v>
      </c>
      <c r="G144" s="246"/>
      <c r="H144" s="249">
        <v>16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244</v>
      </c>
      <c r="AU144" s="255" t="s">
        <v>86</v>
      </c>
      <c r="AV144" s="14" t="s">
        <v>86</v>
      </c>
      <c r="AW144" s="14" t="s">
        <v>33</v>
      </c>
      <c r="AX144" s="14" t="s">
        <v>80</v>
      </c>
      <c r="AY144" s="255" t="s">
        <v>233</v>
      </c>
    </row>
    <row r="145" s="2" customFormat="1" ht="21.75" customHeight="1">
      <c r="A145" s="41"/>
      <c r="B145" s="42"/>
      <c r="C145" s="267" t="s">
        <v>394</v>
      </c>
      <c r="D145" s="267" t="s">
        <v>297</v>
      </c>
      <c r="E145" s="268" t="s">
        <v>395</v>
      </c>
      <c r="F145" s="269" t="s">
        <v>396</v>
      </c>
      <c r="G145" s="270" t="s">
        <v>332</v>
      </c>
      <c r="H145" s="271">
        <v>16.239999999999998</v>
      </c>
      <c r="I145" s="272"/>
      <c r="J145" s="273">
        <f>ROUND(I145*H145,2)</f>
        <v>0</v>
      </c>
      <c r="K145" s="269" t="s">
        <v>239</v>
      </c>
      <c r="L145" s="274"/>
      <c r="M145" s="275" t="s">
        <v>21</v>
      </c>
      <c r="N145" s="276" t="s">
        <v>45</v>
      </c>
      <c r="O145" s="87"/>
      <c r="P145" s="225">
        <f>O145*H145</f>
        <v>0</v>
      </c>
      <c r="Q145" s="225">
        <v>0.00106</v>
      </c>
      <c r="R145" s="225">
        <f>Q145*H145</f>
        <v>0.017214399999999998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289</v>
      </c>
      <c r="AT145" s="227" t="s">
        <v>297</v>
      </c>
      <c r="AU145" s="227" t="s">
        <v>86</v>
      </c>
      <c r="AY145" s="20" t="s">
        <v>233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86</v>
      </c>
      <c r="BK145" s="228">
        <f>ROUND(I145*H145,2)</f>
        <v>0</v>
      </c>
      <c r="BL145" s="20" t="s">
        <v>240</v>
      </c>
      <c r="BM145" s="227" t="s">
        <v>397</v>
      </c>
    </row>
    <row r="146" s="14" customFormat="1">
      <c r="A146" s="14"/>
      <c r="B146" s="245"/>
      <c r="C146" s="246"/>
      <c r="D146" s="236" t="s">
        <v>244</v>
      </c>
      <c r="E146" s="247" t="s">
        <v>21</v>
      </c>
      <c r="F146" s="248" t="s">
        <v>398</v>
      </c>
      <c r="G146" s="246"/>
      <c r="H146" s="249">
        <v>16.239999999999998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244</v>
      </c>
      <c r="AU146" s="255" t="s">
        <v>86</v>
      </c>
      <c r="AV146" s="14" t="s">
        <v>86</v>
      </c>
      <c r="AW146" s="14" t="s">
        <v>33</v>
      </c>
      <c r="AX146" s="14" t="s">
        <v>80</v>
      </c>
      <c r="AY146" s="255" t="s">
        <v>233</v>
      </c>
    </row>
    <row r="147" s="2" customFormat="1" ht="49.05" customHeight="1">
      <c r="A147" s="41"/>
      <c r="B147" s="42"/>
      <c r="C147" s="216" t="s">
        <v>399</v>
      </c>
      <c r="D147" s="216" t="s">
        <v>235</v>
      </c>
      <c r="E147" s="217" t="s">
        <v>400</v>
      </c>
      <c r="F147" s="218" t="s">
        <v>401</v>
      </c>
      <c r="G147" s="219" t="s">
        <v>402</v>
      </c>
      <c r="H147" s="220">
        <v>1</v>
      </c>
      <c r="I147" s="221"/>
      <c r="J147" s="222">
        <f>ROUND(I147*H147,2)</f>
        <v>0</v>
      </c>
      <c r="K147" s="218" t="s">
        <v>239</v>
      </c>
      <c r="L147" s="47"/>
      <c r="M147" s="223" t="s">
        <v>21</v>
      </c>
      <c r="N147" s="224" t="s">
        <v>45</v>
      </c>
      <c r="O147" s="87"/>
      <c r="P147" s="225">
        <f>O147*H147</f>
        <v>0</v>
      </c>
      <c r="Q147" s="225">
        <v>0.00072000000000000005</v>
      </c>
      <c r="R147" s="225">
        <f>Q147*H147</f>
        <v>0.00072000000000000005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240</v>
      </c>
      <c r="AT147" s="227" t="s">
        <v>235</v>
      </c>
      <c r="AU147" s="227" t="s">
        <v>86</v>
      </c>
      <c r="AY147" s="20" t="s">
        <v>233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86</v>
      </c>
      <c r="BK147" s="228">
        <f>ROUND(I147*H147,2)</f>
        <v>0</v>
      </c>
      <c r="BL147" s="20" t="s">
        <v>240</v>
      </c>
      <c r="BM147" s="227" t="s">
        <v>403</v>
      </c>
    </row>
    <row r="148" s="2" customFormat="1">
      <c r="A148" s="41"/>
      <c r="B148" s="42"/>
      <c r="C148" s="43"/>
      <c r="D148" s="229" t="s">
        <v>242</v>
      </c>
      <c r="E148" s="43"/>
      <c r="F148" s="230" t="s">
        <v>404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242</v>
      </c>
      <c r="AU148" s="20" t="s">
        <v>86</v>
      </c>
    </row>
    <row r="149" s="2" customFormat="1" ht="24.15" customHeight="1">
      <c r="A149" s="41"/>
      <c r="B149" s="42"/>
      <c r="C149" s="267" t="s">
        <v>405</v>
      </c>
      <c r="D149" s="267" t="s">
        <v>297</v>
      </c>
      <c r="E149" s="268" t="s">
        <v>406</v>
      </c>
      <c r="F149" s="269" t="s">
        <v>407</v>
      </c>
      <c r="G149" s="270" t="s">
        <v>402</v>
      </c>
      <c r="H149" s="271">
        <v>1</v>
      </c>
      <c r="I149" s="272"/>
      <c r="J149" s="273">
        <f>ROUND(I149*H149,2)</f>
        <v>0</v>
      </c>
      <c r="K149" s="269" t="s">
        <v>239</v>
      </c>
      <c r="L149" s="274"/>
      <c r="M149" s="275" t="s">
        <v>21</v>
      </c>
      <c r="N149" s="276" t="s">
        <v>45</v>
      </c>
      <c r="O149" s="87"/>
      <c r="P149" s="225">
        <f>O149*H149</f>
        <v>0</v>
      </c>
      <c r="Q149" s="225">
        <v>0.012</v>
      </c>
      <c r="R149" s="225">
        <f>Q149*H149</f>
        <v>0.012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289</v>
      </c>
      <c r="AT149" s="227" t="s">
        <v>297</v>
      </c>
      <c r="AU149" s="227" t="s">
        <v>86</v>
      </c>
      <c r="AY149" s="20" t="s">
        <v>233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86</v>
      </c>
      <c r="BK149" s="228">
        <f>ROUND(I149*H149,2)</f>
        <v>0</v>
      </c>
      <c r="BL149" s="20" t="s">
        <v>240</v>
      </c>
      <c r="BM149" s="227" t="s">
        <v>408</v>
      </c>
    </row>
    <row r="150" s="2" customFormat="1">
      <c r="A150" s="41"/>
      <c r="B150" s="42"/>
      <c r="C150" s="43"/>
      <c r="D150" s="236" t="s">
        <v>409</v>
      </c>
      <c r="E150" s="43"/>
      <c r="F150" s="281" t="s">
        <v>410</v>
      </c>
      <c r="G150" s="43"/>
      <c r="H150" s="43"/>
      <c r="I150" s="231"/>
      <c r="J150" s="43"/>
      <c r="K150" s="43"/>
      <c r="L150" s="47"/>
      <c r="M150" s="232"/>
      <c r="N150" s="233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409</v>
      </c>
      <c r="AU150" s="20" t="s">
        <v>86</v>
      </c>
    </row>
    <row r="151" s="2" customFormat="1" ht="21.75" customHeight="1">
      <c r="A151" s="41"/>
      <c r="B151" s="42"/>
      <c r="C151" s="267" t="s">
        <v>411</v>
      </c>
      <c r="D151" s="267" t="s">
        <v>297</v>
      </c>
      <c r="E151" s="268" t="s">
        <v>412</v>
      </c>
      <c r="F151" s="269" t="s">
        <v>413</v>
      </c>
      <c r="G151" s="270" t="s">
        <v>402</v>
      </c>
      <c r="H151" s="271">
        <v>1</v>
      </c>
      <c r="I151" s="272"/>
      <c r="J151" s="273">
        <f>ROUND(I151*H151,2)</f>
        <v>0</v>
      </c>
      <c r="K151" s="269" t="s">
        <v>239</v>
      </c>
      <c r="L151" s="274"/>
      <c r="M151" s="275" t="s">
        <v>21</v>
      </c>
      <c r="N151" s="276" t="s">
        <v>45</v>
      </c>
      <c r="O151" s="87"/>
      <c r="P151" s="225">
        <f>O151*H151</f>
        <v>0</v>
      </c>
      <c r="Q151" s="225">
        <v>0.0035000000000000001</v>
      </c>
      <c r="R151" s="225">
        <f>Q151*H151</f>
        <v>0.0035000000000000001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289</v>
      </c>
      <c r="AT151" s="227" t="s">
        <v>297</v>
      </c>
      <c r="AU151" s="227" t="s">
        <v>86</v>
      </c>
      <c r="AY151" s="20" t="s">
        <v>233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86</v>
      </c>
      <c r="BK151" s="228">
        <f>ROUND(I151*H151,2)</f>
        <v>0</v>
      </c>
      <c r="BL151" s="20" t="s">
        <v>240</v>
      </c>
      <c r="BM151" s="227" t="s">
        <v>414</v>
      </c>
    </row>
    <row r="152" s="2" customFormat="1" ht="24.15" customHeight="1">
      <c r="A152" s="41"/>
      <c r="B152" s="42"/>
      <c r="C152" s="267" t="s">
        <v>415</v>
      </c>
      <c r="D152" s="267" t="s">
        <v>297</v>
      </c>
      <c r="E152" s="268" t="s">
        <v>416</v>
      </c>
      <c r="F152" s="269" t="s">
        <v>417</v>
      </c>
      <c r="G152" s="270" t="s">
        <v>402</v>
      </c>
      <c r="H152" s="271">
        <v>1</v>
      </c>
      <c r="I152" s="272"/>
      <c r="J152" s="273">
        <f>ROUND(I152*H152,2)</f>
        <v>0</v>
      </c>
      <c r="K152" s="269" t="s">
        <v>239</v>
      </c>
      <c r="L152" s="274"/>
      <c r="M152" s="275" t="s">
        <v>21</v>
      </c>
      <c r="N152" s="276" t="s">
        <v>45</v>
      </c>
      <c r="O152" s="87"/>
      <c r="P152" s="225">
        <f>O152*H152</f>
        <v>0</v>
      </c>
      <c r="Q152" s="225">
        <v>0.0068999999999999999</v>
      </c>
      <c r="R152" s="225">
        <f>Q152*H152</f>
        <v>0.0068999999999999999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289</v>
      </c>
      <c r="AT152" s="227" t="s">
        <v>297</v>
      </c>
      <c r="AU152" s="227" t="s">
        <v>86</v>
      </c>
      <c r="AY152" s="20" t="s">
        <v>233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86</v>
      </c>
      <c r="BK152" s="228">
        <f>ROUND(I152*H152,2)</f>
        <v>0</v>
      </c>
      <c r="BL152" s="20" t="s">
        <v>240</v>
      </c>
      <c r="BM152" s="227" t="s">
        <v>418</v>
      </c>
    </row>
    <row r="153" s="2" customFormat="1" ht="24.15" customHeight="1">
      <c r="A153" s="41"/>
      <c r="B153" s="42"/>
      <c r="C153" s="267" t="s">
        <v>7</v>
      </c>
      <c r="D153" s="267" t="s">
        <v>297</v>
      </c>
      <c r="E153" s="268" t="s">
        <v>419</v>
      </c>
      <c r="F153" s="269" t="s">
        <v>420</v>
      </c>
      <c r="G153" s="270" t="s">
        <v>402</v>
      </c>
      <c r="H153" s="271">
        <v>1</v>
      </c>
      <c r="I153" s="272"/>
      <c r="J153" s="273">
        <f>ROUND(I153*H153,2)</f>
        <v>0</v>
      </c>
      <c r="K153" s="269" t="s">
        <v>239</v>
      </c>
      <c r="L153" s="274"/>
      <c r="M153" s="275" t="s">
        <v>21</v>
      </c>
      <c r="N153" s="276" t="s">
        <v>45</v>
      </c>
      <c r="O153" s="87"/>
      <c r="P153" s="225">
        <f>O153*H153</f>
        <v>0</v>
      </c>
      <c r="Q153" s="225">
        <v>0.00089999999999999998</v>
      </c>
      <c r="R153" s="225">
        <f>Q153*H153</f>
        <v>0.00089999999999999998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289</v>
      </c>
      <c r="AT153" s="227" t="s">
        <v>297</v>
      </c>
      <c r="AU153" s="227" t="s">
        <v>86</v>
      </c>
      <c r="AY153" s="20" t="s">
        <v>233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86</v>
      </c>
      <c r="BK153" s="228">
        <f>ROUND(I153*H153,2)</f>
        <v>0</v>
      </c>
      <c r="BL153" s="20" t="s">
        <v>240</v>
      </c>
      <c r="BM153" s="227" t="s">
        <v>421</v>
      </c>
    </row>
    <row r="154" s="2" customFormat="1" ht="44.25" customHeight="1">
      <c r="A154" s="41"/>
      <c r="B154" s="42"/>
      <c r="C154" s="216" t="s">
        <v>422</v>
      </c>
      <c r="D154" s="216" t="s">
        <v>235</v>
      </c>
      <c r="E154" s="217" t="s">
        <v>423</v>
      </c>
      <c r="F154" s="218" t="s">
        <v>424</v>
      </c>
      <c r="G154" s="219" t="s">
        <v>402</v>
      </c>
      <c r="H154" s="220">
        <v>1</v>
      </c>
      <c r="I154" s="221"/>
      <c r="J154" s="222">
        <f>ROUND(I154*H154,2)</f>
        <v>0</v>
      </c>
      <c r="K154" s="218" t="s">
        <v>239</v>
      </c>
      <c r="L154" s="47"/>
      <c r="M154" s="223" t="s">
        <v>21</v>
      </c>
      <c r="N154" s="224" t="s">
        <v>45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240</v>
      </c>
      <c r="AT154" s="227" t="s">
        <v>235</v>
      </c>
      <c r="AU154" s="227" t="s">
        <v>86</v>
      </c>
      <c r="AY154" s="20" t="s">
        <v>233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86</v>
      </c>
      <c r="BK154" s="228">
        <f>ROUND(I154*H154,2)</f>
        <v>0</v>
      </c>
      <c r="BL154" s="20" t="s">
        <v>240</v>
      </c>
      <c r="BM154" s="227" t="s">
        <v>425</v>
      </c>
    </row>
    <row r="155" s="2" customFormat="1">
      <c r="A155" s="41"/>
      <c r="B155" s="42"/>
      <c r="C155" s="43"/>
      <c r="D155" s="229" t="s">
        <v>242</v>
      </c>
      <c r="E155" s="43"/>
      <c r="F155" s="230" t="s">
        <v>426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242</v>
      </c>
      <c r="AU155" s="20" t="s">
        <v>86</v>
      </c>
    </row>
    <row r="156" s="2" customFormat="1" ht="33" customHeight="1">
      <c r="A156" s="41"/>
      <c r="B156" s="42"/>
      <c r="C156" s="267" t="s">
        <v>427</v>
      </c>
      <c r="D156" s="267" t="s">
        <v>297</v>
      </c>
      <c r="E156" s="268" t="s">
        <v>428</v>
      </c>
      <c r="F156" s="269" t="s">
        <v>429</v>
      </c>
      <c r="G156" s="270" t="s">
        <v>402</v>
      </c>
      <c r="H156" s="271">
        <v>1</v>
      </c>
      <c r="I156" s="272"/>
      <c r="J156" s="273">
        <f>ROUND(I156*H156,2)</f>
        <v>0</v>
      </c>
      <c r="K156" s="269" t="s">
        <v>239</v>
      </c>
      <c r="L156" s="274"/>
      <c r="M156" s="275" t="s">
        <v>21</v>
      </c>
      <c r="N156" s="276" t="s">
        <v>45</v>
      </c>
      <c r="O156" s="87"/>
      <c r="P156" s="225">
        <f>O156*H156</f>
        <v>0</v>
      </c>
      <c r="Q156" s="225">
        <v>0.0020999999999999999</v>
      </c>
      <c r="R156" s="225">
        <f>Q156*H156</f>
        <v>0.0020999999999999999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289</v>
      </c>
      <c r="AT156" s="227" t="s">
        <v>297</v>
      </c>
      <c r="AU156" s="227" t="s">
        <v>86</v>
      </c>
      <c r="AY156" s="20" t="s">
        <v>233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86</v>
      </c>
      <c r="BK156" s="228">
        <f>ROUND(I156*H156,2)</f>
        <v>0</v>
      </c>
      <c r="BL156" s="20" t="s">
        <v>240</v>
      </c>
      <c r="BM156" s="227" t="s">
        <v>430</v>
      </c>
    </row>
    <row r="157" s="2" customFormat="1" ht="24.15" customHeight="1">
      <c r="A157" s="41"/>
      <c r="B157" s="42"/>
      <c r="C157" s="216" t="s">
        <v>431</v>
      </c>
      <c r="D157" s="216" t="s">
        <v>235</v>
      </c>
      <c r="E157" s="217" t="s">
        <v>432</v>
      </c>
      <c r="F157" s="218" t="s">
        <v>433</v>
      </c>
      <c r="G157" s="219" t="s">
        <v>332</v>
      </c>
      <c r="H157" s="220">
        <v>16</v>
      </c>
      <c r="I157" s="221"/>
      <c r="J157" s="222">
        <f>ROUND(I157*H157,2)</f>
        <v>0</v>
      </c>
      <c r="K157" s="218" t="s">
        <v>239</v>
      </c>
      <c r="L157" s="47"/>
      <c r="M157" s="223" t="s">
        <v>21</v>
      </c>
      <c r="N157" s="224" t="s">
        <v>45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240</v>
      </c>
      <c r="AT157" s="227" t="s">
        <v>235</v>
      </c>
      <c r="AU157" s="227" t="s">
        <v>86</v>
      </c>
      <c r="AY157" s="20" t="s">
        <v>233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86</v>
      </c>
      <c r="BK157" s="228">
        <f>ROUND(I157*H157,2)</f>
        <v>0</v>
      </c>
      <c r="BL157" s="20" t="s">
        <v>240</v>
      </c>
      <c r="BM157" s="227" t="s">
        <v>434</v>
      </c>
    </row>
    <row r="158" s="2" customFormat="1">
      <c r="A158" s="41"/>
      <c r="B158" s="42"/>
      <c r="C158" s="43"/>
      <c r="D158" s="229" t="s">
        <v>242</v>
      </c>
      <c r="E158" s="43"/>
      <c r="F158" s="230" t="s">
        <v>435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242</v>
      </c>
      <c r="AU158" s="20" t="s">
        <v>86</v>
      </c>
    </row>
    <row r="159" s="2" customFormat="1" ht="16.5" customHeight="1">
      <c r="A159" s="41"/>
      <c r="B159" s="42"/>
      <c r="C159" s="216" t="s">
        <v>436</v>
      </c>
      <c r="D159" s="216" t="s">
        <v>235</v>
      </c>
      <c r="E159" s="217" t="s">
        <v>437</v>
      </c>
      <c r="F159" s="218" t="s">
        <v>438</v>
      </c>
      <c r="G159" s="219" t="s">
        <v>332</v>
      </c>
      <c r="H159" s="220">
        <v>16</v>
      </c>
      <c r="I159" s="221"/>
      <c r="J159" s="222">
        <f>ROUND(I159*H159,2)</f>
        <v>0</v>
      </c>
      <c r="K159" s="218" t="s">
        <v>239</v>
      </c>
      <c r="L159" s="47"/>
      <c r="M159" s="223" t="s">
        <v>21</v>
      </c>
      <c r="N159" s="224" t="s">
        <v>45</v>
      </c>
      <c r="O159" s="87"/>
      <c r="P159" s="225">
        <f>O159*H159</f>
        <v>0</v>
      </c>
      <c r="Q159" s="225">
        <v>0</v>
      </c>
      <c r="R159" s="225">
        <f>Q159*H159</f>
        <v>0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240</v>
      </c>
      <c r="AT159" s="227" t="s">
        <v>235</v>
      </c>
      <c r="AU159" s="227" t="s">
        <v>86</v>
      </c>
      <c r="AY159" s="20" t="s">
        <v>233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86</v>
      </c>
      <c r="BK159" s="228">
        <f>ROUND(I159*H159,2)</f>
        <v>0</v>
      </c>
      <c r="BL159" s="20" t="s">
        <v>240</v>
      </c>
      <c r="BM159" s="227" t="s">
        <v>439</v>
      </c>
    </row>
    <row r="160" s="2" customFormat="1">
      <c r="A160" s="41"/>
      <c r="B160" s="42"/>
      <c r="C160" s="43"/>
      <c r="D160" s="229" t="s">
        <v>242</v>
      </c>
      <c r="E160" s="43"/>
      <c r="F160" s="230" t="s">
        <v>440</v>
      </c>
      <c r="G160" s="43"/>
      <c r="H160" s="43"/>
      <c r="I160" s="231"/>
      <c r="J160" s="43"/>
      <c r="K160" s="43"/>
      <c r="L160" s="47"/>
      <c r="M160" s="232"/>
      <c r="N160" s="233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242</v>
      </c>
      <c r="AU160" s="20" t="s">
        <v>86</v>
      </c>
    </row>
    <row r="161" s="14" customFormat="1">
      <c r="A161" s="14"/>
      <c r="B161" s="245"/>
      <c r="C161" s="246"/>
      <c r="D161" s="236" t="s">
        <v>244</v>
      </c>
      <c r="E161" s="247" t="s">
        <v>21</v>
      </c>
      <c r="F161" s="248" t="s">
        <v>393</v>
      </c>
      <c r="G161" s="246"/>
      <c r="H161" s="249">
        <v>16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5" t="s">
        <v>244</v>
      </c>
      <c r="AU161" s="255" t="s">
        <v>86</v>
      </c>
      <c r="AV161" s="14" t="s">
        <v>86</v>
      </c>
      <c r="AW161" s="14" t="s">
        <v>33</v>
      </c>
      <c r="AX161" s="14" t="s">
        <v>80</v>
      </c>
      <c r="AY161" s="255" t="s">
        <v>233</v>
      </c>
    </row>
    <row r="162" s="2" customFormat="1" ht="44.25" customHeight="1">
      <c r="A162" s="41"/>
      <c r="B162" s="42"/>
      <c r="C162" s="216" t="s">
        <v>441</v>
      </c>
      <c r="D162" s="216" t="s">
        <v>235</v>
      </c>
      <c r="E162" s="217" t="s">
        <v>442</v>
      </c>
      <c r="F162" s="218" t="s">
        <v>443</v>
      </c>
      <c r="G162" s="219" t="s">
        <v>402</v>
      </c>
      <c r="H162" s="220">
        <v>1</v>
      </c>
      <c r="I162" s="221"/>
      <c r="J162" s="222">
        <f>ROUND(I162*H162,2)</f>
        <v>0</v>
      </c>
      <c r="K162" s="218" t="s">
        <v>239</v>
      </c>
      <c r="L162" s="47"/>
      <c r="M162" s="223" t="s">
        <v>21</v>
      </c>
      <c r="N162" s="224" t="s">
        <v>45</v>
      </c>
      <c r="O162" s="87"/>
      <c r="P162" s="225">
        <f>O162*H162</f>
        <v>0</v>
      </c>
      <c r="Q162" s="225">
        <v>0.43786000000000003</v>
      </c>
      <c r="R162" s="225">
        <f>Q162*H162</f>
        <v>0.43786000000000003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240</v>
      </c>
      <c r="AT162" s="227" t="s">
        <v>235</v>
      </c>
      <c r="AU162" s="227" t="s">
        <v>86</v>
      </c>
      <c r="AY162" s="20" t="s">
        <v>233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86</v>
      </c>
      <c r="BK162" s="228">
        <f>ROUND(I162*H162,2)</f>
        <v>0</v>
      </c>
      <c r="BL162" s="20" t="s">
        <v>240</v>
      </c>
      <c r="BM162" s="227" t="s">
        <v>444</v>
      </c>
    </row>
    <row r="163" s="2" customFormat="1">
      <c r="A163" s="41"/>
      <c r="B163" s="42"/>
      <c r="C163" s="43"/>
      <c r="D163" s="229" t="s">
        <v>242</v>
      </c>
      <c r="E163" s="43"/>
      <c r="F163" s="230" t="s">
        <v>445</v>
      </c>
      <c r="G163" s="43"/>
      <c r="H163" s="43"/>
      <c r="I163" s="231"/>
      <c r="J163" s="43"/>
      <c r="K163" s="43"/>
      <c r="L163" s="47"/>
      <c r="M163" s="232"/>
      <c r="N163" s="233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242</v>
      </c>
      <c r="AU163" s="20" t="s">
        <v>86</v>
      </c>
    </row>
    <row r="164" s="2" customFormat="1">
      <c r="A164" s="41"/>
      <c r="B164" s="42"/>
      <c r="C164" s="43"/>
      <c r="D164" s="236" t="s">
        <v>409</v>
      </c>
      <c r="E164" s="43"/>
      <c r="F164" s="281" t="s">
        <v>446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409</v>
      </c>
      <c r="AU164" s="20" t="s">
        <v>86</v>
      </c>
    </row>
    <row r="165" s="2" customFormat="1" ht="24.15" customHeight="1">
      <c r="A165" s="41"/>
      <c r="B165" s="42"/>
      <c r="C165" s="267" t="s">
        <v>447</v>
      </c>
      <c r="D165" s="267" t="s">
        <v>297</v>
      </c>
      <c r="E165" s="268" t="s">
        <v>448</v>
      </c>
      <c r="F165" s="269" t="s">
        <v>449</v>
      </c>
      <c r="G165" s="270" t="s">
        <v>402</v>
      </c>
      <c r="H165" s="271">
        <v>1</v>
      </c>
      <c r="I165" s="272"/>
      <c r="J165" s="273">
        <f>ROUND(I165*H165,2)</f>
        <v>0</v>
      </c>
      <c r="K165" s="269" t="s">
        <v>239</v>
      </c>
      <c r="L165" s="274"/>
      <c r="M165" s="275" t="s">
        <v>21</v>
      </c>
      <c r="N165" s="276" t="s">
        <v>45</v>
      </c>
      <c r="O165" s="87"/>
      <c r="P165" s="225">
        <f>O165*H165</f>
        <v>0</v>
      </c>
      <c r="Q165" s="225">
        <v>0.086999999999999994</v>
      </c>
      <c r="R165" s="225">
        <f>Q165*H165</f>
        <v>0.086999999999999994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289</v>
      </c>
      <c r="AT165" s="227" t="s">
        <v>297</v>
      </c>
      <c r="AU165" s="227" t="s">
        <v>86</v>
      </c>
      <c r="AY165" s="20" t="s">
        <v>233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86</v>
      </c>
      <c r="BK165" s="228">
        <f>ROUND(I165*H165,2)</f>
        <v>0</v>
      </c>
      <c r="BL165" s="20" t="s">
        <v>240</v>
      </c>
      <c r="BM165" s="227" t="s">
        <v>450</v>
      </c>
    </row>
    <row r="166" s="2" customFormat="1" ht="16.5" customHeight="1">
      <c r="A166" s="41"/>
      <c r="B166" s="42"/>
      <c r="C166" s="216" t="s">
        <v>451</v>
      </c>
      <c r="D166" s="216" t="s">
        <v>235</v>
      </c>
      <c r="E166" s="217" t="s">
        <v>452</v>
      </c>
      <c r="F166" s="218" t="s">
        <v>453</v>
      </c>
      <c r="G166" s="219" t="s">
        <v>332</v>
      </c>
      <c r="H166" s="220">
        <v>16</v>
      </c>
      <c r="I166" s="221"/>
      <c r="J166" s="222">
        <f>ROUND(I166*H166,2)</f>
        <v>0</v>
      </c>
      <c r="K166" s="218" t="s">
        <v>239</v>
      </c>
      <c r="L166" s="47"/>
      <c r="M166" s="223" t="s">
        <v>21</v>
      </c>
      <c r="N166" s="224" t="s">
        <v>45</v>
      </c>
      <c r="O166" s="87"/>
      <c r="P166" s="225">
        <f>O166*H166</f>
        <v>0</v>
      </c>
      <c r="Q166" s="225">
        <v>0.00019000000000000001</v>
      </c>
      <c r="R166" s="225">
        <f>Q166*H166</f>
        <v>0.0030400000000000002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240</v>
      </c>
      <c r="AT166" s="227" t="s">
        <v>235</v>
      </c>
      <c r="AU166" s="227" t="s">
        <v>86</v>
      </c>
      <c r="AY166" s="20" t="s">
        <v>233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86</v>
      </c>
      <c r="BK166" s="228">
        <f>ROUND(I166*H166,2)</f>
        <v>0</v>
      </c>
      <c r="BL166" s="20" t="s">
        <v>240</v>
      </c>
      <c r="BM166" s="227" t="s">
        <v>454</v>
      </c>
    </row>
    <row r="167" s="2" customFormat="1">
      <c r="A167" s="41"/>
      <c r="B167" s="42"/>
      <c r="C167" s="43"/>
      <c r="D167" s="229" t="s">
        <v>242</v>
      </c>
      <c r="E167" s="43"/>
      <c r="F167" s="230" t="s">
        <v>455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242</v>
      </c>
      <c r="AU167" s="20" t="s">
        <v>86</v>
      </c>
    </row>
    <row r="168" s="2" customFormat="1" ht="21.75" customHeight="1">
      <c r="A168" s="41"/>
      <c r="B168" s="42"/>
      <c r="C168" s="216" t="s">
        <v>456</v>
      </c>
      <c r="D168" s="216" t="s">
        <v>235</v>
      </c>
      <c r="E168" s="217" t="s">
        <v>457</v>
      </c>
      <c r="F168" s="218" t="s">
        <v>458</v>
      </c>
      <c r="G168" s="219" t="s">
        <v>332</v>
      </c>
      <c r="H168" s="220">
        <v>16</v>
      </c>
      <c r="I168" s="221"/>
      <c r="J168" s="222">
        <f>ROUND(I168*H168,2)</f>
        <v>0</v>
      </c>
      <c r="K168" s="218" t="s">
        <v>239</v>
      </c>
      <c r="L168" s="47"/>
      <c r="M168" s="223" t="s">
        <v>21</v>
      </c>
      <c r="N168" s="224" t="s">
        <v>45</v>
      </c>
      <c r="O168" s="87"/>
      <c r="P168" s="225">
        <f>O168*H168</f>
        <v>0</v>
      </c>
      <c r="Q168" s="225">
        <v>9.0000000000000006E-05</v>
      </c>
      <c r="R168" s="225">
        <f>Q168*H168</f>
        <v>0.0014400000000000001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240</v>
      </c>
      <c r="AT168" s="227" t="s">
        <v>235</v>
      </c>
      <c r="AU168" s="227" t="s">
        <v>86</v>
      </c>
      <c r="AY168" s="20" t="s">
        <v>233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86</v>
      </c>
      <c r="BK168" s="228">
        <f>ROUND(I168*H168,2)</f>
        <v>0</v>
      </c>
      <c r="BL168" s="20" t="s">
        <v>240</v>
      </c>
      <c r="BM168" s="227" t="s">
        <v>459</v>
      </c>
    </row>
    <row r="169" s="2" customFormat="1">
      <c r="A169" s="41"/>
      <c r="B169" s="42"/>
      <c r="C169" s="43"/>
      <c r="D169" s="229" t="s">
        <v>242</v>
      </c>
      <c r="E169" s="43"/>
      <c r="F169" s="230" t="s">
        <v>460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242</v>
      </c>
      <c r="AU169" s="20" t="s">
        <v>86</v>
      </c>
    </row>
    <row r="170" s="12" customFormat="1" ht="25.92" customHeight="1">
      <c r="A170" s="12"/>
      <c r="B170" s="200"/>
      <c r="C170" s="201"/>
      <c r="D170" s="202" t="s">
        <v>72</v>
      </c>
      <c r="E170" s="203" t="s">
        <v>461</v>
      </c>
      <c r="F170" s="203" t="s">
        <v>462</v>
      </c>
      <c r="G170" s="201"/>
      <c r="H170" s="201"/>
      <c r="I170" s="204"/>
      <c r="J170" s="205">
        <f>BK170</f>
        <v>0</v>
      </c>
      <c r="K170" s="201"/>
      <c r="L170" s="206"/>
      <c r="M170" s="207"/>
      <c r="N170" s="208"/>
      <c r="O170" s="208"/>
      <c r="P170" s="209">
        <f>P171</f>
        <v>0</v>
      </c>
      <c r="Q170" s="208"/>
      <c r="R170" s="209">
        <f>R171</f>
        <v>0.01358</v>
      </c>
      <c r="S170" s="208"/>
      <c r="T170" s="210">
        <f>T171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211" t="s">
        <v>86</v>
      </c>
      <c r="AT170" s="212" t="s">
        <v>72</v>
      </c>
      <c r="AU170" s="212" t="s">
        <v>73</v>
      </c>
      <c r="AY170" s="211" t="s">
        <v>233</v>
      </c>
      <c r="BK170" s="213">
        <f>BK171</f>
        <v>0</v>
      </c>
    </row>
    <row r="171" s="12" customFormat="1" ht="22.8" customHeight="1">
      <c r="A171" s="12"/>
      <c r="B171" s="200"/>
      <c r="C171" s="201"/>
      <c r="D171" s="202" t="s">
        <v>72</v>
      </c>
      <c r="E171" s="214" t="s">
        <v>463</v>
      </c>
      <c r="F171" s="214" t="s">
        <v>464</v>
      </c>
      <c r="G171" s="201"/>
      <c r="H171" s="201"/>
      <c r="I171" s="204"/>
      <c r="J171" s="215">
        <f>BK171</f>
        <v>0</v>
      </c>
      <c r="K171" s="201"/>
      <c r="L171" s="206"/>
      <c r="M171" s="207"/>
      <c r="N171" s="208"/>
      <c r="O171" s="208"/>
      <c r="P171" s="209">
        <f>SUM(P172:P175)</f>
        <v>0</v>
      </c>
      <c r="Q171" s="208"/>
      <c r="R171" s="209">
        <f>SUM(R172:R175)</f>
        <v>0.01358</v>
      </c>
      <c r="S171" s="208"/>
      <c r="T171" s="210">
        <f>SUM(T172:T175)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11" t="s">
        <v>86</v>
      </c>
      <c r="AT171" s="212" t="s">
        <v>72</v>
      </c>
      <c r="AU171" s="212" t="s">
        <v>80</v>
      </c>
      <c r="AY171" s="211" t="s">
        <v>233</v>
      </c>
      <c r="BK171" s="213">
        <f>SUM(BK172:BK175)</f>
        <v>0</v>
      </c>
    </row>
    <row r="172" s="2" customFormat="1" ht="24.15" customHeight="1">
      <c r="A172" s="41"/>
      <c r="B172" s="42"/>
      <c r="C172" s="216" t="s">
        <v>465</v>
      </c>
      <c r="D172" s="216" t="s">
        <v>235</v>
      </c>
      <c r="E172" s="217" t="s">
        <v>466</v>
      </c>
      <c r="F172" s="218" t="s">
        <v>467</v>
      </c>
      <c r="G172" s="219" t="s">
        <v>402</v>
      </c>
      <c r="H172" s="220">
        <v>1</v>
      </c>
      <c r="I172" s="221"/>
      <c r="J172" s="222">
        <f>ROUND(I172*H172,2)</f>
        <v>0</v>
      </c>
      <c r="K172" s="218" t="s">
        <v>342</v>
      </c>
      <c r="L172" s="47"/>
      <c r="M172" s="223" t="s">
        <v>21</v>
      </c>
      <c r="N172" s="224" t="s">
        <v>45</v>
      </c>
      <c r="O172" s="87"/>
      <c r="P172" s="225">
        <f>O172*H172</f>
        <v>0</v>
      </c>
      <c r="Q172" s="225">
        <v>0.01158</v>
      </c>
      <c r="R172" s="225">
        <f>Q172*H172</f>
        <v>0.01158</v>
      </c>
      <c r="S172" s="225">
        <v>0</v>
      </c>
      <c r="T172" s="226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394</v>
      </c>
      <c r="AT172" s="227" t="s">
        <v>235</v>
      </c>
      <c r="AU172" s="227" t="s">
        <v>86</v>
      </c>
      <c r="AY172" s="20" t="s">
        <v>233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86</v>
      </c>
      <c r="BK172" s="228">
        <f>ROUND(I172*H172,2)</f>
        <v>0</v>
      </c>
      <c r="BL172" s="20" t="s">
        <v>394</v>
      </c>
      <c r="BM172" s="227" t="s">
        <v>468</v>
      </c>
    </row>
    <row r="173" s="2" customFormat="1">
      <c r="A173" s="41"/>
      <c r="B173" s="42"/>
      <c r="C173" s="43"/>
      <c r="D173" s="236" t="s">
        <v>409</v>
      </c>
      <c r="E173" s="43"/>
      <c r="F173" s="281" t="s">
        <v>469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409</v>
      </c>
      <c r="AU173" s="20" t="s">
        <v>86</v>
      </c>
    </row>
    <row r="174" s="2" customFormat="1" ht="16.5" customHeight="1">
      <c r="A174" s="41"/>
      <c r="B174" s="42"/>
      <c r="C174" s="216" t="s">
        <v>470</v>
      </c>
      <c r="D174" s="216" t="s">
        <v>235</v>
      </c>
      <c r="E174" s="217" t="s">
        <v>471</v>
      </c>
      <c r="F174" s="218" t="s">
        <v>472</v>
      </c>
      <c r="G174" s="219" t="s">
        <v>473</v>
      </c>
      <c r="H174" s="220">
        <v>1</v>
      </c>
      <c r="I174" s="221"/>
      <c r="J174" s="222">
        <f>ROUND(I174*H174,2)</f>
        <v>0</v>
      </c>
      <c r="K174" s="218" t="s">
        <v>239</v>
      </c>
      <c r="L174" s="47"/>
      <c r="M174" s="223" t="s">
        <v>21</v>
      </c>
      <c r="N174" s="224" t="s">
        <v>45</v>
      </c>
      <c r="O174" s="87"/>
      <c r="P174" s="225">
        <f>O174*H174</f>
        <v>0</v>
      </c>
      <c r="Q174" s="225">
        <v>0.002</v>
      </c>
      <c r="R174" s="225">
        <f>Q174*H174</f>
        <v>0.002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394</v>
      </c>
      <c r="AT174" s="227" t="s">
        <v>235</v>
      </c>
      <c r="AU174" s="227" t="s">
        <v>86</v>
      </c>
      <c r="AY174" s="20" t="s">
        <v>233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86</v>
      </c>
      <c r="BK174" s="228">
        <f>ROUND(I174*H174,2)</f>
        <v>0</v>
      </c>
      <c r="BL174" s="20" t="s">
        <v>394</v>
      </c>
      <c r="BM174" s="227" t="s">
        <v>474</v>
      </c>
    </row>
    <row r="175" s="2" customFormat="1">
      <c r="A175" s="41"/>
      <c r="B175" s="42"/>
      <c r="C175" s="43"/>
      <c r="D175" s="229" t="s">
        <v>242</v>
      </c>
      <c r="E175" s="43"/>
      <c r="F175" s="230" t="s">
        <v>475</v>
      </c>
      <c r="G175" s="43"/>
      <c r="H175" s="43"/>
      <c r="I175" s="231"/>
      <c r="J175" s="43"/>
      <c r="K175" s="43"/>
      <c r="L175" s="47"/>
      <c r="M175" s="277"/>
      <c r="N175" s="278"/>
      <c r="O175" s="279"/>
      <c r="P175" s="279"/>
      <c r="Q175" s="279"/>
      <c r="R175" s="279"/>
      <c r="S175" s="279"/>
      <c r="T175" s="280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242</v>
      </c>
      <c r="AU175" s="20" t="s">
        <v>86</v>
      </c>
    </row>
    <row r="176" s="2" customFormat="1" ht="6.96" customHeight="1">
      <c r="A176" s="41"/>
      <c r="B176" s="62"/>
      <c r="C176" s="63"/>
      <c r="D176" s="63"/>
      <c r="E176" s="63"/>
      <c r="F176" s="63"/>
      <c r="G176" s="63"/>
      <c r="H176" s="63"/>
      <c r="I176" s="63"/>
      <c r="J176" s="63"/>
      <c r="K176" s="63"/>
      <c r="L176" s="47"/>
      <c r="M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</row>
  </sheetData>
  <sheetProtection sheet="1" autoFilter="0" formatColumns="0" formatRows="0" objects="1" scenarios="1" spinCount="100000" saltValue="96gR7oWLL3uZjjXwxtjnsnVANuvw5XyO/A13CitQEwWKS6VAwR4GCxVlyZeO+XW5rHRkV7AKKGdaKXCdt3n/3Q==" hashValue="u0fBC8mASPrPi1g0kdsLapAk6ZFc/4w4SlPI6XsvfhA3LHMJHg/6wECSTByJ94K150RwqU6WEn8OmbTj/9tsBA==" algorithmName="SHA-512" password="CC35"/>
  <autoFilter ref="C90:K17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hyperlinks>
    <hyperlink ref="F95" r:id="rId1" display="https://podminky.urs.cz/item/CS_URS_2023_02/113154113"/>
    <hyperlink ref="F98" r:id="rId2" display="https://podminky.urs.cz/item/CS_URS_2023_02/119001421"/>
    <hyperlink ref="F100" r:id="rId3" display="https://podminky.urs.cz/item/CS_URS_2023_02/131251100"/>
    <hyperlink ref="F105" r:id="rId4" display="https://podminky.urs.cz/item/CS_URS_2023_02/132354101"/>
    <hyperlink ref="F110" r:id="rId5" display="https://podminky.urs.cz/item/CS_URS_2023_02/151102101"/>
    <hyperlink ref="F113" r:id="rId6" display="https://podminky.urs.cz/item/CS_URS_2023_02/151102111"/>
    <hyperlink ref="F115" r:id="rId7" display="https://podminky.urs.cz/item/CS_URS_2023_02/166151111"/>
    <hyperlink ref="F122" r:id="rId8" display="https://podminky.urs.cz/item/CS_URS_2023_02/171201221"/>
    <hyperlink ref="F125" r:id="rId9" display="https://podminky.urs.cz/item/CS_URS_2023_02/174151101"/>
    <hyperlink ref="F128" r:id="rId10" display="https://podminky.urs.cz/item/CS_URS_2023_02/175151101"/>
    <hyperlink ref="F137" r:id="rId11" display="https://podminky.urs.cz/item/CS_URS_2023_02/566901124"/>
    <hyperlink ref="F140" r:id="rId12" display="https://podminky.urs.cz/item/CS_URS_2023_02/572340111"/>
    <hyperlink ref="F143" r:id="rId13" display="https://podminky.urs.cz/item/CS_URS_2023_02/871211211"/>
    <hyperlink ref="F148" r:id="rId14" display="https://podminky.urs.cz/item/CS_URS_2023_02/891211112"/>
    <hyperlink ref="F155" r:id="rId15" display="https://podminky.urs.cz/item/CS_URS_2023_02/891319111"/>
    <hyperlink ref="F158" r:id="rId16" display="https://podminky.urs.cz/item/CS_URS_2023_02/892233122"/>
    <hyperlink ref="F160" r:id="rId17" display="https://podminky.urs.cz/item/CS_URS_2023_02/892241111"/>
    <hyperlink ref="F163" r:id="rId18" display="https://podminky.urs.cz/item/CS_URS_2023_02/893811163"/>
    <hyperlink ref="F167" r:id="rId19" display="https://podminky.urs.cz/item/CS_URS_2023_02/899721111"/>
    <hyperlink ref="F169" r:id="rId20" display="https://podminky.urs.cz/item/CS_URS_2023_02/899722113"/>
    <hyperlink ref="F175" r:id="rId21" display="https://podminky.urs.cz/item/CS_URS_2023_02/722270102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22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199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206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Kolovraty - dostupné bydlení</v>
      </c>
      <c r="F7" s="146"/>
      <c r="G7" s="146"/>
      <c r="H7" s="146"/>
      <c r="L7" s="23"/>
    </row>
    <row r="8" s="1" customFormat="1" ht="12" customHeight="1">
      <c r="B8" s="23"/>
      <c r="D8" s="146" t="s">
        <v>207</v>
      </c>
      <c r="L8" s="23"/>
    </row>
    <row r="9" s="2" customFormat="1" ht="16.5" customHeight="1">
      <c r="A9" s="41"/>
      <c r="B9" s="47"/>
      <c r="C9" s="41"/>
      <c r="D9" s="41"/>
      <c r="E9" s="147" t="s">
        <v>5783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209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5784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28. 6. 2021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28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34</v>
      </c>
      <c r="E25" s="41"/>
      <c r="F25" s="41"/>
      <c r="G25" s="41"/>
      <c r="H25" s="41"/>
      <c r="I25" s="146" t="s">
        <v>27</v>
      </c>
      <c r="J25" s="136" t="s">
        <v>35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36</v>
      </c>
      <c r="F26" s="41"/>
      <c r="G26" s="41"/>
      <c r="H26" s="41"/>
      <c r="I26" s="146" t="s">
        <v>29</v>
      </c>
      <c r="J26" s="136" t="s">
        <v>21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1"/>
      <c r="B29" s="152"/>
      <c r="C29" s="151"/>
      <c r="D29" s="151"/>
      <c r="E29" s="153" t="s">
        <v>38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39</v>
      </c>
      <c r="E32" s="41"/>
      <c r="F32" s="41"/>
      <c r="G32" s="41"/>
      <c r="H32" s="41"/>
      <c r="I32" s="41"/>
      <c r="J32" s="157">
        <f>ROUND(J87,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41</v>
      </c>
      <c r="G34" s="41"/>
      <c r="H34" s="41"/>
      <c r="I34" s="158" t="s">
        <v>40</v>
      </c>
      <c r="J34" s="158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43</v>
      </c>
      <c r="E35" s="146" t="s">
        <v>44</v>
      </c>
      <c r="F35" s="160">
        <f>ROUND((SUM(BE87:BE105)),  2)</f>
        <v>0</v>
      </c>
      <c r="G35" s="41"/>
      <c r="H35" s="41"/>
      <c r="I35" s="161">
        <v>0.20999999999999999</v>
      </c>
      <c r="J35" s="160">
        <f>ROUND(((SUM(BE87:BE105))*I35),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0">
        <f>ROUND((SUM(BF87:BF105)),  2)</f>
        <v>0</v>
      </c>
      <c r="G36" s="41"/>
      <c r="H36" s="41"/>
      <c r="I36" s="161">
        <v>0.14999999999999999</v>
      </c>
      <c r="J36" s="160">
        <f>ROUND(((SUM(BF87:BF105))*I36),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ROUND((SUM(BG87:BG105)),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0">
        <f>ROUND((SUM(BH87:BH105)),  2)</f>
        <v>0</v>
      </c>
      <c r="G38" s="41"/>
      <c r="H38" s="41"/>
      <c r="I38" s="161">
        <v>0.14999999999999999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0">
        <f>ROUND((SUM(BI87:BI105)),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49</v>
      </c>
      <c r="E41" s="164"/>
      <c r="F41" s="164"/>
      <c r="G41" s="165" t="s">
        <v>50</v>
      </c>
      <c r="H41" s="166" t="s">
        <v>51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211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Kolovraty - dostupné bydlení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207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5783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209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SO-06.01 - Čisté terénní úpravy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Kolovraty</v>
      </c>
      <c r="G56" s="43"/>
      <c r="H56" s="43"/>
      <c r="I56" s="35" t="s">
        <v>24</v>
      </c>
      <c r="J56" s="75" t="str">
        <f>IF(J14="","",J14)</f>
        <v>28. 6. 2021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26</v>
      </c>
      <c r="D58" s="43"/>
      <c r="E58" s="43"/>
      <c r="F58" s="30" t="str">
        <f>E17</f>
        <v>atelier HETA s.r.o.</v>
      </c>
      <c r="G58" s="43"/>
      <c r="H58" s="43"/>
      <c r="I58" s="35" t="s">
        <v>32</v>
      </c>
      <c r="J58" s="39" t="str">
        <f>E23</f>
        <v>atelier HETA s.r.o.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Toman Martin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212</v>
      </c>
      <c r="D61" s="175"/>
      <c r="E61" s="175"/>
      <c r="F61" s="175"/>
      <c r="G61" s="175"/>
      <c r="H61" s="175"/>
      <c r="I61" s="175"/>
      <c r="J61" s="176" t="s">
        <v>213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71</v>
      </c>
      <c r="D63" s="43"/>
      <c r="E63" s="43"/>
      <c r="F63" s="43"/>
      <c r="G63" s="43"/>
      <c r="H63" s="43"/>
      <c r="I63" s="43"/>
      <c r="J63" s="105">
        <f>J87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214</v>
      </c>
    </row>
    <row r="64" s="9" customFormat="1" ht="24.96" customHeight="1">
      <c r="A64" s="9"/>
      <c r="B64" s="178"/>
      <c r="C64" s="179"/>
      <c r="D64" s="180" t="s">
        <v>215</v>
      </c>
      <c r="E64" s="181"/>
      <c r="F64" s="181"/>
      <c r="G64" s="181"/>
      <c r="H64" s="181"/>
      <c r="I64" s="181"/>
      <c r="J64" s="182">
        <f>J88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216</v>
      </c>
      <c r="E65" s="186"/>
      <c r="F65" s="186"/>
      <c r="G65" s="186"/>
      <c r="H65" s="186"/>
      <c r="I65" s="186"/>
      <c r="J65" s="187">
        <f>J89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2" customFormat="1" ht="21.84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6.96" customHeight="1">
      <c r="A67" s="41"/>
      <c r="B67" s="62"/>
      <c r="C67" s="63"/>
      <c r="D67" s="63"/>
      <c r="E67" s="63"/>
      <c r="F67" s="63"/>
      <c r="G67" s="63"/>
      <c r="H67" s="63"/>
      <c r="I67" s="63"/>
      <c r="J67" s="63"/>
      <c r="K67" s="6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71" s="2" customFormat="1" ht="6.96" customHeight="1">
      <c r="A71" s="41"/>
      <c r="B71" s="64"/>
      <c r="C71" s="65"/>
      <c r="D71" s="65"/>
      <c r="E71" s="65"/>
      <c r="F71" s="65"/>
      <c r="G71" s="65"/>
      <c r="H71" s="65"/>
      <c r="I71" s="65"/>
      <c r="J71" s="65"/>
      <c r="K71" s="65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24.96" customHeight="1">
      <c r="A72" s="41"/>
      <c r="B72" s="42"/>
      <c r="C72" s="26" t="s">
        <v>218</v>
      </c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2" customHeight="1">
      <c r="A74" s="41"/>
      <c r="B74" s="42"/>
      <c r="C74" s="35" t="s">
        <v>16</v>
      </c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6.5" customHeight="1">
      <c r="A75" s="41"/>
      <c r="B75" s="42"/>
      <c r="C75" s="43"/>
      <c r="D75" s="43"/>
      <c r="E75" s="173" t="str">
        <f>E7</f>
        <v>Kolovraty - dostupné bydlení</v>
      </c>
      <c r="F75" s="35"/>
      <c r="G75" s="35"/>
      <c r="H75" s="35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1" customFormat="1" ht="12" customHeight="1">
      <c r="B76" s="24"/>
      <c r="C76" s="35" t="s">
        <v>207</v>
      </c>
      <c r="D76" s="25"/>
      <c r="E76" s="25"/>
      <c r="F76" s="25"/>
      <c r="G76" s="25"/>
      <c r="H76" s="25"/>
      <c r="I76" s="25"/>
      <c r="J76" s="25"/>
      <c r="K76" s="25"/>
      <c r="L76" s="23"/>
    </row>
    <row r="77" s="2" customFormat="1" ht="16.5" customHeight="1">
      <c r="A77" s="41"/>
      <c r="B77" s="42"/>
      <c r="C77" s="43"/>
      <c r="D77" s="43"/>
      <c r="E77" s="173" t="s">
        <v>5783</v>
      </c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209</v>
      </c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72" t="str">
        <f>E11</f>
        <v>SO-06.01 - Čisté terénní úpravy</v>
      </c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22</v>
      </c>
      <c r="D81" s="43"/>
      <c r="E81" s="43"/>
      <c r="F81" s="30" t="str">
        <f>F14</f>
        <v>Kolovraty</v>
      </c>
      <c r="G81" s="43"/>
      <c r="H81" s="43"/>
      <c r="I81" s="35" t="s">
        <v>24</v>
      </c>
      <c r="J81" s="75" t="str">
        <f>IF(J14="","",J14)</f>
        <v>28. 6. 2021</v>
      </c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26</v>
      </c>
      <c r="D83" s="43"/>
      <c r="E83" s="43"/>
      <c r="F83" s="30" t="str">
        <f>E17</f>
        <v>atelier HETA s.r.o.</v>
      </c>
      <c r="G83" s="43"/>
      <c r="H83" s="43"/>
      <c r="I83" s="35" t="s">
        <v>32</v>
      </c>
      <c r="J83" s="39" t="str">
        <f>E23</f>
        <v>atelier HETA s.r.o.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30</v>
      </c>
      <c r="D84" s="43"/>
      <c r="E84" s="43"/>
      <c r="F84" s="30" t="str">
        <f>IF(E20="","",E20)</f>
        <v>Vyplň údaj</v>
      </c>
      <c r="G84" s="43"/>
      <c r="H84" s="43"/>
      <c r="I84" s="35" t="s">
        <v>34</v>
      </c>
      <c r="J84" s="39" t="str">
        <f>E26</f>
        <v>Toman Martin</v>
      </c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0.32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1" customFormat="1" ht="29.28" customHeight="1">
      <c r="A86" s="189"/>
      <c r="B86" s="190"/>
      <c r="C86" s="191" t="s">
        <v>219</v>
      </c>
      <c r="D86" s="192" t="s">
        <v>58</v>
      </c>
      <c r="E86" s="192" t="s">
        <v>54</v>
      </c>
      <c r="F86" s="192" t="s">
        <v>55</v>
      </c>
      <c r="G86" s="192" t="s">
        <v>220</v>
      </c>
      <c r="H86" s="192" t="s">
        <v>221</v>
      </c>
      <c r="I86" s="192" t="s">
        <v>222</v>
      </c>
      <c r="J86" s="192" t="s">
        <v>213</v>
      </c>
      <c r="K86" s="193" t="s">
        <v>223</v>
      </c>
      <c r="L86" s="194"/>
      <c r="M86" s="95" t="s">
        <v>21</v>
      </c>
      <c r="N86" s="96" t="s">
        <v>43</v>
      </c>
      <c r="O86" s="96" t="s">
        <v>224</v>
      </c>
      <c r="P86" s="96" t="s">
        <v>225</v>
      </c>
      <c r="Q86" s="96" t="s">
        <v>226</v>
      </c>
      <c r="R86" s="96" t="s">
        <v>227</v>
      </c>
      <c r="S86" s="96" t="s">
        <v>228</v>
      </c>
      <c r="T86" s="97" t="s">
        <v>229</v>
      </c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</row>
    <row r="87" s="2" customFormat="1" ht="22.8" customHeight="1">
      <c r="A87" s="41"/>
      <c r="B87" s="42"/>
      <c r="C87" s="102" t="s">
        <v>230</v>
      </c>
      <c r="D87" s="43"/>
      <c r="E87" s="43"/>
      <c r="F87" s="43"/>
      <c r="G87" s="43"/>
      <c r="H87" s="43"/>
      <c r="I87" s="43"/>
      <c r="J87" s="195">
        <f>BK87</f>
        <v>0</v>
      </c>
      <c r="K87" s="43"/>
      <c r="L87" s="47"/>
      <c r="M87" s="98"/>
      <c r="N87" s="196"/>
      <c r="O87" s="99"/>
      <c r="P87" s="197">
        <f>P88</f>
        <v>0</v>
      </c>
      <c r="Q87" s="99"/>
      <c r="R87" s="197">
        <f>R88</f>
        <v>0</v>
      </c>
      <c r="S87" s="99"/>
      <c r="T87" s="198">
        <f>T88</f>
        <v>0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T87" s="20" t="s">
        <v>72</v>
      </c>
      <c r="AU87" s="20" t="s">
        <v>214</v>
      </c>
      <c r="BK87" s="199">
        <f>BK88</f>
        <v>0</v>
      </c>
    </row>
    <row r="88" s="12" customFormat="1" ht="25.92" customHeight="1">
      <c r="A88" s="12"/>
      <c r="B88" s="200"/>
      <c r="C88" s="201"/>
      <c r="D88" s="202" t="s">
        <v>72</v>
      </c>
      <c r="E88" s="203" t="s">
        <v>231</v>
      </c>
      <c r="F88" s="203" t="s">
        <v>232</v>
      </c>
      <c r="G88" s="201"/>
      <c r="H88" s="201"/>
      <c r="I88" s="204"/>
      <c r="J88" s="205">
        <f>BK88</f>
        <v>0</v>
      </c>
      <c r="K88" s="201"/>
      <c r="L88" s="206"/>
      <c r="M88" s="207"/>
      <c r="N88" s="208"/>
      <c r="O88" s="208"/>
      <c r="P88" s="209">
        <f>P89</f>
        <v>0</v>
      </c>
      <c r="Q88" s="208"/>
      <c r="R88" s="209">
        <f>R89</f>
        <v>0</v>
      </c>
      <c r="S88" s="208"/>
      <c r="T88" s="210">
        <f>T89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11" t="s">
        <v>80</v>
      </c>
      <c r="AT88" s="212" t="s">
        <v>72</v>
      </c>
      <c r="AU88" s="212" t="s">
        <v>73</v>
      </c>
      <c r="AY88" s="211" t="s">
        <v>233</v>
      </c>
      <c r="BK88" s="213">
        <f>BK89</f>
        <v>0</v>
      </c>
    </row>
    <row r="89" s="12" customFormat="1" ht="22.8" customHeight="1">
      <c r="A89" s="12"/>
      <c r="B89" s="200"/>
      <c r="C89" s="201"/>
      <c r="D89" s="202" t="s">
        <v>72</v>
      </c>
      <c r="E89" s="214" t="s">
        <v>80</v>
      </c>
      <c r="F89" s="214" t="s">
        <v>234</v>
      </c>
      <c r="G89" s="201"/>
      <c r="H89" s="201"/>
      <c r="I89" s="204"/>
      <c r="J89" s="215">
        <f>BK89</f>
        <v>0</v>
      </c>
      <c r="K89" s="201"/>
      <c r="L89" s="206"/>
      <c r="M89" s="207"/>
      <c r="N89" s="208"/>
      <c r="O89" s="208"/>
      <c r="P89" s="209">
        <f>SUM(P90:P105)</f>
        <v>0</v>
      </c>
      <c r="Q89" s="208"/>
      <c r="R89" s="209">
        <f>SUM(R90:R105)</f>
        <v>0</v>
      </c>
      <c r="S89" s="208"/>
      <c r="T89" s="210">
        <f>SUM(T90:T105)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1" t="s">
        <v>80</v>
      </c>
      <c r="AT89" s="212" t="s">
        <v>72</v>
      </c>
      <c r="AU89" s="212" t="s">
        <v>80</v>
      </c>
      <c r="AY89" s="211" t="s">
        <v>233</v>
      </c>
      <c r="BK89" s="213">
        <f>SUM(BK90:BK105)</f>
        <v>0</v>
      </c>
    </row>
    <row r="90" s="2" customFormat="1" ht="62.7" customHeight="1">
      <c r="A90" s="41"/>
      <c r="B90" s="42"/>
      <c r="C90" s="216" t="s">
        <v>80</v>
      </c>
      <c r="D90" s="216" t="s">
        <v>235</v>
      </c>
      <c r="E90" s="217" t="s">
        <v>255</v>
      </c>
      <c r="F90" s="218" t="s">
        <v>256</v>
      </c>
      <c r="G90" s="219" t="s">
        <v>250</v>
      </c>
      <c r="H90" s="220">
        <v>579.51999999999998</v>
      </c>
      <c r="I90" s="221"/>
      <c r="J90" s="222">
        <f>ROUND(I90*H90,2)</f>
        <v>0</v>
      </c>
      <c r="K90" s="218" t="s">
        <v>239</v>
      </c>
      <c r="L90" s="47"/>
      <c r="M90" s="223" t="s">
        <v>21</v>
      </c>
      <c r="N90" s="224" t="s">
        <v>45</v>
      </c>
      <c r="O90" s="87"/>
      <c r="P90" s="225">
        <f>O90*H90</f>
        <v>0</v>
      </c>
      <c r="Q90" s="225">
        <v>0</v>
      </c>
      <c r="R90" s="225">
        <f>Q90*H90</f>
        <v>0</v>
      </c>
      <c r="S90" s="225">
        <v>0</v>
      </c>
      <c r="T90" s="226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240</v>
      </c>
      <c r="AT90" s="227" t="s">
        <v>235</v>
      </c>
      <c r="AU90" s="227" t="s">
        <v>86</v>
      </c>
      <c r="AY90" s="20" t="s">
        <v>233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86</v>
      </c>
      <c r="BK90" s="228">
        <f>ROUND(I90*H90,2)</f>
        <v>0</v>
      </c>
      <c r="BL90" s="20" t="s">
        <v>240</v>
      </c>
      <c r="BM90" s="227" t="s">
        <v>5785</v>
      </c>
    </row>
    <row r="91" s="2" customFormat="1">
      <c r="A91" s="41"/>
      <c r="B91" s="42"/>
      <c r="C91" s="43"/>
      <c r="D91" s="229" t="s">
        <v>242</v>
      </c>
      <c r="E91" s="43"/>
      <c r="F91" s="230" t="s">
        <v>258</v>
      </c>
      <c r="G91" s="43"/>
      <c r="H91" s="43"/>
      <c r="I91" s="231"/>
      <c r="J91" s="43"/>
      <c r="K91" s="43"/>
      <c r="L91" s="47"/>
      <c r="M91" s="232"/>
      <c r="N91" s="233"/>
      <c r="O91" s="87"/>
      <c r="P91" s="87"/>
      <c r="Q91" s="87"/>
      <c r="R91" s="87"/>
      <c r="S91" s="87"/>
      <c r="T91" s="88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242</v>
      </c>
      <c r="AU91" s="20" t="s">
        <v>86</v>
      </c>
    </row>
    <row r="92" s="13" customFormat="1">
      <c r="A92" s="13"/>
      <c r="B92" s="234"/>
      <c r="C92" s="235"/>
      <c r="D92" s="236" t="s">
        <v>244</v>
      </c>
      <c r="E92" s="237" t="s">
        <v>21</v>
      </c>
      <c r="F92" s="238" t="s">
        <v>5786</v>
      </c>
      <c r="G92" s="235"/>
      <c r="H92" s="237" t="s">
        <v>21</v>
      </c>
      <c r="I92" s="239"/>
      <c r="J92" s="235"/>
      <c r="K92" s="235"/>
      <c r="L92" s="240"/>
      <c r="M92" s="241"/>
      <c r="N92" s="242"/>
      <c r="O92" s="242"/>
      <c r="P92" s="242"/>
      <c r="Q92" s="242"/>
      <c r="R92" s="242"/>
      <c r="S92" s="242"/>
      <c r="T92" s="24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T92" s="244" t="s">
        <v>244</v>
      </c>
      <c r="AU92" s="244" t="s">
        <v>86</v>
      </c>
      <c r="AV92" s="13" t="s">
        <v>80</v>
      </c>
      <c r="AW92" s="13" t="s">
        <v>33</v>
      </c>
      <c r="AX92" s="13" t="s">
        <v>73</v>
      </c>
      <c r="AY92" s="244" t="s">
        <v>233</v>
      </c>
    </row>
    <row r="93" s="14" customFormat="1">
      <c r="A93" s="14"/>
      <c r="B93" s="245"/>
      <c r="C93" s="246"/>
      <c r="D93" s="236" t="s">
        <v>244</v>
      </c>
      <c r="E93" s="247" t="s">
        <v>21</v>
      </c>
      <c r="F93" s="248" t="s">
        <v>5787</v>
      </c>
      <c r="G93" s="246"/>
      <c r="H93" s="249">
        <v>579.51999999999998</v>
      </c>
      <c r="I93" s="250"/>
      <c r="J93" s="246"/>
      <c r="K93" s="246"/>
      <c r="L93" s="251"/>
      <c r="M93" s="252"/>
      <c r="N93" s="253"/>
      <c r="O93" s="253"/>
      <c r="P93" s="253"/>
      <c r="Q93" s="253"/>
      <c r="R93" s="253"/>
      <c r="S93" s="253"/>
      <c r="T93" s="25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T93" s="255" t="s">
        <v>244</v>
      </c>
      <c r="AU93" s="255" t="s">
        <v>86</v>
      </c>
      <c r="AV93" s="14" t="s">
        <v>86</v>
      </c>
      <c r="AW93" s="14" t="s">
        <v>33</v>
      </c>
      <c r="AX93" s="14" t="s">
        <v>73</v>
      </c>
      <c r="AY93" s="255" t="s">
        <v>233</v>
      </c>
    </row>
    <row r="94" s="15" customFormat="1">
      <c r="A94" s="15"/>
      <c r="B94" s="256"/>
      <c r="C94" s="257"/>
      <c r="D94" s="236" t="s">
        <v>244</v>
      </c>
      <c r="E94" s="258" t="s">
        <v>21</v>
      </c>
      <c r="F94" s="259" t="s">
        <v>247</v>
      </c>
      <c r="G94" s="257"/>
      <c r="H94" s="260">
        <v>579.51999999999998</v>
      </c>
      <c r="I94" s="261"/>
      <c r="J94" s="257"/>
      <c r="K94" s="257"/>
      <c r="L94" s="262"/>
      <c r="M94" s="263"/>
      <c r="N94" s="264"/>
      <c r="O94" s="264"/>
      <c r="P94" s="264"/>
      <c r="Q94" s="264"/>
      <c r="R94" s="264"/>
      <c r="S94" s="264"/>
      <c r="T94" s="26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T94" s="266" t="s">
        <v>244</v>
      </c>
      <c r="AU94" s="266" t="s">
        <v>86</v>
      </c>
      <c r="AV94" s="15" t="s">
        <v>240</v>
      </c>
      <c r="AW94" s="15" t="s">
        <v>33</v>
      </c>
      <c r="AX94" s="15" t="s">
        <v>80</v>
      </c>
      <c r="AY94" s="266" t="s">
        <v>233</v>
      </c>
    </row>
    <row r="95" s="2" customFormat="1" ht="44.25" customHeight="1">
      <c r="A95" s="41"/>
      <c r="B95" s="42"/>
      <c r="C95" s="216" t="s">
        <v>86</v>
      </c>
      <c r="D95" s="216" t="s">
        <v>235</v>
      </c>
      <c r="E95" s="217" t="s">
        <v>271</v>
      </c>
      <c r="F95" s="218" t="s">
        <v>272</v>
      </c>
      <c r="G95" s="219" t="s">
        <v>250</v>
      </c>
      <c r="H95" s="220">
        <v>579.51999999999998</v>
      </c>
      <c r="I95" s="221"/>
      <c r="J95" s="222">
        <f>ROUND(I95*H95,2)</f>
        <v>0</v>
      </c>
      <c r="K95" s="218" t="s">
        <v>239</v>
      </c>
      <c r="L95" s="47"/>
      <c r="M95" s="223" t="s">
        <v>21</v>
      </c>
      <c r="N95" s="224" t="s">
        <v>45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240</v>
      </c>
      <c r="AT95" s="227" t="s">
        <v>235</v>
      </c>
      <c r="AU95" s="227" t="s">
        <v>86</v>
      </c>
      <c r="AY95" s="20" t="s">
        <v>233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86</v>
      </c>
      <c r="BK95" s="228">
        <f>ROUND(I95*H95,2)</f>
        <v>0</v>
      </c>
      <c r="BL95" s="20" t="s">
        <v>240</v>
      </c>
      <c r="BM95" s="227" t="s">
        <v>5788</v>
      </c>
    </row>
    <row r="96" s="2" customFormat="1">
      <c r="A96" s="41"/>
      <c r="B96" s="42"/>
      <c r="C96" s="43"/>
      <c r="D96" s="229" t="s">
        <v>242</v>
      </c>
      <c r="E96" s="43"/>
      <c r="F96" s="230" t="s">
        <v>274</v>
      </c>
      <c r="G96" s="43"/>
      <c r="H96" s="43"/>
      <c r="I96" s="231"/>
      <c r="J96" s="43"/>
      <c r="K96" s="43"/>
      <c r="L96" s="47"/>
      <c r="M96" s="232"/>
      <c r="N96" s="233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242</v>
      </c>
      <c r="AU96" s="20" t="s">
        <v>86</v>
      </c>
    </row>
    <row r="97" s="13" customFormat="1">
      <c r="A97" s="13"/>
      <c r="B97" s="234"/>
      <c r="C97" s="235"/>
      <c r="D97" s="236" t="s">
        <v>244</v>
      </c>
      <c r="E97" s="237" t="s">
        <v>21</v>
      </c>
      <c r="F97" s="238" t="s">
        <v>5789</v>
      </c>
      <c r="G97" s="235"/>
      <c r="H97" s="237" t="s">
        <v>21</v>
      </c>
      <c r="I97" s="239"/>
      <c r="J97" s="235"/>
      <c r="K97" s="235"/>
      <c r="L97" s="240"/>
      <c r="M97" s="241"/>
      <c r="N97" s="242"/>
      <c r="O97" s="242"/>
      <c r="P97" s="242"/>
      <c r="Q97" s="242"/>
      <c r="R97" s="242"/>
      <c r="S97" s="242"/>
      <c r="T97" s="24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4" t="s">
        <v>244</v>
      </c>
      <c r="AU97" s="244" t="s">
        <v>86</v>
      </c>
      <c r="AV97" s="13" t="s">
        <v>80</v>
      </c>
      <c r="AW97" s="13" t="s">
        <v>33</v>
      </c>
      <c r="AX97" s="13" t="s">
        <v>73</v>
      </c>
      <c r="AY97" s="244" t="s">
        <v>233</v>
      </c>
    </row>
    <row r="98" s="14" customFormat="1">
      <c r="A98" s="14"/>
      <c r="B98" s="245"/>
      <c r="C98" s="246"/>
      <c r="D98" s="236" t="s">
        <v>244</v>
      </c>
      <c r="E98" s="247" t="s">
        <v>21</v>
      </c>
      <c r="F98" s="248" t="s">
        <v>5787</v>
      </c>
      <c r="G98" s="246"/>
      <c r="H98" s="249">
        <v>579.51999999999998</v>
      </c>
      <c r="I98" s="250"/>
      <c r="J98" s="246"/>
      <c r="K98" s="246"/>
      <c r="L98" s="251"/>
      <c r="M98" s="252"/>
      <c r="N98" s="253"/>
      <c r="O98" s="253"/>
      <c r="P98" s="253"/>
      <c r="Q98" s="253"/>
      <c r="R98" s="253"/>
      <c r="S98" s="253"/>
      <c r="T98" s="25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55" t="s">
        <v>244</v>
      </c>
      <c r="AU98" s="255" t="s">
        <v>86</v>
      </c>
      <c r="AV98" s="14" t="s">
        <v>86</v>
      </c>
      <c r="AW98" s="14" t="s">
        <v>33</v>
      </c>
      <c r="AX98" s="14" t="s">
        <v>73</v>
      </c>
      <c r="AY98" s="255" t="s">
        <v>233</v>
      </c>
    </row>
    <row r="99" s="15" customFormat="1">
      <c r="A99" s="15"/>
      <c r="B99" s="256"/>
      <c r="C99" s="257"/>
      <c r="D99" s="236" t="s">
        <v>244</v>
      </c>
      <c r="E99" s="258" t="s">
        <v>21</v>
      </c>
      <c r="F99" s="259" t="s">
        <v>247</v>
      </c>
      <c r="G99" s="257"/>
      <c r="H99" s="260">
        <v>579.51999999999998</v>
      </c>
      <c r="I99" s="261"/>
      <c r="J99" s="257"/>
      <c r="K99" s="257"/>
      <c r="L99" s="262"/>
      <c r="M99" s="263"/>
      <c r="N99" s="264"/>
      <c r="O99" s="264"/>
      <c r="P99" s="264"/>
      <c r="Q99" s="264"/>
      <c r="R99" s="264"/>
      <c r="S99" s="264"/>
      <c r="T99" s="26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T99" s="266" t="s">
        <v>244</v>
      </c>
      <c r="AU99" s="266" t="s">
        <v>86</v>
      </c>
      <c r="AV99" s="15" t="s">
        <v>240</v>
      </c>
      <c r="AW99" s="15" t="s">
        <v>33</v>
      </c>
      <c r="AX99" s="15" t="s">
        <v>80</v>
      </c>
      <c r="AY99" s="266" t="s">
        <v>233</v>
      </c>
    </row>
    <row r="100" s="2" customFormat="1" ht="37.8" customHeight="1">
      <c r="A100" s="41"/>
      <c r="B100" s="42"/>
      <c r="C100" s="216" t="s">
        <v>117</v>
      </c>
      <c r="D100" s="216" t="s">
        <v>235</v>
      </c>
      <c r="E100" s="217" t="s">
        <v>5790</v>
      </c>
      <c r="F100" s="218" t="s">
        <v>5791</v>
      </c>
      <c r="G100" s="219" t="s">
        <v>238</v>
      </c>
      <c r="H100" s="220">
        <v>1802.963</v>
      </c>
      <c r="I100" s="221"/>
      <c r="J100" s="222">
        <f>ROUND(I100*H100,2)</f>
        <v>0</v>
      </c>
      <c r="K100" s="218" t="s">
        <v>239</v>
      </c>
      <c r="L100" s="47"/>
      <c r="M100" s="223" t="s">
        <v>21</v>
      </c>
      <c r="N100" s="224" t="s">
        <v>45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240</v>
      </c>
      <c r="AT100" s="227" t="s">
        <v>235</v>
      </c>
      <c r="AU100" s="227" t="s">
        <v>86</v>
      </c>
      <c r="AY100" s="20" t="s">
        <v>233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86</v>
      </c>
      <c r="BK100" s="228">
        <f>ROUND(I100*H100,2)</f>
        <v>0</v>
      </c>
      <c r="BL100" s="20" t="s">
        <v>240</v>
      </c>
      <c r="BM100" s="227" t="s">
        <v>5792</v>
      </c>
    </row>
    <row r="101" s="2" customFormat="1">
      <c r="A101" s="41"/>
      <c r="B101" s="42"/>
      <c r="C101" s="43"/>
      <c r="D101" s="229" t="s">
        <v>242</v>
      </c>
      <c r="E101" s="43"/>
      <c r="F101" s="230" t="s">
        <v>5793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242</v>
      </c>
      <c r="AU101" s="20" t="s">
        <v>86</v>
      </c>
    </row>
    <row r="102" s="13" customFormat="1">
      <c r="A102" s="13"/>
      <c r="B102" s="234"/>
      <c r="C102" s="235"/>
      <c r="D102" s="236" t="s">
        <v>244</v>
      </c>
      <c r="E102" s="237" t="s">
        <v>21</v>
      </c>
      <c r="F102" s="238" t="s">
        <v>688</v>
      </c>
      <c r="G102" s="235"/>
      <c r="H102" s="237" t="s">
        <v>21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244</v>
      </c>
      <c r="AU102" s="244" t="s">
        <v>86</v>
      </c>
      <c r="AV102" s="13" t="s">
        <v>80</v>
      </c>
      <c r="AW102" s="13" t="s">
        <v>33</v>
      </c>
      <c r="AX102" s="13" t="s">
        <v>73</v>
      </c>
      <c r="AY102" s="244" t="s">
        <v>233</v>
      </c>
    </row>
    <row r="103" s="14" customFormat="1">
      <c r="A103" s="14"/>
      <c r="B103" s="245"/>
      <c r="C103" s="246"/>
      <c r="D103" s="236" t="s">
        <v>244</v>
      </c>
      <c r="E103" s="247" t="s">
        <v>21</v>
      </c>
      <c r="F103" s="248" t="s">
        <v>5794</v>
      </c>
      <c r="G103" s="246"/>
      <c r="H103" s="249">
        <v>1931.733</v>
      </c>
      <c r="I103" s="250"/>
      <c r="J103" s="246"/>
      <c r="K103" s="246"/>
      <c r="L103" s="251"/>
      <c r="M103" s="252"/>
      <c r="N103" s="253"/>
      <c r="O103" s="253"/>
      <c r="P103" s="253"/>
      <c r="Q103" s="253"/>
      <c r="R103" s="253"/>
      <c r="S103" s="253"/>
      <c r="T103" s="25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5" t="s">
        <v>244</v>
      </c>
      <c r="AU103" s="255" t="s">
        <v>86</v>
      </c>
      <c r="AV103" s="14" t="s">
        <v>86</v>
      </c>
      <c r="AW103" s="14" t="s">
        <v>33</v>
      </c>
      <c r="AX103" s="14" t="s">
        <v>73</v>
      </c>
      <c r="AY103" s="255" t="s">
        <v>233</v>
      </c>
    </row>
    <row r="104" s="14" customFormat="1">
      <c r="A104" s="14"/>
      <c r="B104" s="245"/>
      <c r="C104" s="246"/>
      <c r="D104" s="236" t="s">
        <v>244</v>
      </c>
      <c r="E104" s="247" t="s">
        <v>21</v>
      </c>
      <c r="F104" s="248" t="s">
        <v>5795</v>
      </c>
      <c r="G104" s="246"/>
      <c r="H104" s="249">
        <v>-128.77000000000001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244</v>
      </c>
      <c r="AU104" s="255" t="s">
        <v>86</v>
      </c>
      <c r="AV104" s="14" t="s">
        <v>86</v>
      </c>
      <c r="AW104" s="14" t="s">
        <v>33</v>
      </c>
      <c r="AX104" s="14" t="s">
        <v>73</v>
      </c>
      <c r="AY104" s="255" t="s">
        <v>233</v>
      </c>
    </row>
    <row r="105" s="15" customFormat="1">
      <c r="A105" s="15"/>
      <c r="B105" s="256"/>
      <c r="C105" s="257"/>
      <c r="D105" s="236" t="s">
        <v>244</v>
      </c>
      <c r="E105" s="258" t="s">
        <v>21</v>
      </c>
      <c r="F105" s="259" t="s">
        <v>247</v>
      </c>
      <c r="G105" s="257"/>
      <c r="H105" s="260">
        <v>1802.963</v>
      </c>
      <c r="I105" s="261"/>
      <c r="J105" s="257"/>
      <c r="K105" s="257"/>
      <c r="L105" s="262"/>
      <c r="M105" s="282"/>
      <c r="N105" s="283"/>
      <c r="O105" s="283"/>
      <c r="P105" s="283"/>
      <c r="Q105" s="283"/>
      <c r="R105" s="283"/>
      <c r="S105" s="283"/>
      <c r="T105" s="284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T105" s="266" t="s">
        <v>244</v>
      </c>
      <c r="AU105" s="266" t="s">
        <v>86</v>
      </c>
      <c r="AV105" s="15" t="s">
        <v>240</v>
      </c>
      <c r="AW105" s="15" t="s">
        <v>33</v>
      </c>
      <c r="AX105" s="15" t="s">
        <v>80</v>
      </c>
      <c r="AY105" s="266" t="s">
        <v>233</v>
      </c>
    </row>
    <row r="106" s="2" customFormat="1" ht="6.96" customHeight="1">
      <c r="A106" s="41"/>
      <c r="B106" s="62"/>
      <c r="C106" s="63"/>
      <c r="D106" s="63"/>
      <c r="E106" s="63"/>
      <c r="F106" s="63"/>
      <c r="G106" s="63"/>
      <c r="H106" s="63"/>
      <c r="I106" s="63"/>
      <c r="J106" s="63"/>
      <c r="K106" s="63"/>
      <c r="L106" s="47"/>
      <c r="M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</sheetData>
  <sheetProtection sheet="1" autoFilter="0" formatColumns="0" formatRows="0" objects="1" scenarios="1" spinCount="100000" saltValue="ZJRGY/7c8xZngfwQJVFNeCdIgAaeDIfN7TZlDF+U91InJWPndu75WCmaoB6gZHvDEiWUnqrtFDl/2OnsSzcH+w==" hashValue="7UUJcmrwOv6Gtzz58xTKJqT+Z2wPNBKSVzyqRXUcBP+GOZgSCVzNHvK2sMMaugvgHzhtpO0O6EN094DqT9erUg==" algorithmName="SHA-512" password="CC35"/>
  <autoFilter ref="C86:K10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5:H75"/>
    <mergeCell ref="E77:H77"/>
    <mergeCell ref="E79:H79"/>
    <mergeCell ref="L2:V2"/>
  </mergeCells>
  <hyperlinks>
    <hyperlink ref="F91" r:id="rId1" display="https://podminky.urs.cz/item/CS_URS_2023_02/162351103"/>
    <hyperlink ref="F96" r:id="rId2" display="https://podminky.urs.cz/item/CS_URS_2023_02/167151111"/>
    <hyperlink ref="F101" r:id="rId3" display="https://podminky.urs.cz/item/CS_URS_2023_02/181351005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4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202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206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Kolovraty - dostupné bydlení</v>
      </c>
      <c r="F7" s="146"/>
      <c r="G7" s="146"/>
      <c r="H7" s="146"/>
      <c r="L7" s="23"/>
    </row>
    <row r="8" s="1" customFormat="1" ht="12" customHeight="1">
      <c r="B8" s="23"/>
      <c r="D8" s="146" t="s">
        <v>207</v>
      </c>
      <c r="L8" s="23"/>
    </row>
    <row r="9" s="2" customFormat="1" ht="16.5" customHeight="1">
      <c r="A9" s="41"/>
      <c r="B9" s="47"/>
      <c r="C9" s="41"/>
      <c r="D9" s="41"/>
      <c r="E9" s="147" t="s">
        <v>5783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209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5796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21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28. 6. 2021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28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34</v>
      </c>
      <c r="E25" s="41"/>
      <c r="F25" s="41"/>
      <c r="G25" s="41"/>
      <c r="H25" s="41"/>
      <c r="I25" s="146" t="s">
        <v>27</v>
      </c>
      <c r="J25" s="136" t="s">
        <v>35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36</v>
      </c>
      <c r="F26" s="41"/>
      <c r="G26" s="41"/>
      <c r="H26" s="41"/>
      <c r="I26" s="146" t="s">
        <v>29</v>
      </c>
      <c r="J26" s="136" t="s">
        <v>21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1"/>
      <c r="B29" s="152"/>
      <c r="C29" s="151"/>
      <c r="D29" s="151"/>
      <c r="E29" s="153" t="s">
        <v>38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39</v>
      </c>
      <c r="E32" s="41"/>
      <c r="F32" s="41"/>
      <c r="G32" s="41"/>
      <c r="H32" s="41"/>
      <c r="I32" s="41"/>
      <c r="J32" s="157">
        <f>ROUND(J93,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41</v>
      </c>
      <c r="G34" s="41"/>
      <c r="H34" s="41"/>
      <c r="I34" s="158" t="s">
        <v>40</v>
      </c>
      <c r="J34" s="158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43</v>
      </c>
      <c r="E35" s="146" t="s">
        <v>44</v>
      </c>
      <c r="F35" s="160">
        <f>ROUND((SUM(BE93:BE175)),  2)</f>
        <v>0</v>
      </c>
      <c r="G35" s="41"/>
      <c r="H35" s="41"/>
      <c r="I35" s="161">
        <v>0.20999999999999999</v>
      </c>
      <c r="J35" s="160">
        <f>ROUND(((SUM(BE93:BE175))*I35),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0">
        <f>ROUND((SUM(BF93:BF175)),  2)</f>
        <v>0</v>
      </c>
      <c r="G36" s="41"/>
      <c r="H36" s="41"/>
      <c r="I36" s="161">
        <v>0.14999999999999999</v>
      </c>
      <c r="J36" s="160">
        <f>ROUND(((SUM(BF93:BF175))*I36),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ROUND((SUM(BG93:BG175)),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0">
        <f>ROUND((SUM(BH93:BH175)),  2)</f>
        <v>0</v>
      </c>
      <c r="G38" s="41"/>
      <c r="H38" s="41"/>
      <c r="I38" s="161">
        <v>0.14999999999999999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0">
        <f>ROUND((SUM(BI93:BI175)),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49</v>
      </c>
      <c r="E41" s="164"/>
      <c r="F41" s="164"/>
      <c r="G41" s="165" t="s">
        <v>50</v>
      </c>
      <c r="H41" s="166" t="s">
        <v>51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211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Kolovraty - dostupné bydlení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207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5783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209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SO-06.02 - Závlaha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Kolovraty</v>
      </c>
      <c r="G56" s="43"/>
      <c r="H56" s="43"/>
      <c r="I56" s="35" t="s">
        <v>24</v>
      </c>
      <c r="J56" s="75" t="str">
        <f>IF(J14="","",J14)</f>
        <v>28. 6. 2021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26</v>
      </c>
      <c r="D58" s="43"/>
      <c r="E58" s="43"/>
      <c r="F58" s="30" t="str">
        <f>E17</f>
        <v>atelier HETA s.r.o.</v>
      </c>
      <c r="G58" s="43"/>
      <c r="H58" s="43"/>
      <c r="I58" s="35" t="s">
        <v>32</v>
      </c>
      <c r="J58" s="39" t="str">
        <f>E23</f>
        <v>atelier HETA s.r.o.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Toman Martin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212</v>
      </c>
      <c r="D61" s="175"/>
      <c r="E61" s="175"/>
      <c r="F61" s="175"/>
      <c r="G61" s="175"/>
      <c r="H61" s="175"/>
      <c r="I61" s="175"/>
      <c r="J61" s="176" t="s">
        <v>213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71</v>
      </c>
      <c r="D63" s="43"/>
      <c r="E63" s="43"/>
      <c r="F63" s="43"/>
      <c r="G63" s="43"/>
      <c r="H63" s="43"/>
      <c r="I63" s="43"/>
      <c r="J63" s="105">
        <f>J93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214</v>
      </c>
    </row>
    <row r="64" s="9" customFormat="1" ht="24.96" customHeight="1">
      <c r="A64" s="9"/>
      <c r="B64" s="178"/>
      <c r="C64" s="179"/>
      <c r="D64" s="180" t="s">
        <v>3821</v>
      </c>
      <c r="E64" s="181"/>
      <c r="F64" s="181"/>
      <c r="G64" s="181"/>
      <c r="H64" s="181"/>
      <c r="I64" s="181"/>
      <c r="J64" s="182">
        <f>J94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8"/>
      <c r="C65" s="179"/>
      <c r="D65" s="180" t="s">
        <v>3822</v>
      </c>
      <c r="E65" s="181"/>
      <c r="F65" s="181"/>
      <c r="G65" s="181"/>
      <c r="H65" s="181"/>
      <c r="I65" s="181"/>
      <c r="J65" s="182">
        <f>J99</f>
        <v>0</v>
      </c>
      <c r="K65" s="179"/>
      <c r="L65" s="183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8"/>
      <c r="C66" s="179"/>
      <c r="D66" s="180" t="s">
        <v>3823</v>
      </c>
      <c r="E66" s="181"/>
      <c r="F66" s="181"/>
      <c r="G66" s="181"/>
      <c r="H66" s="181"/>
      <c r="I66" s="181"/>
      <c r="J66" s="182">
        <f>J116</f>
        <v>0</v>
      </c>
      <c r="K66" s="179"/>
      <c r="L66" s="183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8"/>
      <c r="C67" s="179"/>
      <c r="D67" s="180" t="s">
        <v>5797</v>
      </c>
      <c r="E67" s="181"/>
      <c r="F67" s="181"/>
      <c r="G67" s="181"/>
      <c r="H67" s="181"/>
      <c r="I67" s="181"/>
      <c r="J67" s="182">
        <f>J122</f>
        <v>0</v>
      </c>
      <c r="K67" s="179"/>
      <c r="L67" s="18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8"/>
      <c r="C68" s="179"/>
      <c r="D68" s="180" t="s">
        <v>3824</v>
      </c>
      <c r="E68" s="181"/>
      <c r="F68" s="181"/>
      <c r="G68" s="181"/>
      <c r="H68" s="181"/>
      <c r="I68" s="181"/>
      <c r="J68" s="182">
        <f>J138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8"/>
      <c r="C69" s="179"/>
      <c r="D69" s="180" t="s">
        <v>3825</v>
      </c>
      <c r="E69" s="181"/>
      <c r="F69" s="181"/>
      <c r="G69" s="181"/>
      <c r="H69" s="181"/>
      <c r="I69" s="181"/>
      <c r="J69" s="182">
        <f>J150</f>
        <v>0</v>
      </c>
      <c r="K69" s="179"/>
      <c r="L69" s="183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8"/>
      <c r="C70" s="179"/>
      <c r="D70" s="180" t="s">
        <v>5798</v>
      </c>
      <c r="E70" s="181"/>
      <c r="F70" s="181"/>
      <c r="G70" s="181"/>
      <c r="H70" s="181"/>
      <c r="I70" s="181"/>
      <c r="J70" s="182">
        <f>J165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8"/>
      <c r="C71" s="179"/>
      <c r="D71" s="180" t="s">
        <v>3826</v>
      </c>
      <c r="E71" s="181"/>
      <c r="F71" s="181"/>
      <c r="G71" s="181"/>
      <c r="H71" s="181"/>
      <c r="I71" s="181"/>
      <c r="J71" s="182">
        <f>J172</f>
        <v>0</v>
      </c>
      <c r="K71" s="179"/>
      <c r="L71" s="183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218</v>
      </c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3" t="str">
        <f>E7</f>
        <v>Kolovraty - dostupné bydlení</v>
      </c>
      <c r="F81" s="35"/>
      <c r="G81" s="35"/>
      <c r="H81" s="35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207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73" t="s">
        <v>5783</v>
      </c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209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E11</f>
        <v>SO-06.02 - Závlaha</v>
      </c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22</v>
      </c>
      <c r="D87" s="43"/>
      <c r="E87" s="43"/>
      <c r="F87" s="30" t="str">
        <f>F14</f>
        <v>Kolovraty</v>
      </c>
      <c r="G87" s="43"/>
      <c r="H87" s="43"/>
      <c r="I87" s="35" t="s">
        <v>24</v>
      </c>
      <c r="J87" s="75" t="str">
        <f>IF(J14="","",J14)</f>
        <v>28. 6. 2021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5.15" customHeight="1">
      <c r="A89" s="41"/>
      <c r="B89" s="42"/>
      <c r="C89" s="35" t="s">
        <v>26</v>
      </c>
      <c r="D89" s="43"/>
      <c r="E89" s="43"/>
      <c r="F89" s="30" t="str">
        <f>E17</f>
        <v>atelier HETA s.r.o.</v>
      </c>
      <c r="G89" s="43"/>
      <c r="H89" s="43"/>
      <c r="I89" s="35" t="s">
        <v>32</v>
      </c>
      <c r="J89" s="39" t="str">
        <f>E23</f>
        <v>atelier HETA s.r.o.</v>
      </c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30</v>
      </c>
      <c r="D90" s="43"/>
      <c r="E90" s="43"/>
      <c r="F90" s="30" t="str">
        <f>IF(E20="","",E20)</f>
        <v>Vyplň údaj</v>
      </c>
      <c r="G90" s="43"/>
      <c r="H90" s="43"/>
      <c r="I90" s="35" t="s">
        <v>34</v>
      </c>
      <c r="J90" s="39" t="str">
        <f>E26</f>
        <v>Toman Martin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189"/>
      <c r="B92" s="190"/>
      <c r="C92" s="191" t="s">
        <v>219</v>
      </c>
      <c r="D92" s="192" t="s">
        <v>58</v>
      </c>
      <c r="E92" s="192" t="s">
        <v>54</v>
      </c>
      <c r="F92" s="192" t="s">
        <v>55</v>
      </c>
      <c r="G92" s="192" t="s">
        <v>220</v>
      </c>
      <c r="H92" s="192" t="s">
        <v>221</v>
      </c>
      <c r="I92" s="192" t="s">
        <v>222</v>
      </c>
      <c r="J92" s="192" t="s">
        <v>213</v>
      </c>
      <c r="K92" s="193" t="s">
        <v>223</v>
      </c>
      <c r="L92" s="194"/>
      <c r="M92" s="95" t="s">
        <v>21</v>
      </c>
      <c r="N92" s="96" t="s">
        <v>43</v>
      </c>
      <c r="O92" s="96" t="s">
        <v>224</v>
      </c>
      <c r="P92" s="96" t="s">
        <v>225</v>
      </c>
      <c r="Q92" s="96" t="s">
        <v>226</v>
      </c>
      <c r="R92" s="96" t="s">
        <v>227</v>
      </c>
      <c r="S92" s="96" t="s">
        <v>228</v>
      </c>
      <c r="T92" s="97" t="s">
        <v>229</v>
      </c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</row>
    <row r="93" s="2" customFormat="1" ht="22.8" customHeight="1">
      <c r="A93" s="41"/>
      <c r="B93" s="42"/>
      <c r="C93" s="102" t="s">
        <v>230</v>
      </c>
      <c r="D93" s="43"/>
      <c r="E93" s="43"/>
      <c r="F93" s="43"/>
      <c r="G93" s="43"/>
      <c r="H93" s="43"/>
      <c r="I93" s="43"/>
      <c r="J93" s="195">
        <f>BK93</f>
        <v>0</v>
      </c>
      <c r="K93" s="43"/>
      <c r="L93" s="47"/>
      <c r="M93" s="98"/>
      <c r="N93" s="196"/>
      <c r="O93" s="99"/>
      <c r="P93" s="197">
        <f>P94+P99+P116+P122+P138+P150+P165+P172</f>
        <v>0</v>
      </c>
      <c r="Q93" s="99"/>
      <c r="R93" s="197">
        <f>R94+R99+R116+R122+R138+R150+R165+R172</f>
        <v>0</v>
      </c>
      <c r="S93" s="99"/>
      <c r="T93" s="198">
        <f>T94+T99+T116+T122+T138+T150+T165+T172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72</v>
      </c>
      <c r="AU93" s="20" t="s">
        <v>214</v>
      </c>
      <c r="BK93" s="199">
        <f>BK94+BK99+BK116+BK122+BK138+BK150+BK165+BK172</f>
        <v>0</v>
      </c>
    </row>
    <row r="94" s="12" customFormat="1" ht="25.92" customHeight="1">
      <c r="A94" s="12"/>
      <c r="B94" s="200"/>
      <c r="C94" s="201"/>
      <c r="D94" s="202" t="s">
        <v>72</v>
      </c>
      <c r="E94" s="203" t="s">
        <v>3827</v>
      </c>
      <c r="F94" s="203" t="s">
        <v>3827</v>
      </c>
      <c r="G94" s="201"/>
      <c r="H94" s="201"/>
      <c r="I94" s="204"/>
      <c r="J94" s="205">
        <f>BK94</f>
        <v>0</v>
      </c>
      <c r="K94" s="201"/>
      <c r="L94" s="206"/>
      <c r="M94" s="207"/>
      <c r="N94" s="208"/>
      <c r="O94" s="208"/>
      <c r="P94" s="209">
        <f>SUM(P95:P98)</f>
        <v>0</v>
      </c>
      <c r="Q94" s="208"/>
      <c r="R94" s="209">
        <f>SUM(R95:R98)</f>
        <v>0</v>
      </c>
      <c r="S94" s="208"/>
      <c r="T94" s="210">
        <f>SUM(T95:T98)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80</v>
      </c>
      <c r="AT94" s="212" t="s">
        <v>72</v>
      </c>
      <c r="AU94" s="212" t="s">
        <v>73</v>
      </c>
      <c r="AY94" s="211" t="s">
        <v>233</v>
      </c>
      <c r="BK94" s="213">
        <f>SUM(BK95:BK98)</f>
        <v>0</v>
      </c>
    </row>
    <row r="95" s="2" customFormat="1" ht="66.75" customHeight="1">
      <c r="A95" s="41"/>
      <c r="B95" s="42"/>
      <c r="C95" s="216" t="s">
        <v>80</v>
      </c>
      <c r="D95" s="216" t="s">
        <v>235</v>
      </c>
      <c r="E95" s="217" t="s">
        <v>5799</v>
      </c>
      <c r="F95" s="218" t="s">
        <v>5800</v>
      </c>
      <c r="G95" s="219" t="s">
        <v>494</v>
      </c>
      <c r="H95" s="220">
        <v>1</v>
      </c>
      <c r="I95" s="221"/>
      <c r="J95" s="222">
        <f>ROUND(I95*H95,2)</f>
        <v>0</v>
      </c>
      <c r="K95" s="218" t="s">
        <v>342</v>
      </c>
      <c r="L95" s="47"/>
      <c r="M95" s="223" t="s">
        <v>21</v>
      </c>
      <c r="N95" s="224" t="s">
        <v>45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240</v>
      </c>
      <c r="AT95" s="227" t="s">
        <v>235</v>
      </c>
      <c r="AU95" s="227" t="s">
        <v>80</v>
      </c>
      <c r="AY95" s="20" t="s">
        <v>233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86</v>
      </c>
      <c r="BK95" s="228">
        <f>ROUND(I95*H95,2)</f>
        <v>0</v>
      </c>
      <c r="BL95" s="20" t="s">
        <v>240</v>
      </c>
      <c r="BM95" s="227" t="s">
        <v>86</v>
      </c>
    </row>
    <row r="96" s="2" customFormat="1" ht="55.5" customHeight="1">
      <c r="A96" s="41"/>
      <c r="B96" s="42"/>
      <c r="C96" s="216" t="s">
        <v>86</v>
      </c>
      <c r="D96" s="216" t="s">
        <v>235</v>
      </c>
      <c r="E96" s="217" t="s">
        <v>5801</v>
      </c>
      <c r="F96" s="218" t="s">
        <v>5802</v>
      </c>
      <c r="G96" s="219" t="s">
        <v>494</v>
      </c>
      <c r="H96" s="220">
        <v>1</v>
      </c>
      <c r="I96" s="221"/>
      <c r="J96" s="222">
        <f>ROUND(I96*H96,2)</f>
        <v>0</v>
      </c>
      <c r="K96" s="218" t="s">
        <v>342</v>
      </c>
      <c r="L96" s="47"/>
      <c r="M96" s="223" t="s">
        <v>21</v>
      </c>
      <c r="N96" s="224" t="s">
        <v>45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240</v>
      </c>
      <c r="AT96" s="227" t="s">
        <v>235</v>
      </c>
      <c r="AU96" s="227" t="s">
        <v>80</v>
      </c>
      <c r="AY96" s="20" t="s">
        <v>233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86</v>
      </c>
      <c r="BK96" s="228">
        <f>ROUND(I96*H96,2)</f>
        <v>0</v>
      </c>
      <c r="BL96" s="20" t="s">
        <v>240</v>
      </c>
      <c r="BM96" s="227" t="s">
        <v>240</v>
      </c>
    </row>
    <row r="97" s="2" customFormat="1" ht="49.05" customHeight="1">
      <c r="A97" s="41"/>
      <c r="B97" s="42"/>
      <c r="C97" s="216" t="s">
        <v>117</v>
      </c>
      <c r="D97" s="216" t="s">
        <v>235</v>
      </c>
      <c r="E97" s="217" t="s">
        <v>3830</v>
      </c>
      <c r="F97" s="218" t="s">
        <v>3831</v>
      </c>
      <c r="G97" s="219" t="s">
        <v>494</v>
      </c>
      <c r="H97" s="220">
        <v>4</v>
      </c>
      <c r="I97" s="221"/>
      <c r="J97" s="222">
        <f>ROUND(I97*H97,2)</f>
        <v>0</v>
      </c>
      <c r="K97" s="218" t="s">
        <v>342</v>
      </c>
      <c r="L97" s="47"/>
      <c r="M97" s="223" t="s">
        <v>21</v>
      </c>
      <c r="N97" s="224" t="s">
        <v>45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240</v>
      </c>
      <c r="AT97" s="227" t="s">
        <v>235</v>
      </c>
      <c r="AU97" s="227" t="s">
        <v>80</v>
      </c>
      <c r="AY97" s="20" t="s">
        <v>233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86</v>
      </c>
      <c r="BK97" s="228">
        <f>ROUND(I97*H97,2)</f>
        <v>0</v>
      </c>
      <c r="BL97" s="20" t="s">
        <v>240</v>
      </c>
      <c r="BM97" s="227" t="s">
        <v>276</v>
      </c>
    </row>
    <row r="98" s="2" customFormat="1" ht="55.5" customHeight="1">
      <c r="A98" s="41"/>
      <c r="B98" s="42"/>
      <c r="C98" s="216" t="s">
        <v>240</v>
      </c>
      <c r="D98" s="216" t="s">
        <v>235</v>
      </c>
      <c r="E98" s="217" t="s">
        <v>5803</v>
      </c>
      <c r="F98" s="218" t="s">
        <v>5804</v>
      </c>
      <c r="G98" s="219" t="s">
        <v>494</v>
      </c>
      <c r="H98" s="220">
        <v>1</v>
      </c>
      <c r="I98" s="221"/>
      <c r="J98" s="222">
        <f>ROUND(I98*H98,2)</f>
        <v>0</v>
      </c>
      <c r="K98" s="218" t="s">
        <v>342</v>
      </c>
      <c r="L98" s="47"/>
      <c r="M98" s="223" t="s">
        <v>21</v>
      </c>
      <c r="N98" s="224" t="s">
        <v>45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240</v>
      </c>
      <c r="AT98" s="227" t="s">
        <v>235</v>
      </c>
      <c r="AU98" s="227" t="s">
        <v>80</v>
      </c>
      <c r="AY98" s="20" t="s">
        <v>233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86</v>
      </c>
      <c r="BK98" s="228">
        <f>ROUND(I98*H98,2)</f>
        <v>0</v>
      </c>
      <c r="BL98" s="20" t="s">
        <v>240</v>
      </c>
      <c r="BM98" s="227" t="s">
        <v>289</v>
      </c>
    </row>
    <row r="99" s="12" customFormat="1" ht="25.92" customHeight="1">
      <c r="A99" s="12"/>
      <c r="B99" s="200"/>
      <c r="C99" s="201"/>
      <c r="D99" s="202" t="s">
        <v>72</v>
      </c>
      <c r="E99" s="203" t="s">
        <v>3834</v>
      </c>
      <c r="F99" s="203" t="s">
        <v>3834</v>
      </c>
      <c r="G99" s="201"/>
      <c r="H99" s="201"/>
      <c r="I99" s="204"/>
      <c r="J99" s="205">
        <f>BK99</f>
        <v>0</v>
      </c>
      <c r="K99" s="201"/>
      <c r="L99" s="206"/>
      <c r="M99" s="207"/>
      <c r="N99" s="208"/>
      <c r="O99" s="208"/>
      <c r="P99" s="209">
        <f>SUM(P100:P115)</f>
        <v>0</v>
      </c>
      <c r="Q99" s="208"/>
      <c r="R99" s="209">
        <f>SUM(R100:R115)</f>
        <v>0</v>
      </c>
      <c r="S99" s="208"/>
      <c r="T99" s="210">
        <f>SUM(T100:T115)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80</v>
      </c>
      <c r="AT99" s="212" t="s">
        <v>72</v>
      </c>
      <c r="AU99" s="212" t="s">
        <v>73</v>
      </c>
      <c r="AY99" s="211" t="s">
        <v>233</v>
      </c>
      <c r="BK99" s="213">
        <f>SUM(BK100:BK115)</f>
        <v>0</v>
      </c>
    </row>
    <row r="100" s="2" customFormat="1" ht="49.05" customHeight="1">
      <c r="A100" s="41"/>
      <c r="B100" s="42"/>
      <c r="C100" s="216" t="s">
        <v>270</v>
      </c>
      <c r="D100" s="216" t="s">
        <v>235</v>
      </c>
      <c r="E100" s="217" t="s">
        <v>3839</v>
      </c>
      <c r="F100" s="218" t="s">
        <v>3840</v>
      </c>
      <c r="G100" s="219" t="s">
        <v>494</v>
      </c>
      <c r="H100" s="220">
        <v>3</v>
      </c>
      <c r="I100" s="221"/>
      <c r="J100" s="222">
        <f>ROUND(I100*H100,2)</f>
        <v>0</v>
      </c>
      <c r="K100" s="218" t="s">
        <v>342</v>
      </c>
      <c r="L100" s="47"/>
      <c r="M100" s="223" t="s">
        <v>21</v>
      </c>
      <c r="N100" s="224" t="s">
        <v>45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240</v>
      </c>
      <c r="AT100" s="227" t="s">
        <v>235</v>
      </c>
      <c r="AU100" s="227" t="s">
        <v>80</v>
      </c>
      <c r="AY100" s="20" t="s">
        <v>233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86</v>
      </c>
      <c r="BK100" s="228">
        <f>ROUND(I100*H100,2)</f>
        <v>0</v>
      </c>
      <c r="BL100" s="20" t="s">
        <v>240</v>
      </c>
      <c r="BM100" s="227" t="s">
        <v>302</v>
      </c>
    </row>
    <row r="101" s="2" customFormat="1" ht="44.25" customHeight="1">
      <c r="A101" s="41"/>
      <c r="B101" s="42"/>
      <c r="C101" s="216" t="s">
        <v>276</v>
      </c>
      <c r="D101" s="216" t="s">
        <v>235</v>
      </c>
      <c r="E101" s="217" t="s">
        <v>5805</v>
      </c>
      <c r="F101" s="218" t="s">
        <v>5806</v>
      </c>
      <c r="G101" s="219" t="s">
        <v>494</v>
      </c>
      <c r="H101" s="220">
        <v>1</v>
      </c>
      <c r="I101" s="221"/>
      <c r="J101" s="222">
        <f>ROUND(I101*H101,2)</f>
        <v>0</v>
      </c>
      <c r="K101" s="218" t="s">
        <v>342</v>
      </c>
      <c r="L101" s="47"/>
      <c r="M101" s="223" t="s">
        <v>21</v>
      </c>
      <c r="N101" s="224" t="s">
        <v>45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240</v>
      </c>
      <c r="AT101" s="227" t="s">
        <v>235</v>
      </c>
      <c r="AU101" s="227" t="s">
        <v>80</v>
      </c>
      <c r="AY101" s="20" t="s">
        <v>233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86</v>
      </c>
      <c r="BK101" s="228">
        <f>ROUND(I101*H101,2)</f>
        <v>0</v>
      </c>
      <c r="BL101" s="20" t="s">
        <v>240</v>
      </c>
      <c r="BM101" s="227" t="s">
        <v>371</v>
      </c>
    </row>
    <row r="102" s="2" customFormat="1" ht="55.5" customHeight="1">
      <c r="A102" s="41"/>
      <c r="B102" s="42"/>
      <c r="C102" s="216" t="s">
        <v>284</v>
      </c>
      <c r="D102" s="216" t="s">
        <v>235</v>
      </c>
      <c r="E102" s="217" t="s">
        <v>3841</v>
      </c>
      <c r="F102" s="218" t="s">
        <v>3842</v>
      </c>
      <c r="G102" s="219" t="s">
        <v>494</v>
      </c>
      <c r="H102" s="220">
        <v>3</v>
      </c>
      <c r="I102" s="221"/>
      <c r="J102" s="222">
        <f>ROUND(I102*H102,2)</f>
        <v>0</v>
      </c>
      <c r="K102" s="218" t="s">
        <v>342</v>
      </c>
      <c r="L102" s="47"/>
      <c r="M102" s="223" t="s">
        <v>21</v>
      </c>
      <c r="N102" s="224" t="s">
        <v>45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240</v>
      </c>
      <c r="AT102" s="227" t="s">
        <v>235</v>
      </c>
      <c r="AU102" s="227" t="s">
        <v>80</v>
      </c>
      <c r="AY102" s="20" t="s">
        <v>233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86</v>
      </c>
      <c r="BK102" s="228">
        <f>ROUND(I102*H102,2)</f>
        <v>0</v>
      </c>
      <c r="BL102" s="20" t="s">
        <v>240</v>
      </c>
      <c r="BM102" s="227" t="s">
        <v>383</v>
      </c>
    </row>
    <row r="103" s="2" customFormat="1" ht="44.25" customHeight="1">
      <c r="A103" s="41"/>
      <c r="B103" s="42"/>
      <c r="C103" s="216" t="s">
        <v>289</v>
      </c>
      <c r="D103" s="216" t="s">
        <v>235</v>
      </c>
      <c r="E103" s="217" t="s">
        <v>3843</v>
      </c>
      <c r="F103" s="218" t="s">
        <v>3844</v>
      </c>
      <c r="G103" s="219" t="s">
        <v>494</v>
      </c>
      <c r="H103" s="220">
        <v>1</v>
      </c>
      <c r="I103" s="221"/>
      <c r="J103" s="222">
        <f>ROUND(I103*H103,2)</f>
        <v>0</v>
      </c>
      <c r="K103" s="218" t="s">
        <v>342</v>
      </c>
      <c r="L103" s="47"/>
      <c r="M103" s="223" t="s">
        <v>21</v>
      </c>
      <c r="N103" s="224" t="s">
        <v>45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240</v>
      </c>
      <c r="AT103" s="227" t="s">
        <v>235</v>
      </c>
      <c r="AU103" s="227" t="s">
        <v>80</v>
      </c>
      <c r="AY103" s="20" t="s">
        <v>233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86</v>
      </c>
      <c r="BK103" s="228">
        <f>ROUND(I103*H103,2)</f>
        <v>0</v>
      </c>
      <c r="BL103" s="20" t="s">
        <v>240</v>
      </c>
      <c r="BM103" s="227" t="s">
        <v>394</v>
      </c>
    </row>
    <row r="104" s="2" customFormat="1" ht="49.05" customHeight="1">
      <c r="A104" s="41"/>
      <c r="B104" s="42"/>
      <c r="C104" s="216" t="s">
        <v>296</v>
      </c>
      <c r="D104" s="216" t="s">
        <v>235</v>
      </c>
      <c r="E104" s="217" t="s">
        <v>3830</v>
      </c>
      <c r="F104" s="218" t="s">
        <v>3831</v>
      </c>
      <c r="G104" s="219" t="s">
        <v>494</v>
      </c>
      <c r="H104" s="220">
        <v>3</v>
      </c>
      <c r="I104" s="221"/>
      <c r="J104" s="222">
        <f>ROUND(I104*H104,2)</f>
        <v>0</v>
      </c>
      <c r="K104" s="218" t="s">
        <v>342</v>
      </c>
      <c r="L104" s="47"/>
      <c r="M104" s="223" t="s">
        <v>21</v>
      </c>
      <c r="N104" s="224" t="s">
        <v>45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240</v>
      </c>
      <c r="AT104" s="227" t="s">
        <v>235</v>
      </c>
      <c r="AU104" s="227" t="s">
        <v>80</v>
      </c>
      <c r="AY104" s="20" t="s">
        <v>233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86</v>
      </c>
      <c r="BK104" s="228">
        <f>ROUND(I104*H104,2)</f>
        <v>0</v>
      </c>
      <c r="BL104" s="20" t="s">
        <v>240</v>
      </c>
      <c r="BM104" s="227" t="s">
        <v>405</v>
      </c>
    </row>
    <row r="105" s="2" customFormat="1" ht="62.7" customHeight="1">
      <c r="A105" s="41"/>
      <c r="B105" s="42"/>
      <c r="C105" s="216" t="s">
        <v>302</v>
      </c>
      <c r="D105" s="216" t="s">
        <v>235</v>
      </c>
      <c r="E105" s="217" t="s">
        <v>5807</v>
      </c>
      <c r="F105" s="218" t="s">
        <v>5808</v>
      </c>
      <c r="G105" s="219" t="s">
        <v>494</v>
      </c>
      <c r="H105" s="220">
        <v>1</v>
      </c>
      <c r="I105" s="221"/>
      <c r="J105" s="222">
        <f>ROUND(I105*H105,2)</f>
        <v>0</v>
      </c>
      <c r="K105" s="218" t="s">
        <v>342</v>
      </c>
      <c r="L105" s="47"/>
      <c r="M105" s="223" t="s">
        <v>21</v>
      </c>
      <c r="N105" s="224" t="s">
        <v>45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240</v>
      </c>
      <c r="AT105" s="227" t="s">
        <v>235</v>
      </c>
      <c r="AU105" s="227" t="s">
        <v>80</v>
      </c>
      <c r="AY105" s="20" t="s">
        <v>233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86</v>
      </c>
      <c r="BK105" s="228">
        <f>ROUND(I105*H105,2)</f>
        <v>0</v>
      </c>
      <c r="BL105" s="20" t="s">
        <v>240</v>
      </c>
      <c r="BM105" s="227" t="s">
        <v>415</v>
      </c>
    </row>
    <row r="106" s="2" customFormat="1" ht="24.15" customHeight="1">
      <c r="A106" s="41"/>
      <c r="B106" s="42"/>
      <c r="C106" s="216" t="s">
        <v>314</v>
      </c>
      <c r="D106" s="216" t="s">
        <v>235</v>
      </c>
      <c r="E106" s="217" t="s">
        <v>3847</v>
      </c>
      <c r="F106" s="218" t="s">
        <v>3848</v>
      </c>
      <c r="G106" s="219" t="s">
        <v>494</v>
      </c>
      <c r="H106" s="220">
        <v>1</v>
      </c>
      <c r="I106" s="221"/>
      <c r="J106" s="222">
        <f>ROUND(I106*H106,2)</f>
        <v>0</v>
      </c>
      <c r="K106" s="218" t="s">
        <v>342</v>
      </c>
      <c r="L106" s="47"/>
      <c r="M106" s="223" t="s">
        <v>21</v>
      </c>
      <c r="N106" s="224" t="s">
        <v>45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240</v>
      </c>
      <c r="AT106" s="227" t="s">
        <v>235</v>
      </c>
      <c r="AU106" s="227" t="s">
        <v>80</v>
      </c>
      <c r="AY106" s="20" t="s">
        <v>233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86</v>
      </c>
      <c r="BK106" s="228">
        <f>ROUND(I106*H106,2)</f>
        <v>0</v>
      </c>
      <c r="BL106" s="20" t="s">
        <v>240</v>
      </c>
      <c r="BM106" s="227" t="s">
        <v>422</v>
      </c>
    </row>
    <row r="107" s="2" customFormat="1" ht="49.05" customHeight="1">
      <c r="A107" s="41"/>
      <c r="B107" s="42"/>
      <c r="C107" s="216" t="s">
        <v>371</v>
      </c>
      <c r="D107" s="216" t="s">
        <v>235</v>
      </c>
      <c r="E107" s="217" t="s">
        <v>3839</v>
      </c>
      <c r="F107" s="218" t="s">
        <v>3840</v>
      </c>
      <c r="G107" s="219" t="s">
        <v>494</v>
      </c>
      <c r="H107" s="220">
        <v>5</v>
      </c>
      <c r="I107" s="221"/>
      <c r="J107" s="222">
        <f>ROUND(I107*H107,2)</f>
        <v>0</v>
      </c>
      <c r="K107" s="218" t="s">
        <v>342</v>
      </c>
      <c r="L107" s="47"/>
      <c r="M107" s="223" t="s">
        <v>21</v>
      </c>
      <c r="N107" s="224" t="s">
        <v>45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240</v>
      </c>
      <c r="AT107" s="227" t="s">
        <v>235</v>
      </c>
      <c r="AU107" s="227" t="s">
        <v>80</v>
      </c>
      <c r="AY107" s="20" t="s">
        <v>233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86</v>
      </c>
      <c r="BK107" s="228">
        <f>ROUND(I107*H107,2)</f>
        <v>0</v>
      </c>
      <c r="BL107" s="20" t="s">
        <v>240</v>
      </c>
      <c r="BM107" s="227" t="s">
        <v>431</v>
      </c>
    </row>
    <row r="108" s="2" customFormat="1" ht="44.25" customHeight="1">
      <c r="A108" s="41"/>
      <c r="B108" s="42"/>
      <c r="C108" s="216" t="s">
        <v>377</v>
      </c>
      <c r="D108" s="216" t="s">
        <v>235</v>
      </c>
      <c r="E108" s="217" t="s">
        <v>3835</v>
      </c>
      <c r="F108" s="218" t="s">
        <v>3836</v>
      </c>
      <c r="G108" s="219" t="s">
        <v>494</v>
      </c>
      <c r="H108" s="220">
        <v>1</v>
      </c>
      <c r="I108" s="221"/>
      <c r="J108" s="222">
        <f>ROUND(I108*H108,2)</f>
        <v>0</v>
      </c>
      <c r="K108" s="218" t="s">
        <v>342</v>
      </c>
      <c r="L108" s="47"/>
      <c r="M108" s="223" t="s">
        <v>21</v>
      </c>
      <c r="N108" s="224" t="s">
        <v>45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240</v>
      </c>
      <c r="AT108" s="227" t="s">
        <v>235</v>
      </c>
      <c r="AU108" s="227" t="s">
        <v>80</v>
      </c>
      <c r="AY108" s="20" t="s">
        <v>233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86</v>
      </c>
      <c r="BK108" s="228">
        <f>ROUND(I108*H108,2)</f>
        <v>0</v>
      </c>
      <c r="BL108" s="20" t="s">
        <v>240</v>
      </c>
      <c r="BM108" s="227" t="s">
        <v>441</v>
      </c>
    </row>
    <row r="109" s="2" customFormat="1" ht="55.5" customHeight="1">
      <c r="A109" s="41"/>
      <c r="B109" s="42"/>
      <c r="C109" s="216" t="s">
        <v>383</v>
      </c>
      <c r="D109" s="216" t="s">
        <v>235</v>
      </c>
      <c r="E109" s="217" t="s">
        <v>3841</v>
      </c>
      <c r="F109" s="218" t="s">
        <v>3842</v>
      </c>
      <c r="G109" s="219" t="s">
        <v>494</v>
      </c>
      <c r="H109" s="220">
        <v>5</v>
      </c>
      <c r="I109" s="221"/>
      <c r="J109" s="222">
        <f>ROUND(I109*H109,2)</f>
        <v>0</v>
      </c>
      <c r="K109" s="218" t="s">
        <v>342</v>
      </c>
      <c r="L109" s="47"/>
      <c r="M109" s="223" t="s">
        <v>21</v>
      </c>
      <c r="N109" s="224" t="s">
        <v>45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240</v>
      </c>
      <c r="AT109" s="227" t="s">
        <v>235</v>
      </c>
      <c r="AU109" s="227" t="s">
        <v>80</v>
      </c>
      <c r="AY109" s="20" t="s">
        <v>233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86</v>
      </c>
      <c r="BK109" s="228">
        <f>ROUND(I109*H109,2)</f>
        <v>0</v>
      </c>
      <c r="BL109" s="20" t="s">
        <v>240</v>
      </c>
      <c r="BM109" s="227" t="s">
        <v>451</v>
      </c>
    </row>
    <row r="110" s="2" customFormat="1" ht="62.7" customHeight="1">
      <c r="A110" s="41"/>
      <c r="B110" s="42"/>
      <c r="C110" s="216" t="s">
        <v>8</v>
      </c>
      <c r="D110" s="216" t="s">
        <v>235</v>
      </c>
      <c r="E110" s="217" t="s">
        <v>5809</v>
      </c>
      <c r="F110" s="218" t="s">
        <v>5810</v>
      </c>
      <c r="G110" s="219" t="s">
        <v>494</v>
      </c>
      <c r="H110" s="220">
        <v>1</v>
      </c>
      <c r="I110" s="221"/>
      <c r="J110" s="222">
        <f>ROUND(I110*H110,2)</f>
        <v>0</v>
      </c>
      <c r="K110" s="218" t="s">
        <v>342</v>
      </c>
      <c r="L110" s="47"/>
      <c r="M110" s="223" t="s">
        <v>21</v>
      </c>
      <c r="N110" s="224" t="s">
        <v>45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240</v>
      </c>
      <c r="AT110" s="227" t="s">
        <v>235</v>
      </c>
      <c r="AU110" s="227" t="s">
        <v>80</v>
      </c>
      <c r="AY110" s="20" t="s">
        <v>233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86</v>
      </c>
      <c r="BK110" s="228">
        <f>ROUND(I110*H110,2)</f>
        <v>0</v>
      </c>
      <c r="BL110" s="20" t="s">
        <v>240</v>
      </c>
      <c r="BM110" s="227" t="s">
        <v>465</v>
      </c>
    </row>
    <row r="111" s="2" customFormat="1" ht="44.25" customHeight="1">
      <c r="A111" s="41"/>
      <c r="B111" s="42"/>
      <c r="C111" s="216" t="s">
        <v>394</v>
      </c>
      <c r="D111" s="216" t="s">
        <v>235</v>
      </c>
      <c r="E111" s="217" t="s">
        <v>3843</v>
      </c>
      <c r="F111" s="218" t="s">
        <v>3844</v>
      </c>
      <c r="G111" s="219" t="s">
        <v>494</v>
      </c>
      <c r="H111" s="220">
        <v>1</v>
      </c>
      <c r="I111" s="221"/>
      <c r="J111" s="222">
        <f>ROUND(I111*H111,2)</f>
        <v>0</v>
      </c>
      <c r="K111" s="218" t="s">
        <v>342</v>
      </c>
      <c r="L111" s="47"/>
      <c r="M111" s="223" t="s">
        <v>21</v>
      </c>
      <c r="N111" s="224" t="s">
        <v>45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240</v>
      </c>
      <c r="AT111" s="227" t="s">
        <v>235</v>
      </c>
      <c r="AU111" s="227" t="s">
        <v>80</v>
      </c>
      <c r="AY111" s="20" t="s">
        <v>233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86</v>
      </c>
      <c r="BK111" s="228">
        <f>ROUND(I111*H111,2)</f>
        <v>0</v>
      </c>
      <c r="BL111" s="20" t="s">
        <v>240</v>
      </c>
      <c r="BM111" s="227" t="s">
        <v>569</v>
      </c>
    </row>
    <row r="112" s="2" customFormat="1" ht="49.05" customHeight="1">
      <c r="A112" s="41"/>
      <c r="B112" s="42"/>
      <c r="C112" s="216" t="s">
        <v>399</v>
      </c>
      <c r="D112" s="216" t="s">
        <v>235</v>
      </c>
      <c r="E112" s="217" t="s">
        <v>3830</v>
      </c>
      <c r="F112" s="218" t="s">
        <v>3831</v>
      </c>
      <c r="G112" s="219" t="s">
        <v>494</v>
      </c>
      <c r="H112" s="220">
        <v>5</v>
      </c>
      <c r="I112" s="221"/>
      <c r="J112" s="222">
        <f>ROUND(I112*H112,2)</f>
        <v>0</v>
      </c>
      <c r="K112" s="218" t="s">
        <v>342</v>
      </c>
      <c r="L112" s="47"/>
      <c r="M112" s="223" t="s">
        <v>21</v>
      </c>
      <c r="N112" s="224" t="s">
        <v>45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240</v>
      </c>
      <c r="AT112" s="227" t="s">
        <v>235</v>
      </c>
      <c r="AU112" s="227" t="s">
        <v>80</v>
      </c>
      <c r="AY112" s="20" t="s">
        <v>233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86</v>
      </c>
      <c r="BK112" s="228">
        <f>ROUND(I112*H112,2)</f>
        <v>0</v>
      </c>
      <c r="BL112" s="20" t="s">
        <v>240</v>
      </c>
      <c r="BM112" s="227" t="s">
        <v>1081</v>
      </c>
    </row>
    <row r="113" s="2" customFormat="1" ht="62.7" customHeight="1">
      <c r="A113" s="41"/>
      <c r="B113" s="42"/>
      <c r="C113" s="216" t="s">
        <v>405</v>
      </c>
      <c r="D113" s="216" t="s">
        <v>235</v>
      </c>
      <c r="E113" s="217" t="s">
        <v>5807</v>
      </c>
      <c r="F113" s="218" t="s">
        <v>5808</v>
      </c>
      <c r="G113" s="219" t="s">
        <v>494</v>
      </c>
      <c r="H113" s="220">
        <v>1</v>
      </c>
      <c r="I113" s="221"/>
      <c r="J113" s="222">
        <f>ROUND(I113*H113,2)</f>
        <v>0</v>
      </c>
      <c r="K113" s="218" t="s">
        <v>342</v>
      </c>
      <c r="L113" s="47"/>
      <c r="M113" s="223" t="s">
        <v>21</v>
      </c>
      <c r="N113" s="224" t="s">
        <v>45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240</v>
      </c>
      <c r="AT113" s="227" t="s">
        <v>235</v>
      </c>
      <c r="AU113" s="227" t="s">
        <v>80</v>
      </c>
      <c r="AY113" s="20" t="s">
        <v>233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86</v>
      </c>
      <c r="BK113" s="228">
        <f>ROUND(I113*H113,2)</f>
        <v>0</v>
      </c>
      <c r="BL113" s="20" t="s">
        <v>240</v>
      </c>
      <c r="BM113" s="227" t="s">
        <v>1099</v>
      </c>
    </row>
    <row r="114" s="2" customFormat="1" ht="24.15" customHeight="1">
      <c r="A114" s="41"/>
      <c r="B114" s="42"/>
      <c r="C114" s="216" t="s">
        <v>411</v>
      </c>
      <c r="D114" s="216" t="s">
        <v>235</v>
      </c>
      <c r="E114" s="217" t="s">
        <v>3847</v>
      </c>
      <c r="F114" s="218" t="s">
        <v>3848</v>
      </c>
      <c r="G114" s="219" t="s">
        <v>494</v>
      </c>
      <c r="H114" s="220">
        <v>1</v>
      </c>
      <c r="I114" s="221"/>
      <c r="J114" s="222">
        <f>ROUND(I114*H114,2)</f>
        <v>0</v>
      </c>
      <c r="K114" s="218" t="s">
        <v>342</v>
      </c>
      <c r="L114" s="47"/>
      <c r="M114" s="223" t="s">
        <v>21</v>
      </c>
      <c r="N114" s="224" t="s">
        <v>45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240</v>
      </c>
      <c r="AT114" s="227" t="s">
        <v>235</v>
      </c>
      <c r="AU114" s="227" t="s">
        <v>80</v>
      </c>
      <c r="AY114" s="20" t="s">
        <v>233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86</v>
      </c>
      <c r="BK114" s="228">
        <f>ROUND(I114*H114,2)</f>
        <v>0</v>
      </c>
      <c r="BL114" s="20" t="s">
        <v>240</v>
      </c>
      <c r="BM114" s="227" t="s">
        <v>1109</v>
      </c>
    </row>
    <row r="115" s="2" customFormat="1" ht="55.5" customHeight="1">
      <c r="A115" s="41"/>
      <c r="B115" s="42"/>
      <c r="C115" s="216" t="s">
        <v>415</v>
      </c>
      <c r="D115" s="216" t="s">
        <v>235</v>
      </c>
      <c r="E115" s="217" t="s">
        <v>5811</v>
      </c>
      <c r="F115" s="218" t="s">
        <v>5812</v>
      </c>
      <c r="G115" s="219" t="s">
        <v>494</v>
      </c>
      <c r="H115" s="220">
        <v>2</v>
      </c>
      <c r="I115" s="221"/>
      <c r="J115" s="222">
        <f>ROUND(I115*H115,2)</f>
        <v>0</v>
      </c>
      <c r="K115" s="218" t="s">
        <v>342</v>
      </c>
      <c r="L115" s="47"/>
      <c r="M115" s="223" t="s">
        <v>21</v>
      </c>
      <c r="N115" s="224" t="s">
        <v>45</v>
      </c>
      <c r="O115" s="87"/>
      <c r="P115" s="225">
        <f>O115*H115</f>
        <v>0</v>
      </c>
      <c r="Q115" s="225">
        <v>0</v>
      </c>
      <c r="R115" s="225">
        <f>Q115*H115</f>
        <v>0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240</v>
      </c>
      <c r="AT115" s="227" t="s">
        <v>235</v>
      </c>
      <c r="AU115" s="227" t="s">
        <v>80</v>
      </c>
      <c r="AY115" s="20" t="s">
        <v>233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86</v>
      </c>
      <c r="BK115" s="228">
        <f>ROUND(I115*H115,2)</f>
        <v>0</v>
      </c>
      <c r="BL115" s="20" t="s">
        <v>240</v>
      </c>
      <c r="BM115" s="227" t="s">
        <v>1118</v>
      </c>
    </row>
    <row r="116" s="12" customFormat="1" ht="25.92" customHeight="1">
      <c r="A116" s="12"/>
      <c r="B116" s="200"/>
      <c r="C116" s="201"/>
      <c r="D116" s="202" t="s">
        <v>72</v>
      </c>
      <c r="E116" s="203" t="s">
        <v>3849</v>
      </c>
      <c r="F116" s="203" t="s">
        <v>3849</v>
      </c>
      <c r="G116" s="201"/>
      <c r="H116" s="201"/>
      <c r="I116" s="204"/>
      <c r="J116" s="205">
        <f>BK116</f>
        <v>0</v>
      </c>
      <c r="K116" s="201"/>
      <c r="L116" s="206"/>
      <c r="M116" s="207"/>
      <c r="N116" s="208"/>
      <c r="O116" s="208"/>
      <c r="P116" s="209">
        <f>SUM(P117:P121)</f>
        <v>0</v>
      </c>
      <c r="Q116" s="208"/>
      <c r="R116" s="209">
        <f>SUM(R117:R121)</f>
        <v>0</v>
      </c>
      <c r="S116" s="208"/>
      <c r="T116" s="210">
        <f>SUM(T117:T121)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11" t="s">
        <v>80</v>
      </c>
      <c r="AT116" s="212" t="s">
        <v>72</v>
      </c>
      <c r="AU116" s="212" t="s">
        <v>73</v>
      </c>
      <c r="AY116" s="211" t="s">
        <v>233</v>
      </c>
      <c r="BK116" s="213">
        <f>SUM(BK117:BK121)</f>
        <v>0</v>
      </c>
    </row>
    <row r="117" s="2" customFormat="1" ht="44.25" customHeight="1">
      <c r="A117" s="41"/>
      <c r="B117" s="42"/>
      <c r="C117" s="216" t="s">
        <v>7</v>
      </c>
      <c r="D117" s="216" t="s">
        <v>235</v>
      </c>
      <c r="E117" s="217" t="s">
        <v>5813</v>
      </c>
      <c r="F117" s="218" t="s">
        <v>5814</v>
      </c>
      <c r="G117" s="219" t="s">
        <v>332</v>
      </c>
      <c r="H117" s="220">
        <v>500</v>
      </c>
      <c r="I117" s="221"/>
      <c r="J117" s="222">
        <f>ROUND(I117*H117,2)</f>
        <v>0</v>
      </c>
      <c r="K117" s="218" t="s">
        <v>342</v>
      </c>
      <c r="L117" s="47"/>
      <c r="M117" s="223" t="s">
        <v>21</v>
      </c>
      <c r="N117" s="224" t="s">
        <v>45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240</v>
      </c>
      <c r="AT117" s="227" t="s">
        <v>235</v>
      </c>
      <c r="AU117" s="227" t="s">
        <v>80</v>
      </c>
      <c r="AY117" s="20" t="s">
        <v>233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86</v>
      </c>
      <c r="BK117" s="228">
        <f>ROUND(I117*H117,2)</f>
        <v>0</v>
      </c>
      <c r="BL117" s="20" t="s">
        <v>240</v>
      </c>
      <c r="BM117" s="227" t="s">
        <v>1131</v>
      </c>
    </row>
    <row r="118" s="2" customFormat="1" ht="37.8" customHeight="1">
      <c r="A118" s="41"/>
      <c r="B118" s="42"/>
      <c r="C118" s="216" t="s">
        <v>422</v>
      </c>
      <c r="D118" s="216" t="s">
        <v>235</v>
      </c>
      <c r="E118" s="217" t="s">
        <v>5815</v>
      </c>
      <c r="F118" s="218" t="s">
        <v>5816</v>
      </c>
      <c r="G118" s="219" t="s">
        <v>494</v>
      </c>
      <c r="H118" s="220">
        <v>7</v>
      </c>
      <c r="I118" s="221"/>
      <c r="J118" s="222">
        <f>ROUND(I118*H118,2)</f>
        <v>0</v>
      </c>
      <c r="K118" s="218" t="s">
        <v>342</v>
      </c>
      <c r="L118" s="47"/>
      <c r="M118" s="223" t="s">
        <v>21</v>
      </c>
      <c r="N118" s="224" t="s">
        <v>45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240</v>
      </c>
      <c r="AT118" s="227" t="s">
        <v>235</v>
      </c>
      <c r="AU118" s="227" t="s">
        <v>80</v>
      </c>
      <c r="AY118" s="20" t="s">
        <v>233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86</v>
      </c>
      <c r="BK118" s="228">
        <f>ROUND(I118*H118,2)</f>
        <v>0</v>
      </c>
      <c r="BL118" s="20" t="s">
        <v>240</v>
      </c>
      <c r="BM118" s="227" t="s">
        <v>1169</v>
      </c>
    </row>
    <row r="119" s="2" customFormat="1" ht="37.8" customHeight="1">
      <c r="A119" s="41"/>
      <c r="B119" s="42"/>
      <c r="C119" s="216" t="s">
        <v>427</v>
      </c>
      <c r="D119" s="216" t="s">
        <v>235</v>
      </c>
      <c r="E119" s="217" t="s">
        <v>3852</v>
      </c>
      <c r="F119" s="218" t="s">
        <v>3853</v>
      </c>
      <c r="G119" s="219" t="s">
        <v>494</v>
      </c>
      <c r="H119" s="220">
        <v>21</v>
      </c>
      <c r="I119" s="221"/>
      <c r="J119" s="222">
        <f>ROUND(I119*H119,2)</f>
        <v>0</v>
      </c>
      <c r="K119" s="218" t="s">
        <v>342</v>
      </c>
      <c r="L119" s="47"/>
      <c r="M119" s="223" t="s">
        <v>21</v>
      </c>
      <c r="N119" s="224" t="s">
        <v>45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240</v>
      </c>
      <c r="AT119" s="227" t="s">
        <v>235</v>
      </c>
      <c r="AU119" s="227" t="s">
        <v>80</v>
      </c>
      <c r="AY119" s="20" t="s">
        <v>233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86</v>
      </c>
      <c r="BK119" s="228">
        <f>ROUND(I119*H119,2)</f>
        <v>0</v>
      </c>
      <c r="BL119" s="20" t="s">
        <v>240</v>
      </c>
      <c r="BM119" s="227" t="s">
        <v>1183</v>
      </c>
    </row>
    <row r="120" s="2" customFormat="1" ht="49.05" customHeight="1">
      <c r="A120" s="41"/>
      <c r="B120" s="42"/>
      <c r="C120" s="216" t="s">
        <v>431</v>
      </c>
      <c r="D120" s="216" t="s">
        <v>235</v>
      </c>
      <c r="E120" s="217" t="s">
        <v>5817</v>
      </c>
      <c r="F120" s="218" t="s">
        <v>5818</v>
      </c>
      <c r="G120" s="219" t="s">
        <v>494</v>
      </c>
      <c r="H120" s="220">
        <v>11</v>
      </c>
      <c r="I120" s="221"/>
      <c r="J120" s="222">
        <f>ROUND(I120*H120,2)</f>
        <v>0</v>
      </c>
      <c r="K120" s="218" t="s">
        <v>342</v>
      </c>
      <c r="L120" s="47"/>
      <c r="M120" s="223" t="s">
        <v>21</v>
      </c>
      <c r="N120" s="224" t="s">
        <v>45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240</v>
      </c>
      <c r="AT120" s="227" t="s">
        <v>235</v>
      </c>
      <c r="AU120" s="227" t="s">
        <v>80</v>
      </c>
      <c r="AY120" s="20" t="s">
        <v>233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86</v>
      </c>
      <c r="BK120" s="228">
        <f>ROUND(I120*H120,2)</f>
        <v>0</v>
      </c>
      <c r="BL120" s="20" t="s">
        <v>240</v>
      </c>
      <c r="BM120" s="227" t="s">
        <v>1202</v>
      </c>
    </row>
    <row r="121" s="2" customFormat="1" ht="49.05" customHeight="1">
      <c r="A121" s="41"/>
      <c r="B121" s="42"/>
      <c r="C121" s="216" t="s">
        <v>436</v>
      </c>
      <c r="D121" s="216" t="s">
        <v>235</v>
      </c>
      <c r="E121" s="217" t="s">
        <v>5819</v>
      </c>
      <c r="F121" s="218" t="s">
        <v>5820</v>
      </c>
      <c r="G121" s="219" t="s">
        <v>494</v>
      </c>
      <c r="H121" s="220">
        <v>2</v>
      </c>
      <c r="I121" s="221"/>
      <c r="J121" s="222">
        <f>ROUND(I121*H121,2)</f>
        <v>0</v>
      </c>
      <c r="K121" s="218" t="s">
        <v>342</v>
      </c>
      <c r="L121" s="47"/>
      <c r="M121" s="223" t="s">
        <v>21</v>
      </c>
      <c r="N121" s="224" t="s">
        <v>45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240</v>
      </c>
      <c r="AT121" s="227" t="s">
        <v>235</v>
      </c>
      <c r="AU121" s="227" t="s">
        <v>80</v>
      </c>
      <c r="AY121" s="20" t="s">
        <v>233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86</v>
      </c>
      <c r="BK121" s="228">
        <f>ROUND(I121*H121,2)</f>
        <v>0</v>
      </c>
      <c r="BL121" s="20" t="s">
        <v>240</v>
      </c>
      <c r="BM121" s="227" t="s">
        <v>1211</v>
      </c>
    </row>
    <row r="122" s="12" customFormat="1" ht="25.92" customHeight="1">
      <c r="A122" s="12"/>
      <c r="B122" s="200"/>
      <c r="C122" s="201"/>
      <c r="D122" s="202" t="s">
        <v>72</v>
      </c>
      <c r="E122" s="203" t="s">
        <v>5821</v>
      </c>
      <c r="F122" s="203" t="s">
        <v>5821</v>
      </c>
      <c r="G122" s="201"/>
      <c r="H122" s="201"/>
      <c r="I122" s="204"/>
      <c r="J122" s="205">
        <f>BK122</f>
        <v>0</v>
      </c>
      <c r="K122" s="201"/>
      <c r="L122" s="206"/>
      <c r="M122" s="207"/>
      <c r="N122" s="208"/>
      <c r="O122" s="208"/>
      <c r="P122" s="209">
        <f>SUM(P123:P137)</f>
        <v>0</v>
      </c>
      <c r="Q122" s="208"/>
      <c r="R122" s="209">
        <f>SUM(R123:R137)</f>
        <v>0</v>
      </c>
      <c r="S122" s="208"/>
      <c r="T122" s="210">
        <f>SUM(T123:T137)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1" t="s">
        <v>80</v>
      </c>
      <c r="AT122" s="212" t="s">
        <v>72</v>
      </c>
      <c r="AU122" s="212" t="s">
        <v>73</v>
      </c>
      <c r="AY122" s="211" t="s">
        <v>233</v>
      </c>
      <c r="BK122" s="213">
        <f>SUM(BK123:BK137)</f>
        <v>0</v>
      </c>
    </row>
    <row r="123" s="2" customFormat="1" ht="66.75" customHeight="1">
      <c r="A123" s="41"/>
      <c r="B123" s="42"/>
      <c r="C123" s="216" t="s">
        <v>441</v>
      </c>
      <c r="D123" s="216" t="s">
        <v>235</v>
      </c>
      <c r="E123" s="217" t="s">
        <v>5822</v>
      </c>
      <c r="F123" s="218" t="s">
        <v>5823</v>
      </c>
      <c r="G123" s="219" t="s">
        <v>494</v>
      </c>
      <c r="H123" s="220">
        <v>87</v>
      </c>
      <c r="I123" s="221"/>
      <c r="J123" s="222">
        <f>ROUND(I123*H123,2)</f>
        <v>0</v>
      </c>
      <c r="K123" s="218" t="s">
        <v>342</v>
      </c>
      <c r="L123" s="47"/>
      <c r="M123" s="223" t="s">
        <v>21</v>
      </c>
      <c r="N123" s="224" t="s">
        <v>45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240</v>
      </c>
      <c r="AT123" s="227" t="s">
        <v>235</v>
      </c>
      <c r="AU123" s="227" t="s">
        <v>80</v>
      </c>
      <c r="AY123" s="20" t="s">
        <v>233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86</v>
      </c>
      <c r="BK123" s="228">
        <f>ROUND(I123*H123,2)</f>
        <v>0</v>
      </c>
      <c r="BL123" s="20" t="s">
        <v>240</v>
      </c>
      <c r="BM123" s="227" t="s">
        <v>1226</v>
      </c>
    </row>
    <row r="124" s="2" customFormat="1" ht="44.25" customHeight="1">
      <c r="A124" s="41"/>
      <c r="B124" s="42"/>
      <c r="C124" s="216" t="s">
        <v>447</v>
      </c>
      <c r="D124" s="216" t="s">
        <v>235</v>
      </c>
      <c r="E124" s="217" t="s">
        <v>5824</v>
      </c>
      <c r="F124" s="218" t="s">
        <v>5825</v>
      </c>
      <c r="G124" s="219" t="s">
        <v>494</v>
      </c>
      <c r="H124" s="220">
        <v>4</v>
      </c>
      <c r="I124" s="221"/>
      <c r="J124" s="222">
        <f>ROUND(I124*H124,2)</f>
        <v>0</v>
      </c>
      <c r="K124" s="218" t="s">
        <v>342</v>
      </c>
      <c r="L124" s="47"/>
      <c r="M124" s="223" t="s">
        <v>21</v>
      </c>
      <c r="N124" s="224" t="s">
        <v>45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240</v>
      </c>
      <c r="AT124" s="227" t="s">
        <v>235</v>
      </c>
      <c r="AU124" s="227" t="s">
        <v>80</v>
      </c>
      <c r="AY124" s="20" t="s">
        <v>233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86</v>
      </c>
      <c r="BK124" s="228">
        <f>ROUND(I124*H124,2)</f>
        <v>0</v>
      </c>
      <c r="BL124" s="20" t="s">
        <v>240</v>
      </c>
      <c r="BM124" s="227" t="s">
        <v>1238</v>
      </c>
    </row>
    <row r="125" s="2" customFormat="1" ht="37.8" customHeight="1">
      <c r="A125" s="41"/>
      <c r="B125" s="42"/>
      <c r="C125" s="216" t="s">
        <v>451</v>
      </c>
      <c r="D125" s="216" t="s">
        <v>235</v>
      </c>
      <c r="E125" s="217" t="s">
        <v>5826</v>
      </c>
      <c r="F125" s="218" t="s">
        <v>5827</v>
      </c>
      <c r="G125" s="219" t="s">
        <v>494</v>
      </c>
      <c r="H125" s="220">
        <v>15</v>
      </c>
      <c r="I125" s="221"/>
      <c r="J125" s="222">
        <f>ROUND(I125*H125,2)</f>
        <v>0</v>
      </c>
      <c r="K125" s="218" t="s">
        <v>342</v>
      </c>
      <c r="L125" s="47"/>
      <c r="M125" s="223" t="s">
        <v>21</v>
      </c>
      <c r="N125" s="224" t="s">
        <v>45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240</v>
      </c>
      <c r="AT125" s="227" t="s">
        <v>235</v>
      </c>
      <c r="AU125" s="227" t="s">
        <v>80</v>
      </c>
      <c r="AY125" s="20" t="s">
        <v>233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86</v>
      </c>
      <c r="BK125" s="228">
        <f>ROUND(I125*H125,2)</f>
        <v>0</v>
      </c>
      <c r="BL125" s="20" t="s">
        <v>240</v>
      </c>
      <c r="BM125" s="227" t="s">
        <v>765</v>
      </c>
    </row>
    <row r="126" s="2" customFormat="1" ht="37.8" customHeight="1">
      <c r="A126" s="41"/>
      <c r="B126" s="42"/>
      <c r="C126" s="216" t="s">
        <v>456</v>
      </c>
      <c r="D126" s="216" t="s">
        <v>235</v>
      </c>
      <c r="E126" s="217" t="s">
        <v>5828</v>
      </c>
      <c r="F126" s="218" t="s">
        <v>5829</v>
      </c>
      <c r="G126" s="219" t="s">
        <v>494</v>
      </c>
      <c r="H126" s="220">
        <v>3</v>
      </c>
      <c r="I126" s="221"/>
      <c r="J126" s="222">
        <f>ROUND(I126*H126,2)</f>
        <v>0</v>
      </c>
      <c r="K126" s="218" t="s">
        <v>342</v>
      </c>
      <c r="L126" s="47"/>
      <c r="M126" s="223" t="s">
        <v>21</v>
      </c>
      <c r="N126" s="224" t="s">
        <v>45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240</v>
      </c>
      <c r="AT126" s="227" t="s">
        <v>235</v>
      </c>
      <c r="AU126" s="227" t="s">
        <v>80</v>
      </c>
      <c r="AY126" s="20" t="s">
        <v>233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86</v>
      </c>
      <c r="BK126" s="228">
        <f>ROUND(I126*H126,2)</f>
        <v>0</v>
      </c>
      <c r="BL126" s="20" t="s">
        <v>240</v>
      </c>
      <c r="BM126" s="227" t="s">
        <v>1264</v>
      </c>
    </row>
    <row r="127" s="2" customFormat="1" ht="37.8" customHeight="1">
      <c r="A127" s="41"/>
      <c r="B127" s="42"/>
      <c r="C127" s="216" t="s">
        <v>465</v>
      </c>
      <c r="D127" s="216" t="s">
        <v>235</v>
      </c>
      <c r="E127" s="217" t="s">
        <v>5830</v>
      </c>
      <c r="F127" s="218" t="s">
        <v>5831</v>
      </c>
      <c r="G127" s="219" t="s">
        <v>494</v>
      </c>
      <c r="H127" s="220">
        <v>13</v>
      </c>
      <c r="I127" s="221"/>
      <c r="J127" s="222">
        <f>ROUND(I127*H127,2)</f>
        <v>0</v>
      </c>
      <c r="K127" s="218" t="s">
        <v>342</v>
      </c>
      <c r="L127" s="47"/>
      <c r="M127" s="223" t="s">
        <v>21</v>
      </c>
      <c r="N127" s="224" t="s">
        <v>45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240</v>
      </c>
      <c r="AT127" s="227" t="s">
        <v>235</v>
      </c>
      <c r="AU127" s="227" t="s">
        <v>80</v>
      </c>
      <c r="AY127" s="20" t="s">
        <v>233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86</v>
      </c>
      <c r="BK127" s="228">
        <f>ROUND(I127*H127,2)</f>
        <v>0</v>
      </c>
      <c r="BL127" s="20" t="s">
        <v>240</v>
      </c>
      <c r="BM127" s="227" t="s">
        <v>1277</v>
      </c>
    </row>
    <row r="128" s="2" customFormat="1" ht="37.8" customHeight="1">
      <c r="A128" s="41"/>
      <c r="B128" s="42"/>
      <c r="C128" s="216" t="s">
        <v>470</v>
      </c>
      <c r="D128" s="216" t="s">
        <v>235</v>
      </c>
      <c r="E128" s="217" t="s">
        <v>5832</v>
      </c>
      <c r="F128" s="218" t="s">
        <v>5833</v>
      </c>
      <c r="G128" s="219" t="s">
        <v>494</v>
      </c>
      <c r="H128" s="220">
        <v>2</v>
      </c>
      <c r="I128" s="221"/>
      <c r="J128" s="222">
        <f>ROUND(I128*H128,2)</f>
        <v>0</v>
      </c>
      <c r="K128" s="218" t="s">
        <v>342</v>
      </c>
      <c r="L128" s="47"/>
      <c r="M128" s="223" t="s">
        <v>21</v>
      </c>
      <c r="N128" s="224" t="s">
        <v>45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240</v>
      </c>
      <c r="AT128" s="227" t="s">
        <v>235</v>
      </c>
      <c r="AU128" s="227" t="s">
        <v>80</v>
      </c>
      <c r="AY128" s="20" t="s">
        <v>233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86</v>
      </c>
      <c r="BK128" s="228">
        <f>ROUND(I128*H128,2)</f>
        <v>0</v>
      </c>
      <c r="BL128" s="20" t="s">
        <v>240</v>
      </c>
      <c r="BM128" s="227" t="s">
        <v>1297</v>
      </c>
    </row>
    <row r="129" s="2" customFormat="1" ht="37.8" customHeight="1">
      <c r="A129" s="41"/>
      <c r="B129" s="42"/>
      <c r="C129" s="216" t="s">
        <v>569</v>
      </c>
      <c r="D129" s="216" t="s">
        <v>235</v>
      </c>
      <c r="E129" s="217" t="s">
        <v>5834</v>
      </c>
      <c r="F129" s="218" t="s">
        <v>5835</v>
      </c>
      <c r="G129" s="219" t="s">
        <v>494</v>
      </c>
      <c r="H129" s="220">
        <v>23</v>
      </c>
      <c r="I129" s="221"/>
      <c r="J129" s="222">
        <f>ROUND(I129*H129,2)</f>
        <v>0</v>
      </c>
      <c r="K129" s="218" t="s">
        <v>342</v>
      </c>
      <c r="L129" s="47"/>
      <c r="M129" s="223" t="s">
        <v>21</v>
      </c>
      <c r="N129" s="224" t="s">
        <v>45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240</v>
      </c>
      <c r="AT129" s="227" t="s">
        <v>235</v>
      </c>
      <c r="AU129" s="227" t="s">
        <v>80</v>
      </c>
      <c r="AY129" s="20" t="s">
        <v>233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86</v>
      </c>
      <c r="BK129" s="228">
        <f>ROUND(I129*H129,2)</f>
        <v>0</v>
      </c>
      <c r="BL129" s="20" t="s">
        <v>240</v>
      </c>
      <c r="BM129" s="227" t="s">
        <v>1307</v>
      </c>
    </row>
    <row r="130" s="2" customFormat="1" ht="37.8" customHeight="1">
      <c r="A130" s="41"/>
      <c r="B130" s="42"/>
      <c r="C130" s="216" t="s">
        <v>1076</v>
      </c>
      <c r="D130" s="216" t="s">
        <v>235</v>
      </c>
      <c r="E130" s="217" t="s">
        <v>5836</v>
      </c>
      <c r="F130" s="218" t="s">
        <v>5837</v>
      </c>
      <c r="G130" s="219" t="s">
        <v>494</v>
      </c>
      <c r="H130" s="220">
        <v>1</v>
      </c>
      <c r="I130" s="221"/>
      <c r="J130" s="222">
        <f>ROUND(I130*H130,2)</f>
        <v>0</v>
      </c>
      <c r="K130" s="218" t="s">
        <v>342</v>
      </c>
      <c r="L130" s="47"/>
      <c r="M130" s="223" t="s">
        <v>21</v>
      </c>
      <c r="N130" s="224" t="s">
        <v>45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240</v>
      </c>
      <c r="AT130" s="227" t="s">
        <v>235</v>
      </c>
      <c r="AU130" s="227" t="s">
        <v>80</v>
      </c>
      <c r="AY130" s="20" t="s">
        <v>233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86</v>
      </c>
      <c r="BK130" s="228">
        <f>ROUND(I130*H130,2)</f>
        <v>0</v>
      </c>
      <c r="BL130" s="20" t="s">
        <v>240</v>
      </c>
      <c r="BM130" s="227" t="s">
        <v>1318</v>
      </c>
    </row>
    <row r="131" s="2" customFormat="1" ht="37.8" customHeight="1">
      <c r="A131" s="41"/>
      <c r="B131" s="42"/>
      <c r="C131" s="216" t="s">
        <v>1081</v>
      </c>
      <c r="D131" s="216" t="s">
        <v>235</v>
      </c>
      <c r="E131" s="217" t="s">
        <v>5838</v>
      </c>
      <c r="F131" s="218" t="s">
        <v>5839</v>
      </c>
      <c r="G131" s="219" t="s">
        <v>494</v>
      </c>
      <c r="H131" s="220">
        <v>5</v>
      </c>
      <c r="I131" s="221"/>
      <c r="J131" s="222">
        <f>ROUND(I131*H131,2)</f>
        <v>0</v>
      </c>
      <c r="K131" s="218" t="s">
        <v>342</v>
      </c>
      <c r="L131" s="47"/>
      <c r="M131" s="223" t="s">
        <v>21</v>
      </c>
      <c r="N131" s="224" t="s">
        <v>45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240</v>
      </c>
      <c r="AT131" s="227" t="s">
        <v>235</v>
      </c>
      <c r="AU131" s="227" t="s">
        <v>80</v>
      </c>
      <c r="AY131" s="20" t="s">
        <v>233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86</v>
      </c>
      <c r="BK131" s="228">
        <f>ROUND(I131*H131,2)</f>
        <v>0</v>
      </c>
      <c r="BL131" s="20" t="s">
        <v>240</v>
      </c>
      <c r="BM131" s="227" t="s">
        <v>1330</v>
      </c>
    </row>
    <row r="132" s="2" customFormat="1" ht="37.8" customHeight="1">
      <c r="A132" s="41"/>
      <c r="B132" s="42"/>
      <c r="C132" s="216" t="s">
        <v>1086</v>
      </c>
      <c r="D132" s="216" t="s">
        <v>235</v>
      </c>
      <c r="E132" s="217" t="s">
        <v>5840</v>
      </c>
      <c r="F132" s="218" t="s">
        <v>5841</v>
      </c>
      <c r="G132" s="219" t="s">
        <v>494</v>
      </c>
      <c r="H132" s="220">
        <v>5</v>
      </c>
      <c r="I132" s="221"/>
      <c r="J132" s="222">
        <f>ROUND(I132*H132,2)</f>
        <v>0</v>
      </c>
      <c r="K132" s="218" t="s">
        <v>342</v>
      </c>
      <c r="L132" s="47"/>
      <c r="M132" s="223" t="s">
        <v>21</v>
      </c>
      <c r="N132" s="224" t="s">
        <v>45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240</v>
      </c>
      <c r="AT132" s="227" t="s">
        <v>235</v>
      </c>
      <c r="AU132" s="227" t="s">
        <v>80</v>
      </c>
      <c r="AY132" s="20" t="s">
        <v>233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86</v>
      </c>
      <c r="BK132" s="228">
        <f>ROUND(I132*H132,2)</f>
        <v>0</v>
      </c>
      <c r="BL132" s="20" t="s">
        <v>240</v>
      </c>
      <c r="BM132" s="227" t="s">
        <v>1343</v>
      </c>
    </row>
    <row r="133" s="2" customFormat="1" ht="37.8" customHeight="1">
      <c r="A133" s="41"/>
      <c r="B133" s="42"/>
      <c r="C133" s="216" t="s">
        <v>1099</v>
      </c>
      <c r="D133" s="216" t="s">
        <v>235</v>
      </c>
      <c r="E133" s="217" t="s">
        <v>5842</v>
      </c>
      <c r="F133" s="218" t="s">
        <v>5843</v>
      </c>
      <c r="G133" s="219" t="s">
        <v>494</v>
      </c>
      <c r="H133" s="220">
        <v>16</v>
      </c>
      <c r="I133" s="221"/>
      <c r="J133" s="222">
        <f>ROUND(I133*H133,2)</f>
        <v>0</v>
      </c>
      <c r="K133" s="218" t="s">
        <v>342</v>
      </c>
      <c r="L133" s="47"/>
      <c r="M133" s="223" t="s">
        <v>21</v>
      </c>
      <c r="N133" s="224" t="s">
        <v>45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240</v>
      </c>
      <c r="AT133" s="227" t="s">
        <v>235</v>
      </c>
      <c r="AU133" s="227" t="s">
        <v>80</v>
      </c>
      <c r="AY133" s="20" t="s">
        <v>233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86</v>
      </c>
      <c r="BK133" s="228">
        <f>ROUND(I133*H133,2)</f>
        <v>0</v>
      </c>
      <c r="BL133" s="20" t="s">
        <v>240</v>
      </c>
      <c r="BM133" s="227" t="s">
        <v>1357</v>
      </c>
    </row>
    <row r="134" s="2" customFormat="1" ht="37.8" customHeight="1">
      <c r="A134" s="41"/>
      <c r="B134" s="42"/>
      <c r="C134" s="216" t="s">
        <v>1104</v>
      </c>
      <c r="D134" s="216" t="s">
        <v>235</v>
      </c>
      <c r="E134" s="217" t="s">
        <v>5844</v>
      </c>
      <c r="F134" s="218" t="s">
        <v>5845</v>
      </c>
      <c r="G134" s="219" t="s">
        <v>494</v>
      </c>
      <c r="H134" s="220">
        <v>87</v>
      </c>
      <c r="I134" s="221"/>
      <c r="J134" s="222">
        <f>ROUND(I134*H134,2)</f>
        <v>0</v>
      </c>
      <c r="K134" s="218" t="s">
        <v>342</v>
      </c>
      <c r="L134" s="47"/>
      <c r="M134" s="223" t="s">
        <v>21</v>
      </c>
      <c r="N134" s="224" t="s">
        <v>45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240</v>
      </c>
      <c r="AT134" s="227" t="s">
        <v>235</v>
      </c>
      <c r="AU134" s="227" t="s">
        <v>80</v>
      </c>
      <c r="AY134" s="20" t="s">
        <v>233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86</v>
      </c>
      <c r="BK134" s="228">
        <f>ROUND(I134*H134,2)</f>
        <v>0</v>
      </c>
      <c r="BL134" s="20" t="s">
        <v>240</v>
      </c>
      <c r="BM134" s="227" t="s">
        <v>1367</v>
      </c>
    </row>
    <row r="135" s="2" customFormat="1" ht="37.8" customHeight="1">
      <c r="A135" s="41"/>
      <c r="B135" s="42"/>
      <c r="C135" s="216" t="s">
        <v>1109</v>
      </c>
      <c r="D135" s="216" t="s">
        <v>235</v>
      </c>
      <c r="E135" s="217" t="s">
        <v>5846</v>
      </c>
      <c r="F135" s="218" t="s">
        <v>5847</v>
      </c>
      <c r="G135" s="219" t="s">
        <v>494</v>
      </c>
      <c r="H135" s="220">
        <v>87</v>
      </c>
      <c r="I135" s="221"/>
      <c r="J135" s="222">
        <f>ROUND(I135*H135,2)</f>
        <v>0</v>
      </c>
      <c r="K135" s="218" t="s">
        <v>342</v>
      </c>
      <c r="L135" s="47"/>
      <c r="M135" s="223" t="s">
        <v>21</v>
      </c>
      <c r="N135" s="224" t="s">
        <v>45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240</v>
      </c>
      <c r="AT135" s="227" t="s">
        <v>235</v>
      </c>
      <c r="AU135" s="227" t="s">
        <v>80</v>
      </c>
      <c r="AY135" s="20" t="s">
        <v>233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86</v>
      </c>
      <c r="BK135" s="228">
        <f>ROUND(I135*H135,2)</f>
        <v>0</v>
      </c>
      <c r="BL135" s="20" t="s">
        <v>240</v>
      </c>
      <c r="BM135" s="227" t="s">
        <v>1384</v>
      </c>
    </row>
    <row r="136" s="2" customFormat="1" ht="24.15" customHeight="1">
      <c r="A136" s="41"/>
      <c r="B136" s="42"/>
      <c r="C136" s="216" t="s">
        <v>1114</v>
      </c>
      <c r="D136" s="216" t="s">
        <v>235</v>
      </c>
      <c r="E136" s="217" t="s">
        <v>5848</v>
      </c>
      <c r="F136" s="218" t="s">
        <v>5849</v>
      </c>
      <c r="G136" s="219" t="s">
        <v>494</v>
      </c>
      <c r="H136" s="220">
        <v>87</v>
      </c>
      <c r="I136" s="221"/>
      <c r="J136" s="222">
        <f>ROUND(I136*H136,2)</f>
        <v>0</v>
      </c>
      <c r="K136" s="218" t="s">
        <v>342</v>
      </c>
      <c r="L136" s="47"/>
      <c r="M136" s="223" t="s">
        <v>21</v>
      </c>
      <c r="N136" s="224" t="s">
        <v>45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240</v>
      </c>
      <c r="AT136" s="227" t="s">
        <v>235</v>
      </c>
      <c r="AU136" s="227" t="s">
        <v>80</v>
      </c>
      <c r="AY136" s="20" t="s">
        <v>233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86</v>
      </c>
      <c r="BK136" s="228">
        <f>ROUND(I136*H136,2)</f>
        <v>0</v>
      </c>
      <c r="BL136" s="20" t="s">
        <v>240</v>
      </c>
      <c r="BM136" s="227" t="s">
        <v>1406</v>
      </c>
    </row>
    <row r="137" s="2" customFormat="1" ht="49.05" customHeight="1">
      <c r="A137" s="41"/>
      <c r="B137" s="42"/>
      <c r="C137" s="216" t="s">
        <v>1118</v>
      </c>
      <c r="D137" s="216" t="s">
        <v>235</v>
      </c>
      <c r="E137" s="217" t="s">
        <v>5850</v>
      </c>
      <c r="F137" s="218" t="s">
        <v>5851</v>
      </c>
      <c r="G137" s="219" t="s">
        <v>494</v>
      </c>
      <c r="H137" s="220">
        <v>2</v>
      </c>
      <c r="I137" s="221"/>
      <c r="J137" s="222">
        <f>ROUND(I137*H137,2)</f>
        <v>0</v>
      </c>
      <c r="K137" s="218" t="s">
        <v>342</v>
      </c>
      <c r="L137" s="47"/>
      <c r="M137" s="223" t="s">
        <v>21</v>
      </c>
      <c r="N137" s="224" t="s">
        <v>45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240</v>
      </c>
      <c r="AT137" s="227" t="s">
        <v>235</v>
      </c>
      <c r="AU137" s="227" t="s">
        <v>80</v>
      </c>
      <c r="AY137" s="20" t="s">
        <v>233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86</v>
      </c>
      <c r="BK137" s="228">
        <f>ROUND(I137*H137,2)</f>
        <v>0</v>
      </c>
      <c r="BL137" s="20" t="s">
        <v>240</v>
      </c>
      <c r="BM137" s="227" t="s">
        <v>1417</v>
      </c>
    </row>
    <row r="138" s="12" customFormat="1" ht="25.92" customHeight="1">
      <c r="A138" s="12"/>
      <c r="B138" s="200"/>
      <c r="C138" s="201"/>
      <c r="D138" s="202" t="s">
        <v>72</v>
      </c>
      <c r="E138" s="203" t="s">
        <v>3858</v>
      </c>
      <c r="F138" s="203" t="s">
        <v>3858</v>
      </c>
      <c r="G138" s="201"/>
      <c r="H138" s="201"/>
      <c r="I138" s="204"/>
      <c r="J138" s="205">
        <f>BK138</f>
        <v>0</v>
      </c>
      <c r="K138" s="201"/>
      <c r="L138" s="206"/>
      <c r="M138" s="207"/>
      <c r="N138" s="208"/>
      <c r="O138" s="208"/>
      <c r="P138" s="209">
        <f>SUM(P139:P149)</f>
        <v>0</v>
      </c>
      <c r="Q138" s="208"/>
      <c r="R138" s="209">
        <f>SUM(R139:R149)</f>
        <v>0</v>
      </c>
      <c r="S138" s="208"/>
      <c r="T138" s="210">
        <f>SUM(T139:T149)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11" t="s">
        <v>80</v>
      </c>
      <c r="AT138" s="212" t="s">
        <v>72</v>
      </c>
      <c r="AU138" s="212" t="s">
        <v>73</v>
      </c>
      <c r="AY138" s="211" t="s">
        <v>233</v>
      </c>
      <c r="BK138" s="213">
        <f>SUM(BK139:BK149)</f>
        <v>0</v>
      </c>
    </row>
    <row r="139" s="2" customFormat="1" ht="49.05" customHeight="1">
      <c r="A139" s="41"/>
      <c r="B139" s="42"/>
      <c r="C139" s="216" t="s">
        <v>1126</v>
      </c>
      <c r="D139" s="216" t="s">
        <v>235</v>
      </c>
      <c r="E139" s="217" t="s">
        <v>3859</v>
      </c>
      <c r="F139" s="218" t="s">
        <v>3860</v>
      </c>
      <c r="G139" s="219" t="s">
        <v>332</v>
      </c>
      <c r="H139" s="220">
        <v>400</v>
      </c>
      <c r="I139" s="221"/>
      <c r="J139" s="222">
        <f>ROUND(I139*H139,2)</f>
        <v>0</v>
      </c>
      <c r="K139" s="218" t="s">
        <v>342</v>
      </c>
      <c r="L139" s="47"/>
      <c r="M139" s="223" t="s">
        <v>21</v>
      </c>
      <c r="N139" s="224" t="s">
        <v>45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240</v>
      </c>
      <c r="AT139" s="227" t="s">
        <v>235</v>
      </c>
      <c r="AU139" s="227" t="s">
        <v>80</v>
      </c>
      <c r="AY139" s="20" t="s">
        <v>233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86</v>
      </c>
      <c r="BK139" s="228">
        <f>ROUND(I139*H139,2)</f>
        <v>0</v>
      </c>
      <c r="BL139" s="20" t="s">
        <v>240</v>
      </c>
      <c r="BM139" s="227" t="s">
        <v>1433</v>
      </c>
    </row>
    <row r="140" s="2" customFormat="1" ht="37.8" customHeight="1">
      <c r="A140" s="41"/>
      <c r="B140" s="42"/>
      <c r="C140" s="216" t="s">
        <v>1131</v>
      </c>
      <c r="D140" s="216" t="s">
        <v>235</v>
      </c>
      <c r="E140" s="217" t="s">
        <v>3861</v>
      </c>
      <c r="F140" s="218" t="s">
        <v>3862</v>
      </c>
      <c r="G140" s="219" t="s">
        <v>494</v>
      </c>
      <c r="H140" s="220">
        <v>5</v>
      </c>
      <c r="I140" s="221"/>
      <c r="J140" s="222">
        <f>ROUND(I140*H140,2)</f>
        <v>0</v>
      </c>
      <c r="K140" s="218" t="s">
        <v>342</v>
      </c>
      <c r="L140" s="47"/>
      <c r="M140" s="223" t="s">
        <v>21</v>
      </c>
      <c r="N140" s="224" t="s">
        <v>45</v>
      </c>
      <c r="O140" s="87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240</v>
      </c>
      <c r="AT140" s="227" t="s">
        <v>235</v>
      </c>
      <c r="AU140" s="227" t="s">
        <v>80</v>
      </c>
      <c r="AY140" s="20" t="s">
        <v>233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86</v>
      </c>
      <c r="BK140" s="228">
        <f>ROUND(I140*H140,2)</f>
        <v>0</v>
      </c>
      <c r="BL140" s="20" t="s">
        <v>240</v>
      </c>
      <c r="BM140" s="227" t="s">
        <v>1445</v>
      </c>
    </row>
    <row r="141" s="2" customFormat="1" ht="37.8" customHeight="1">
      <c r="A141" s="41"/>
      <c r="B141" s="42"/>
      <c r="C141" s="216" t="s">
        <v>1164</v>
      </c>
      <c r="D141" s="216" t="s">
        <v>235</v>
      </c>
      <c r="E141" s="217" t="s">
        <v>3863</v>
      </c>
      <c r="F141" s="218" t="s">
        <v>3864</v>
      </c>
      <c r="G141" s="219" t="s">
        <v>494</v>
      </c>
      <c r="H141" s="220">
        <v>20</v>
      </c>
      <c r="I141" s="221"/>
      <c r="J141" s="222">
        <f>ROUND(I141*H141,2)</f>
        <v>0</v>
      </c>
      <c r="K141" s="218" t="s">
        <v>342</v>
      </c>
      <c r="L141" s="47"/>
      <c r="M141" s="223" t="s">
        <v>21</v>
      </c>
      <c r="N141" s="224" t="s">
        <v>45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240</v>
      </c>
      <c r="AT141" s="227" t="s">
        <v>235</v>
      </c>
      <c r="AU141" s="227" t="s">
        <v>80</v>
      </c>
      <c r="AY141" s="20" t="s">
        <v>233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86</v>
      </c>
      <c r="BK141" s="228">
        <f>ROUND(I141*H141,2)</f>
        <v>0</v>
      </c>
      <c r="BL141" s="20" t="s">
        <v>240</v>
      </c>
      <c r="BM141" s="227" t="s">
        <v>1456</v>
      </c>
    </row>
    <row r="142" s="2" customFormat="1" ht="37.8" customHeight="1">
      <c r="A142" s="41"/>
      <c r="B142" s="42"/>
      <c r="C142" s="216" t="s">
        <v>1169</v>
      </c>
      <c r="D142" s="216" t="s">
        <v>235</v>
      </c>
      <c r="E142" s="217" t="s">
        <v>3865</v>
      </c>
      <c r="F142" s="218" t="s">
        <v>3866</v>
      </c>
      <c r="G142" s="219" t="s">
        <v>494</v>
      </c>
      <c r="H142" s="220">
        <v>10</v>
      </c>
      <c r="I142" s="221"/>
      <c r="J142" s="222">
        <f>ROUND(I142*H142,2)</f>
        <v>0</v>
      </c>
      <c r="K142" s="218" t="s">
        <v>342</v>
      </c>
      <c r="L142" s="47"/>
      <c r="M142" s="223" t="s">
        <v>21</v>
      </c>
      <c r="N142" s="224" t="s">
        <v>45</v>
      </c>
      <c r="O142" s="87"/>
      <c r="P142" s="225">
        <f>O142*H142</f>
        <v>0</v>
      </c>
      <c r="Q142" s="225">
        <v>0</v>
      </c>
      <c r="R142" s="225">
        <f>Q142*H142</f>
        <v>0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240</v>
      </c>
      <c r="AT142" s="227" t="s">
        <v>235</v>
      </c>
      <c r="AU142" s="227" t="s">
        <v>80</v>
      </c>
      <c r="AY142" s="20" t="s">
        <v>233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86</v>
      </c>
      <c r="BK142" s="228">
        <f>ROUND(I142*H142,2)</f>
        <v>0</v>
      </c>
      <c r="BL142" s="20" t="s">
        <v>240</v>
      </c>
      <c r="BM142" s="227" t="s">
        <v>1469</v>
      </c>
    </row>
    <row r="143" s="2" customFormat="1" ht="44.25" customHeight="1">
      <c r="A143" s="41"/>
      <c r="B143" s="42"/>
      <c r="C143" s="216" t="s">
        <v>1174</v>
      </c>
      <c r="D143" s="216" t="s">
        <v>235</v>
      </c>
      <c r="E143" s="217" t="s">
        <v>3871</v>
      </c>
      <c r="F143" s="218" t="s">
        <v>3872</v>
      </c>
      <c r="G143" s="219" t="s">
        <v>494</v>
      </c>
      <c r="H143" s="220">
        <v>5</v>
      </c>
      <c r="I143" s="221"/>
      <c r="J143" s="222">
        <f>ROUND(I143*H143,2)</f>
        <v>0</v>
      </c>
      <c r="K143" s="218" t="s">
        <v>342</v>
      </c>
      <c r="L143" s="47"/>
      <c r="M143" s="223" t="s">
        <v>21</v>
      </c>
      <c r="N143" s="224" t="s">
        <v>45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240</v>
      </c>
      <c r="AT143" s="227" t="s">
        <v>235</v>
      </c>
      <c r="AU143" s="227" t="s">
        <v>80</v>
      </c>
      <c r="AY143" s="20" t="s">
        <v>233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86</v>
      </c>
      <c r="BK143" s="228">
        <f>ROUND(I143*H143,2)</f>
        <v>0</v>
      </c>
      <c r="BL143" s="20" t="s">
        <v>240</v>
      </c>
      <c r="BM143" s="227" t="s">
        <v>1482</v>
      </c>
    </row>
    <row r="144" s="2" customFormat="1" ht="44.25" customHeight="1">
      <c r="A144" s="41"/>
      <c r="B144" s="42"/>
      <c r="C144" s="216" t="s">
        <v>1183</v>
      </c>
      <c r="D144" s="216" t="s">
        <v>235</v>
      </c>
      <c r="E144" s="217" t="s">
        <v>3867</v>
      </c>
      <c r="F144" s="218" t="s">
        <v>3868</v>
      </c>
      <c r="G144" s="219" t="s">
        <v>494</v>
      </c>
      <c r="H144" s="220">
        <v>100</v>
      </c>
      <c r="I144" s="221"/>
      <c r="J144" s="222">
        <f>ROUND(I144*H144,2)</f>
        <v>0</v>
      </c>
      <c r="K144" s="218" t="s">
        <v>342</v>
      </c>
      <c r="L144" s="47"/>
      <c r="M144" s="223" t="s">
        <v>21</v>
      </c>
      <c r="N144" s="224" t="s">
        <v>45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240</v>
      </c>
      <c r="AT144" s="227" t="s">
        <v>235</v>
      </c>
      <c r="AU144" s="227" t="s">
        <v>80</v>
      </c>
      <c r="AY144" s="20" t="s">
        <v>233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86</v>
      </c>
      <c r="BK144" s="228">
        <f>ROUND(I144*H144,2)</f>
        <v>0</v>
      </c>
      <c r="BL144" s="20" t="s">
        <v>240</v>
      </c>
      <c r="BM144" s="227" t="s">
        <v>1492</v>
      </c>
    </row>
    <row r="145" s="2" customFormat="1" ht="55.5" customHeight="1">
      <c r="A145" s="41"/>
      <c r="B145" s="42"/>
      <c r="C145" s="216" t="s">
        <v>1188</v>
      </c>
      <c r="D145" s="216" t="s">
        <v>235</v>
      </c>
      <c r="E145" s="217" t="s">
        <v>3869</v>
      </c>
      <c r="F145" s="218" t="s">
        <v>3870</v>
      </c>
      <c r="G145" s="219" t="s">
        <v>494</v>
      </c>
      <c r="H145" s="220">
        <v>200</v>
      </c>
      <c r="I145" s="221"/>
      <c r="J145" s="222">
        <f>ROUND(I145*H145,2)</f>
        <v>0</v>
      </c>
      <c r="K145" s="218" t="s">
        <v>342</v>
      </c>
      <c r="L145" s="47"/>
      <c r="M145" s="223" t="s">
        <v>21</v>
      </c>
      <c r="N145" s="224" t="s">
        <v>45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240</v>
      </c>
      <c r="AT145" s="227" t="s">
        <v>235</v>
      </c>
      <c r="AU145" s="227" t="s">
        <v>80</v>
      </c>
      <c r="AY145" s="20" t="s">
        <v>233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86</v>
      </c>
      <c r="BK145" s="228">
        <f>ROUND(I145*H145,2)</f>
        <v>0</v>
      </c>
      <c r="BL145" s="20" t="s">
        <v>240</v>
      </c>
      <c r="BM145" s="227" t="s">
        <v>1510</v>
      </c>
    </row>
    <row r="146" s="2" customFormat="1" ht="37.8" customHeight="1">
      <c r="A146" s="41"/>
      <c r="B146" s="42"/>
      <c r="C146" s="216" t="s">
        <v>1202</v>
      </c>
      <c r="D146" s="216" t="s">
        <v>235</v>
      </c>
      <c r="E146" s="217" t="s">
        <v>3852</v>
      </c>
      <c r="F146" s="218" t="s">
        <v>3853</v>
      </c>
      <c r="G146" s="219" t="s">
        <v>494</v>
      </c>
      <c r="H146" s="220">
        <v>4</v>
      </c>
      <c r="I146" s="221"/>
      <c r="J146" s="222">
        <f>ROUND(I146*H146,2)</f>
        <v>0</v>
      </c>
      <c r="K146" s="218" t="s">
        <v>342</v>
      </c>
      <c r="L146" s="47"/>
      <c r="M146" s="223" t="s">
        <v>21</v>
      </c>
      <c r="N146" s="224" t="s">
        <v>45</v>
      </c>
      <c r="O146" s="87"/>
      <c r="P146" s="225">
        <f>O146*H146</f>
        <v>0</v>
      </c>
      <c r="Q146" s="225">
        <v>0</v>
      </c>
      <c r="R146" s="225">
        <f>Q146*H146</f>
        <v>0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240</v>
      </c>
      <c r="AT146" s="227" t="s">
        <v>235</v>
      </c>
      <c r="AU146" s="227" t="s">
        <v>80</v>
      </c>
      <c r="AY146" s="20" t="s">
        <v>233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86</v>
      </c>
      <c r="BK146" s="228">
        <f>ROUND(I146*H146,2)</f>
        <v>0</v>
      </c>
      <c r="BL146" s="20" t="s">
        <v>240</v>
      </c>
      <c r="BM146" s="227" t="s">
        <v>1521</v>
      </c>
    </row>
    <row r="147" s="2" customFormat="1" ht="55.5" customHeight="1">
      <c r="A147" s="41"/>
      <c r="B147" s="42"/>
      <c r="C147" s="216" t="s">
        <v>1206</v>
      </c>
      <c r="D147" s="216" t="s">
        <v>235</v>
      </c>
      <c r="E147" s="217" t="s">
        <v>3873</v>
      </c>
      <c r="F147" s="218" t="s">
        <v>3874</v>
      </c>
      <c r="G147" s="219" t="s">
        <v>494</v>
      </c>
      <c r="H147" s="220">
        <v>4</v>
      </c>
      <c r="I147" s="221"/>
      <c r="J147" s="222">
        <f>ROUND(I147*H147,2)</f>
        <v>0</v>
      </c>
      <c r="K147" s="218" t="s">
        <v>342</v>
      </c>
      <c r="L147" s="47"/>
      <c r="M147" s="223" t="s">
        <v>21</v>
      </c>
      <c r="N147" s="224" t="s">
        <v>45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240</v>
      </c>
      <c r="AT147" s="227" t="s">
        <v>235</v>
      </c>
      <c r="AU147" s="227" t="s">
        <v>80</v>
      </c>
      <c r="AY147" s="20" t="s">
        <v>233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86</v>
      </c>
      <c r="BK147" s="228">
        <f>ROUND(I147*H147,2)</f>
        <v>0</v>
      </c>
      <c r="BL147" s="20" t="s">
        <v>240</v>
      </c>
      <c r="BM147" s="227" t="s">
        <v>1540</v>
      </c>
    </row>
    <row r="148" s="2" customFormat="1" ht="49.05" customHeight="1">
      <c r="A148" s="41"/>
      <c r="B148" s="42"/>
      <c r="C148" s="216" t="s">
        <v>1211</v>
      </c>
      <c r="D148" s="216" t="s">
        <v>235</v>
      </c>
      <c r="E148" s="217" t="s">
        <v>3875</v>
      </c>
      <c r="F148" s="218" t="s">
        <v>3876</v>
      </c>
      <c r="G148" s="219" t="s">
        <v>494</v>
      </c>
      <c r="H148" s="220">
        <v>4</v>
      </c>
      <c r="I148" s="221"/>
      <c r="J148" s="222">
        <f>ROUND(I148*H148,2)</f>
        <v>0</v>
      </c>
      <c r="K148" s="218" t="s">
        <v>342</v>
      </c>
      <c r="L148" s="47"/>
      <c r="M148" s="223" t="s">
        <v>21</v>
      </c>
      <c r="N148" s="224" t="s">
        <v>45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240</v>
      </c>
      <c r="AT148" s="227" t="s">
        <v>235</v>
      </c>
      <c r="AU148" s="227" t="s">
        <v>80</v>
      </c>
      <c r="AY148" s="20" t="s">
        <v>233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86</v>
      </c>
      <c r="BK148" s="228">
        <f>ROUND(I148*H148,2)</f>
        <v>0</v>
      </c>
      <c r="BL148" s="20" t="s">
        <v>240</v>
      </c>
      <c r="BM148" s="227" t="s">
        <v>1555</v>
      </c>
    </row>
    <row r="149" s="2" customFormat="1" ht="44.25" customHeight="1">
      <c r="A149" s="41"/>
      <c r="B149" s="42"/>
      <c r="C149" s="216" t="s">
        <v>1216</v>
      </c>
      <c r="D149" s="216" t="s">
        <v>235</v>
      </c>
      <c r="E149" s="217" t="s">
        <v>3877</v>
      </c>
      <c r="F149" s="218" t="s">
        <v>3878</v>
      </c>
      <c r="G149" s="219" t="s">
        <v>494</v>
      </c>
      <c r="H149" s="220">
        <v>16</v>
      </c>
      <c r="I149" s="221"/>
      <c r="J149" s="222">
        <f>ROUND(I149*H149,2)</f>
        <v>0</v>
      </c>
      <c r="K149" s="218" t="s">
        <v>342</v>
      </c>
      <c r="L149" s="47"/>
      <c r="M149" s="223" t="s">
        <v>21</v>
      </c>
      <c r="N149" s="224" t="s">
        <v>45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240</v>
      </c>
      <c r="AT149" s="227" t="s">
        <v>235</v>
      </c>
      <c r="AU149" s="227" t="s">
        <v>80</v>
      </c>
      <c r="AY149" s="20" t="s">
        <v>233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86</v>
      </c>
      <c r="BK149" s="228">
        <f>ROUND(I149*H149,2)</f>
        <v>0</v>
      </c>
      <c r="BL149" s="20" t="s">
        <v>240</v>
      </c>
      <c r="BM149" s="227" t="s">
        <v>1572</v>
      </c>
    </row>
    <row r="150" s="12" customFormat="1" ht="25.92" customHeight="1">
      <c r="A150" s="12"/>
      <c r="B150" s="200"/>
      <c r="C150" s="201"/>
      <c r="D150" s="202" t="s">
        <v>72</v>
      </c>
      <c r="E150" s="203" t="s">
        <v>3879</v>
      </c>
      <c r="F150" s="203" t="s">
        <v>3879</v>
      </c>
      <c r="G150" s="201"/>
      <c r="H150" s="201"/>
      <c r="I150" s="204"/>
      <c r="J150" s="205">
        <f>BK150</f>
        <v>0</v>
      </c>
      <c r="K150" s="201"/>
      <c r="L150" s="206"/>
      <c r="M150" s="207"/>
      <c r="N150" s="208"/>
      <c r="O150" s="208"/>
      <c r="P150" s="209">
        <f>SUM(P151:P164)</f>
        <v>0</v>
      </c>
      <c r="Q150" s="208"/>
      <c r="R150" s="209">
        <f>SUM(R151:R164)</f>
        <v>0</v>
      </c>
      <c r="S150" s="208"/>
      <c r="T150" s="210">
        <f>SUM(T151:T164)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11" t="s">
        <v>80</v>
      </c>
      <c r="AT150" s="212" t="s">
        <v>72</v>
      </c>
      <c r="AU150" s="212" t="s">
        <v>73</v>
      </c>
      <c r="AY150" s="211" t="s">
        <v>233</v>
      </c>
      <c r="BK150" s="213">
        <f>SUM(BK151:BK164)</f>
        <v>0</v>
      </c>
    </row>
    <row r="151" s="2" customFormat="1" ht="55.5" customHeight="1">
      <c r="A151" s="41"/>
      <c r="B151" s="42"/>
      <c r="C151" s="216" t="s">
        <v>1226</v>
      </c>
      <c r="D151" s="216" t="s">
        <v>235</v>
      </c>
      <c r="E151" s="217" t="s">
        <v>5811</v>
      </c>
      <c r="F151" s="218" t="s">
        <v>5812</v>
      </c>
      <c r="G151" s="219" t="s">
        <v>494</v>
      </c>
      <c r="H151" s="220">
        <v>2</v>
      </c>
      <c r="I151" s="221"/>
      <c r="J151" s="222">
        <f>ROUND(I151*H151,2)</f>
        <v>0</v>
      </c>
      <c r="K151" s="218" t="s">
        <v>342</v>
      </c>
      <c r="L151" s="47"/>
      <c r="M151" s="223" t="s">
        <v>21</v>
      </c>
      <c r="N151" s="224" t="s">
        <v>45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240</v>
      </c>
      <c r="AT151" s="227" t="s">
        <v>235</v>
      </c>
      <c r="AU151" s="227" t="s">
        <v>80</v>
      </c>
      <c r="AY151" s="20" t="s">
        <v>233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86</v>
      </c>
      <c r="BK151" s="228">
        <f>ROUND(I151*H151,2)</f>
        <v>0</v>
      </c>
      <c r="BL151" s="20" t="s">
        <v>240</v>
      </c>
      <c r="BM151" s="227" t="s">
        <v>1584</v>
      </c>
    </row>
    <row r="152" s="2" customFormat="1" ht="24.15" customHeight="1">
      <c r="A152" s="41"/>
      <c r="B152" s="42"/>
      <c r="C152" s="216" t="s">
        <v>1232</v>
      </c>
      <c r="D152" s="216" t="s">
        <v>235</v>
      </c>
      <c r="E152" s="217" t="s">
        <v>5852</v>
      </c>
      <c r="F152" s="218" t="s">
        <v>5853</v>
      </c>
      <c r="G152" s="219" t="s">
        <v>494</v>
      </c>
      <c r="H152" s="220">
        <v>1</v>
      </c>
      <c r="I152" s="221"/>
      <c r="J152" s="222">
        <f>ROUND(I152*H152,2)</f>
        <v>0</v>
      </c>
      <c r="K152" s="218" t="s">
        <v>342</v>
      </c>
      <c r="L152" s="47"/>
      <c r="M152" s="223" t="s">
        <v>21</v>
      </c>
      <c r="N152" s="224" t="s">
        <v>45</v>
      </c>
      <c r="O152" s="87"/>
      <c r="P152" s="225">
        <f>O152*H152</f>
        <v>0</v>
      </c>
      <c r="Q152" s="225">
        <v>0</v>
      </c>
      <c r="R152" s="225">
        <f>Q152*H152</f>
        <v>0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240</v>
      </c>
      <c r="AT152" s="227" t="s">
        <v>235</v>
      </c>
      <c r="AU152" s="227" t="s">
        <v>80</v>
      </c>
      <c r="AY152" s="20" t="s">
        <v>233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86</v>
      </c>
      <c r="BK152" s="228">
        <f>ROUND(I152*H152,2)</f>
        <v>0</v>
      </c>
      <c r="BL152" s="20" t="s">
        <v>240</v>
      </c>
      <c r="BM152" s="227" t="s">
        <v>1599</v>
      </c>
    </row>
    <row r="153" s="2" customFormat="1" ht="44.25" customHeight="1">
      <c r="A153" s="41"/>
      <c r="B153" s="42"/>
      <c r="C153" s="216" t="s">
        <v>1238</v>
      </c>
      <c r="D153" s="216" t="s">
        <v>235</v>
      </c>
      <c r="E153" s="217" t="s">
        <v>5854</v>
      </c>
      <c r="F153" s="218" t="s">
        <v>5855</v>
      </c>
      <c r="G153" s="219" t="s">
        <v>494</v>
      </c>
      <c r="H153" s="220">
        <v>1</v>
      </c>
      <c r="I153" s="221"/>
      <c r="J153" s="222">
        <f>ROUND(I153*H153,2)</f>
        <v>0</v>
      </c>
      <c r="K153" s="218" t="s">
        <v>342</v>
      </c>
      <c r="L153" s="47"/>
      <c r="M153" s="223" t="s">
        <v>21</v>
      </c>
      <c r="N153" s="224" t="s">
        <v>45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240</v>
      </c>
      <c r="AT153" s="227" t="s">
        <v>235</v>
      </c>
      <c r="AU153" s="227" t="s">
        <v>80</v>
      </c>
      <c r="AY153" s="20" t="s">
        <v>233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86</v>
      </c>
      <c r="BK153" s="228">
        <f>ROUND(I153*H153,2)</f>
        <v>0</v>
      </c>
      <c r="BL153" s="20" t="s">
        <v>240</v>
      </c>
      <c r="BM153" s="227" t="s">
        <v>1609</v>
      </c>
    </row>
    <row r="154" s="2" customFormat="1" ht="55.5" customHeight="1">
      <c r="A154" s="41"/>
      <c r="B154" s="42"/>
      <c r="C154" s="216" t="s">
        <v>1244</v>
      </c>
      <c r="D154" s="216" t="s">
        <v>235</v>
      </c>
      <c r="E154" s="217" t="s">
        <v>5856</v>
      </c>
      <c r="F154" s="218" t="s">
        <v>5857</v>
      </c>
      <c r="G154" s="219" t="s">
        <v>494</v>
      </c>
      <c r="H154" s="220">
        <v>1</v>
      </c>
      <c r="I154" s="221"/>
      <c r="J154" s="222">
        <f>ROUND(I154*H154,2)</f>
        <v>0</v>
      </c>
      <c r="K154" s="218" t="s">
        <v>342</v>
      </c>
      <c r="L154" s="47"/>
      <c r="M154" s="223" t="s">
        <v>21</v>
      </c>
      <c r="N154" s="224" t="s">
        <v>45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240</v>
      </c>
      <c r="AT154" s="227" t="s">
        <v>235</v>
      </c>
      <c r="AU154" s="227" t="s">
        <v>80</v>
      </c>
      <c r="AY154" s="20" t="s">
        <v>233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86</v>
      </c>
      <c r="BK154" s="228">
        <f>ROUND(I154*H154,2)</f>
        <v>0</v>
      </c>
      <c r="BL154" s="20" t="s">
        <v>240</v>
      </c>
      <c r="BM154" s="227" t="s">
        <v>1617</v>
      </c>
    </row>
    <row r="155" s="2" customFormat="1" ht="24.15" customHeight="1">
      <c r="A155" s="41"/>
      <c r="B155" s="42"/>
      <c r="C155" s="216" t="s">
        <v>765</v>
      </c>
      <c r="D155" s="216" t="s">
        <v>235</v>
      </c>
      <c r="E155" s="217" t="s">
        <v>5858</v>
      </c>
      <c r="F155" s="218" t="s">
        <v>5859</v>
      </c>
      <c r="G155" s="219" t="s">
        <v>494</v>
      </c>
      <c r="H155" s="220">
        <v>1</v>
      </c>
      <c r="I155" s="221"/>
      <c r="J155" s="222">
        <f>ROUND(I155*H155,2)</f>
        <v>0</v>
      </c>
      <c r="K155" s="218" t="s">
        <v>342</v>
      </c>
      <c r="L155" s="47"/>
      <c r="M155" s="223" t="s">
        <v>21</v>
      </c>
      <c r="N155" s="224" t="s">
        <v>45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240</v>
      </c>
      <c r="AT155" s="227" t="s">
        <v>235</v>
      </c>
      <c r="AU155" s="227" t="s">
        <v>80</v>
      </c>
      <c r="AY155" s="20" t="s">
        <v>233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86</v>
      </c>
      <c r="BK155" s="228">
        <f>ROUND(I155*H155,2)</f>
        <v>0</v>
      </c>
      <c r="BL155" s="20" t="s">
        <v>240</v>
      </c>
      <c r="BM155" s="227" t="s">
        <v>1629</v>
      </c>
    </row>
    <row r="156" s="2" customFormat="1" ht="33" customHeight="1">
      <c r="A156" s="41"/>
      <c r="B156" s="42"/>
      <c r="C156" s="216" t="s">
        <v>1254</v>
      </c>
      <c r="D156" s="216" t="s">
        <v>235</v>
      </c>
      <c r="E156" s="217" t="s">
        <v>3880</v>
      </c>
      <c r="F156" s="218" t="s">
        <v>3881</v>
      </c>
      <c r="G156" s="219" t="s">
        <v>494</v>
      </c>
      <c r="H156" s="220">
        <v>1</v>
      </c>
      <c r="I156" s="221"/>
      <c r="J156" s="222">
        <f>ROUND(I156*H156,2)</f>
        <v>0</v>
      </c>
      <c r="K156" s="218" t="s">
        <v>342</v>
      </c>
      <c r="L156" s="47"/>
      <c r="M156" s="223" t="s">
        <v>21</v>
      </c>
      <c r="N156" s="224" t="s">
        <v>45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240</v>
      </c>
      <c r="AT156" s="227" t="s">
        <v>235</v>
      </c>
      <c r="AU156" s="227" t="s">
        <v>80</v>
      </c>
      <c r="AY156" s="20" t="s">
        <v>233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86</v>
      </c>
      <c r="BK156" s="228">
        <f>ROUND(I156*H156,2)</f>
        <v>0</v>
      </c>
      <c r="BL156" s="20" t="s">
        <v>240</v>
      </c>
      <c r="BM156" s="227" t="s">
        <v>1637</v>
      </c>
    </row>
    <row r="157" s="2" customFormat="1" ht="37.8" customHeight="1">
      <c r="A157" s="41"/>
      <c r="B157" s="42"/>
      <c r="C157" s="216" t="s">
        <v>1264</v>
      </c>
      <c r="D157" s="216" t="s">
        <v>235</v>
      </c>
      <c r="E157" s="217" t="s">
        <v>5860</v>
      </c>
      <c r="F157" s="218" t="s">
        <v>5861</v>
      </c>
      <c r="G157" s="219" t="s">
        <v>494</v>
      </c>
      <c r="H157" s="220">
        <v>2</v>
      </c>
      <c r="I157" s="221"/>
      <c r="J157" s="222">
        <f>ROUND(I157*H157,2)</f>
        <v>0</v>
      </c>
      <c r="K157" s="218" t="s">
        <v>342</v>
      </c>
      <c r="L157" s="47"/>
      <c r="M157" s="223" t="s">
        <v>21</v>
      </c>
      <c r="N157" s="224" t="s">
        <v>45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240</v>
      </c>
      <c r="AT157" s="227" t="s">
        <v>235</v>
      </c>
      <c r="AU157" s="227" t="s">
        <v>80</v>
      </c>
      <c r="AY157" s="20" t="s">
        <v>233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86</v>
      </c>
      <c r="BK157" s="228">
        <f>ROUND(I157*H157,2)</f>
        <v>0</v>
      </c>
      <c r="BL157" s="20" t="s">
        <v>240</v>
      </c>
      <c r="BM157" s="227" t="s">
        <v>1652</v>
      </c>
    </row>
    <row r="158" s="2" customFormat="1" ht="37.8" customHeight="1">
      <c r="A158" s="41"/>
      <c r="B158" s="42"/>
      <c r="C158" s="216" t="s">
        <v>1271</v>
      </c>
      <c r="D158" s="216" t="s">
        <v>235</v>
      </c>
      <c r="E158" s="217" t="s">
        <v>5862</v>
      </c>
      <c r="F158" s="218" t="s">
        <v>5863</v>
      </c>
      <c r="G158" s="219" t="s">
        <v>5206</v>
      </c>
      <c r="H158" s="220">
        <v>1</v>
      </c>
      <c r="I158" s="221"/>
      <c r="J158" s="222">
        <f>ROUND(I158*H158,2)</f>
        <v>0</v>
      </c>
      <c r="K158" s="218" t="s">
        <v>342</v>
      </c>
      <c r="L158" s="47"/>
      <c r="M158" s="223" t="s">
        <v>21</v>
      </c>
      <c r="N158" s="224" t="s">
        <v>45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0</v>
      </c>
      <c r="T158" s="226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240</v>
      </c>
      <c r="AT158" s="227" t="s">
        <v>235</v>
      </c>
      <c r="AU158" s="227" t="s">
        <v>80</v>
      </c>
      <c r="AY158" s="20" t="s">
        <v>233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86</v>
      </c>
      <c r="BK158" s="228">
        <f>ROUND(I158*H158,2)</f>
        <v>0</v>
      </c>
      <c r="BL158" s="20" t="s">
        <v>240</v>
      </c>
      <c r="BM158" s="227" t="s">
        <v>1663</v>
      </c>
    </row>
    <row r="159" s="2" customFormat="1" ht="24.15" customHeight="1">
      <c r="A159" s="41"/>
      <c r="B159" s="42"/>
      <c r="C159" s="216" t="s">
        <v>1277</v>
      </c>
      <c r="D159" s="216" t="s">
        <v>235</v>
      </c>
      <c r="E159" s="217" t="s">
        <v>5864</v>
      </c>
      <c r="F159" s="218" t="s">
        <v>5865</v>
      </c>
      <c r="G159" s="219" t="s">
        <v>494</v>
      </c>
      <c r="H159" s="220">
        <v>1</v>
      </c>
      <c r="I159" s="221"/>
      <c r="J159" s="222">
        <f>ROUND(I159*H159,2)</f>
        <v>0</v>
      </c>
      <c r="K159" s="218" t="s">
        <v>342</v>
      </c>
      <c r="L159" s="47"/>
      <c r="M159" s="223" t="s">
        <v>21</v>
      </c>
      <c r="N159" s="224" t="s">
        <v>45</v>
      </c>
      <c r="O159" s="87"/>
      <c r="P159" s="225">
        <f>O159*H159</f>
        <v>0</v>
      </c>
      <c r="Q159" s="225">
        <v>0</v>
      </c>
      <c r="R159" s="225">
        <f>Q159*H159</f>
        <v>0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240</v>
      </c>
      <c r="AT159" s="227" t="s">
        <v>235</v>
      </c>
      <c r="AU159" s="227" t="s">
        <v>80</v>
      </c>
      <c r="AY159" s="20" t="s">
        <v>233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86</v>
      </c>
      <c r="BK159" s="228">
        <f>ROUND(I159*H159,2)</f>
        <v>0</v>
      </c>
      <c r="BL159" s="20" t="s">
        <v>240</v>
      </c>
      <c r="BM159" s="227" t="s">
        <v>1673</v>
      </c>
    </row>
    <row r="160" s="2" customFormat="1" ht="49.05" customHeight="1">
      <c r="A160" s="41"/>
      <c r="B160" s="42"/>
      <c r="C160" s="216" t="s">
        <v>1291</v>
      </c>
      <c r="D160" s="216" t="s">
        <v>235</v>
      </c>
      <c r="E160" s="217" t="s">
        <v>5866</v>
      </c>
      <c r="F160" s="218" t="s">
        <v>5867</v>
      </c>
      <c r="G160" s="219" t="s">
        <v>494</v>
      </c>
      <c r="H160" s="220">
        <v>1</v>
      </c>
      <c r="I160" s="221"/>
      <c r="J160" s="222">
        <f>ROUND(I160*H160,2)</f>
        <v>0</v>
      </c>
      <c r="K160" s="218" t="s">
        <v>342</v>
      </c>
      <c r="L160" s="47"/>
      <c r="M160" s="223" t="s">
        <v>21</v>
      </c>
      <c r="N160" s="224" t="s">
        <v>45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240</v>
      </c>
      <c r="AT160" s="227" t="s">
        <v>235</v>
      </c>
      <c r="AU160" s="227" t="s">
        <v>80</v>
      </c>
      <c r="AY160" s="20" t="s">
        <v>233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86</v>
      </c>
      <c r="BK160" s="228">
        <f>ROUND(I160*H160,2)</f>
        <v>0</v>
      </c>
      <c r="BL160" s="20" t="s">
        <v>240</v>
      </c>
      <c r="BM160" s="227" t="s">
        <v>1681</v>
      </c>
    </row>
    <row r="161" s="2" customFormat="1" ht="44.25" customHeight="1">
      <c r="A161" s="41"/>
      <c r="B161" s="42"/>
      <c r="C161" s="216" t="s">
        <v>1297</v>
      </c>
      <c r="D161" s="216" t="s">
        <v>235</v>
      </c>
      <c r="E161" s="217" t="s">
        <v>3890</v>
      </c>
      <c r="F161" s="218" t="s">
        <v>3891</v>
      </c>
      <c r="G161" s="219" t="s">
        <v>494</v>
      </c>
      <c r="H161" s="220">
        <v>1</v>
      </c>
      <c r="I161" s="221"/>
      <c r="J161" s="222">
        <f>ROUND(I161*H161,2)</f>
        <v>0</v>
      </c>
      <c r="K161" s="218" t="s">
        <v>342</v>
      </c>
      <c r="L161" s="47"/>
      <c r="M161" s="223" t="s">
        <v>21</v>
      </c>
      <c r="N161" s="224" t="s">
        <v>45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240</v>
      </c>
      <c r="AT161" s="227" t="s">
        <v>235</v>
      </c>
      <c r="AU161" s="227" t="s">
        <v>80</v>
      </c>
      <c r="AY161" s="20" t="s">
        <v>233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86</v>
      </c>
      <c r="BK161" s="228">
        <f>ROUND(I161*H161,2)</f>
        <v>0</v>
      </c>
      <c r="BL161" s="20" t="s">
        <v>240</v>
      </c>
      <c r="BM161" s="227" t="s">
        <v>1691</v>
      </c>
    </row>
    <row r="162" s="2" customFormat="1" ht="55.5" customHeight="1">
      <c r="A162" s="41"/>
      <c r="B162" s="42"/>
      <c r="C162" s="216" t="s">
        <v>1302</v>
      </c>
      <c r="D162" s="216" t="s">
        <v>235</v>
      </c>
      <c r="E162" s="217" t="s">
        <v>5868</v>
      </c>
      <c r="F162" s="218" t="s">
        <v>5869</v>
      </c>
      <c r="G162" s="219" t="s">
        <v>494</v>
      </c>
      <c r="H162" s="220">
        <v>1</v>
      </c>
      <c r="I162" s="221"/>
      <c r="J162" s="222">
        <f>ROUND(I162*H162,2)</f>
        <v>0</v>
      </c>
      <c r="K162" s="218" t="s">
        <v>342</v>
      </c>
      <c r="L162" s="47"/>
      <c r="M162" s="223" t="s">
        <v>21</v>
      </c>
      <c r="N162" s="224" t="s">
        <v>45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240</v>
      </c>
      <c r="AT162" s="227" t="s">
        <v>235</v>
      </c>
      <c r="AU162" s="227" t="s">
        <v>80</v>
      </c>
      <c r="AY162" s="20" t="s">
        <v>233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86</v>
      </c>
      <c r="BK162" s="228">
        <f>ROUND(I162*H162,2)</f>
        <v>0</v>
      </c>
      <c r="BL162" s="20" t="s">
        <v>240</v>
      </c>
      <c r="BM162" s="227" t="s">
        <v>1410</v>
      </c>
    </row>
    <row r="163" s="2" customFormat="1" ht="24.15" customHeight="1">
      <c r="A163" s="41"/>
      <c r="B163" s="42"/>
      <c r="C163" s="216" t="s">
        <v>1307</v>
      </c>
      <c r="D163" s="216" t="s">
        <v>235</v>
      </c>
      <c r="E163" s="217" t="s">
        <v>5870</v>
      </c>
      <c r="F163" s="218" t="s">
        <v>5871</v>
      </c>
      <c r="G163" s="219" t="s">
        <v>494</v>
      </c>
      <c r="H163" s="220">
        <v>1</v>
      </c>
      <c r="I163" s="221"/>
      <c r="J163" s="222">
        <f>ROUND(I163*H163,2)</f>
        <v>0</v>
      </c>
      <c r="K163" s="218" t="s">
        <v>342</v>
      </c>
      <c r="L163" s="47"/>
      <c r="M163" s="223" t="s">
        <v>21</v>
      </c>
      <c r="N163" s="224" t="s">
        <v>45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240</v>
      </c>
      <c r="AT163" s="227" t="s">
        <v>235</v>
      </c>
      <c r="AU163" s="227" t="s">
        <v>80</v>
      </c>
      <c r="AY163" s="20" t="s">
        <v>233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86</v>
      </c>
      <c r="BK163" s="228">
        <f>ROUND(I163*H163,2)</f>
        <v>0</v>
      </c>
      <c r="BL163" s="20" t="s">
        <v>240</v>
      </c>
      <c r="BM163" s="227" t="s">
        <v>1728</v>
      </c>
    </row>
    <row r="164" s="2" customFormat="1" ht="37.8" customHeight="1">
      <c r="A164" s="41"/>
      <c r="B164" s="42"/>
      <c r="C164" s="216" t="s">
        <v>1312</v>
      </c>
      <c r="D164" s="216" t="s">
        <v>235</v>
      </c>
      <c r="E164" s="217" t="s">
        <v>5872</v>
      </c>
      <c r="F164" s="218" t="s">
        <v>5873</v>
      </c>
      <c r="G164" s="219" t="s">
        <v>494</v>
      </c>
      <c r="H164" s="220">
        <v>1</v>
      </c>
      <c r="I164" s="221"/>
      <c r="J164" s="222">
        <f>ROUND(I164*H164,2)</f>
        <v>0</v>
      </c>
      <c r="K164" s="218" t="s">
        <v>342</v>
      </c>
      <c r="L164" s="47"/>
      <c r="M164" s="223" t="s">
        <v>21</v>
      </c>
      <c r="N164" s="224" t="s">
        <v>45</v>
      </c>
      <c r="O164" s="87"/>
      <c r="P164" s="225">
        <f>O164*H164</f>
        <v>0</v>
      </c>
      <c r="Q164" s="225">
        <v>0</v>
      </c>
      <c r="R164" s="225">
        <f>Q164*H164</f>
        <v>0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240</v>
      </c>
      <c r="AT164" s="227" t="s">
        <v>235</v>
      </c>
      <c r="AU164" s="227" t="s">
        <v>80</v>
      </c>
      <c r="AY164" s="20" t="s">
        <v>233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86</v>
      </c>
      <c r="BK164" s="228">
        <f>ROUND(I164*H164,2)</f>
        <v>0</v>
      </c>
      <c r="BL164" s="20" t="s">
        <v>240</v>
      </c>
      <c r="BM164" s="227" t="s">
        <v>1738</v>
      </c>
    </row>
    <row r="165" s="12" customFormat="1" ht="25.92" customHeight="1">
      <c r="A165" s="12"/>
      <c r="B165" s="200"/>
      <c r="C165" s="201"/>
      <c r="D165" s="202" t="s">
        <v>72</v>
      </c>
      <c r="E165" s="203" t="s">
        <v>5874</v>
      </c>
      <c r="F165" s="203" t="s">
        <v>5874</v>
      </c>
      <c r="G165" s="201"/>
      <c r="H165" s="201"/>
      <c r="I165" s="204"/>
      <c r="J165" s="205">
        <f>BK165</f>
        <v>0</v>
      </c>
      <c r="K165" s="201"/>
      <c r="L165" s="206"/>
      <c r="M165" s="207"/>
      <c r="N165" s="208"/>
      <c r="O165" s="208"/>
      <c r="P165" s="209">
        <f>SUM(P166:P171)</f>
        <v>0</v>
      </c>
      <c r="Q165" s="208"/>
      <c r="R165" s="209">
        <f>SUM(R166:R171)</f>
        <v>0</v>
      </c>
      <c r="S165" s="208"/>
      <c r="T165" s="210">
        <f>SUM(T166:T171)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11" t="s">
        <v>80</v>
      </c>
      <c r="AT165" s="212" t="s">
        <v>72</v>
      </c>
      <c r="AU165" s="212" t="s">
        <v>73</v>
      </c>
      <c r="AY165" s="211" t="s">
        <v>233</v>
      </c>
      <c r="BK165" s="213">
        <f>SUM(BK166:BK171)</f>
        <v>0</v>
      </c>
    </row>
    <row r="166" s="2" customFormat="1" ht="44.25" customHeight="1">
      <c r="A166" s="41"/>
      <c r="B166" s="42"/>
      <c r="C166" s="216" t="s">
        <v>1318</v>
      </c>
      <c r="D166" s="216" t="s">
        <v>235</v>
      </c>
      <c r="E166" s="217" t="s">
        <v>5875</v>
      </c>
      <c r="F166" s="218" t="s">
        <v>5876</v>
      </c>
      <c r="G166" s="219" t="s">
        <v>494</v>
      </c>
      <c r="H166" s="220">
        <v>1</v>
      </c>
      <c r="I166" s="221"/>
      <c r="J166" s="222">
        <f>ROUND(I166*H166,2)</f>
        <v>0</v>
      </c>
      <c r="K166" s="218" t="s">
        <v>342</v>
      </c>
      <c r="L166" s="47"/>
      <c r="M166" s="223" t="s">
        <v>21</v>
      </c>
      <c r="N166" s="224" t="s">
        <v>45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240</v>
      </c>
      <c r="AT166" s="227" t="s">
        <v>235</v>
      </c>
      <c r="AU166" s="227" t="s">
        <v>80</v>
      </c>
      <c r="AY166" s="20" t="s">
        <v>233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86</v>
      </c>
      <c r="BK166" s="228">
        <f>ROUND(I166*H166,2)</f>
        <v>0</v>
      </c>
      <c r="BL166" s="20" t="s">
        <v>240</v>
      </c>
      <c r="BM166" s="227" t="s">
        <v>1749</v>
      </c>
    </row>
    <row r="167" s="2" customFormat="1" ht="55.5" customHeight="1">
      <c r="A167" s="41"/>
      <c r="B167" s="42"/>
      <c r="C167" s="216" t="s">
        <v>1323</v>
      </c>
      <c r="D167" s="216" t="s">
        <v>235</v>
      </c>
      <c r="E167" s="217" t="s">
        <v>5811</v>
      </c>
      <c r="F167" s="218" t="s">
        <v>5812</v>
      </c>
      <c r="G167" s="219" t="s">
        <v>494</v>
      </c>
      <c r="H167" s="220">
        <v>1</v>
      </c>
      <c r="I167" s="221"/>
      <c r="J167" s="222">
        <f>ROUND(I167*H167,2)</f>
        <v>0</v>
      </c>
      <c r="K167" s="218" t="s">
        <v>342</v>
      </c>
      <c r="L167" s="47"/>
      <c r="M167" s="223" t="s">
        <v>21</v>
      </c>
      <c r="N167" s="224" t="s">
        <v>45</v>
      </c>
      <c r="O167" s="87"/>
      <c r="P167" s="225">
        <f>O167*H167</f>
        <v>0</v>
      </c>
      <c r="Q167" s="225">
        <v>0</v>
      </c>
      <c r="R167" s="225">
        <f>Q167*H167</f>
        <v>0</v>
      </c>
      <c r="S167" s="225">
        <v>0</v>
      </c>
      <c r="T167" s="226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7" t="s">
        <v>240</v>
      </c>
      <c r="AT167" s="227" t="s">
        <v>235</v>
      </c>
      <c r="AU167" s="227" t="s">
        <v>80</v>
      </c>
      <c r="AY167" s="20" t="s">
        <v>233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20" t="s">
        <v>86</v>
      </c>
      <c r="BK167" s="228">
        <f>ROUND(I167*H167,2)</f>
        <v>0</v>
      </c>
      <c r="BL167" s="20" t="s">
        <v>240</v>
      </c>
      <c r="BM167" s="227" t="s">
        <v>1760</v>
      </c>
    </row>
    <row r="168" s="2" customFormat="1" ht="55.5" customHeight="1">
      <c r="A168" s="41"/>
      <c r="B168" s="42"/>
      <c r="C168" s="216" t="s">
        <v>1330</v>
      </c>
      <c r="D168" s="216" t="s">
        <v>235</v>
      </c>
      <c r="E168" s="217" t="s">
        <v>5877</v>
      </c>
      <c r="F168" s="218" t="s">
        <v>5878</v>
      </c>
      <c r="G168" s="219" t="s">
        <v>494</v>
      </c>
      <c r="H168" s="220">
        <v>2</v>
      </c>
      <c r="I168" s="221"/>
      <c r="J168" s="222">
        <f>ROUND(I168*H168,2)</f>
        <v>0</v>
      </c>
      <c r="K168" s="218" t="s">
        <v>342</v>
      </c>
      <c r="L168" s="47"/>
      <c r="M168" s="223" t="s">
        <v>21</v>
      </c>
      <c r="N168" s="224" t="s">
        <v>45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240</v>
      </c>
      <c r="AT168" s="227" t="s">
        <v>235</v>
      </c>
      <c r="AU168" s="227" t="s">
        <v>80</v>
      </c>
      <c r="AY168" s="20" t="s">
        <v>233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86</v>
      </c>
      <c r="BK168" s="228">
        <f>ROUND(I168*H168,2)</f>
        <v>0</v>
      </c>
      <c r="BL168" s="20" t="s">
        <v>240</v>
      </c>
      <c r="BM168" s="227" t="s">
        <v>1773</v>
      </c>
    </row>
    <row r="169" s="2" customFormat="1" ht="37.8" customHeight="1">
      <c r="A169" s="41"/>
      <c r="B169" s="42"/>
      <c r="C169" s="216" t="s">
        <v>1335</v>
      </c>
      <c r="D169" s="216" t="s">
        <v>235</v>
      </c>
      <c r="E169" s="217" t="s">
        <v>5879</v>
      </c>
      <c r="F169" s="218" t="s">
        <v>5880</v>
      </c>
      <c r="G169" s="219" t="s">
        <v>494</v>
      </c>
      <c r="H169" s="220">
        <v>1</v>
      </c>
      <c r="I169" s="221"/>
      <c r="J169" s="222">
        <f>ROUND(I169*H169,2)</f>
        <v>0</v>
      </c>
      <c r="K169" s="218" t="s">
        <v>342</v>
      </c>
      <c r="L169" s="47"/>
      <c r="M169" s="223" t="s">
        <v>21</v>
      </c>
      <c r="N169" s="224" t="s">
        <v>45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240</v>
      </c>
      <c r="AT169" s="227" t="s">
        <v>235</v>
      </c>
      <c r="AU169" s="227" t="s">
        <v>80</v>
      </c>
      <c r="AY169" s="20" t="s">
        <v>233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86</v>
      </c>
      <c r="BK169" s="228">
        <f>ROUND(I169*H169,2)</f>
        <v>0</v>
      </c>
      <c r="BL169" s="20" t="s">
        <v>240</v>
      </c>
      <c r="BM169" s="227" t="s">
        <v>1783</v>
      </c>
    </row>
    <row r="170" s="2" customFormat="1" ht="49.05" customHeight="1">
      <c r="A170" s="41"/>
      <c r="B170" s="42"/>
      <c r="C170" s="216" t="s">
        <v>1343</v>
      </c>
      <c r="D170" s="216" t="s">
        <v>235</v>
      </c>
      <c r="E170" s="217" t="s">
        <v>5881</v>
      </c>
      <c r="F170" s="218" t="s">
        <v>5882</v>
      </c>
      <c r="G170" s="219" t="s">
        <v>494</v>
      </c>
      <c r="H170" s="220">
        <v>1</v>
      </c>
      <c r="I170" s="221"/>
      <c r="J170" s="222">
        <f>ROUND(I170*H170,2)</f>
        <v>0</v>
      </c>
      <c r="K170" s="218" t="s">
        <v>342</v>
      </c>
      <c r="L170" s="47"/>
      <c r="M170" s="223" t="s">
        <v>21</v>
      </c>
      <c r="N170" s="224" t="s">
        <v>45</v>
      </c>
      <c r="O170" s="87"/>
      <c r="P170" s="225">
        <f>O170*H170</f>
        <v>0</v>
      </c>
      <c r="Q170" s="225">
        <v>0</v>
      </c>
      <c r="R170" s="225">
        <f>Q170*H170</f>
        <v>0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240</v>
      </c>
      <c r="AT170" s="227" t="s">
        <v>235</v>
      </c>
      <c r="AU170" s="227" t="s">
        <v>80</v>
      </c>
      <c r="AY170" s="20" t="s">
        <v>233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86</v>
      </c>
      <c r="BK170" s="228">
        <f>ROUND(I170*H170,2)</f>
        <v>0</v>
      </c>
      <c r="BL170" s="20" t="s">
        <v>240</v>
      </c>
      <c r="BM170" s="227" t="s">
        <v>1796</v>
      </c>
    </row>
    <row r="171" s="2" customFormat="1" ht="44.25" customHeight="1">
      <c r="A171" s="41"/>
      <c r="B171" s="42"/>
      <c r="C171" s="216" t="s">
        <v>1348</v>
      </c>
      <c r="D171" s="216" t="s">
        <v>235</v>
      </c>
      <c r="E171" s="217" t="s">
        <v>5883</v>
      </c>
      <c r="F171" s="218" t="s">
        <v>5884</v>
      </c>
      <c r="G171" s="219" t="s">
        <v>494</v>
      </c>
      <c r="H171" s="220">
        <v>1</v>
      </c>
      <c r="I171" s="221"/>
      <c r="J171" s="222">
        <f>ROUND(I171*H171,2)</f>
        <v>0</v>
      </c>
      <c r="K171" s="218" t="s">
        <v>342</v>
      </c>
      <c r="L171" s="47"/>
      <c r="M171" s="223" t="s">
        <v>21</v>
      </c>
      <c r="N171" s="224" t="s">
        <v>45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240</v>
      </c>
      <c r="AT171" s="227" t="s">
        <v>235</v>
      </c>
      <c r="AU171" s="227" t="s">
        <v>80</v>
      </c>
      <c r="AY171" s="20" t="s">
        <v>233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86</v>
      </c>
      <c r="BK171" s="228">
        <f>ROUND(I171*H171,2)</f>
        <v>0</v>
      </c>
      <c r="BL171" s="20" t="s">
        <v>240</v>
      </c>
      <c r="BM171" s="227" t="s">
        <v>1801</v>
      </c>
    </row>
    <row r="172" s="12" customFormat="1" ht="25.92" customHeight="1">
      <c r="A172" s="12"/>
      <c r="B172" s="200"/>
      <c r="C172" s="201"/>
      <c r="D172" s="202" t="s">
        <v>72</v>
      </c>
      <c r="E172" s="203" t="s">
        <v>3894</v>
      </c>
      <c r="F172" s="203" t="s">
        <v>3894</v>
      </c>
      <c r="G172" s="201"/>
      <c r="H172" s="201"/>
      <c r="I172" s="204"/>
      <c r="J172" s="205">
        <f>BK172</f>
        <v>0</v>
      </c>
      <c r="K172" s="201"/>
      <c r="L172" s="206"/>
      <c r="M172" s="207"/>
      <c r="N172" s="208"/>
      <c r="O172" s="208"/>
      <c r="P172" s="209">
        <f>SUM(P173:P175)</f>
        <v>0</v>
      </c>
      <c r="Q172" s="208"/>
      <c r="R172" s="209">
        <f>SUM(R173:R175)</f>
        <v>0</v>
      </c>
      <c r="S172" s="208"/>
      <c r="T172" s="210">
        <f>SUM(T173:T175)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11" t="s">
        <v>80</v>
      </c>
      <c r="AT172" s="212" t="s">
        <v>72</v>
      </c>
      <c r="AU172" s="212" t="s">
        <v>73</v>
      </c>
      <c r="AY172" s="211" t="s">
        <v>233</v>
      </c>
      <c r="BK172" s="213">
        <f>SUM(BK173:BK175)</f>
        <v>0</v>
      </c>
    </row>
    <row r="173" s="2" customFormat="1" ht="44.25" customHeight="1">
      <c r="A173" s="41"/>
      <c r="B173" s="42"/>
      <c r="C173" s="216" t="s">
        <v>1357</v>
      </c>
      <c r="D173" s="216" t="s">
        <v>235</v>
      </c>
      <c r="E173" s="217" t="s">
        <v>3895</v>
      </c>
      <c r="F173" s="218" t="s">
        <v>3896</v>
      </c>
      <c r="G173" s="219" t="s">
        <v>494</v>
      </c>
      <c r="H173" s="220">
        <v>5</v>
      </c>
      <c r="I173" s="221"/>
      <c r="J173" s="222">
        <f>ROUND(I173*H173,2)</f>
        <v>0</v>
      </c>
      <c r="K173" s="218" t="s">
        <v>342</v>
      </c>
      <c r="L173" s="47"/>
      <c r="M173" s="223" t="s">
        <v>21</v>
      </c>
      <c r="N173" s="224" t="s">
        <v>45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240</v>
      </c>
      <c r="AT173" s="227" t="s">
        <v>235</v>
      </c>
      <c r="AU173" s="227" t="s">
        <v>80</v>
      </c>
      <c r="AY173" s="20" t="s">
        <v>233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86</v>
      </c>
      <c r="BK173" s="228">
        <f>ROUND(I173*H173,2)</f>
        <v>0</v>
      </c>
      <c r="BL173" s="20" t="s">
        <v>240</v>
      </c>
      <c r="BM173" s="227" t="s">
        <v>1811</v>
      </c>
    </row>
    <row r="174" s="2" customFormat="1" ht="33" customHeight="1">
      <c r="A174" s="41"/>
      <c r="B174" s="42"/>
      <c r="C174" s="216" t="s">
        <v>1362</v>
      </c>
      <c r="D174" s="216" t="s">
        <v>235</v>
      </c>
      <c r="E174" s="217" t="s">
        <v>3897</v>
      </c>
      <c r="F174" s="218" t="s">
        <v>3898</v>
      </c>
      <c r="G174" s="219" t="s">
        <v>494</v>
      </c>
      <c r="H174" s="220">
        <v>1</v>
      </c>
      <c r="I174" s="221"/>
      <c r="J174" s="222">
        <f>ROUND(I174*H174,2)</f>
        <v>0</v>
      </c>
      <c r="K174" s="218" t="s">
        <v>342</v>
      </c>
      <c r="L174" s="47"/>
      <c r="M174" s="223" t="s">
        <v>21</v>
      </c>
      <c r="N174" s="224" t="s">
        <v>45</v>
      </c>
      <c r="O174" s="87"/>
      <c r="P174" s="225">
        <f>O174*H174</f>
        <v>0</v>
      </c>
      <c r="Q174" s="225">
        <v>0</v>
      </c>
      <c r="R174" s="225">
        <f>Q174*H174</f>
        <v>0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240</v>
      </c>
      <c r="AT174" s="227" t="s">
        <v>235</v>
      </c>
      <c r="AU174" s="227" t="s">
        <v>80</v>
      </c>
      <c r="AY174" s="20" t="s">
        <v>233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86</v>
      </c>
      <c r="BK174" s="228">
        <f>ROUND(I174*H174,2)</f>
        <v>0</v>
      </c>
      <c r="BL174" s="20" t="s">
        <v>240</v>
      </c>
      <c r="BM174" s="227" t="s">
        <v>1823</v>
      </c>
    </row>
    <row r="175" s="2" customFormat="1" ht="44.25" customHeight="1">
      <c r="A175" s="41"/>
      <c r="B175" s="42"/>
      <c r="C175" s="216" t="s">
        <v>1367</v>
      </c>
      <c r="D175" s="216" t="s">
        <v>235</v>
      </c>
      <c r="E175" s="217" t="s">
        <v>5885</v>
      </c>
      <c r="F175" s="218" t="s">
        <v>5886</v>
      </c>
      <c r="G175" s="219" t="s">
        <v>494</v>
      </c>
      <c r="H175" s="220">
        <v>1</v>
      </c>
      <c r="I175" s="221"/>
      <c r="J175" s="222">
        <f>ROUND(I175*H175,2)</f>
        <v>0</v>
      </c>
      <c r="K175" s="218" t="s">
        <v>342</v>
      </c>
      <c r="L175" s="47"/>
      <c r="M175" s="302" t="s">
        <v>21</v>
      </c>
      <c r="N175" s="303" t="s">
        <v>45</v>
      </c>
      <c r="O175" s="279"/>
      <c r="P175" s="304">
        <f>O175*H175</f>
        <v>0</v>
      </c>
      <c r="Q175" s="304">
        <v>0</v>
      </c>
      <c r="R175" s="304">
        <f>Q175*H175</f>
        <v>0</v>
      </c>
      <c r="S175" s="304">
        <v>0</v>
      </c>
      <c r="T175" s="305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240</v>
      </c>
      <c r="AT175" s="227" t="s">
        <v>235</v>
      </c>
      <c r="AU175" s="227" t="s">
        <v>80</v>
      </c>
      <c r="AY175" s="20" t="s">
        <v>233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86</v>
      </c>
      <c r="BK175" s="228">
        <f>ROUND(I175*H175,2)</f>
        <v>0</v>
      </c>
      <c r="BL175" s="20" t="s">
        <v>240</v>
      </c>
      <c r="BM175" s="227" t="s">
        <v>1834</v>
      </c>
    </row>
    <row r="176" s="2" customFormat="1" ht="6.96" customHeight="1">
      <c r="A176" s="41"/>
      <c r="B176" s="62"/>
      <c r="C176" s="63"/>
      <c r="D176" s="63"/>
      <c r="E176" s="63"/>
      <c r="F176" s="63"/>
      <c r="G176" s="63"/>
      <c r="H176" s="63"/>
      <c r="I176" s="63"/>
      <c r="J176" s="63"/>
      <c r="K176" s="63"/>
      <c r="L176" s="47"/>
      <c r="M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</row>
  </sheetData>
  <sheetProtection sheet="1" autoFilter="0" formatColumns="0" formatRows="0" objects="1" scenarios="1" spinCount="100000" saltValue="VeIZg4K2tQIuaHDyK1/x4nKjt5GDfOQYqDR3hw4aXMnOORXx6AopDDpR0mLmjsXgCNZ09NIZ4/QPvAGM28XYcQ==" hashValue="vP55pdCWtD5bq9phi1k5zzSMokZNx0WxzUNUR8J2/ot/GgojkXlTAwThHv5SmnFWhdShaxay8ulEYg/t0nPnYg==" algorithmName="SHA-512" password="CC35"/>
  <autoFilter ref="C92:K17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205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206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Kolovraty - dostupné bydlení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207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5887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21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22</v>
      </c>
      <c r="E12" s="41"/>
      <c r="F12" s="136" t="s">
        <v>23</v>
      </c>
      <c r="G12" s="41"/>
      <c r="H12" s="41"/>
      <c r="I12" s="146" t="s">
        <v>24</v>
      </c>
      <c r="J12" s="150" t="str">
        <f>'Rekapitulace stavby'!AN8</f>
        <v>28. 6. 2021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26</v>
      </c>
      <c r="E14" s="41"/>
      <c r="F14" s="41"/>
      <c r="G14" s="41"/>
      <c r="H14" s="41"/>
      <c r="I14" s="146" t="s">
        <v>27</v>
      </c>
      <c r="J14" s="136" t="s">
        <v>21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28</v>
      </c>
      <c r="F15" s="41"/>
      <c r="G15" s="41"/>
      <c r="H15" s="41"/>
      <c r="I15" s="146" t="s">
        <v>29</v>
      </c>
      <c r="J15" s="136" t="s">
        <v>21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30</v>
      </c>
      <c r="E17" s="41"/>
      <c r="F17" s="41"/>
      <c r="G17" s="41"/>
      <c r="H17" s="41"/>
      <c r="I17" s="146" t="s">
        <v>27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29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32</v>
      </c>
      <c r="E20" s="41"/>
      <c r="F20" s="41"/>
      <c r="G20" s="41"/>
      <c r="H20" s="41"/>
      <c r="I20" s="146" t="s">
        <v>27</v>
      </c>
      <c r="J20" s="136" t="s">
        <v>21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28</v>
      </c>
      <c r="F21" s="41"/>
      <c r="G21" s="41"/>
      <c r="H21" s="41"/>
      <c r="I21" s="146" t="s">
        <v>29</v>
      </c>
      <c r="J21" s="136" t="s">
        <v>21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34</v>
      </c>
      <c r="E23" s="41"/>
      <c r="F23" s="41"/>
      <c r="G23" s="41"/>
      <c r="H23" s="41"/>
      <c r="I23" s="146" t="s">
        <v>27</v>
      </c>
      <c r="J23" s="136" t="s">
        <v>35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">
        <v>36</v>
      </c>
      <c r="F24" s="41"/>
      <c r="G24" s="41"/>
      <c r="H24" s="41"/>
      <c r="I24" s="146" t="s">
        <v>29</v>
      </c>
      <c r="J24" s="136" t="s">
        <v>21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37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71.25" customHeight="1">
      <c r="A27" s="151"/>
      <c r="B27" s="152"/>
      <c r="C27" s="151"/>
      <c r="D27" s="151"/>
      <c r="E27" s="153" t="s">
        <v>38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39</v>
      </c>
      <c r="E30" s="41"/>
      <c r="F30" s="41"/>
      <c r="G30" s="41"/>
      <c r="H30" s="41"/>
      <c r="I30" s="41"/>
      <c r="J30" s="157">
        <f>ROUND(J83,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41</v>
      </c>
      <c r="G32" s="41"/>
      <c r="H32" s="41"/>
      <c r="I32" s="158" t="s">
        <v>40</v>
      </c>
      <c r="J32" s="158" t="s">
        <v>42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43</v>
      </c>
      <c r="E33" s="146" t="s">
        <v>44</v>
      </c>
      <c r="F33" s="160">
        <f>ROUND((SUM(BE83:BE105)),  2)</f>
        <v>0</v>
      </c>
      <c r="G33" s="41"/>
      <c r="H33" s="41"/>
      <c r="I33" s="161">
        <v>0.20999999999999999</v>
      </c>
      <c r="J33" s="160">
        <f>ROUND(((SUM(BE83:BE105))*I33),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45</v>
      </c>
      <c r="F34" s="160">
        <f>ROUND((SUM(BF83:BF105)),  2)</f>
        <v>0</v>
      </c>
      <c r="G34" s="41"/>
      <c r="H34" s="41"/>
      <c r="I34" s="161">
        <v>0.14999999999999999</v>
      </c>
      <c r="J34" s="160">
        <f>ROUND(((SUM(BF83:BF105))*I34),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46</v>
      </c>
      <c r="F35" s="160">
        <f>ROUND((SUM(BG83:BG105)),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47</v>
      </c>
      <c r="F36" s="160">
        <f>ROUND((SUM(BH83:BH105)),  2)</f>
        <v>0</v>
      </c>
      <c r="G36" s="41"/>
      <c r="H36" s="41"/>
      <c r="I36" s="161">
        <v>0.14999999999999999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48</v>
      </c>
      <c r="F37" s="160">
        <f>ROUND((SUM(BI83:BI105)),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49</v>
      </c>
      <c r="E39" s="164"/>
      <c r="F39" s="164"/>
      <c r="G39" s="165" t="s">
        <v>50</v>
      </c>
      <c r="H39" s="166" t="s">
        <v>51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211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Kolovraty - dostupné bydlení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207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VRN - Vedlejší rozpočtové náklady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22</v>
      </c>
      <c r="D52" s="43"/>
      <c r="E52" s="43"/>
      <c r="F52" s="30" t="str">
        <f>F12</f>
        <v>Kolovraty</v>
      </c>
      <c r="G52" s="43"/>
      <c r="H52" s="43"/>
      <c r="I52" s="35" t="s">
        <v>24</v>
      </c>
      <c r="J52" s="75" t="str">
        <f>IF(J12="","",J12)</f>
        <v>28. 6. 2021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26</v>
      </c>
      <c r="D54" s="43"/>
      <c r="E54" s="43"/>
      <c r="F54" s="30" t="str">
        <f>E15</f>
        <v>atelier HETA s.r.o.</v>
      </c>
      <c r="G54" s="43"/>
      <c r="H54" s="43"/>
      <c r="I54" s="35" t="s">
        <v>32</v>
      </c>
      <c r="J54" s="39" t="str">
        <f>E21</f>
        <v>atelier HETA s.r.o.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30</v>
      </c>
      <c r="D55" s="43"/>
      <c r="E55" s="43"/>
      <c r="F55" s="30" t="str">
        <f>IF(E18="","",E18)</f>
        <v>Vyplň údaj</v>
      </c>
      <c r="G55" s="43"/>
      <c r="H55" s="43"/>
      <c r="I55" s="35" t="s">
        <v>34</v>
      </c>
      <c r="J55" s="39" t="str">
        <f>E24</f>
        <v>Toman Martin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212</v>
      </c>
      <c r="D57" s="175"/>
      <c r="E57" s="175"/>
      <c r="F57" s="175"/>
      <c r="G57" s="175"/>
      <c r="H57" s="175"/>
      <c r="I57" s="175"/>
      <c r="J57" s="176" t="s">
        <v>213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71</v>
      </c>
      <c r="D59" s="43"/>
      <c r="E59" s="43"/>
      <c r="F59" s="43"/>
      <c r="G59" s="43"/>
      <c r="H59" s="43"/>
      <c r="I59" s="43"/>
      <c r="J59" s="105">
        <f>J83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214</v>
      </c>
    </row>
    <row r="60" s="9" customFormat="1" ht="24.96" customHeight="1">
      <c r="A60" s="9"/>
      <c r="B60" s="178"/>
      <c r="C60" s="179"/>
      <c r="D60" s="180" t="s">
        <v>5887</v>
      </c>
      <c r="E60" s="181"/>
      <c r="F60" s="181"/>
      <c r="G60" s="181"/>
      <c r="H60" s="181"/>
      <c r="I60" s="181"/>
      <c r="J60" s="182">
        <f>J84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5888</v>
      </c>
      <c r="E61" s="186"/>
      <c r="F61" s="186"/>
      <c r="G61" s="186"/>
      <c r="H61" s="186"/>
      <c r="I61" s="186"/>
      <c r="J61" s="187">
        <f>J85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5889</v>
      </c>
      <c r="E62" s="186"/>
      <c r="F62" s="186"/>
      <c r="G62" s="186"/>
      <c r="H62" s="186"/>
      <c r="I62" s="186"/>
      <c r="J62" s="187">
        <f>J94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5890</v>
      </c>
      <c r="E63" s="186"/>
      <c r="F63" s="186"/>
      <c r="G63" s="186"/>
      <c r="H63" s="186"/>
      <c r="I63" s="186"/>
      <c r="J63" s="187">
        <f>J103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2" customFormat="1" ht="21.84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6.96" customHeight="1">
      <c r="A65" s="41"/>
      <c r="B65" s="62"/>
      <c r="C65" s="63"/>
      <c r="D65" s="63"/>
      <c r="E65" s="63"/>
      <c r="F65" s="63"/>
      <c r="G65" s="63"/>
      <c r="H65" s="63"/>
      <c r="I65" s="63"/>
      <c r="J65" s="63"/>
      <c r="K65" s="63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9" s="2" customFormat="1" ht="6.96" customHeight="1">
      <c r="A69" s="41"/>
      <c r="B69" s="64"/>
      <c r="C69" s="65"/>
      <c r="D69" s="65"/>
      <c r="E69" s="65"/>
      <c r="F69" s="65"/>
      <c r="G69" s="65"/>
      <c r="H69" s="65"/>
      <c r="I69" s="65"/>
      <c r="J69" s="65"/>
      <c r="K69" s="65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24.96" customHeight="1">
      <c r="A70" s="41"/>
      <c r="B70" s="42"/>
      <c r="C70" s="26" t="s">
        <v>218</v>
      </c>
      <c r="D70" s="43"/>
      <c r="E70" s="43"/>
      <c r="F70" s="43"/>
      <c r="G70" s="43"/>
      <c r="H70" s="43"/>
      <c r="I70" s="43"/>
      <c r="J70" s="43"/>
      <c r="K70" s="4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12" customHeight="1">
      <c r="A72" s="41"/>
      <c r="B72" s="42"/>
      <c r="C72" s="35" t="s">
        <v>16</v>
      </c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6.5" customHeight="1">
      <c r="A73" s="41"/>
      <c r="B73" s="42"/>
      <c r="C73" s="43"/>
      <c r="D73" s="43"/>
      <c r="E73" s="173" t="str">
        <f>E7</f>
        <v>Kolovraty - dostupné bydlení</v>
      </c>
      <c r="F73" s="35"/>
      <c r="G73" s="35"/>
      <c r="H73" s="35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2" customHeight="1">
      <c r="A74" s="41"/>
      <c r="B74" s="42"/>
      <c r="C74" s="35" t="s">
        <v>207</v>
      </c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6.5" customHeight="1">
      <c r="A75" s="41"/>
      <c r="B75" s="42"/>
      <c r="C75" s="43"/>
      <c r="D75" s="43"/>
      <c r="E75" s="72" t="str">
        <f>E9</f>
        <v>VRN - Vedlejší rozpočtové náklady</v>
      </c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22</v>
      </c>
      <c r="D77" s="43"/>
      <c r="E77" s="43"/>
      <c r="F77" s="30" t="str">
        <f>F12</f>
        <v>Kolovraty</v>
      </c>
      <c r="G77" s="43"/>
      <c r="H77" s="43"/>
      <c r="I77" s="35" t="s">
        <v>24</v>
      </c>
      <c r="J77" s="75" t="str">
        <f>IF(J12="","",J12)</f>
        <v>28. 6. 2021</v>
      </c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5.15" customHeight="1">
      <c r="A79" s="41"/>
      <c r="B79" s="42"/>
      <c r="C79" s="35" t="s">
        <v>26</v>
      </c>
      <c r="D79" s="43"/>
      <c r="E79" s="43"/>
      <c r="F79" s="30" t="str">
        <f>E15</f>
        <v>atelier HETA s.r.o.</v>
      </c>
      <c r="G79" s="43"/>
      <c r="H79" s="43"/>
      <c r="I79" s="35" t="s">
        <v>32</v>
      </c>
      <c r="J79" s="39" t="str">
        <f>E21</f>
        <v>atelier HETA s.r.o.</v>
      </c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5.15" customHeight="1">
      <c r="A80" s="41"/>
      <c r="B80" s="42"/>
      <c r="C80" s="35" t="s">
        <v>30</v>
      </c>
      <c r="D80" s="43"/>
      <c r="E80" s="43"/>
      <c r="F80" s="30" t="str">
        <f>IF(E18="","",E18)</f>
        <v>Vyplň údaj</v>
      </c>
      <c r="G80" s="43"/>
      <c r="H80" s="43"/>
      <c r="I80" s="35" t="s">
        <v>34</v>
      </c>
      <c r="J80" s="39" t="str">
        <f>E24</f>
        <v>Toman Martin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0.32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1" customFormat="1" ht="29.28" customHeight="1">
      <c r="A82" s="189"/>
      <c r="B82" s="190"/>
      <c r="C82" s="191" t="s">
        <v>219</v>
      </c>
      <c r="D82" s="192" t="s">
        <v>58</v>
      </c>
      <c r="E82" s="192" t="s">
        <v>54</v>
      </c>
      <c r="F82" s="192" t="s">
        <v>55</v>
      </c>
      <c r="G82" s="192" t="s">
        <v>220</v>
      </c>
      <c r="H82" s="192" t="s">
        <v>221</v>
      </c>
      <c r="I82" s="192" t="s">
        <v>222</v>
      </c>
      <c r="J82" s="192" t="s">
        <v>213</v>
      </c>
      <c r="K82" s="193" t="s">
        <v>223</v>
      </c>
      <c r="L82" s="194"/>
      <c r="M82" s="95" t="s">
        <v>21</v>
      </c>
      <c r="N82" s="96" t="s">
        <v>43</v>
      </c>
      <c r="O82" s="96" t="s">
        <v>224</v>
      </c>
      <c r="P82" s="96" t="s">
        <v>225</v>
      </c>
      <c r="Q82" s="96" t="s">
        <v>226</v>
      </c>
      <c r="R82" s="96" t="s">
        <v>227</v>
      </c>
      <c r="S82" s="96" t="s">
        <v>228</v>
      </c>
      <c r="T82" s="97" t="s">
        <v>229</v>
      </c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</row>
    <row r="83" s="2" customFormat="1" ht="22.8" customHeight="1">
      <c r="A83" s="41"/>
      <c r="B83" s="42"/>
      <c r="C83" s="102" t="s">
        <v>230</v>
      </c>
      <c r="D83" s="43"/>
      <c r="E83" s="43"/>
      <c r="F83" s="43"/>
      <c r="G83" s="43"/>
      <c r="H83" s="43"/>
      <c r="I83" s="43"/>
      <c r="J83" s="195">
        <f>BK83</f>
        <v>0</v>
      </c>
      <c r="K83" s="43"/>
      <c r="L83" s="47"/>
      <c r="M83" s="98"/>
      <c r="N83" s="196"/>
      <c r="O83" s="99"/>
      <c r="P83" s="197">
        <f>P84</f>
        <v>0</v>
      </c>
      <c r="Q83" s="99"/>
      <c r="R83" s="197">
        <f>R84</f>
        <v>0</v>
      </c>
      <c r="S83" s="99"/>
      <c r="T83" s="198">
        <f>T84</f>
        <v>0</v>
      </c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T83" s="20" t="s">
        <v>72</v>
      </c>
      <c r="AU83" s="20" t="s">
        <v>214</v>
      </c>
      <c r="BK83" s="199">
        <f>BK84</f>
        <v>0</v>
      </c>
    </row>
    <row r="84" s="12" customFormat="1" ht="25.92" customHeight="1">
      <c r="A84" s="12"/>
      <c r="B84" s="200"/>
      <c r="C84" s="201"/>
      <c r="D84" s="202" t="s">
        <v>72</v>
      </c>
      <c r="E84" s="203" t="s">
        <v>203</v>
      </c>
      <c r="F84" s="203" t="s">
        <v>204</v>
      </c>
      <c r="G84" s="201"/>
      <c r="H84" s="201"/>
      <c r="I84" s="204"/>
      <c r="J84" s="205">
        <f>BK84</f>
        <v>0</v>
      </c>
      <c r="K84" s="201"/>
      <c r="L84" s="206"/>
      <c r="M84" s="207"/>
      <c r="N84" s="208"/>
      <c r="O84" s="208"/>
      <c r="P84" s="209">
        <f>P85+P94+P103</f>
        <v>0</v>
      </c>
      <c r="Q84" s="208"/>
      <c r="R84" s="209">
        <f>R85+R94+R103</f>
        <v>0</v>
      </c>
      <c r="S84" s="208"/>
      <c r="T84" s="210">
        <f>T85+T94+T103</f>
        <v>0</v>
      </c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R84" s="211" t="s">
        <v>270</v>
      </c>
      <c r="AT84" s="212" t="s">
        <v>72</v>
      </c>
      <c r="AU84" s="212" t="s">
        <v>73</v>
      </c>
      <c r="AY84" s="211" t="s">
        <v>233</v>
      </c>
      <c r="BK84" s="213">
        <f>BK85+BK94+BK103</f>
        <v>0</v>
      </c>
    </row>
    <row r="85" s="12" customFormat="1" ht="22.8" customHeight="1">
      <c r="A85" s="12"/>
      <c r="B85" s="200"/>
      <c r="C85" s="201"/>
      <c r="D85" s="202" t="s">
        <v>72</v>
      </c>
      <c r="E85" s="214" t="s">
        <v>5891</v>
      </c>
      <c r="F85" s="214" t="s">
        <v>5892</v>
      </c>
      <c r="G85" s="201"/>
      <c r="H85" s="201"/>
      <c r="I85" s="204"/>
      <c r="J85" s="215">
        <f>BK85</f>
        <v>0</v>
      </c>
      <c r="K85" s="201"/>
      <c r="L85" s="206"/>
      <c r="M85" s="207"/>
      <c r="N85" s="208"/>
      <c r="O85" s="208"/>
      <c r="P85" s="209">
        <f>SUM(P86:P93)</f>
        <v>0</v>
      </c>
      <c r="Q85" s="208"/>
      <c r="R85" s="209">
        <f>SUM(R86:R93)</f>
        <v>0</v>
      </c>
      <c r="S85" s="208"/>
      <c r="T85" s="210">
        <f>SUM(T86:T93)</f>
        <v>0</v>
      </c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R85" s="211" t="s">
        <v>270</v>
      </c>
      <c r="AT85" s="212" t="s">
        <v>72</v>
      </c>
      <c r="AU85" s="212" t="s">
        <v>80</v>
      </c>
      <c r="AY85" s="211" t="s">
        <v>233</v>
      </c>
      <c r="BK85" s="213">
        <f>SUM(BK86:BK93)</f>
        <v>0</v>
      </c>
    </row>
    <row r="86" s="2" customFormat="1" ht="16.5" customHeight="1">
      <c r="A86" s="41"/>
      <c r="B86" s="42"/>
      <c r="C86" s="216" t="s">
        <v>80</v>
      </c>
      <c r="D86" s="216" t="s">
        <v>235</v>
      </c>
      <c r="E86" s="217" t="s">
        <v>5893</v>
      </c>
      <c r="F86" s="218" t="s">
        <v>5894</v>
      </c>
      <c r="G86" s="219" t="s">
        <v>3393</v>
      </c>
      <c r="H86" s="220">
        <v>0.050000000000000003</v>
      </c>
      <c r="I86" s="221"/>
      <c r="J86" s="222">
        <f>ROUND(I86*H86,2)</f>
        <v>0</v>
      </c>
      <c r="K86" s="218" t="s">
        <v>239</v>
      </c>
      <c r="L86" s="47"/>
      <c r="M86" s="223" t="s">
        <v>21</v>
      </c>
      <c r="N86" s="224" t="s">
        <v>45</v>
      </c>
      <c r="O86" s="87"/>
      <c r="P86" s="225">
        <f>O86*H86</f>
        <v>0</v>
      </c>
      <c r="Q86" s="225">
        <v>0</v>
      </c>
      <c r="R86" s="225">
        <f>Q86*H86</f>
        <v>0</v>
      </c>
      <c r="S86" s="225">
        <v>0</v>
      </c>
      <c r="T86" s="226">
        <f>S86*H86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R86" s="227" t="s">
        <v>5895</v>
      </c>
      <c r="AT86" s="227" t="s">
        <v>235</v>
      </c>
      <c r="AU86" s="227" t="s">
        <v>86</v>
      </c>
      <c r="AY86" s="20" t="s">
        <v>233</v>
      </c>
      <c r="BE86" s="228">
        <f>IF(N86="základní",J86,0)</f>
        <v>0</v>
      </c>
      <c r="BF86" s="228">
        <f>IF(N86="snížená",J86,0)</f>
        <v>0</v>
      </c>
      <c r="BG86" s="228">
        <f>IF(N86="zákl. přenesená",J86,0)</f>
        <v>0</v>
      </c>
      <c r="BH86" s="228">
        <f>IF(N86="sníž. přenesená",J86,0)</f>
        <v>0</v>
      </c>
      <c r="BI86" s="228">
        <f>IF(N86="nulová",J86,0)</f>
        <v>0</v>
      </c>
      <c r="BJ86" s="20" t="s">
        <v>86</v>
      </c>
      <c r="BK86" s="228">
        <f>ROUND(I86*H86,2)</f>
        <v>0</v>
      </c>
      <c r="BL86" s="20" t="s">
        <v>5895</v>
      </c>
      <c r="BM86" s="227" t="s">
        <v>5896</v>
      </c>
    </row>
    <row r="87" s="2" customFormat="1">
      <c r="A87" s="41"/>
      <c r="B87" s="42"/>
      <c r="C87" s="43"/>
      <c r="D87" s="229" t="s">
        <v>242</v>
      </c>
      <c r="E87" s="43"/>
      <c r="F87" s="230" t="s">
        <v>5897</v>
      </c>
      <c r="G87" s="43"/>
      <c r="H87" s="43"/>
      <c r="I87" s="231"/>
      <c r="J87" s="43"/>
      <c r="K87" s="43"/>
      <c r="L87" s="47"/>
      <c r="M87" s="232"/>
      <c r="N87" s="233"/>
      <c r="O87" s="87"/>
      <c r="P87" s="87"/>
      <c r="Q87" s="87"/>
      <c r="R87" s="87"/>
      <c r="S87" s="87"/>
      <c r="T87" s="88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T87" s="20" t="s">
        <v>242</v>
      </c>
      <c r="AU87" s="20" t="s">
        <v>86</v>
      </c>
    </row>
    <row r="88" s="2" customFormat="1" ht="16.5" customHeight="1">
      <c r="A88" s="41"/>
      <c r="B88" s="42"/>
      <c r="C88" s="216" t="s">
        <v>86</v>
      </c>
      <c r="D88" s="216" t="s">
        <v>235</v>
      </c>
      <c r="E88" s="217" t="s">
        <v>5898</v>
      </c>
      <c r="F88" s="218" t="s">
        <v>5899</v>
      </c>
      <c r="G88" s="219" t="s">
        <v>3393</v>
      </c>
      <c r="H88" s="220">
        <v>0.02</v>
      </c>
      <c r="I88" s="221"/>
      <c r="J88" s="222">
        <f>ROUND(I88*H88,2)</f>
        <v>0</v>
      </c>
      <c r="K88" s="218" t="s">
        <v>239</v>
      </c>
      <c r="L88" s="47"/>
      <c r="M88" s="223" t="s">
        <v>21</v>
      </c>
      <c r="N88" s="224" t="s">
        <v>45</v>
      </c>
      <c r="O88" s="87"/>
      <c r="P88" s="225">
        <f>O88*H88</f>
        <v>0</v>
      </c>
      <c r="Q88" s="225">
        <v>0</v>
      </c>
      <c r="R88" s="225">
        <f>Q88*H88</f>
        <v>0</v>
      </c>
      <c r="S88" s="225">
        <v>0</v>
      </c>
      <c r="T88" s="226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7" t="s">
        <v>5895</v>
      </c>
      <c r="AT88" s="227" t="s">
        <v>235</v>
      </c>
      <c r="AU88" s="227" t="s">
        <v>86</v>
      </c>
      <c r="AY88" s="20" t="s">
        <v>233</v>
      </c>
      <c r="BE88" s="228">
        <f>IF(N88="základní",J88,0)</f>
        <v>0</v>
      </c>
      <c r="BF88" s="228">
        <f>IF(N88="snížená",J88,0)</f>
        <v>0</v>
      </c>
      <c r="BG88" s="228">
        <f>IF(N88="zákl. přenesená",J88,0)</f>
        <v>0</v>
      </c>
      <c r="BH88" s="228">
        <f>IF(N88="sníž. přenesená",J88,0)</f>
        <v>0</v>
      </c>
      <c r="BI88" s="228">
        <f>IF(N88="nulová",J88,0)</f>
        <v>0</v>
      </c>
      <c r="BJ88" s="20" t="s">
        <v>86</v>
      </c>
      <c r="BK88" s="228">
        <f>ROUND(I88*H88,2)</f>
        <v>0</v>
      </c>
      <c r="BL88" s="20" t="s">
        <v>5895</v>
      </c>
      <c r="BM88" s="227" t="s">
        <v>5900</v>
      </c>
    </row>
    <row r="89" s="2" customFormat="1">
      <c r="A89" s="41"/>
      <c r="B89" s="42"/>
      <c r="C89" s="43"/>
      <c r="D89" s="229" t="s">
        <v>242</v>
      </c>
      <c r="E89" s="43"/>
      <c r="F89" s="230" t="s">
        <v>5901</v>
      </c>
      <c r="G89" s="43"/>
      <c r="H89" s="43"/>
      <c r="I89" s="231"/>
      <c r="J89" s="43"/>
      <c r="K89" s="43"/>
      <c r="L89" s="47"/>
      <c r="M89" s="232"/>
      <c r="N89" s="233"/>
      <c r="O89" s="87"/>
      <c r="P89" s="87"/>
      <c r="Q89" s="87"/>
      <c r="R89" s="87"/>
      <c r="S89" s="87"/>
      <c r="T89" s="88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T89" s="20" t="s">
        <v>242</v>
      </c>
      <c r="AU89" s="20" t="s">
        <v>86</v>
      </c>
    </row>
    <row r="90" s="2" customFormat="1" ht="16.5" customHeight="1">
      <c r="A90" s="41"/>
      <c r="B90" s="42"/>
      <c r="C90" s="216" t="s">
        <v>117</v>
      </c>
      <c r="D90" s="216" t="s">
        <v>235</v>
      </c>
      <c r="E90" s="217" t="s">
        <v>5902</v>
      </c>
      <c r="F90" s="218" t="s">
        <v>5026</v>
      </c>
      <c r="G90" s="219" t="s">
        <v>3393</v>
      </c>
      <c r="H90" s="220">
        <v>0.10000000000000001</v>
      </c>
      <c r="I90" s="221"/>
      <c r="J90" s="222">
        <f>ROUND(I90*H90,2)</f>
        <v>0</v>
      </c>
      <c r="K90" s="218" t="s">
        <v>239</v>
      </c>
      <c r="L90" s="47"/>
      <c r="M90" s="223" t="s">
        <v>21</v>
      </c>
      <c r="N90" s="224" t="s">
        <v>45</v>
      </c>
      <c r="O90" s="87"/>
      <c r="P90" s="225">
        <f>O90*H90</f>
        <v>0</v>
      </c>
      <c r="Q90" s="225">
        <v>0</v>
      </c>
      <c r="R90" s="225">
        <f>Q90*H90</f>
        <v>0</v>
      </c>
      <c r="S90" s="225">
        <v>0</v>
      </c>
      <c r="T90" s="226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5895</v>
      </c>
      <c r="AT90" s="227" t="s">
        <v>235</v>
      </c>
      <c r="AU90" s="227" t="s">
        <v>86</v>
      </c>
      <c r="AY90" s="20" t="s">
        <v>233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86</v>
      </c>
      <c r="BK90" s="228">
        <f>ROUND(I90*H90,2)</f>
        <v>0</v>
      </c>
      <c r="BL90" s="20" t="s">
        <v>5895</v>
      </c>
      <c r="BM90" s="227" t="s">
        <v>5903</v>
      </c>
    </row>
    <row r="91" s="2" customFormat="1">
      <c r="A91" s="41"/>
      <c r="B91" s="42"/>
      <c r="C91" s="43"/>
      <c r="D91" s="229" t="s">
        <v>242</v>
      </c>
      <c r="E91" s="43"/>
      <c r="F91" s="230" t="s">
        <v>5904</v>
      </c>
      <c r="G91" s="43"/>
      <c r="H91" s="43"/>
      <c r="I91" s="231"/>
      <c r="J91" s="43"/>
      <c r="K91" s="43"/>
      <c r="L91" s="47"/>
      <c r="M91" s="232"/>
      <c r="N91" s="233"/>
      <c r="O91" s="87"/>
      <c r="P91" s="87"/>
      <c r="Q91" s="87"/>
      <c r="R91" s="87"/>
      <c r="S91" s="87"/>
      <c r="T91" s="88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242</v>
      </c>
      <c r="AU91" s="20" t="s">
        <v>86</v>
      </c>
    </row>
    <row r="92" s="2" customFormat="1" ht="21.75" customHeight="1">
      <c r="A92" s="41"/>
      <c r="B92" s="42"/>
      <c r="C92" s="216" t="s">
        <v>296</v>
      </c>
      <c r="D92" s="216" t="s">
        <v>235</v>
      </c>
      <c r="E92" s="217" t="s">
        <v>5905</v>
      </c>
      <c r="F92" s="218" t="s">
        <v>5906</v>
      </c>
      <c r="G92" s="219" t="s">
        <v>3393</v>
      </c>
      <c r="H92" s="220">
        <v>0.20000000000000001</v>
      </c>
      <c r="I92" s="221"/>
      <c r="J92" s="222">
        <f>ROUND(I92*H92,2)</f>
        <v>0</v>
      </c>
      <c r="K92" s="218" t="s">
        <v>239</v>
      </c>
      <c r="L92" s="47"/>
      <c r="M92" s="223" t="s">
        <v>21</v>
      </c>
      <c r="N92" s="224" t="s">
        <v>45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5895</v>
      </c>
      <c r="AT92" s="227" t="s">
        <v>235</v>
      </c>
      <c r="AU92" s="227" t="s">
        <v>86</v>
      </c>
      <c r="AY92" s="20" t="s">
        <v>233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86</v>
      </c>
      <c r="BK92" s="228">
        <f>ROUND(I92*H92,2)</f>
        <v>0</v>
      </c>
      <c r="BL92" s="20" t="s">
        <v>5895</v>
      </c>
      <c r="BM92" s="227" t="s">
        <v>5907</v>
      </c>
    </row>
    <row r="93" s="2" customFormat="1">
      <c r="A93" s="41"/>
      <c r="B93" s="42"/>
      <c r="C93" s="43"/>
      <c r="D93" s="229" t="s">
        <v>242</v>
      </c>
      <c r="E93" s="43"/>
      <c r="F93" s="230" t="s">
        <v>5908</v>
      </c>
      <c r="G93" s="43"/>
      <c r="H93" s="43"/>
      <c r="I93" s="231"/>
      <c r="J93" s="43"/>
      <c r="K93" s="43"/>
      <c r="L93" s="47"/>
      <c r="M93" s="232"/>
      <c r="N93" s="233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242</v>
      </c>
      <c r="AU93" s="20" t="s">
        <v>86</v>
      </c>
    </row>
    <row r="94" s="12" customFormat="1" ht="22.8" customHeight="1">
      <c r="A94" s="12"/>
      <c r="B94" s="200"/>
      <c r="C94" s="201"/>
      <c r="D94" s="202" t="s">
        <v>72</v>
      </c>
      <c r="E94" s="214" t="s">
        <v>5909</v>
      </c>
      <c r="F94" s="214" t="s">
        <v>5910</v>
      </c>
      <c r="G94" s="201"/>
      <c r="H94" s="201"/>
      <c r="I94" s="204"/>
      <c r="J94" s="215">
        <f>BK94</f>
        <v>0</v>
      </c>
      <c r="K94" s="201"/>
      <c r="L94" s="206"/>
      <c r="M94" s="207"/>
      <c r="N94" s="208"/>
      <c r="O94" s="208"/>
      <c r="P94" s="209">
        <f>SUM(P95:P102)</f>
        <v>0</v>
      </c>
      <c r="Q94" s="208"/>
      <c r="R94" s="209">
        <f>SUM(R95:R102)</f>
        <v>0</v>
      </c>
      <c r="S94" s="208"/>
      <c r="T94" s="210">
        <f>SUM(T95:T102)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270</v>
      </c>
      <c r="AT94" s="212" t="s">
        <v>72</v>
      </c>
      <c r="AU94" s="212" t="s">
        <v>80</v>
      </c>
      <c r="AY94" s="211" t="s">
        <v>233</v>
      </c>
      <c r="BK94" s="213">
        <f>SUM(BK95:BK102)</f>
        <v>0</v>
      </c>
    </row>
    <row r="95" s="2" customFormat="1" ht="16.5" customHeight="1">
      <c r="A95" s="41"/>
      <c r="B95" s="42"/>
      <c r="C95" s="216" t="s">
        <v>240</v>
      </c>
      <c r="D95" s="216" t="s">
        <v>235</v>
      </c>
      <c r="E95" s="217" t="s">
        <v>5911</v>
      </c>
      <c r="F95" s="218" t="s">
        <v>5912</v>
      </c>
      <c r="G95" s="219" t="s">
        <v>3393</v>
      </c>
      <c r="H95" s="220">
        <v>0.29999999999999999</v>
      </c>
      <c r="I95" s="221"/>
      <c r="J95" s="222">
        <f>ROUND(I95*H95,2)</f>
        <v>0</v>
      </c>
      <c r="K95" s="218" t="s">
        <v>239</v>
      </c>
      <c r="L95" s="47"/>
      <c r="M95" s="223" t="s">
        <v>21</v>
      </c>
      <c r="N95" s="224" t="s">
        <v>45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5895</v>
      </c>
      <c r="AT95" s="227" t="s">
        <v>235</v>
      </c>
      <c r="AU95" s="227" t="s">
        <v>86</v>
      </c>
      <c r="AY95" s="20" t="s">
        <v>233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86</v>
      </c>
      <c r="BK95" s="228">
        <f>ROUND(I95*H95,2)</f>
        <v>0</v>
      </c>
      <c r="BL95" s="20" t="s">
        <v>5895</v>
      </c>
      <c r="BM95" s="227" t="s">
        <v>5913</v>
      </c>
    </row>
    <row r="96" s="2" customFormat="1">
      <c r="A96" s="41"/>
      <c r="B96" s="42"/>
      <c r="C96" s="43"/>
      <c r="D96" s="229" t="s">
        <v>242</v>
      </c>
      <c r="E96" s="43"/>
      <c r="F96" s="230" t="s">
        <v>5914</v>
      </c>
      <c r="G96" s="43"/>
      <c r="H96" s="43"/>
      <c r="I96" s="231"/>
      <c r="J96" s="43"/>
      <c r="K96" s="43"/>
      <c r="L96" s="47"/>
      <c r="M96" s="232"/>
      <c r="N96" s="233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242</v>
      </c>
      <c r="AU96" s="20" t="s">
        <v>86</v>
      </c>
    </row>
    <row r="97" s="2" customFormat="1" ht="16.5" customHeight="1">
      <c r="A97" s="41"/>
      <c r="B97" s="42"/>
      <c r="C97" s="216" t="s">
        <v>270</v>
      </c>
      <c r="D97" s="216" t="s">
        <v>235</v>
      </c>
      <c r="E97" s="217" t="s">
        <v>5915</v>
      </c>
      <c r="F97" s="218" t="s">
        <v>5916</v>
      </c>
      <c r="G97" s="219" t="s">
        <v>3393</v>
      </c>
      <c r="H97" s="220">
        <v>1</v>
      </c>
      <c r="I97" s="221"/>
      <c r="J97" s="222">
        <f>ROUND(I97*H97,2)</f>
        <v>0</v>
      </c>
      <c r="K97" s="218" t="s">
        <v>239</v>
      </c>
      <c r="L97" s="47"/>
      <c r="M97" s="223" t="s">
        <v>21</v>
      </c>
      <c r="N97" s="224" t="s">
        <v>45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5895</v>
      </c>
      <c r="AT97" s="227" t="s">
        <v>235</v>
      </c>
      <c r="AU97" s="227" t="s">
        <v>86</v>
      </c>
      <c r="AY97" s="20" t="s">
        <v>233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86</v>
      </c>
      <c r="BK97" s="228">
        <f>ROUND(I97*H97,2)</f>
        <v>0</v>
      </c>
      <c r="BL97" s="20" t="s">
        <v>5895</v>
      </c>
      <c r="BM97" s="227" t="s">
        <v>5917</v>
      </c>
    </row>
    <row r="98" s="2" customFormat="1">
      <c r="A98" s="41"/>
      <c r="B98" s="42"/>
      <c r="C98" s="43"/>
      <c r="D98" s="229" t="s">
        <v>242</v>
      </c>
      <c r="E98" s="43"/>
      <c r="F98" s="230" t="s">
        <v>5918</v>
      </c>
      <c r="G98" s="43"/>
      <c r="H98" s="43"/>
      <c r="I98" s="231"/>
      <c r="J98" s="43"/>
      <c r="K98" s="43"/>
      <c r="L98" s="47"/>
      <c r="M98" s="232"/>
      <c r="N98" s="233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242</v>
      </c>
      <c r="AU98" s="20" t="s">
        <v>86</v>
      </c>
    </row>
    <row r="99" s="2" customFormat="1" ht="16.5" customHeight="1">
      <c r="A99" s="41"/>
      <c r="B99" s="42"/>
      <c r="C99" s="216" t="s">
        <v>276</v>
      </c>
      <c r="D99" s="216" t="s">
        <v>235</v>
      </c>
      <c r="E99" s="217" t="s">
        <v>5919</v>
      </c>
      <c r="F99" s="218" t="s">
        <v>5920</v>
      </c>
      <c r="G99" s="219" t="s">
        <v>3393</v>
      </c>
      <c r="H99" s="220">
        <v>0.29999999999999999</v>
      </c>
      <c r="I99" s="221"/>
      <c r="J99" s="222">
        <f>ROUND(I99*H99,2)</f>
        <v>0</v>
      </c>
      <c r="K99" s="218" t="s">
        <v>239</v>
      </c>
      <c r="L99" s="47"/>
      <c r="M99" s="223" t="s">
        <v>21</v>
      </c>
      <c r="N99" s="224" t="s">
        <v>45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5895</v>
      </c>
      <c r="AT99" s="227" t="s">
        <v>235</v>
      </c>
      <c r="AU99" s="227" t="s">
        <v>86</v>
      </c>
      <c r="AY99" s="20" t="s">
        <v>233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86</v>
      </c>
      <c r="BK99" s="228">
        <f>ROUND(I99*H99,2)</f>
        <v>0</v>
      </c>
      <c r="BL99" s="20" t="s">
        <v>5895</v>
      </c>
      <c r="BM99" s="227" t="s">
        <v>5921</v>
      </c>
    </row>
    <row r="100" s="2" customFormat="1">
      <c r="A100" s="41"/>
      <c r="B100" s="42"/>
      <c r="C100" s="43"/>
      <c r="D100" s="229" t="s">
        <v>242</v>
      </c>
      <c r="E100" s="43"/>
      <c r="F100" s="230" t="s">
        <v>5922</v>
      </c>
      <c r="G100" s="43"/>
      <c r="H100" s="43"/>
      <c r="I100" s="231"/>
      <c r="J100" s="43"/>
      <c r="K100" s="43"/>
      <c r="L100" s="47"/>
      <c r="M100" s="232"/>
      <c r="N100" s="233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242</v>
      </c>
      <c r="AU100" s="20" t="s">
        <v>86</v>
      </c>
    </row>
    <row r="101" s="2" customFormat="1" ht="16.5" customHeight="1">
      <c r="A101" s="41"/>
      <c r="B101" s="42"/>
      <c r="C101" s="216" t="s">
        <v>284</v>
      </c>
      <c r="D101" s="216" t="s">
        <v>235</v>
      </c>
      <c r="E101" s="217" t="s">
        <v>5923</v>
      </c>
      <c r="F101" s="218" t="s">
        <v>5924</v>
      </c>
      <c r="G101" s="219" t="s">
        <v>3393</v>
      </c>
      <c r="H101" s="220">
        <v>0.5</v>
      </c>
      <c r="I101" s="221"/>
      <c r="J101" s="222">
        <f>ROUND(I101*H101,2)</f>
        <v>0</v>
      </c>
      <c r="K101" s="218" t="s">
        <v>239</v>
      </c>
      <c r="L101" s="47"/>
      <c r="M101" s="223" t="s">
        <v>21</v>
      </c>
      <c r="N101" s="224" t="s">
        <v>45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5895</v>
      </c>
      <c r="AT101" s="227" t="s">
        <v>235</v>
      </c>
      <c r="AU101" s="227" t="s">
        <v>86</v>
      </c>
      <c r="AY101" s="20" t="s">
        <v>233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86</v>
      </c>
      <c r="BK101" s="228">
        <f>ROUND(I101*H101,2)</f>
        <v>0</v>
      </c>
      <c r="BL101" s="20" t="s">
        <v>5895</v>
      </c>
      <c r="BM101" s="227" t="s">
        <v>5925</v>
      </c>
    </row>
    <row r="102" s="2" customFormat="1">
      <c r="A102" s="41"/>
      <c r="B102" s="42"/>
      <c r="C102" s="43"/>
      <c r="D102" s="229" t="s">
        <v>242</v>
      </c>
      <c r="E102" s="43"/>
      <c r="F102" s="230" t="s">
        <v>5926</v>
      </c>
      <c r="G102" s="43"/>
      <c r="H102" s="43"/>
      <c r="I102" s="231"/>
      <c r="J102" s="43"/>
      <c r="K102" s="43"/>
      <c r="L102" s="47"/>
      <c r="M102" s="232"/>
      <c r="N102" s="233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242</v>
      </c>
      <c r="AU102" s="20" t="s">
        <v>86</v>
      </c>
    </row>
    <row r="103" s="12" customFormat="1" ht="22.8" customHeight="1">
      <c r="A103" s="12"/>
      <c r="B103" s="200"/>
      <c r="C103" s="201"/>
      <c r="D103" s="202" t="s">
        <v>72</v>
      </c>
      <c r="E103" s="214" t="s">
        <v>5927</v>
      </c>
      <c r="F103" s="214" t="s">
        <v>5928</v>
      </c>
      <c r="G103" s="201"/>
      <c r="H103" s="201"/>
      <c r="I103" s="204"/>
      <c r="J103" s="215">
        <f>BK103</f>
        <v>0</v>
      </c>
      <c r="K103" s="201"/>
      <c r="L103" s="206"/>
      <c r="M103" s="207"/>
      <c r="N103" s="208"/>
      <c r="O103" s="208"/>
      <c r="P103" s="209">
        <f>SUM(P104:P105)</f>
        <v>0</v>
      </c>
      <c r="Q103" s="208"/>
      <c r="R103" s="209">
        <f>SUM(R104:R105)</f>
        <v>0</v>
      </c>
      <c r="S103" s="208"/>
      <c r="T103" s="210">
        <f>SUM(T104:T105)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11" t="s">
        <v>270</v>
      </c>
      <c r="AT103" s="212" t="s">
        <v>72</v>
      </c>
      <c r="AU103" s="212" t="s">
        <v>80</v>
      </c>
      <c r="AY103" s="211" t="s">
        <v>233</v>
      </c>
      <c r="BK103" s="213">
        <f>SUM(BK104:BK105)</f>
        <v>0</v>
      </c>
    </row>
    <row r="104" s="2" customFormat="1" ht="16.5" customHeight="1">
      <c r="A104" s="41"/>
      <c r="B104" s="42"/>
      <c r="C104" s="216" t="s">
        <v>289</v>
      </c>
      <c r="D104" s="216" t="s">
        <v>235</v>
      </c>
      <c r="E104" s="217" t="s">
        <v>5929</v>
      </c>
      <c r="F104" s="218" t="s">
        <v>5930</v>
      </c>
      <c r="G104" s="219" t="s">
        <v>3393</v>
      </c>
      <c r="H104" s="220">
        <v>0.10000000000000001</v>
      </c>
      <c r="I104" s="221"/>
      <c r="J104" s="222">
        <f>ROUND(I104*H104,2)</f>
        <v>0</v>
      </c>
      <c r="K104" s="218" t="s">
        <v>239</v>
      </c>
      <c r="L104" s="47"/>
      <c r="M104" s="223" t="s">
        <v>21</v>
      </c>
      <c r="N104" s="224" t="s">
        <v>45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5895</v>
      </c>
      <c r="AT104" s="227" t="s">
        <v>235</v>
      </c>
      <c r="AU104" s="227" t="s">
        <v>86</v>
      </c>
      <c r="AY104" s="20" t="s">
        <v>233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86</v>
      </c>
      <c r="BK104" s="228">
        <f>ROUND(I104*H104,2)</f>
        <v>0</v>
      </c>
      <c r="BL104" s="20" t="s">
        <v>5895</v>
      </c>
      <c r="BM104" s="227" t="s">
        <v>5931</v>
      </c>
    </row>
    <row r="105" s="2" customFormat="1">
      <c r="A105" s="41"/>
      <c r="B105" s="42"/>
      <c r="C105" s="43"/>
      <c r="D105" s="229" t="s">
        <v>242</v>
      </c>
      <c r="E105" s="43"/>
      <c r="F105" s="230" t="s">
        <v>5932</v>
      </c>
      <c r="G105" s="43"/>
      <c r="H105" s="43"/>
      <c r="I105" s="231"/>
      <c r="J105" s="43"/>
      <c r="K105" s="43"/>
      <c r="L105" s="47"/>
      <c r="M105" s="277"/>
      <c r="N105" s="278"/>
      <c r="O105" s="279"/>
      <c r="P105" s="279"/>
      <c r="Q105" s="279"/>
      <c r="R105" s="279"/>
      <c r="S105" s="279"/>
      <c r="T105" s="280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242</v>
      </c>
      <c r="AU105" s="20" t="s">
        <v>86</v>
      </c>
    </row>
    <row r="106" s="2" customFormat="1" ht="6.96" customHeight="1">
      <c r="A106" s="41"/>
      <c r="B106" s="62"/>
      <c r="C106" s="63"/>
      <c r="D106" s="63"/>
      <c r="E106" s="63"/>
      <c r="F106" s="63"/>
      <c r="G106" s="63"/>
      <c r="H106" s="63"/>
      <c r="I106" s="63"/>
      <c r="J106" s="63"/>
      <c r="K106" s="63"/>
      <c r="L106" s="47"/>
      <c r="M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</sheetData>
  <sheetProtection sheet="1" autoFilter="0" formatColumns="0" formatRows="0" objects="1" scenarios="1" spinCount="100000" saltValue="Skk8Ba8FdlqWXmnNpXbh87y48BGOGvzRbulX1WETH/85cTKKV3yU3vvsLp0rOYAB5E1wcpNQuVbifzEzcAaJ8Q==" hashValue="mf4Jogiimg+HgoFKJrKe+tbZiActLUCdYxPVVuUR0Ft7X/lzpWQR0Cz8rcYIm85rqqB7OvkT6kKILhYzkAR9Sg==" algorithmName="SHA-512" password="CC35"/>
  <autoFilter ref="C82:K105"/>
  <mergeCells count="9">
    <mergeCell ref="E7:H7"/>
    <mergeCell ref="E9:H9"/>
    <mergeCell ref="E18:H18"/>
    <mergeCell ref="E27:H27"/>
    <mergeCell ref="E48:H48"/>
    <mergeCell ref="E50:H50"/>
    <mergeCell ref="E73:H73"/>
    <mergeCell ref="E75:H75"/>
    <mergeCell ref="L2:V2"/>
  </mergeCells>
  <hyperlinks>
    <hyperlink ref="F87" r:id="rId1" display="https://podminky.urs.cz/item/CS_URS_2023_02/012103000"/>
    <hyperlink ref="F89" r:id="rId2" display="https://podminky.urs.cz/item/CS_URS_2023_02/012303000"/>
    <hyperlink ref="F91" r:id="rId3" display="https://podminky.urs.cz/item/CS_URS_2023_02/013254000"/>
    <hyperlink ref="F93" r:id="rId4" display="https://podminky.urs.cz/item/CS_URS_2023_02/013294000"/>
    <hyperlink ref="F96" r:id="rId5" display="https://podminky.urs.cz/item/CS_URS_2023_02/031002000"/>
    <hyperlink ref="F98" r:id="rId6" display="https://podminky.urs.cz/item/CS_URS_2023_02/032002000"/>
    <hyperlink ref="F100" r:id="rId7" display="https://podminky.urs.cz/item/CS_URS_2023_02/033002000"/>
    <hyperlink ref="F102" r:id="rId8" display="https://podminky.urs.cz/item/CS_URS_2023_02/034002000"/>
    <hyperlink ref="F105" r:id="rId9" display="https://podminky.urs.cz/item/CS_URS_2023_02/043103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0"/>
</worksheet>
</file>

<file path=xl/worksheets/sheet3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25" style="1" customWidth="1"/>
    <col min="4" max="4" width="75.83203" style="1" customWidth="1"/>
    <col min="5" max="5" width="13.33203" style="1" customWidth="1"/>
    <col min="6" max="6" width="20" style="1" customWidth="1"/>
    <col min="7" max="7" width="1.667969" style="1" customWidth="1"/>
    <col min="8" max="8" width="8.332031" style="1" customWidth="1"/>
  </cols>
  <sheetData>
    <row r="1" s="1" customFormat="1" ht="11.28" customHeight="1"/>
    <row r="2" s="1" customFormat="1" ht="36.96" customHeight="1"/>
    <row r="3" s="1" customFormat="1" ht="6.96" customHeight="1">
      <c r="B3" s="142"/>
      <c r="C3" s="143"/>
      <c r="D3" s="143"/>
      <c r="E3" s="143"/>
      <c r="F3" s="143"/>
      <c r="G3" s="143"/>
      <c r="H3" s="23"/>
    </row>
    <row r="4" s="1" customFormat="1" ht="24.96" customHeight="1">
      <c r="B4" s="23"/>
      <c r="C4" s="144" t="s">
        <v>5933</v>
      </c>
      <c r="H4" s="23"/>
    </row>
    <row r="5" s="1" customFormat="1" ht="12" customHeight="1">
      <c r="B5" s="23"/>
      <c r="C5" s="306" t="s">
        <v>13</v>
      </c>
      <c r="D5" s="153" t="s">
        <v>14</v>
      </c>
      <c r="E5" s="1"/>
      <c r="F5" s="1"/>
      <c r="H5" s="23"/>
    </row>
    <row r="6" s="1" customFormat="1" ht="36.96" customHeight="1">
      <c r="B6" s="23"/>
      <c r="C6" s="307" t="s">
        <v>16</v>
      </c>
      <c r="D6" s="308" t="s">
        <v>17</v>
      </c>
      <c r="E6" s="1"/>
      <c r="F6" s="1"/>
      <c r="H6" s="23"/>
    </row>
    <row r="7" s="1" customFormat="1" ht="16.5" customHeight="1">
      <c r="B7" s="23"/>
      <c r="C7" s="146" t="s">
        <v>24</v>
      </c>
      <c r="D7" s="150" t="str">
        <f>'Rekapitulace stavby'!AN8</f>
        <v>28. 6. 2021</v>
      </c>
      <c r="H7" s="23"/>
    </row>
    <row r="8" s="2" customFormat="1" ht="10.8" customHeight="1">
      <c r="A8" s="41"/>
      <c r="B8" s="47"/>
      <c r="C8" s="41"/>
      <c r="D8" s="41"/>
      <c r="E8" s="41"/>
      <c r="F8" s="41"/>
      <c r="G8" s="41"/>
      <c r="H8" s="47"/>
    </row>
    <row r="9" s="11" customFormat="1" ht="29.28" customHeight="1">
      <c r="A9" s="189"/>
      <c r="B9" s="309"/>
      <c r="C9" s="310" t="s">
        <v>54</v>
      </c>
      <c r="D9" s="311" t="s">
        <v>55</v>
      </c>
      <c r="E9" s="311" t="s">
        <v>220</v>
      </c>
      <c r="F9" s="312" t="s">
        <v>5934</v>
      </c>
      <c r="G9" s="189"/>
      <c r="H9" s="309"/>
    </row>
    <row r="10" s="2" customFormat="1" ht="26.4" customHeight="1">
      <c r="A10" s="41"/>
      <c r="B10" s="47"/>
      <c r="C10" s="313" t="s">
        <v>5935</v>
      </c>
      <c r="D10" s="313" t="s">
        <v>101</v>
      </c>
      <c r="E10" s="41"/>
      <c r="F10" s="41"/>
      <c r="G10" s="41"/>
      <c r="H10" s="47"/>
    </row>
    <row r="11" s="2" customFormat="1" ht="16.8" customHeight="1">
      <c r="A11" s="41"/>
      <c r="B11" s="47"/>
      <c r="C11" s="314" t="s">
        <v>590</v>
      </c>
      <c r="D11" s="315" t="s">
        <v>591</v>
      </c>
      <c r="E11" s="316" t="s">
        <v>21</v>
      </c>
      <c r="F11" s="317">
        <v>543.72000000000003</v>
      </c>
      <c r="G11" s="41"/>
      <c r="H11" s="47"/>
    </row>
    <row r="12" s="2" customFormat="1" ht="26.4" customHeight="1">
      <c r="A12" s="41"/>
      <c r="B12" s="47"/>
      <c r="C12" s="313" t="s">
        <v>5936</v>
      </c>
      <c r="D12" s="313" t="s">
        <v>107</v>
      </c>
      <c r="E12" s="41"/>
      <c r="F12" s="41"/>
      <c r="G12" s="41"/>
      <c r="H12" s="47"/>
    </row>
    <row r="13" s="2" customFormat="1" ht="16.8" customHeight="1">
      <c r="A13" s="41"/>
      <c r="B13" s="47"/>
      <c r="C13" s="314" t="s">
        <v>578</v>
      </c>
      <c r="D13" s="315" t="s">
        <v>579</v>
      </c>
      <c r="E13" s="316" t="s">
        <v>21</v>
      </c>
      <c r="F13" s="317">
        <v>236.90000000000001</v>
      </c>
      <c r="G13" s="41"/>
      <c r="H13" s="47"/>
    </row>
    <row r="14" s="2" customFormat="1" ht="16.8" customHeight="1">
      <c r="A14" s="41"/>
      <c r="B14" s="47"/>
      <c r="C14" s="318" t="s">
        <v>21</v>
      </c>
      <c r="D14" s="318" t="s">
        <v>1862</v>
      </c>
      <c r="E14" s="20" t="s">
        <v>21</v>
      </c>
      <c r="F14" s="319">
        <v>0</v>
      </c>
      <c r="G14" s="41"/>
      <c r="H14" s="47"/>
    </row>
    <row r="15" s="2" customFormat="1" ht="16.8" customHeight="1">
      <c r="A15" s="41"/>
      <c r="B15" s="47"/>
      <c r="C15" s="318" t="s">
        <v>21</v>
      </c>
      <c r="D15" s="318" t="s">
        <v>708</v>
      </c>
      <c r="E15" s="20" t="s">
        <v>21</v>
      </c>
      <c r="F15" s="319">
        <v>0</v>
      </c>
      <c r="G15" s="41"/>
      <c r="H15" s="47"/>
    </row>
    <row r="16" s="2" customFormat="1" ht="16.8" customHeight="1">
      <c r="A16" s="41"/>
      <c r="B16" s="47"/>
      <c r="C16" s="318" t="s">
        <v>21</v>
      </c>
      <c r="D16" s="318" t="s">
        <v>1699</v>
      </c>
      <c r="E16" s="20" t="s">
        <v>21</v>
      </c>
      <c r="F16" s="319">
        <v>18.52</v>
      </c>
      <c r="G16" s="41"/>
      <c r="H16" s="47"/>
    </row>
    <row r="17" s="2" customFormat="1" ht="16.8" customHeight="1">
      <c r="A17" s="41"/>
      <c r="B17" s="47"/>
      <c r="C17" s="318" t="s">
        <v>21</v>
      </c>
      <c r="D17" s="318" t="s">
        <v>1700</v>
      </c>
      <c r="E17" s="20" t="s">
        <v>21</v>
      </c>
      <c r="F17" s="319">
        <v>12.51</v>
      </c>
      <c r="G17" s="41"/>
      <c r="H17" s="47"/>
    </row>
    <row r="18" s="2" customFormat="1" ht="16.8" customHeight="1">
      <c r="A18" s="41"/>
      <c r="B18" s="47"/>
      <c r="C18" s="318" t="s">
        <v>21</v>
      </c>
      <c r="D18" s="318" t="s">
        <v>1701</v>
      </c>
      <c r="E18" s="20" t="s">
        <v>21</v>
      </c>
      <c r="F18" s="319">
        <v>31.59</v>
      </c>
      <c r="G18" s="41"/>
      <c r="H18" s="47"/>
    </row>
    <row r="19" s="2" customFormat="1" ht="16.8" customHeight="1">
      <c r="A19" s="41"/>
      <c r="B19" s="47"/>
      <c r="C19" s="318" t="s">
        <v>21</v>
      </c>
      <c r="D19" s="318" t="s">
        <v>726</v>
      </c>
      <c r="E19" s="20" t="s">
        <v>21</v>
      </c>
      <c r="F19" s="319">
        <v>0</v>
      </c>
      <c r="G19" s="41"/>
      <c r="H19" s="47"/>
    </row>
    <row r="20" s="2" customFormat="1" ht="16.8" customHeight="1">
      <c r="A20" s="41"/>
      <c r="B20" s="47"/>
      <c r="C20" s="318" t="s">
        <v>21</v>
      </c>
      <c r="D20" s="318" t="s">
        <v>1702</v>
      </c>
      <c r="E20" s="20" t="s">
        <v>21</v>
      </c>
      <c r="F20" s="319">
        <v>74.079999999999998</v>
      </c>
      <c r="G20" s="41"/>
      <c r="H20" s="47"/>
    </row>
    <row r="21" s="2" customFormat="1" ht="16.8" customHeight="1">
      <c r="A21" s="41"/>
      <c r="B21" s="47"/>
      <c r="C21" s="318" t="s">
        <v>21</v>
      </c>
      <c r="D21" s="318" t="s">
        <v>1703</v>
      </c>
      <c r="E21" s="20" t="s">
        <v>21</v>
      </c>
      <c r="F21" s="319">
        <v>4.1699999999999999</v>
      </c>
      <c r="G21" s="41"/>
      <c r="H21" s="47"/>
    </row>
    <row r="22" s="2" customFormat="1" ht="16.8" customHeight="1">
      <c r="A22" s="41"/>
      <c r="B22" s="47"/>
      <c r="C22" s="318" t="s">
        <v>21</v>
      </c>
      <c r="D22" s="318" t="s">
        <v>1704</v>
      </c>
      <c r="E22" s="20" t="s">
        <v>21</v>
      </c>
      <c r="F22" s="319">
        <v>10.529999999999999</v>
      </c>
      <c r="G22" s="41"/>
      <c r="H22" s="47"/>
    </row>
    <row r="23" s="2" customFormat="1" ht="16.8" customHeight="1">
      <c r="A23" s="41"/>
      <c r="B23" s="47"/>
      <c r="C23" s="318" t="s">
        <v>21</v>
      </c>
      <c r="D23" s="318" t="s">
        <v>1705</v>
      </c>
      <c r="E23" s="20" t="s">
        <v>21</v>
      </c>
      <c r="F23" s="319">
        <v>2.7799999999999998</v>
      </c>
      <c r="G23" s="41"/>
      <c r="H23" s="47"/>
    </row>
    <row r="24" s="2" customFormat="1" ht="16.8" customHeight="1">
      <c r="A24" s="41"/>
      <c r="B24" s="47"/>
      <c r="C24" s="318" t="s">
        <v>21</v>
      </c>
      <c r="D24" s="318" t="s">
        <v>1706</v>
      </c>
      <c r="E24" s="20" t="s">
        <v>21</v>
      </c>
      <c r="F24" s="319">
        <v>7.0199999999999996</v>
      </c>
      <c r="G24" s="41"/>
      <c r="H24" s="47"/>
    </row>
    <row r="25" s="2" customFormat="1" ht="16.8" customHeight="1">
      <c r="A25" s="41"/>
      <c r="B25" s="47"/>
      <c r="C25" s="318" t="s">
        <v>21</v>
      </c>
      <c r="D25" s="318" t="s">
        <v>731</v>
      </c>
      <c r="E25" s="20" t="s">
        <v>21</v>
      </c>
      <c r="F25" s="319">
        <v>0</v>
      </c>
      <c r="G25" s="41"/>
      <c r="H25" s="47"/>
    </row>
    <row r="26" s="2" customFormat="1" ht="16.8" customHeight="1">
      <c r="A26" s="41"/>
      <c r="B26" s="47"/>
      <c r="C26" s="318" t="s">
        <v>21</v>
      </c>
      <c r="D26" s="318" t="s">
        <v>1707</v>
      </c>
      <c r="E26" s="20" t="s">
        <v>21</v>
      </c>
      <c r="F26" s="319">
        <v>46.299999999999997</v>
      </c>
      <c r="G26" s="41"/>
      <c r="H26" s="47"/>
    </row>
    <row r="27" s="2" customFormat="1" ht="16.8" customHeight="1">
      <c r="A27" s="41"/>
      <c r="B27" s="47"/>
      <c r="C27" s="318" t="s">
        <v>21</v>
      </c>
      <c r="D27" s="318" t="s">
        <v>1708</v>
      </c>
      <c r="E27" s="20" t="s">
        <v>21</v>
      </c>
      <c r="F27" s="319">
        <v>8.3399999999999999</v>
      </c>
      <c r="G27" s="41"/>
      <c r="H27" s="47"/>
    </row>
    <row r="28" s="2" customFormat="1" ht="16.8" customHeight="1">
      <c r="A28" s="41"/>
      <c r="B28" s="47"/>
      <c r="C28" s="318" t="s">
        <v>21</v>
      </c>
      <c r="D28" s="318" t="s">
        <v>1709</v>
      </c>
      <c r="E28" s="20" t="s">
        <v>21</v>
      </c>
      <c r="F28" s="319">
        <v>21.059999999999999</v>
      </c>
      <c r="G28" s="41"/>
      <c r="H28" s="47"/>
    </row>
    <row r="29" s="2" customFormat="1" ht="16.8" customHeight="1">
      <c r="A29" s="41"/>
      <c r="B29" s="47"/>
      <c r="C29" s="318" t="s">
        <v>578</v>
      </c>
      <c r="D29" s="318" t="s">
        <v>247</v>
      </c>
      <c r="E29" s="20" t="s">
        <v>21</v>
      </c>
      <c r="F29" s="319">
        <v>236.90000000000001</v>
      </c>
      <c r="G29" s="41"/>
      <c r="H29" s="47"/>
    </row>
    <row r="30" s="2" customFormat="1" ht="16.8" customHeight="1">
      <c r="A30" s="41"/>
      <c r="B30" s="47"/>
      <c r="C30" s="320" t="s">
        <v>5937</v>
      </c>
      <c r="D30" s="41"/>
      <c r="E30" s="41"/>
      <c r="F30" s="41"/>
      <c r="G30" s="41"/>
      <c r="H30" s="47"/>
    </row>
    <row r="31" s="2" customFormat="1" ht="16.8" customHeight="1">
      <c r="A31" s="41"/>
      <c r="B31" s="47"/>
      <c r="C31" s="318" t="s">
        <v>1858</v>
      </c>
      <c r="D31" s="318" t="s">
        <v>5938</v>
      </c>
      <c r="E31" s="20" t="s">
        <v>238</v>
      </c>
      <c r="F31" s="319">
        <v>236.90000000000001</v>
      </c>
      <c r="G31" s="41"/>
      <c r="H31" s="47"/>
    </row>
    <row r="32" s="2" customFormat="1" ht="16.8" customHeight="1">
      <c r="A32" s="41"/>
      <c r="B32" s="47"/>
      <c r="C32" s="318" t="s">
        <v>1864</v>
      </c>
      <c r="D32" s="318" t="s">
        <v>5939</v>
      </c>
      <c r="E32" s="20" t="s">
        <v>238</v>
      </c>
      <c r="F32" s="319">
        <v>236.90000000000001</v>
      </c>
      <c r="G32" s="41"/>
      <c r="H32" s="47"/>
    </row>
    <row r="33" s="2" customFormat="1" ht="16.8" customHeight="1">
      <c r="A33" s="41"/>
      <c r="B33" s="47"/>
      <c r="C33" s="318" t="s">
        <v>2621</v>
      </c>
      <c r="D33" s="318" t="s">
        <v>5940</v>
      </c>
      <c r="E33" s="20" t="s">
        <v>238</v>
      </c>
      <c r="F33" s="319">
        <v>8379.9140000000007</v>
      </c>
      <c r="G33" s="41"/>
      <c r="H33" s="47"/>
    </row>
    <row r="34" s="2" customFormat="1">
      <c r="A34" s="41"/>
      <c r="B34" s="47"/>
      <c r="C34" s="318" t="s">
        <v>2626</v>
      </c>
      <c r="D34" s="318" t="s">
        <v>5941</v>
      </c>
      <c r="E34" s="20" t="s">
        <v>238</v>
      </c>
      <c r="F34" s="319">
        <v>8379.9140000000007</v>
      </c>
      <c r="G34" s="41"/>
      <c r="H34" s="47"/>
    </row>
    <row r="35" s="2" customFormat="1" ht="16.8" customHeight="1">
      <c r="A35" s="41"/>
      <c r="B35" s="47"/>
      <c r="C35" s="314" t="s">
        <v>581</v>
      </c>
      <c r="D35" s="315" t="s">
        <v>582</v>
      </c>
      <c r="E35" s="316" t="s">
        <v>21</v>
      </c>
      <c r="F35" s="317">
        <v>872.20899999999995</v>
      </c>
      <c r="G35" s="41"/>
      <c r="H35" s="47"/>
    </row>
    <row r="36" s="2" customFormat="1" ht="16.8" customHeight="1">
      <c r="A36" s="41"/>
      <c r="B36" s="47"/>
      <c r="C36" s="318" t="s">
        <v>21</v>
      </c>
      <c r="D36" s="318" t="s">
        <v>1193</v>
      </c>
      <c r="E36" s="20" t="s">
        <v>21</v>
      </c>
      <c r="F36" s="319">
        <v>0</v>
      </c>
      <c r="G36" s="41"/>
      <c r="H36" s="47"/>
    </row>
    <row r="37" s="2" customFormat="1" ht="16.8" customHeight="1">
      <c r="A37" s="41"/>
      <c r="B37" s="47"/>
      <c r="C37" s="318" t="s">
        <v>21</v>
      </c>
      <c r="D37" s="318" t="s">
        <v>708</v>
      </c>
      <c r="E37" s="20" t="s">
        <v>21</v>
      </c>
      <c r="F37" s="319">
        <v>0</v>
      </c>
      <c r="G37" s="41"/>
      <c r="H37" s="47"/>
    </row>
    <row r="38" s="2" customFormat="1" ht="16.8" customHeight="1">
      <c r="A38" s="41"/>
      <c r="B38" s="47"/>
      <c r="C38" s="318" t="s">
        <v>21</v>
      </c>
      <c r="D38" s="318" t="s">
        <v>1194</v>
      </c>
      <c r="E38" s="20" t="s">
        <v>21</v>
      </c>
      <c r="F38" s="319">
        <v>320.43299999999999</v>
      </c>
      <c r="G38" s="41"/>
      <c r="H38" s="47"/>
    </row>
    <row r="39" s="2" customFormat="1" ht="16.8" customHeight="1">
      <c r="A39" s="41"/>
      <c r="B39" s="47"/>
      <c r="C39" s="318" t="s">
        <v>21</v>
      </c>
      <c r="D39" s="318" t="s">
        <v>713</v>
      </c>
      <c r="E39" s="20" t="s">
        <v>21</v>
      </c>
      <c r="F39" s="319">
        <v>0</v>
      </c>
      <c r="G39" s="41"/>
      <c r="H39" s="47"/>
    </row>
    <row r="40" s="2" customFormat="1" ht="16.8" customHeight="1">
      <c r="A40" s="41"/>
      <c r="B40" s="47"/>
      <c r="C40" s="318" t="s">
        <v>21</v>
      </c>
      <c r="D40" s="318" t="s">
        <v>1195</v>
      </c>
      <c r="E40" s="20" t="s">
        <v>21</v>
      </c>
      <c r="F40" s="319">
        <v>-10.779999999999999</v>
      </c>
      <c r="G40" s="41"/>
      <c r="H40" s="47"/>
    </row>
    <row r="41" s="2" customFormat="1" ht="16.8" customHeight="1">
      <c r="A41" s="41"/>
      <c r="B41" s="47"/>
      <c r="C41" s="318" t="s">
        <v>21</v>
      </c>
      <c r="D41" s="318" t="s">
        <v>1196</v>
      </c>
      <c r="E41" s="20" t="s">
        <v>21</v>
      </c>
      <c r="F41" s="319">
        <v>-31.388000000000002</v>
      </c>
      <c r="G41" s="41"/>
      <c r="H41" s="47"/>
    </row>
    <row r="42" s="2" customFormat="1" ht="16.8" customHeight="1">
      <c r="A42" s="41"/>
      <c r="B42" s="47"/>
      <c r="C42" s="318" t="s">
        <v>21</v>
      </c>
      <c r="D42" s="318" t="s">
        <v>1197</v>
      </c>
      <c r="E42" s="20" t="s">
        <v>21</v>
      </c>
      <c r="F42" s="319">
        <v>-2.3250000000000002</v>
      </c>
      <c r="G42" s="41"/>
      <c r="H42" s="47"/>
    </row>
    <row r="43" s="2" customFormat="1" ht="16.8" customHeight="1">
      <c r="A43" s="41"/>
      <c r="B43" s="47"/>
      <c r="C43" s="318" t="s">
        <v>21</v>
      </c>
      <c r="D43" s="318" t="s">
        <v>721</v>
      </c>
      <c r="E43" s="20" t="s">
        <v>21</v>
      </c>
      <c r="F43" s="319">
        <v>0</v>
      </c>
      <c r="G43" s="41"/>
      <c r="H43" s="47"/>
    </row>
    <row r="44" s="2" customFormat="1" ht="16.8" customHeight="1">
      <c r="A44" s="41"/>
      <c r="B44" s="47"/>
      <c r="C44" s="318" t="s">
        <v>21</v>
      </c>
      <c r="D44" s="318" t="s">
        <v>1198</v>
      </c>
      <c r="E44" s="20" t="s">
        <v>21</v>
      </c>
      <c r="F44" s="319">
        <v>-26.341000000000001</v>
      </c>
      <c r="G44" s="41"/>
      <c r="H44" s="47"/>
    </row>
    <row r="45" s="2" customFormat="1" ht="16.8" customHeight="1">
      <c r="A45" s="41"/>
      <c r="B45" s="47"/>
      <c r="C45" s="318" t="s">
        <v>21</v>
      </c>
      <c r="D45" s="318" t="s">
        <v>726</v>
      </c>
      <c r="E45" s="20" t="s">
        <v>21</v>
      </c>
      <c r="F45" s="319">
        <v>0</v>
      </c>
      <c r="G45" s="41"/>
      <c r="H45" s="47"/>
    </row>
    <row r="46" s="2" customFormat="1" ht="16.8" customHeight="1">
      <c r="A46" s="41"/>
      <c r="B46" s="47"/>
      <c r="C46" s="318" t="s">
        <v>21</v>
      </c>
      <c r="D46" s="318" t="s">
        <v>1194</v>
      </c>
      <c r="E46" s="20" t="s">
        <v>21</v>
      </c>
      <c r="F46" s="319">
        <v>320.43299999999999</v>
      </c>
      <c r="G46" s="41"/>
      <c r="H46" s="47"/>
    </row>
    <row r="47" s="2" customFormat="1" ht="16.8" customHeight="1">
      <c r="A47" s="41"/>
      <c r="B47" s="47"/>
      <c r="C47" s="318" t="s">
        <v>21</v>
      </c>
      <c r="D47" s="318" t="s">
        <v>713</v>
      </c>
      <c r="E47" s="20" t="s">
        <v>21</v>
      </c>
      <c r="F47" s="319">
        <v>0</v>
      </c>
      <c r="G47" s="41"/>
      <c r="H47" s="47"/>
    </row>
    <row r="48" s="2" customFormat="1" ht="16.8" customHeight="1">
      <c r="A48" s="41"/>
      <c r="B48" s="47"/>
      <c r="C48" s="318" t="s">
        <v>21</v>
      </c>
      <c r="D48" s="318" t="s">
        <v>1199</v>
      </c>
      <c r="E48" s="20" t="s">
        <v>21</v>
      </c>
      <c r="F48" s="319">
        <v>-43.942999999999998</v>
      </c>
      <c r="G48" s="41"/>
      <c r="H48" s="47"/>
    </row>
    <row r="49" s="2" customFormat="1" ht="16.8" customHeight="1">
      <c r="A49" s="41"/>
      <c r="B49" s="47"/>
      <c r="C49" s="318" t="s">
        <v>21</v>
      </c>
      <c r="D49" s="318" t="s">
        <v>721</v>
      </c>
      <c r="E49" s="20" t="s">
        <v>21</v>
      </c>
      <c r="F49" s="319">
        <v>0</v>
      </c>
      <c r="G49" s="41"/>
      <c r="H49" s="47"/>
    </row>
    <row r="50" s="2" customFormat="1" ht="16.8" customHeight="1">
      <c r="A50" s="41"/>
      <c r="B50" s="47"/>
      <c r="C50" s="318" t="s">
        <v>21</v>
      </c>
      <c r="D50" s="318" t="s">
        <v>1198</v>
      </c>
      <c r="E50" s="20" t="s">
        <v>21</v>
      </c>
      <c r="F50" s="319">
        <v>-26.341000000000001</v>
      </c>
      <c r="G50" s="41"/>
      <c r="H50" s="47"/>
    </row>
    <row r="51" s="2" customFormat="1" ht="16.8" customHeight="1">
      <c r="A51" s="41"/>
      <c r="B51" s="47"/>
      <c r="C51" s="318" t="s">
        <v>21</v>
      </c>
      <c r="D51" s="318" t="s">
        <v>731</v>
      </c>
      <c r="E51" s="20" t="s">
        <v>21</v>
      </c>
      <c r="F51" s="319">
        <v>0</v>
      </c>
      <c r="G51" s="41"/>
      <c r="H51" s="47"/>
    </row>
    <row r="52" s="2" customFormat="1" ht="16.8" customHeight="1">
      <c r="A52" s="41"/>
      <c r="B52" s="47"/>
      <c r="C52" s="318" t="s">
        <v>21</v>
      </c>
      <c r="D52" s="318" t="s">
        <v>1200</v>
      </c>
      <c r="E52" s="20" t="s">
        <v>21</v>
      </c>
      <c r="F52" s="319">
        <v>299.27199999999999</v>
      </c>
      <c r="G52" s="41"/>
      <c r="H52" s="47"/>
    </row>
    <row r="53" s="2" customFormat="1" ht="16.8" customHeight="1">
      <c r="A53" s="41"/>
      <c r="B53" s="47"/>
      <c r="C53" s="318" t="s">
        <v>21</v>
      </c>
      <c r="D53" s="318" t="s">
        <v>1201</v>
      </c>
      <c r="E53" s="20" t="s">
        <v>21</v>
      </c>
      <c r="F53" s="319">
        <v>133.00999999999999</v>
      </c>
      <c r="G53" s="41"/>
      <c r="H53" s="47"/>
    </row>
    <row r="54" s="2" customFormat="1" ht="16.8" customHeight="1">
      <c r="A54" s="41"/>
      <c r="B54" s="47"/>
      <c r="C54" s="318" t="s">
        <v>21</v>
      </c>
      <c r="D54" s="318" t="s">
        <v>713</v>
      </c>
      <c r="E54" s="20" t="s">
        <v>21</v>
      </c>
      <c r="F54" s="319">
        <v>0</v>
      </c>
      <c r="G54" s="41"/>
      <c r="H54" s="47"/>
    </row>
    <row r="55" s="2" customFormat="1" ht="16.8" customHeight="1">
      <c r="A55" s="41"/>
      <c r="B55" s="47"/>
      <c r="C55" s="318" t="s">
        <v>21</v>
      </c>
      <c r="D55" s="318" t="s">
        <v>969</v>
      </c>
      <c r="E55" s="20" t="s">
        <v>21</v>
      </c>
      <c r="F55" s="319">
        <v>-33.479999999999997</v>
      </c>
      <c r="G55" s="41"/>
      <c r="H55" s="47"/>
    </row>
    <row r="56" s="2" customFormat="1" ht="16.8" customHeight="1">
      <c r="A56" s="41"/>
      <c r="B56" s="47"/>
      <c r="C56" s="318" t="s">
        <v>21</v>
      </c>
      <c r="D56" s="318" t="s">
        <v>721</v>
      </c>
      <c r="E56" s="20" t="s">
        <v>21</v>
      </c>
      <c r="F56" s="319">
        <v>0</v>
      </c>
      <c r="G56" s="41"/>
      <c r="H56" s="47"/>
    </row>
    <row r="57" s="2" customFormat="1" ht="16.8" customHeight="1">
      <c r="A57" s="41"/>
      <c r="B57" s="47"/>
      <c r="C57" s="318" t="s">
        <v>21</v>
      </c>
      <c r="D57" s="318" t="s">
        <v>1198</v>
      </c>
      <c r="E57" s="20" t="s">
        <v>21</v>
      </c>
      <c r="F57" s="319">
        <v>-26.341000000000001</v>
      </c>
      <c r="G57" s="41"/>
      <c r="H57" s="47"/>
    </row>
    <row r="58" s="2" customFormat="1" ht="16.8" customHeight="1">
      <c r="A58" s="41"/>
      <c r="B58" s="47"/>
      <c r="C58" s="318" t="s">
        <v>581</v>
      </c>
      <c r="D58" s="318" t="s">
        <v>725</v>
      </c>
      <c r="E58" s="20" t="s">
        <v>21</v>
      </c>
      <c r="F58" s="319">
        <v>872.20899999999995</v>
      </c>
      <c r="G58" s="41"/>
      <c r="H58" s="47"/>
    </row>
    <row r="59" s="2" customFormat="1" ht="16.8" customHeight="1">
      <c r="A59" s="41"/>
      <c r="B59" s="47"/>
      <c r="C59" s="320" t="s">
        <v>5937</v>
      </c>
      <c r="D59" s="41"/>
      <c r="E59" s="41"/>
      <c r="F59" s="41"/>
      <c r="G59" s="41"/>
      <c r="H59" s="47"/>
    </row>
    <row r="60" s="2" customFormat="1">
      <c r="A60" s="41"/>
      <c r="B60" s="47"/>
      <c r="C60" s="318" t="s">
        <v>1189</v>
      </c>
      <c r="D60" s="318" t="s">
        <v>5942</v>
      </c>
      <c r="E60" s="20" t="s">
        <v>238</v>
      </c>
      <c r="F60" s="319">
        <v>872.20899999999995</v>
      </c>
      <c r="G60" s="41"/>
      <c r="H60" s="47"/>
    </row>
    <row r="61" s="2" customFormat="1">
      <c r="A61" s="41"/>
      <c r="B61" s="47"/>
      <c r="C61" s="318" t="s">
        <v>1212</v>
      </c>
      <c r="D61" s="318" t="s">
        <v>5943</v>
      </c>
      <c r="E61" s="20" t="s">
        <v>238</v>
      </c>
      <c r="F61" s="319">
        <v>872.20899999999995</v>
      </c>
      <c r="G61" s="41"/>
      <c r="H61" s="47"/>
    </row>
    <row r="62" s="2" customFormat="1" ht="16.8" customHeight="1">
      <c r="A62" s="41"/>
      <c r="B62" s="47"/>
      <c r="C62" s="318" t="s">
        <v>1245</v>
      </c>
      <c r="D62" s="318" t="s">
        <v>5944</v>
      </c>
      <c r="E62" s="20" t="s">
        <v>238</v>
      </c>
      <c r="F62" s="319">
        <v>2351.096</v>
      </c>
      <c r="G62" s="41"/>
      <c r="H62" s="47"/>
    </row>
    <row r="63" s="2" customFormat="1" ht="16.8" customHeight="1">
      <c r="A63" s="41"/>
      <c r="B63" s="47"/>
      <c r="C63" s="318" t="s">
        <v>1203</v>
      </c>
      <c r="D63" s="318" t="s">
        <v>1073</v>
      </c>
      <c r="E63" s="20" t="s">
        <v>238</v>
      </c>
      <c r="F63" s="319">
        <v>889.65300000000002</v>
      </c>
      <c r="G63" s="41"/>
      <c r="H63" s="47"/>
    </row>
    <row r="64" s="2" customFormat="1" ht="16.8" customHeight="1">
      <c r="A64" s="41"/>
      <c r="B64" s="47"/>
      <c r="C64" s="314" t="s">
        <v>584</v>
      </c>
      <c r="D64" s="315" t="s">
        <v>585</v>
      </c>
      <c r="E64" s="316" t="s">
        <v>21</v>
      </c>
      <c r="F64" s="317">
        <v>77.870000000000005</v>
      </c>
      <c r="G64" s="41"/>
      <c r="H64" s="47"/>
    </row>
    <row r="65" s="2" customFormat="1" ht="16.8" customHeight="1">
      <c r="A65" s="41"/>
      <c r="B65" s="47"/>
      <c r="C65" s="318" t="s">
        <v>21</v>
      </c>
      <c r="D65" s="318" t="s">
        <v>585</v>
      </c>
      <c r="E65" s="20" t="s">
        <v>21</v>
      </c>
      <c r="F65" s="319">
        <v>0</v>
      </c>
      <c r="G65" s="41"/>
      <c r="H65" s="47"/>
    </row>
    <row r="66" s="2" customFormat="1" ht="16.8" customHeight="1">
      <c r="A66" s="41"/>
      <c r="B66" s="47"/>
      <c r="C66" s="318" t="s">
        <v>21</v>
      </c>
      <c r="D66" s="318" t="s">
        <v>1740</v>
      </c>
      <c r="E66" s="20" t="s">
        <v>21</v>
      </c>
      <c r="F66" s="319">
        <v>20.59</v>
      </c>
      <c r="G66" s="41"/>
      <c r="H66" s="47"/>
    </row>
    <row r="67" s="2" customFormat="1" ht="16.8" customHeight="1">
      <c r="A67" s="41"/>
      <c r="B67" s="47"/>
      <c r="C67" s="318" t="s">
        <v>21</v>
      </c>
      <c r="D67" s="318" t="s">
        <v>1741</v>
      </c>
      <c r="E67" s="20" t="s">
        <v>21</v>
      </c>
      <c r="F67" s="319">
        <v>57.280000000000001</v>
      </c>
      <c r="G67" s="41"/>
      <c r="H67" s="47"/>
    </row>
    <row r="68" s="2" customFormat="1" ht="16.8" customHeight="1">
      <c r="A68" s="41"/>
      <c r="B68" s="47"/>
      <c r="C68" s="318" t="s">
        <v>584</v>
      </c>
      <c r="D68" s="318" t="s">
        <v>725</v>
      </c>
      <c r="E68" s="20" t="s">
        <v>21</v>
      </c>
      <c r="F68" s="319">
        <v>77.870000000000005</v>
      </c>
      <c r="G68" s="41"/>
      <c r="H68" s="47"/>
    </row>
    <row r="69" s="2" customFormat="1" ht="16.8" customHeight="1">
      <c r="A69" s="41"/>
      <c r="B69" s="47"/>
      <c r="C69" s="320" t="s">
        <v>5937</v>
      </c>
      <c r="D69" s="41"/>
      <c r="E69" s="41"/>
      <c r="F69" s="41"/>
      <c r="G69" s="41"/>
      <c r="H69" s="47"/>
    </row>
    <row r="70" s="2" customFormat="1" ht="16.8" customHeight="1">
      <c r="A70" s="41"/>
      <c r="B70" s="47"/>
      <c r="C70" s="318" t="s">
        <v>563</v>
      </c>
      <c r="D70" s="318" t="s">
        <v>5945</v>
      </c>
      <c r="E70" s="20" t="s">
        <v>238</v>
      </c>
      <c r="F70" s="319">
        <v>2116.1759999999999</v>
      </c>
      <c r="G70" s="41"/>
      <c r="H70" s="47"/>
    </row>
    <row r="71" s="2" customFormat="1" ht="16.8" customHeight="1">
      <c r="A71" s="41"/>
      <c r="B71" s="47"/>
      <c r="C71" s="318" t="s">
        <v>1556</v>
      </c>
      <c r="D71" s="318" t="s">
        <v>5946</v>
      </c>
      <c r="E71" s="20" t="s">
        <v>238</v>
      </c>
      <c r="F71" s="319">
        <v>621.59000000000003</v>
      </c>
      <c r="G71" s="41"/>
      <c r="H71" s="47"/>
    </row>
    <row r="72" s="2" customFormat="1" ht="16.8" customHeight="1">
      <c r="A72" s="41"/>
      <c r="B72" s="47"/>
      <c r="C72" s="318" t="s">
        <v>1750</v>
      </c>
      <c r="D72" s="318" t="s">
        <v>1751</v>
      </c>
      <c r="E72" s="20" t="s">
        <v>238</v>
      </c>
      <c r="F72" s="319">
        <v>81.763999999999996</v>
      </c>
      <c r="G72" s="41"/>
      <c r="H72" s="47"/>
    </row>
    <row r="73" s="2" customFormat="1" ht="16.8" customHeight="1">
      <c r="A73" s="41"/>
      <c r="B73" s="47"/>
      <c r="C73" s="314" t="s">
        <v>587</v>
      </c>
      <c r="D73" s="315" t="s">
        <v>588</v>
      </c>
      <c r="E73" s="316" t="s">
        <v>21</v>
      </c>
      <c r="F73" s="317">
        <v>15.300000000000001</v>
      </c>
      <c r="G73" s="41"/>
      <c r="H73" s="47"/>
    </row>
    <row r="74" s="2" customFormat="1" ht="16.8" customHeight="1">
      <c r="A74" s="41"/>
      <c r="B74" s="47"/>
      <c r="C74" s="318" t="s">
        <v>21</v>
      </c>
      <c r="D74" s="318" t="s">
        <v>1742</v>
      </c>
      <c r="E74" s="20" t="s">
        <v>21</v>
      </c>
      <c r="F74" s="319">
        <v>0</v>
      </c>
      <c r="G74" s="41"/>
      <c r="H74" s="47"/>
    </row>
    <row r="75" s="2" customFormat="1" ht="16.8" customHeight="1">
      <c r="A75" s="41"/>
      <c r="B75" s="47"/>
      <c r="C75" s="318" t="s">
        <v>21</v>
      </c>
      <c r="D75" s="318" t="s">
        <v>1743</v>
      </c>
      <c r="E75" s="20" t="s">
        <v>21</v>
      </c>
      <c r="F75" s="319">
        <v>15.300000000000001</v>
      </c>
      <c r="G75" s="41"/>
      <c r="H75" s="47"/>
    </row>
    <row r="76" s="2" customFormat="1" ht="16.8" customHeight="1">
      <c r="A76" s="41"/>
      <c r="B76" s="47"/>
      <c r="C76" s="318" t="s">
        <v>587</v>
      </c>
      <c r="D76" s="318" t="s">
        <v>725</v>
      </c>
      <c r="E76" s="20" t="s">
        <v>21</v>
      </c>
      <c r="F76" s="319">
        <v>15.300000000000001</v>
      </c>
      <c r="G76" s="41"/>
      <c r="H76" s="47"/>
    </row>
    <row r="77" s="2" customFormat="1" ht="16.8" customHeight="1">
      <c r="A77" s="41"/>
      <c r="B77" s="47"/>
      <c r="C77" s="320" t="s">
        <v>5937</v>
      </c>
      <c r="D77" s="41"/>
      <c r="E77" s="41"/>
      <c r="F77" s="41"/>
      <c r="G77" s="41"/>
      <c r="H77" s="47"/>
    </row>
    <row r="78" s="2" customFormat="1" ht="16.8" customHeight="1">
      <c r="A78" s="41"/>
      <c r="B78" s="47"/>
      <c r="C78" s="318" t="s">
        <v>563</v>
      </c>
      <c r="D78" s="318" t="s">
        <v>5945</v>
      </c>
      <c r="E78" s="20" t="s">
        <v>238</v>
      </c>
      <c r="F78" s="319">
        <v>2116.1759999999999</v>
      </c>
      <c r="G78" s="41"/>
      <c r="H78" s="47"/>
    </row>
    <row r="79" s="2" customFormat="1" ht="16.8" customHeight="1">
      <c r="A79" s="41"/>
      <c r="B79" s="47"/>
      <c r="C79" s="318" t="s">
        <v>1087</v>
      </c>
      <c r="D79" s="318" t="s">
        <v>5947</v>
      </c>
      <c r="E79" s="20" t="s">
        <v>238</v>
      </c>
      <c r="F79" s="319">
        <v>226.518</v>
      </c>
      <c r="G79" s="41"/>
      <c r="H79" s="47"/>
    </row>
    <row r="80" s="2" customFormat="1" ht="16.8" customHeight="1">
      <c r="A80" s="41"/>
      <c r="B80" s="47"/>
      <c r="C80" s="318" t="s">
        <v>1245</v>
      </c>
      <c r="D80" s="318" t="s">
        <v>5944</v>
      </c>
      <c r="E80" s="20" t="s">
        <v>238</v>
      </c>
      <c r="F80" s="319">
        <v>2351.096</v>
      </c>
      <c r="G80" s="41"/>
      <c r="H80" s="47"/>
    </row>
    <row r="81" s="2" customFormat="1">
      <c r="A81" s="41"/>
      <c r="B81" s="47"/>
      <c r="C81" s="318" t="s">
        <v>1255</v>
      </c>
      <c r="D81" s="318" t="s">
        <v>5948</v>
      </c>
      <c r="E81" s="20" t="s">
        <v>238</v>
      </c>
      <c r="F81" s="319">
        <v>703.50999999999999</v>
      </c>
      <c r="G81" s="41"/>
      <c r="H81" s="47"/>
    </row>
    <row r="82" s="2" customFormat="1" ht="16.8" customHeight="1">
      <c r="A82" s="41"/>
      <c r="B82" s="47"/>
      <c r="C82" s="318" t="s">
        <v>1755</v>
      </c>
      <c r="D82" s="318" t="s">
        <v>1756</v>
      </c>
      <c r="E82" s="20" t="s">
        <v>250</v>
      </c>
      <c r="F82" s="319">
        <v>4.8200000000000003</v>
      </c>
      <c r="G82" s="41"/>
      <c r="H82" s="47"/>
    </row>
    <row r="83" s="2" customFormat="1" ht="16.8" customHeight="1">
      <c r="A83" s="41"/>
      <c r="B83" s="47"/>
      <c r="C83" s="314" t="s">
        <v>590</v>
      </c>
      <c r="D83" s="315" t="s">
        <v>591</v>
      </c>
      <c r="E83" s="316" t="s">
        <v>21</v>
      </c>
      <c r="F83" s="317">
        <v>543.72000000000003</v>
      </c>
      <c r="G83" s="41"/>
      <c r="H83" s="47"/>
    </row>
    <row r="84" s="2" customFormat="1" ht="16.8" customHeight="1">
      <c r="A84" s="41"/>
      <c r="B84" s="47"/>
      <c r="C84" s="318" t="s">
        <v>21</v>
      </c>
      <c r="D84" s="318" t="s">
        <v>1560</v>
      </c>
      <c r="E84" s="20" t="s">
        <v>21</v>
      </c>
      <c r="F84" s="319">
        <v>0</v>
      </c>
      <c r="G84" s="41"/>
      <c r="H84" s="47"/>
    </row>
    <row r="85" s="2" customFormat="1" ht="16.8" customHeight="1">
      <c r="A85" s="41"/>
      <c r="B85" s="47"/>
      <c r="C85" s="318" t="s">
        <v>21</v>
      </c>
      <c r="D85" s="318" t="s">
        <v>1561</v>
      </c>
      <c r="E85" s="20" t="s">
        <v>21</v>
      </c>
      <c r="F85" s="319">
        <v>123.54000000000001</v>
      </c>
      <c r="G85" s="41"/>
      <c r="H85" s="47"/>
    </row>
    <row r="86" s="2" customFormat="1" ht="16.8" customHeight="1">
      <c r="A86" s="41"/>
      <c r="B86" s="47"/>
      <c r="C86" s="318" t="s">
        <v>21</v>
      </c>
      <c r="D86" s="318" t="s">
        <v>1562</v>
      </c>
      <c r="E86" s="20" t="s">
        <v>21</v>
      </c>
      <c r="F86" s="319">
        <v>343.68000000000001</v>
      </c>
      <c r="G86" s="41"/>
      <c r="H86" s="47"/>
    </row>
    <row r="87" s="2" customFormat="1" ht="16.8" customHeight="1">
      <c r="A87" s="41"/>
      <c r="B87" s="47"/>
      <c r="C87" s="318" t="s">
        <v>21</v>
      </c>
      <c r="D87" s="318" t="s">
        <v>1563</v>
      </c>
      <c r="E87" s="20" t="s">
        <v>21</v>
      </c>
      <c r="F87" s="319">
        <v>76.5</v>
      </c>
      <c r="G87" s="41"/>
      <c r="H87" s="47"/>
    </row>
    <row r="88" s="2" customFormat="1" ht="16.8" customHeight="1">
      <c r="A88" s="41"/>
      <c r="B88" s="47"/>
      <c r="C88" s="318" t="s">
        <v>590</v>
      </c>
      <c r="D88" s="318" t="s">
        <v>725</v>
      </c>
      <c r="E88" s="20" t="s">
        <v>21</v>
      </c>
      <c r="F88" s="319">
        <v>543.72000000000003</v>
      </c>
      <c r="G88" s="41"/>
      <c r="H88" s="47"/>
    </row>
    <row r="89" s="2" customFormat="1" ht="16.8" customHeight="1">
      <c r="A89" s="41"/>
      <c r="B89" s="47"/>
      <c r="C89" s="320" t="s">
        <v>5937</v>
      </c>
      <c r="D89" s="41"/>
      <c r="E89" s="41"/>
      <c r="F89" s="41"/>
      <c r="G89" s="41"/>
      <c r="H89" s="47"/>
    </row>
    <row r="90" s="2" customFormat="1" ht="16.8" customHeight="1">
      <c r="A90" s="41"/>
      <c r="B90" s="47"/>
      <c r="C90" s="318" t="s">
        <v>1556</v>
      </c>
      <c r="D90" s="318" t="s">
        <v>5946</v>
      </c>
      <c r="E90" s="20" t="s">
        <v>238</v>
      </c>
      <c r="F90" s="319">
        <v>621.59000000000003</v>
      </c>
      <c r="G90" s="41"/>
      <c r="H90" s="47"/>
    </row>
    <row r="91" s="2" customFormat="1" ht="16.8" customHeight="1">
      <c r="A91" s="41"/>
      <c r="B91" s="47"/>
      <c r="C91" s="318" t="s">
        <v>1630</v>
      </c>
      <c r="D91" s="318" t="s">
        <v>5949</v>
      </c>
      <c r="E91" s="20" t="s">
        <v>238</v>
      </c>
      <c r="F91" s="319">
        <v>980.16899999999998</v>
      </c>
      <c r="G91" s="41"/>
      <c r="H91" s="47"/>
    </row>
    <row r="92" s="2" customFormat="1">
      <c r="A92" s="41"/>
      <c r="B92" s="47"/>
      <c r="C92" s="318" t="s">
        <v>574</v>
      </c>
      <c r="D92" s="318" t="s">
        <v>5950</v>
      </c>
      <c r="E92" s="20" t="s">
        <v>238</v>
      </c>
      <c r="F92" s="319">
        <v>543.72000000000003</v>
      </c>
      <c r="G92" s="41"/>
      <c r="H92" s="47"/>
    </row>
    <row r="93" s="2" customFormat="1" ht="16.8" customHeight="1">
      <c r="A93" s="41"/>
      <c r="B93" s="47"/>
      <c r="C93" s="314" t="s">
        <v>593</v>
      </c>
      <c r="D93" s="315" t="s">
        <v>594</v>
      </c>
      <c r="E93" s="316" t="s">
        <v>21</v>
      </c>
      <c r="F93" s="317">
        <v>88.465999999999994</v>
      </c>
      <c r="G93" s="41"/>
      <c r="H93" s="47"/>
    </row>
    <row r="94" s="2" customFormat="1" ht="16.8" customHeight="1">
      <c r="A94" s="41"/>
      <c r="B94" s="47"/>
      <c r="C94" s="318" t="s">
        <v>21</v>
      </c>
      <c r="D94" s="318" t="s">
        <v>1854</v>
      </c>
      <c r="E94" s="20" t="s">
        <v>21</v>
      </c>
      <c r="F94" s="319">
        <v>0</v>
      </c>
      <c r="G94" s="41"/>
      <c r="H94" s="47"/>
    </row>
    <row r="95" s="2" customFormat="1" ht="16.8" customHeight="1">
      <c r="A95" s="41"/>
      <c r="B95" s="47"/>
      <c r="C95" s="318" t="s">
        <v>21</v>
      </c>
      <c r="D95" s="318" t="s">
        <v>708</v>
      </c>
      <c r="E95" s="20" t="s">
        <v>21</v>
      </c>
      <c r="F95" s="319">
        <v>0</v>
      </c>
      <c r="G95" s="41"/>
      <c r="H95" s="47"/>
    </row>
    <row r="96" s="2" customFormat="1" ht="16.8" customHeight="1">
      <c r="A96" s="41"/>
      <c r="B96" s="47"/>
      <c r="C96" s="318" t="s">
        <v>21</v>
      </c>
      <c r="D96" s="318" t="s">
        <v>1855</v>
      </c>
      <c r="E96" s="20" t="s">
        <v>21</v>
      </c>
      <c r="F96" s="319">
        <v>26.341000000000001</v>
      </c>
      <c r="G96" s="41"/>
      <c r="H96" s="47"/>
    </row>
    <row r="97" s="2" customFormat="1" ht="16.8" customHeight="1">
      <c r="A97" s="41"/>
      <c r="B97" s="47"/>
      <c r="C97" s="318" t="s">
        <v>21</v>
      </c>
      <c r="D97" s="318" t="s">
        <v>726</v>
      </c>
      <c r="E97" s="20" t="s">
        <v>21</v>
      </c>
      <c r="F97" s="319">
        <v>0</v>
      </c>
      <c r="G97" s="41"/>
      <c r="H97" s="47"/>
    </row>
    <row r="98" s="2" customFormat="1" ht="16.8" customHeight="1">
      <c r="A98" s="41"/>
      <c r="B98" s="47"/>
      <c r="C98" s="318" t="s">
        <v>21</v>
      </c>
      <c r="D98" s="318" t="s">
        <v>1855</v>
      </c>
      <c r="E98" s="20" t="s">
        <v>21</v>
      </c>
      <c r="F98" s="319">
        <v>26.341000000000001</v>
      </c>
      <c r="G98" s="41"/>
      <c r="H98" s="47"/>
    </row>
    <row r="99" s="2" customFormat="1" ht="16.8" customHeight="1">
      <c r="A99" s="41"/>
      <c r="B99" s="47"/>
      <c r="C99" s="318" t="s">
        <v>21</v>
      </c>
      <c r="D99" s="318" t="s">
        <v>731</v>
      </c>
      <c r="E99" s="20" t="s">
        <v>21</v>
      </c>
      <c r="F99" s="319">
        <v>0</v>
      </c>
      <c r="G99" s="41"/>
      <c r="H99" s="47"/>
    </row>
    <row r="100" s="2" customFormat="1" ht="16.8" customHeight="1">
      <c r="A100" s="41"/>
      <c r="B100" s="47"/>
      <c r="C100" s="318" t="s">
        <v>21</v>
      </c>
      <c r="D100" s="318" t="s">
        <v>1856</v>
      </c>
      <c r="E100" s="20" t="s">
        <v>21</v>
      </c>
      <c r="F100" s="319">
        <v>35.783999999999999</v>
      </c>
      <c r="G100" s="41"/>
      <c r="H100" s="47"/>
    </row>
    <row r="101" s="2" customFormat="1" ht="16.8" customHeight="1">
      <c r="A101" s="41"/>
      <c r="B101" s="47"/>
      <c r="C101" s="318" t="s">
        <v>593</v>
      </c>
      <c r="D101" s="318" t="s">
        <v>247</v>
      </c>
      <c r="E101" s="20" t="s">
        <v>21</v>
      </c>
      <c r="F101" s="319">
        <v>88.465999999999994</v>
      </c>
      <c r="G101" s="41"/>
      <c r="H101" s="47"/>
    </row>
    <row r="102" s="2" customFormat="1" ht="16.8" customHeight="1">
      <c r="A102" s="41"/>
      <c r="B102" s="47"/>
      <c r="C102" s="320" t="s">
        <v>5937</v>
      </c>
      <c r="D102" s="41"/>
      <c r="E102" s="41"/>
      <c r="F102" s="41"/>
      <c r="G102" s="41"/>
      <c r="H102" s="47"/>
    </row>
    <row r="103" s="2" customFormat="1">
      <c r="A103" s="41"/>
      <c r="B103" s="47"/>
      <c r="C103" s="318" t="s">
        <v>1850</v>
      </c>
      <c r="D103" s="318" t="s">
        <v>5951</v>
      </c>
      <c r="E103" s="20" t="s">
        <v>238</v>
      </c>
      <c r="F103" s="319">
        <v>88.465999999999994</v>
      </c>
      <c r="G103" s="41"/>
      <c r="H103" s="47"/>
    </row>
    <row r="104" s="2" customFormat="1" ht="16.8" customHeight="1">
      <c r="A104" s="41"/>
      <c r="B104" s="47"/>
      <c r="C104" s="318" t="s">
        <v>1087</v>
      </c>
      <c r="D104" s="318" t="s">
        <v>5947</v>
      </c>
      <c r="E104" s="20" t="s">
        <v>238</v>
      </c>
      <c r="F104" s="319">
        <v>226.518</v>
      </c>
      <c r="G104" s="41"/>
      <c r="H104" s="47"/>
    </row>
    <row r="105" s="2" customFormat="1" ht="16.8" customHeight="1">
      <c r="A105" s="41"/>
      <c r="B105" s="47"/>
      <c r="C105" s="318" t="s">
        <v>1245</v>
      </c>
      <c r="D105" s="318" t="s">
        <v>5944</v>
      </c>
      <c r="E105" s="20" t="s">
        <v>238</v>
      </c>
      <c r="F105" s="319">
        <v>2351.096</v>
      </c>
      <c r="G105" s="41"/>
      <c r="H105" s="47"/>
    </row>
    <row r="106" s="2" customFormat="1" ht="16.8" customHeight="1">
      <c r="A106" s="41"/>
      <c r="B106" s="47"/>
      <c r="C106" s="314" t="s">
        <v>596</v>
      </c>
      <c r="D106" s="315" t="s">
        <v>597</v>
      </c>
      <c r="E106" s="316" t="s">
        <v>21</v>
      </c>
      <c r="F106" s="317">
        <v>682.21000000000004</v>
      </c>
      <c r="G106" s="41"/>
      <c r="H106" s="47"/>
    </row>
    <row r="107" s="2" customFormat="1" ht="16.8" customHeight="1">
      <c r="A107" s="41"/>
      <c r="B107" s="47"/>
      <c r="C107" s="318" t="s">
        <v>21</v>
      </c>
      <c r="D107" s="318" t="s">
        <v>1136</v>
      </c>
      <c r="E107" s="20" t="s">
        <v>21</v>
      </c>
      <c r="F107" s="319">
        <v>0</v>
      </c>
      <c r="G107" s="41"/>
      <c r="H107" s="47"/>
    </row>
    <row r="108" s="2" customFormat="1" ht="16.8" customHeight="1">
      <c r="A108" s="41"/>
      <c r="B108" s="47"/>
      <c r="C108" s="318" t="s">
        <v>21</v>
      </c>
      <c r="D108" s="318" t="s">
        <v>1137</v>
      </c>
      <c r="E108" s="20" t="s">
        <v>21</v>
      </c>
      <c r="F108" s="319">
        <v>0</v>
      </c>
      <c r="G108" s="41"/>
      <c r="H108" s="47"/>
    </row>
    <row r="109" s="2" customFormat="1" ht="16.8" customHeight="1">
      <c r="A109" s="41"/>
      <c r="B109" s="47"/>
      <c r="C109" s="318" t="s">
        <v>21</v>
      </c>
      <c r="D109" s="318" t="s">
        <v>1138</v>
      </c>
      <c r="E109" s="20" t="s">
        <v>21</v>
      </c>
      <c r="F109" s="319">
        <v>592.49800000000005</v>
      </c>
      <c r="G109" s="41"/>
      <c r="H109" s="47"/>
    </row>
    <row r="110" s="2" customFormat="1" ht="16.8" customHeight="1">
      <c r="A110" s="41"/>
      <c r="B110" s="47"/>
      <c r="C110" s="318" t="s">
        <v>21</v>
      </c>
      <c r="D110" s="318" t="s">
        <v>1139</v>
      </c>
      <c r="E110" s="20" t="s">
        <v>21</v>
      </c>
      <c r="F110" s="319">
        <v>0</v>
      </c>
      <c r="G110" s="41"/>
      <c r="H110" s="47"/>
    </row>
    <row r="111" s="2" customFormat="1" ht="16.8" customHeight="1">
      <c r="A111" s="41"/>
      <c r="B111" s="47"/>
      <c r="C111" s="318" t="s">
        <v>21</v>
      </c>
      <c r="D111" s="318" t="s">
        <v>1140</v>
      </c>
      <c r="E111" s="20" t="s">
        <v>21</v>
      </c>
      <c r="F111" s="319">
        <v>-6.3600000000000003</v>
      </c>
      <c r="G111" s="41"/>
      <c r="H111" s="47"/>
    </row>
    <row r="112" s="2" customFormat="1" ht="16.8" customHeight="1">
      <c r="A112" s="41"/>
      <c r="B112" s="47"/>
      <c r="C112" s="318" t="s">
        <v>21</v>
      </c>
      <c r="D112" s="318" t="s">
        <v>1141</v>
      </c>
      <c r="E112" s="20" t="s">
        <v>21</v>
      </c>
      <c r="F112" s="319">
        <v>-22.591999999999999</v>
      </c>
      <c r="G112" s="41"/>
      <c r="H112" s="47"/>
    </row>
    <row r="113" s="2" customFormat="1" ht="16.8" customHeight="1">
      <c r="A113" s="41"/>
      <c r="B113" s="47"/>
      <c r="C113" s="318" t="s">
        <v>21</v>
      </c>
      <c r="D113" s="318" t="s">
        <v>1142</v>
      </c>
      <c r="E113" s="20" t="s">
        <v>21</v>
      </c>
      <c r="F113" s="319">
        <v>-17.760000000000002</v>
      </c>
      <c r="G113" s="41"/>
      <c r="H113" s="47"/>
    </row>
    <row r="114" s="2" customFormat="1" ht="16.8" customHeight="1">
      <c r="A114" s="41"/>
      <c r="B114" s="47"/>
      <c r="C114" s="318" t="s">
        <v>21</v>
      </c>
      <c r="D114" s="318" t="s">
        <v>1143</v>
      </c>
      <c r="E114" s="20" t="s">
        <v>21</v>
      </c>
      <c r="F114" s="319">
        <v>0</v>
      </c>
      <c r="G114" s="41"/>
      <c r="H114" s="47"/>
    </row>
    <row r="115" s="2" customFormat="1" ht="16.8" customHeight="1">
      <c r="A115" s="41"/>
      <c r="B115" s="47"/>
      <c r="C115" s="318" t="s">
        <v>21</v>
      </c>
      <c r="D115" s="318" t="s">
        <v>1144</v>
      </c>
      <c r="E115" s="20" t="s">
        <v>21</v>
      </c>
      <c r="F115" s="319">
        <v>-3.52</v>
      </c>
      <c r="G115" s="41"/>
      <c r="H115" s="47"/>
    </row>
    <row r="116" s="2" customFormat="1" ht="16.8" customHeight="1">
      <c r="A116" s="41"/>
      <c r="B116" s="47"/>
      <c r="C116" s="318" t="s">
        <v>21</v>
      </c>
      <c r="D116" s="318" t="s">
        <v>713</v>
      </c>
      <c r="E116" s="20" t="s">
        <v>21</v>
      </c>
      <c r="F116" s="319">
        <v>0</v>
      </c>
      <c r="G116" s="41"/>
      <c r="H116" s="47"/>
    </row>
    <row r="117" s="2" customFormat="1" ht="16.8" customHeight="1">
      <c r="A117" s="41"/>
      <c r="B117" s="47"/>
      <c r="C117" s="318" t="s">
        <v>21</v>
      </c>
      <c r="D117" s="318" t="s">
        <v>1145</v>
      </c>
      <c r="E117" s="20" t="s">
        <v>21</v>
      </c>
      <c r="F117" s="319">
        <v>-200.90000000000001</v>
      </c>
      <c r="G117" s="41"/>
      <c r="H117" s="47"/>
    </row>
    <row r="118" s="2" customFormat="1" ht="16.8" customHeight="1">
      <c r="A118" s="41"/>
      <c r="B118" s="47"/>
      <c r="C118" s="318" t="s">
        <v>21</v>
      </c>
      <c r="D118" s="318" t="s">
        <v>1146</v>
      </c>
      <c r="E118" s="20" t="s">
        <v>21</v>
      </c>
      <c r="F118" s="319">
        <v>-3.2000000000000002</v>
      </c>
      <c r="G118" s="41"/>
      <c r="H118" s="47"/>
    </row>
    <row r="119" s="2" customFormat="1" ht="16.8" customHeight="1">
      <c r="A119" s="41"/>
      <c r="B119" s="47"/>
      <c r="C119" s="318" t="s">
        <v>21</v>
      </c>
      <c r="D119" s="318" t="s">
        <v>1147</v>
      </c>
      <c r="E119" s="20" t="s">
        <v>21</v>
      </c>
      <c r="F119" s="319">
        <v>0</v>
      </c>
      <c r="G119" s="41"/>
      <c r="H119" s="47"/>
    </row>
    <row r="120" s="2" customFormat="1" ht="16.8" customHeight="1">
      <c r="A120" s="41"/>
      <c r="B120" s="47"/>
      <c r="C120" s="318" t="s">
        <v>21</v>
      </c>
      <c r="D120" s="318" t="s">
        <v>1138</v>
      </c>
      <c r="E120" s="20" t="s">
        <v>21</v>
      </c>
      <c r="F120" s="319">
        <v>592.49800000000005</v>
      </c>
      <c r="G120" s="41"/>
      <c r="H120" s="47"/>
    </row>
    <row r="121" s="2" customFormat="1" ht="16.8" customHeight="1">
      <c r="A121" s="41"/>
      <c r="B121" s="47"/>
      <c r="C121" s="318" t="s">
        <v>21</v>
      </c>
      <c r="D121" s="318" t="s">
        <v>1139</v>
      </c>
      <c r="E121" s="20" t="s">
        <v>21</v>
      </c>
      <c r="F121" s="319">
        <v>0</v>
      </c>
      <c r="G121" s="41"/>
      <c r="H121" s="47"/>
    </row>
    <row r="122" s="2" customFormat="1" ht="16.8" customHeight="1">
      <c r="A122" s="41"/>
      <c r="B122" s="47"/>
      <c r="C122" s="318" t="s">
        <v>21</v>
      </c>
      <c r="D122" s="318" t="s">
        <v>1148</v>
      </c>
      <c r="E122" s="20" t="s">
        <v>21</v>
      </c>
      <c r="F122" s="319">
        <v>-7.4199999999999999</v>
      </c>
      <c r="G122" s="41"/>
      <c r="H122" s="47"/>
    </row>
    <row r="123" s="2" customFormat="1" ht="16.8" customHeight="1">
      <c r="A123" s="41"/>
      <c r="B123" s="47"/>
      <c r="C123" s="318" t="s">
        <v>21</v>
      </c>
      <c r="D123" s="318" t="s">
        <v>1149</v>
      </c>
      <c r="E123" s="20" t="s">
        <v>21</v>
      </c>
      <c r="F123" s="319">
        <v>-31.064</v>
      </c>
      <c r="G123" s="41"/>
      <c r="H123" s="47"/>
    </row>
    <row r="124" s="2" customFormat="1" ht="16.8" customHeight="1">
      <c r="A124" s="41"/>
      <c r="B124" s="47"/>
      <c r="C124" s="318" t="s">
        <v>21</v>
      </c>
      <c r="D124" s="318" t="s">
        <v>1150</v>
      </c>
      <c r="E124" s="20" t="s">
        <v>21</v>
      </c>
      <c r="F124" s="319">
        <v>-5.9199999999999999</v>
      </c>
      <c r="G124" s="41"/>
      <c r="H124" s="47"/>
    </row>
    <row r="125" s="2" customFormat="1" ht="16.8" customHeight="1">
      <c r="A125" s="41"/>
      <c r="B125" s="47"/>
      <c r="C125" s="318" t="s">
        <v>21</v>
      </c>
      <c r="D125" s="318" t="s">
        <v>1143</v>
      </c>
      <c r="E125" s="20" t="s">
        <v>21</v>
      </c>
      <c r="F125" s="319">
        <v>0</v>
      </c>
      <c r="G125" s="41"/>
      <c r="H125" s="47"/>
    </row>
    <row r="126" s="2" customFormat="1" ht="16.8" customHeight="1">
      <c r="A126" s="41"/>
      <c r="B126" s="47"/>
      <c r="C126" s="318" t="s">
        <v>21</v>
      </c>
      <c r="D126" s="318" t="s">
        <v>1151</v>
      </c>
      <c r="E126" s="20" t="s">
        <v>21</v>
      </c>
      <c r="F126" s="319">
        <v>-4.4000000000000004</v>
      </c>
      <c r="G126" s="41"/>
      <c r="H126" s="47"/>
    </row>
    <row r="127" s="2" customFormat="1" ht="16.8" customHeight="1">
      <c r="A127" s="41"/>
      <c r="B127" s="47"/>
      <c r="C127" s="318" t="s">
        <v>21</v>
      </c>
      <c r="D127" s="318" t="s">
        <v>713</v>
      </c>
      <c r="E127" s="20" t="s">
        <v>21</v>
      </c>
      <c r="F127" s="319">
        <v>0</v>
      </c>
      <c r="G127" s="41"/>
      <c r="H127" s="47"/>
    </row>
    <row r="128" s="2" customFormat="1" ht="16.8" customHeight="1">
      <c r="A128" s="41"/>
      <c r="B128" s="47"/>
      <c r="C128" s="318" t="s">
        <v>21</v>
      </c>
      <c r="D128" s="318" t="s">
        <v>1152</v>
      </c>
      <c r="E128" s="20" t="s">
        <v>21</v>
      </c>
      <c r="F128" s="319">
        <v>-176.40000000000001</v>
      </c>
      <c r="G128" s="41"/>
      <c r="H128" s="47"/>
    </row>
    <row r="129" s="2" customFormat="1" ht="16.8" customHeight="1">
      <c r="A129" s="41"/>
      <c r="B129" s="47"/>
      <c r="C129" s="318" t="s">
        <v>21</v>
      </c>
      <c r="D129" s="318" t="s">
        <v>1153</v>
      </c>
      <c r="E129" s="20" t="s">
        <v>21</v>
      </c>
      <c r="F129" s="319">
        <v>-19.199999999999999</v>
      </c>
      <c r="G129" s="41"/>
      <c r="H129" s="47"/>
    </row>
    <row r="130" s="2" customFormat="1" ht="16.8" customHeight="1">
      <c r="A130" s="41"/>
      <c r="B130" s="47"/>
      <c r="C130" s="318" t="s">
        <v>21</v>
      </c>
      <c r="D130" s="318" t="s">
        <v>1154</v>
      </c>
      <c r="E130" s="20" t="s">
        <v>21</v>
      </c>
      <c r="F130" s="319">
        <v>-1.6000000000000001</v>
      </c>
      <c r="G130" s="41"/>
      <c r="H130" s="47"/>
    </row>
    <row r="131" s="2" customFormat="1" ht="16.8" customHeight="1">
      <c r="A131" s="41"/>
      <c r="B131" s="47"/>
      <c r="C131" s="318" t="s">
        <v>21</v>
      </c>
      <c r="D131" s="318" t="s">
        <v>1155</v>
      </c>
      <c r="E131" s="20" t="s">
        <v>21</v>
      </c>
      <c r="F131" s="319">
        <v>-2.4500000000000002</v>
      </c>
      <c r="G131" s="41"/>
      <c r="H131" s="47"/>
    </row>
    <row r="132" s="2" customFormat="1" ht="16.8" customHeight="1">
      <c r="A132" s="41"/>
      <c r="B132" s="47"/>
      <c r="C132" s="318" t="s">
        <v>596</v>
      </c>
      <c r="D132" s="318" t="s">
        <v>725</v>
      </c>
      <c r="E132" s="20" t="s">
        <v>21</v>
      </c>
      <c r="F132" s="319">
        <v>682.21000000000004</v>
      </c>
      <c r="G132" s="41"/>
      <c r="H132" s="47"/>
    </row>
    <row r="133" s="2" customFormat="1" ht="16.8" customHeight="1">
      <c r="A133" s="41"/>
      <c r="B133" s="47"/>
      <c r="C133" s="320" t="s">
        <v>5937</v>
      </c>
      <c r="D133" s="41"/>
      <c r="E133" s="41"/>
      <c r="F133" s="41"/>
      <c r="G133" s="41"/>
      <c r="H133" s="47"/>
    </row>
    <row r="134" s="2" customFormat="1">
      <c r="A134" s="41"/>
      <c r="B134" s="47"/>
      <c r="C134" s="318" t="s">
        <v>1132</v>
      </c>
      <c r="D134" s="318" t="s">
        <v>5952</v>
      </c>
      <c r="E134" s="20" t="s">
        <v>238</v>
      </c>
      <c r="F134" s="319">
        <v>1059.972</v>
      </c>
      <c r="G134" s="41"/>
      <c r="H134" s="47"/>
    </row>
    <row r="135" s="2" customFormat="1">
      <c r="A135" s="41"/>
      <c r="B135" s="47"/>
      <c r="C135" s="318" t="s">
        <v>1207</v>
      </c>
      <c r="D135" s="318" t="s">
        <v>5953</v>
      </c>
      <c r="E135" s="20" t="s">
        <v>238</v>
      </c>
      <c r="F135" s="319">
        <v>1318.24</v>
      </c>
      <c r="G135" s="41"/>
      <c r="H135" s="47"/>
    </row>
    <row r="136" s="2" customFormat="1" ht="16.8" customHeight="1">
      <c r="A136" s="41"/>
      <c r="B136" s="47"/>
      <c r="C136" s="318" t="s">
        <v>1245</v>
      </c>
      <c r="D136" s="318" t="s">
        <v>5944</v>
      </c>
      <c r="E136" s="20" t="s">
        <v>238</v>
      </c>
      <c r="F136" s="319">
        <v>2351.096</v>
      </c>
      <c r="G136" s="41"/>
      <c r="H136" s="47"/>
    </row>
    <row r="137" s="2" customFormat="1" ht="16.8" customHeight="1">
      <c r="A137" s="41"/>
      <c r="B137" s="47"/>
      <c r="C137" s="318" t="s">
        <v>1170</v>
      </c>
      <c r="D137" s="318" t="s">
        <v>1171</v>
      </c>
      <c r="E137" s="20" t="s">
        <v>238</v>
      </c>
      <c r="F137" s="319">
        <v>1019.0410000000001</v>
      </c>
      <c r="G137" s="41"/>
      <c r="H137" s="47"/>
    </row>
    <row r="138" s="2" customFormat="1" ht="16.8" customHeight="1">
      <c r="A138" s="41"/>
      <c r="B138" s="47"/>
      <c r="C138" s="314" t="s">
        <v>600</v>
      </c>
      <c r="D138" s="315" t="s">
        <v>601</v>
      </c>
      <c r="E138" s="316" t="s">
        <v>21</v>
      </c>
      <c r="F138" s="317">
        <v>316.85000000000002</v>
      </c>
      <c r="G138" s="41"/>
      <c r="H138" s="47"/>
    </row>
    <row r="139" s="2" customFormat="1" ht="16.8" customHeight="1">
      <c r="A139" s="41"/>
      <c r="B139" s="47"/>
      <c r="C139" s="318" t="s">
        <v>21</v>
      </c>
      <c r="D139" s="318" t="s">
        <v>1156</v>
      </c>
      <c r="E139" s="20" t="s">
        <v>21</v>
      </c>
      <c r="F139" s="319">
        <v>0</v>
      </c>
      <c r="G139" s="41"/>
      <c r="H139" s="47"/>
    </row>
    <row r="140" s="2" customFormat="1" ht="16.8" customHeight="1">
      <c r="A140" s="41"/>
      <c r="B140" s="47"/>
      <c r="C140" s="318" t="s">
        <v>21</v>
      </c>
      <c r="D140" s="318" t="s">
        <v>1157</v>
      </c>
      <c r="E140" s="20" t="s">
        <v>21</v>
      </c>
      <c r="F140" s="319">
        <v>0</v>
      </c>
      <c r="G140" s="41"/>
      <c r="H140" s="47"/>
    </row>
    <row r="141" s="2" customFormat="1" ht="16.8" customHeight="1">
      <c r="A141" s="41"/>
      <c r="B141" s="47"/>
      <c r="C141" s="318" t="s">
        <v>21</v>
      </c>
      <c r="D141" s="318" t="s">
        <v>1158</v>
      </c>
      <c r="E141" s="20" t="s">
        <v>21</v>
      </c>
      <c r="F141" s="319">
        <v>158.42500000000001</v>
      </c>
      <c r="G141" s="41"/>
      <c r="H141" s="47"/>
    </row>
    <row r="142" s="2" customFormat="1" ht="16.8" customHeight="1">
      <c r="A142" s="41"/>
      <c r="B142" s="47"/>
      <c r="C142" s="318" t="s">
        <v>21</v>
      </c>
      <c r="D142" s="318" t="s">
        <v>1159</v>
      </c>
      <c r="E142" s="20" t="s">
        <v>21</v>
      </c>
      <c r="F142" s="319">
        <v>0</v>
      </c>
      <c r="G142" s="41"/>
      <c r="H142" s="47"/>
    </row>
    <row r="143" s="2" customFormat="1" ht="16.8" customHeight="1">
      <c r="A143" s="41"/>
      <c r="B143" s="47"/>
      <c r="C143" s="318" t="s">
        <v>21</v>
      </c>
      <c r="D143" s="318" t="s">
        <v>1158</v>
      </c>
      <c r="E143" s="20" t="s">
        <v>21</v>
      </c>
      <c r="F143" s="319">
        <v>158.42500000000001</v>
      </c>
      <c r="G143" s="41"/>
      <c r="H143" s="47"/>
    </row>
    <row r="144" s="2" customFormat="1" ht="16.8" customHeight="1">
      <c r="A144" s="41"/>
      <c r="B144" s="47"/>
      <c r="C144" s="318" t="s">
        <v>600</v>
      </c>
      <c r="D144" s="318" t="s">
        <v>725</v>
      </c>
      <c r="E144" s="20" t="s">
        <v>21</v>
      </c>
      <c r="F144" s="319">
        <v>316.85000000000002</v>
      </c>
      <c r="G144" s="41"/>
      <c r="H144" s="47"/>
    </row>
    <row r="145" s="2" customFormat="1" ht="16.8" customHeight="1">
      <c r="A145" s="41"/>
      <c r="B145" s="47"/>
      <c r="C145" s="320" t="s">
        <v>5937</v>
      </c>
      <c r="D145" s="41"/>
      <c r="E145" s="41"/>
      <c r="F145" s="41"/>
      <c r="G145" s="41"/>
      <c r="H145" s="47"/>
    </row>
    <row r="146" s="2" customFormat="1">
      <c r="A146" s="41"/>
      <c r="B146" s="47"/>
      <c r="C146" s="318" t="s">
        <v>1132</v>
      </c>
      <c r="D146" s="318" t="s">
        <v>5952</v>
      </c>
      <c r="E146" s="20" t="s">
        <v>238</v>
      </c>
      <c r="F146" s="319">
        <v>1059.972</v>
      </c>
      <c r="G146" s="41"/>
      <c r="H146" s="47"/>
    </row>
    <row r="147" s="2" customFormat="1">
      <c r="A147" s="41"/>
      <c r="B147" s="47"/>
      <c r="C147" s="318" t="s">
        <v>1207</v>
      </c>
      <c r="D147" s="318" t="s">
        <v>5953</v>
      </c>
      <c r="E147" s="20" t="s">
        <v>238</v>
      </c>
      <c r="F147" s="319">
        <v>1318.24</v>
      </c>
      <c r="G147" s="41"/>
      <c r="H147" s="47"/>
    </row>
    <row r="148" s="2" customFormat="1">
      <c r="A148" s="41"/>
      <c r="B148" s="47"/>
      <c r="C148" s="318" t="s">
        <v>1255</v>
      </c>
      <c r="D148" s="318" t="s">
        <v>5948</v>
      </c>
      <c r="E148" s="20" t="s">
        <v>238</v>
      </c>
      <c r="F148" s="319">
        <v>703.50999999999999</v>
      </c>
      <c r="G148" s="41"/>
      <c r="H148" s="47"/>
    </row>
    <row r="149" s="2" customFormat="1" ht="16.8" customHeight="1">
      <c r="A149" s="41"/>
      <c r="B149" s="47"/>
      <c r="C149" s="318" t="s">
        <v>1170</v>
      </c>
      <c r="D149" s="318" t="s">
        <v>1171</v>
      </c>
      <c r="E149" s="20" t="s">
        <v>238</v>
      </c>
      <c r="F149" s="319">
        <v>1019.0410000000001</v>
      </c>
      <c r="G149" s="41"/>
      <c r="H149" s="47"/>
    </row>
    <row r="150" s="2" customFormat="1" ht="16.8" customHeight="1">
      <c r="A150" s="41"/>
      <c r="B150" s="47"/>
      <c r="C150" s="314" t="s">
        <v>603</v>
      </c>
      <c r="D150" s="315" t="s">
        <v>604</v>
      </c>
      <c r="E150" s="316" t="s">
        <v>21</v>
      </c>
      <c r="F150" s="317">
        <v>58.015999999999998</v>
      </c>
      <c r="G150" s="41"/>
      <c r="H150" s="47"/>
    </row>
    <row r="151" s="2" customFormat="1" ht="16.8" customHeight="1">
      <c r="A151" s="41"/>
      <c r="B151" s="47"/>
      <c r="C151" s="318" t="s">
        <v>21</v>
      </c>
      <c r="D151" s="318" t="s">
        <v>1179</v>
      </c>
      <c r="E151" s="20" t="s">
        <v>21</v>
      </c>
      <c r="F151" s="319">
        <v>0</v>
      </c>
      <c r="G151" s="41"/>
      <c r="H151" s="47"/>
    </row>
    <row r="152" s="2" customFormat="1" ht="16.8" customHeight="1">
      <c r="A152" s="41"/>
      <c r="B152" s="47"/>
      <c r="C152" s="318" t="s">
        <v>21</v>
      </c>
      <c r="D152" s="318" t="s">
        <v>1137</v>
      </c>
      <c r="E152" s="20" t="s">
        <v>21</v>
      </c>
      <c r="F152" s="319">
        <v>0</v>
      </c>
      <c r="G152" s="41"/>
      <c r="H152" s="47"/>
    </row>
    <row r="153" s="2" customFormat="1" ht="16.8" customHeight="1">
      <c r="A153" s="41"/>
      <c r="B153" s="47"/>
      <c r="C153" s="318" t="s">
        <v>21</v>
      </c>
      <c r="D153" s="318" t="s">
        <v>1180</v>
      </c>
      <c r="E153" s="20" t="s">
        <v>21</v>
      </c>
      <c r="F153" s="319">
        <v>14.504</v>
      </c>
      <c r="G153" s="41"/>
      <c r="H153" s="47"/>
    </row>
    <row r="154" s="2" customFormat="1" ht="16.8" customHeight="1">
      <c r="A154" s="41"/>
      <c r="B154" s="47"/>
      <c r="C154" s="318" t="s">
        <v>21</v>
      </c>
      <c r="D154" s="318" t="s">
        <v>1147</v>
      </c>
      <c r="E154" s="20" t="s">
        <v>21</v>
      </c>
      <c r="F154" s="319">
        <v>0</v>
      </c>
      <c r="G154" s="41"/>
      <c r="H154" s="47"/>
    </row>
    <row r="155" s="2" customFormat="1" ht="16.8" customHeight="1">
      <c r="A155" s="41"/>
      <c r="B155" s="47"/>
      <c r="C155" s="318" t="s">
        <v>21</v>
      </c>
      <c r="D155" s="318" t="s">
        <v>1180</v>
      </c>
      <c r="E155" s="20" t="s">
        <v>21</v>
      </c>
      <c r="F155" s="319">
        <v>14.504</v>
      </c>
      <c r="G155" s="41"/>
      <c r="H155" s="47"/>
    </row>
    <row r="156" s="2" customFormat="1" ht="16.8" customHeight="1">
      <c r="A156" s="41"/>
      <c r="B156" s="47"/>
      <c r="C156" s="318" t="s">
        <v>21</v>
      </c>
      <c r="D156" s="318" t="s">
        <v>1157</v>
      </c>
      <c r="E156" s="20" t="s">
        <v>21</v>
      </c>
      <c r="F156" s="319">
        <v>0</v>
      </c>
      <c r="G156" s="41"/>
      <c r="H156" s="47"/>
    </row>
    <row r="157" s="2" customFormat="1" ht="16.8" customHeight="1">
      <c r="A157" s="41"/>
      <c r="B157" s="47"/>
      <c r="C157" s="318" t="s">
        <v>21</v>
      </c>
      <c r="D157" s="318" t="s">
        <v>1180</v>
      </c>
      <c r="E157" s="20" t="s">
        <v>21</v>
      </c>
      <c r="F157" s="319">
        <v>14.504</v>
      </c>
      <c r="G157" s="41"/>
      <c r="H157" s="47"/>
    </row>
    <row r="158" s="2" customFormat="1" ht="16.8" customHeight="1">
      <c r="A158" s="41"/>
      <c r="B158" s="47"/>
      <c r="C158" s="318" t="s">
        <v>21</v>
      </c>
      <c r="D158" s="318" t="s">
        <v>1159</v>
      </c>
      <c r="E158" s="20" t="s">
        <v>21</v>
      </c>
      <c r="F158" s="319">
        <v>0</v>
      </c>
      <c r="G158" s="41"/>
      <c r="H158" s="47"/>
    </row>
    <row r="159" s="2" customFormat="1" ht="16.8" customHeight="1">
      <c r="A159" s="41"/>
      <c r="B159" s="47"/>
      <c r="C159" s="318" t="s">
        <v>21</v>
      </c>
      <c r="D159" s="318" t="s">
        <v>1180</v>
      </c>
      <c r="E159" s="20" t="s">
        <v>21</v>
      </c>
      <c r="F159" s="319">
        <v>14.504</v>
      </c>
      <c r="G159" s="41"/>
      <c r="H159" s="47"/>
    </row>
    <row r="160" s="2" customFormat="1" ht="16.8" customHeight="1">
      <c r="A160" s="41"/>
      <c r="B160" s="47"/>
      <c r="C160" s="318" t="s">
        <v>603</v>
      </c>
      <c r="D160" s="318" t="s">
        <v>725</v>
      </c>
      <c r="E160" s="20" t="s">
        <v>21</v>
      </c>
      <c r="F160" s="319">
        <v>58.015999999999998</v>
      </c>
      <c r="G160" s="41"/>
      <c r="H160" s="47"/>
    </row>
    <row r="161" s="2" customFormat="1" ht="16.8" customHeight="1">
      <c r="A161" s="41"/>
      <c r="B161" s="47"/>
      <c r="C161" s="320" t="s">
        <v>5937</v>
      </c>
      <c r="D161" s="41"/>
      <c r="E161" s="41"/>
      <c r="F161" s="41"/>
      <c r="G161" s="41"/>
      <c r="H161" s="47"/>
    </row>
    <row r="162" s="2" customFormat="1">
      <c r="A162" s="41"/>
      <c r="B162" s="47"/>
      <c r="C162" s="318" t="s">
        <v>1175</v>
      </c>
      <c r="D162" s="318" t="s">
        <v>5954</v>
      </c>
      <c r="E162" s="20" t="s">
        <v>238</v>
      </c>
      <c r="F162" s="319">
        <v>258.26799999999997</v>
      </c>
      <c r="G162" s="41"/>
      <c r="H162" s="47"/>
    </row>
    <row r="163" s="2" customFormat="1">
      <c r="A163" s="41"/>
      <c r="B163" s="47"/>
      <c r="C163" s="318" t="s">
        <v>1207</v>
      </c>
      <c r="D163" s="318" t="s">
        <v>5953</v>
      </c>
      <c r="E163" s="20" t="s">
        <v>238</v>
      </c>
      <c r="F163" s="319">
        <v>1318.24</v>
      </c>
      <c r="G163" s="41"/>
      <c r="H163" s="47"/>
    </row>
    <row r="164" s="2" customFormat="1">
      <c r="A164" s="41"/>
      <c r="B164" s="47"/>
      <c r="C164" s="318" t="s">
        <v>1255</v>
      </c>
      <c r="D164" s="318" t="s">
        <v>5948</v>
      </c>
      <c r="E164" s="20" t="s">
        <v>238</v>
      </c>
      <c r="F164" s="319">
        <v>703.50999999999999</v>
      </c>
      <c r="G164" s="41"/>
      <c r="H164" s="47"/>
    </row>
    <row r="165" s="2" customFormat="1" ht="16.8" customHeight="1">
      <c r="A165" s="41"/>
      <c r="B165" s="47"/>
      <c r="C165" s="318" t="s">
        <v>1184</v>
      </c>
      <c r="D165" s="318" t="s">
        <v>1185</v>
      </c>
      <c r="E165" s="20" t="s">
        <v>238</v>
      </c>
      <c r="F165" s="319">
        <v>263.43299999999999</v>
      </c>
      <c r="G165" s="41"/>
      <c r="H165" s="47"/>
    </row>
    <row r="166" s="2" customFormat="1" ht="16.8" customHeight="1">
      <c r="A166" s="41"/>
      <c r="B166" s="47"/>
      <c r="C166" s="314" t="s">
        <v>607</v>
      </c>
      <c r="D166" s="315" t="s">
        <v>608</v>
      </c>
      <c r="E166" s="316" t="s">
        <v>21</v>
      </c>
      <c r="F166" s="317">
        <v>12.544000000000001</v>
      </c>
      <c r="G166" s="41"/>
      <c r="H166" s="47"/>
    </row>
    <row r="167" s="2" customFormat="1" ht="16.8" customHeight="1">
      <c r="A167" s="41"/>
      <c r="B167" s="47"/>
      <c r="C167" s="318" t="s">
        <v>21</v>
      </c>
      <c r="D167" s="318" t="s">
        <v>1160</v>
      </c>
      <c r="E167" s="20" t="s">
        <v>21</v>
      </c>
      <c r="F167" s="319">
        <v>0</v>
      </c>
      <c r="G167" s="41"/>
      <c r="H167" s="47"/>
    </row>
    <row r="168" s="2" customFormat="1" ht="16.8" customHeight="1">
      <c r="A168" s="41"/>
      <c r="B168" s="47"/>
      <c r="C168" s="318" t="s">
        <v>21</v>
      </c>
      <c r="D168" s="318" t="s">
        <v>1161</v>
      </c>
      <c r="E168" s="20" t="s">
        <v>21</v>
      </c>
      <c r="F168" s="319">
        <v>12.544000000000001</v>
      </c>
      <c r="G168" s="41"/>
      <c r="H168" s="47"/>
    </row>
    <row r="169" s="2" customFormat="1" ht="16.8" customHeight="1">
      <c r="A169" s="41"/>
      <c r="B169" s="47"/>
      <c r="C169" s="318" t="s">
        <v>607</v>
      </c>
      <c r="D169" s="318" t="s">
        <v>725</v>
      </c>
      <c r="E169" s="20" t="s">
        <v>21</v>
      </c>
      <c r="F169" s="319">
        <v>12.544000000000001</v>
      </c>
      <c r="G169" s="41"/>
      <c r="H169" s="47"/>
    </row>
    <row r="170" s="2" customFormat="1" ht="16.8" customHeight="1">
      <c r="A170" s="41"/>
      <c r="B170" s="47"/>
      <c r="C170" s="320" t="s">
        <v>5937</v>
      </c>
      <c r="D170" s="41"/>
      <c r="E170" s="41"/>
      <c r="F170" s="41"/>
      <c r="G170" s="41"/>
      <c r="H170" s="47"/>
    </row>
    <row r="171" s="2" customFormat="1">
      <c r="A171" s="41"/>
      <c r="B171" s="47"/>
      <c r="C171" s="318" t="s">
        <v>1132</v>
      </c>
      <c r="D171" s="318" t="s">
        <v>5952</v>
      </c>
      <c r="E171" s="20" t="s">
        <v>238</v>
      </c>
      <c r="F171" s="319">
        <v>1059.972</v>
      </c>
      <c r="G171" s="41"/>
      <c r="H171" s="47"/>
    </row>
    <row r="172" s="2" customFormat="1">
      <c r="A172" s="41"/>
      <c r="B172" s="47"/>
      <c r="C172" s="318" t="s">
        <v>1207</v>
      </c>
      <c r="D172" s="318" t="s">
        <v>5953</v>
      </c>
      <c r="E172" s="20" t="s">
        <v>238</v>
      </c>
      <c r="F172" s="319">
        <v>1318.24</v>
      </c>
      <c r="G172" s="41"/>
      <c r="H172" s="47"/>
    </row>
    <row r="173" s="2" customFormat="1" ht="16.8" customHeight="1">
      <c r="A173" s="41"/>
      <c r="B173" s="47"/>
      <c r="C173" s="318" t="s">
        <v>1250</v>
      </c>
      <c r="D173" s="318" t="s">
        <v>5955</v>
      </c>
      <c r="E173" s="20" t="s">
        <v>238</v>
      </c>
      <c r="F173" s="319">
        <v>118.554</v>
      </c>
      <c r="G173" s="41"/>
      <c r="H173" s="47"/>
    </row>
    <row r="174" s="2" customFormat="1" ht="16.8" customHeight="1">
      <c r="A174" s="41"/>
      <c r="B174" s="47"/>
      <c r="C174" s="318" t="s">
        <v>1165</v>
      </c>
      <c r="D174" s="318" t="s">
        <v>1166</v>
      </c>
      <c r="E174" s="20" t="s">
        <v>238</v>
      </c>
      <c r="F174" s="319">
        <v>62.130000000000003</v>
      </c>
      <c r="G174" s="41"/>
      <c r="H174" s="47"/>
    </row>
    <row r="175" s="2" customFormat="1" ht="16.8" customHeight="1">
      <c r="A175" s="41"/>
      <c r="B175" s="47"/>
      <c r="C175" s="314" t="s">
        <v>610</v>
      </c>
      <c r="D175" s="315" t="s">
        <v>611</v>
      </c>
      <c r="E175" s="316" t="s">
        <v>21</v>
      </c>
      <c r="F175" s="317">
        <v>48.368000000000002</v>
      </c>
      <c r="G175" s="41"/>
      <c r="H175" s="47"/>
    </row>
    <row r="176" s="2" customFormat="1" ht="16.8" customHeight="1">
      <c r="A176" s="41"/>
      <c r="B176" s="47"/>
      <c r="C176" s="318" t="s">
        <v>21</v>
      </c>
      <c r="D176" s="318" t="s">
        <v>1162</v>
      </c>
      <c r="E176" s="20" t="s">
        <v>21</v>
      </c>
      <c r="F176" s="319">
        <v>0</v>
      </c>
      <c r="G176" s="41"/>
      <c r="H176" s="47"/>
    </row>
    <row r="177" s="2" customFormat="1" ht="16.8" customHeight="1">
      <c r="A177" s="41"/>
      <c r="B177" s="47"/>
      <c r="C177" s="318" t="s">
        <v>21</v>
      </c>
      <c r="D177" s="318" t="s">
        <v>1163</v>
      </c>
      <c r="E177" s="20" t="s">
        <v>21</v>
      </c>
      <c r="F177" s="319">
        <v>48.368000000000002</v>
      </c>
      <c r="G177" s="41"/>
      <c r="H177" s="47"/>
    </row>
    <row r="178" s="2" customFormat="1" ht="16.8" customHeight="1">
      <c r="A178" s="41"/>
      <c r="B178" s="47"/>
      <c r="C178" s="318" t="s">
        <v>610</v>
      </c>
      <c r="D178" s="318" t="s">
        <v>725</v>
      </c>
      <c r="E178" s="20" t="s">
        <v>21</v>
      </c>
      <c r="F178" s="319">
        <v>48.368000000000002</v>
      </c>
      <c r="G178" s="41"/>
      <c r="H178" s="47"/>
    </row>
    <row r="179" s="2" customFormat="1" ht="16.8" customHeight="1">
      <c r="A179" s="41"/>
      <c r="B179" s="47"/>
      <c r="C179" s="320" t="s">
        <v>5937</v>
      </c>
      <c r="D179" s="41"/>
      <c r="E179" s="41"/>
      <c r="F179" s="41"/>
      <c r="G179" s="41"/>
      <c r="H179" s="47"/>
    </row>
    <row r="180" s="2" customFormat="1">
      <c r="A180" s="41"/>
      <c r="B180" s="47"/>
      <c r="C180" s="318" t="s">
        <v>1132</v>
      </c>
      <c r="D180" s="318" t="s">
        <v>5952</v>
      </c>
      <c r="E180" s="20" t="s">
        <v>238</v>
      </c>
      <c r="F180" s="319">
        <v>1059.972</v>
      </c>
      <c r="G180" s="41"/>
      <c r="H180" s="47"/>
    </row>
    <row r="181" s="2" customFormat="1">
      <c r="A181" s="41"/>
      <c r="B181" s="47"/>
      <c r="C181" s="318" t="s">
        <v>1207</v>
      </c>
      <c r="D181" s="318" t="s">
        <v>5953</v>
      </c>
      <c r="E181" s="20" t="s">
        <v>238</v>
      </c>
      <c r="F181" s="319">
        <v>1318.24</v>
      </c>
      <c r="G181" s="41"/>
      <c r="H181" s="47"/>
    </row>
    <row r="182" s="2" customFormat="1" ht="16.8" customHeight="1">
      <c r="A182" s="41"/>
      <c r="B182" s="47"/>
      <c r="C182" s="318" t="s">
        <v>1250</v>
      </c>
      <c r="D182" s="318" t="s">
        <v>5955</v>
      </c>
      <c r="E182" s="20" t="s">
        <v>238</v>
      </c>
      <c r="F182" s="319">
        <v>118.554</v>
      </c>
      <c r="G182" s="41"/>
      <c r="H182" s="47"/>
    </row>
    <row r="183" s="2" customFormat="1" ht="16.8" customHeight="1">
      <c r="A183" s="41"/>
      <c r="B183" s="47"/>
      <c r="C183" s="318" t="s">
        <v>1165</v>
      </c>
      <c r="D183" s="318" t="s">
        <v>1166</v>
      </c>
      <c r="E183" s="20" t="s">
        <v>238</v>
      </c>
      <c r="F183" s="319">
        <v>62.130000000000003</v>
      </c>
      <c r="G183" s="41"/>
      <c r="H183" s="47"/>
    </row>
    <row r="184" s="2" customFormat="1" ht="16.8" customHeight="1">
      <c r="A184" s="41"/>
      <c r="B184" s="47"/>
      <c r="C184" s="314" t="s">
        <v>613</v>
      </c>
      <c r="D184" s="315" t="s">
        <v>614</v>
      </c>
      <c r="E184" s="316" t="s">
        <v>21</v>
      </c>
      <c r="F184" s="317">
        <v>200.25200000000001</v>
      </c>
      <c r="G184" s="41"/>
      <c r="H184" s="47"/>
    </row>
    <row r="185" s="2" customFormat="1" ht="16.8" customHeight="1">
      <c r="A185" s="41"/>
      <c r="B185" s="47"/>
      <c r="C185" s="318" t="s">
        <v>21</v>
      </c>
      <c r="D185" s="318" t="s">
        <v>1181</v>
      </c>
      <c r="E185" s="20" t="s">
        <v>21</v>
      </c>
      <c r="F185" s="319">
        <v>0</v>
      </c>
      <c r="G185" s="41"/>
      <c r="H185" s="47"/>
    </row>
    <row r="186" s="2" customFormat="1" ht="16.8" customHeight="1">
      <c r="A186" s="41"/>
      <c r="B186" s="47"/>
      <c r="C186" s="318" t="s">
        <v>21</v>
      </c>
      <c r="D186" s="318" t="s">
        <v>1182</v>
      </c>
      <c r="E186" s="20" t="s">
        <v>21</v>
      </c>
      <c r="F186" s="319">
        <v>200.25200000000001</v>
      </c>
      <c r="G186" s="41"/>
      <c r="H186" s="47"/>
    </row>
    <row r="187" s="2" customFormat="1" ht="16.8" customHeight="1">
      <c r="A187" s="41"/>
      <c r="B187" s="47"/>
      <c r="C187" s="318" t="s">
        <v>613</v>
      </c>
      <c r="D187" s="318" t="s">
        <v>725</v>
      </c>
      <c r="E187" s="20" t="s">
        <v>21</v>
      </c>
      <c r="F187" s="319">
        <v>200.25200000000001</v>
      </c>
      <c r="G187" s="41"/>
      <c r="H187" s="47"/>
    </row>
    <row r="188" s="2" customFormat="1" ht="16.8" customHeight="1">
      <c r="A188" s="41"/>
      <c r="B188" s="47"/>
      <c r="C188" s="320" t="s">
        <v>5937</v>
      </c>
      <c r="D188" s="41"/>
      <c r="E188" s="41"/>
      <c r="F188" s="41"/>
      <c r="G188" s="41"/>
      <c r="H188" s="47"/>
    </row>
    <row r="189" s="2" customFormat="1">
      <c r="A189" s="41"/>
      <c r="B189" s="47"/>
      <c r="C189" s="318" t="s">
        <v>1175</v>
      </c>
      <c r="D189" s="318" t="s">
        <v>5954</v>
      </c>
      <c r="E189" s="20" t="s">
        <v>238</v>
      </c>
      <c r="F189" s="319">
        <v>258.26799999999997</v>
      </c>
      <c r="G189" s="41"/>
      <c r="H189" s="47"/>
    </row>
    <row r="190" s="2" customFormat="1">
      <c r="A190" s="41"/>
      <c r="B190" s="47"/>
      <c r="C190" s="318" t="s">
        <v>1207</v>
      </c>
      <c r="D190" s="318" t="s">
        <v>5953</v>
      </c>
      <c r="E190" s="20" t="s">
        <v>238</v>
      </c>
      <c r="F190" s="319">
        <v>1318.24</v>
      </c>
      <c r="G190" s="41"/>
      <c r="H190" s="47"/>
    </row>
    <row r="191" s="2" customFormat="1">
      <c r="A191" s="41"/>
      <c r="B191" s="47"/>
      <c r="C191" s="318" t="s">
        <v>1255</v>
      </c>
      <c r="D191" s="318" t="s">
        <v>5948</v>
      </c>
      <c r="E191" s="20" t="s">
        <v>238</v>
      </c>
      <c r="F191" s="319">
        <v>703.50999999999999</v>
      </c>
      <c r="G191" s="41"/>
      <c r="H191" s="47"/>
    </row>
    <row r="192" s="2" customFormat="1" ht="16.8" customHeight="1">
      <c r="A192" s="41"/>
      <c r="B192" s="47"/>
      <c r="C192" s="318" t="s">
        <v>1184</v>
      </c>
      <c r="D192" s="318" t="s">
        <v>1185</v>
      </c>
      <c r="E192" s="20" t="s">
        <v>238</v>
      </c>
      <c r="F192" s="319">
        <v>263.43299999999999</v>
      </c>
      <c r="G192" s="41"/>
      <c r="H192" s="47"/>
    </row>
    <row r="193" s="2" customFormat="1" ht="16.8" customHeight="1">
      <c r="A193" s="41"/>
      <c r="B193" s="47"/>
      <c r="C193" s="314" t="s">
        <v>616</v>
      </c>
      <c r="D193" s="315" t="s">
        <v>617</v>
      </c>
      <c r="E193" s="316" t="s">
        <v>21</v>
      </c>
      <c r="F193" s="317">
        <v>2023.0060000000001</v>
      </c>
      <c r="G193" s="41"/>
      <c r="H193" s="47"/>
    </row>
    <row r="194" s="2" customFormat="1" ht="16.8" customHeight="1">
      <c r="A194" s="41"/>
      <c r="B194" s="47"/>
      <c r="C194" s="318" t="s">
        <v>21</v>
      </c>
      <c r="D194" s="318" t="s">
        <v>1014</v>
      </c>
      <c r="E194" s="20" t="s">
        <v>21</v>
      </c>
      <c r="F194" s="319">
        <v>0</v>
      </c>
      <c r="G194" s="41"/>
      <c r="H194" s="47"/>
    </row>
    <row r="195" s="2" customFormat="1" ht="16.8" customHeight="1">
      <c r="A195" s="41"/>
      <c r="B195" s="47"/>
      <c r="C195" s="318" t="s">
        <v>21</v>
      </c>
      <c r="D195" s="318" t="s">
        <v>1015</v>
      </c>
      <c r="E195" s="20" t="s">
        <v>21</v>
      </c>
      <c r="F195" s="319">
        <v>0</v>
      </c>
      <c r="G195" s="41"/>
      <c r="H195" s="47"/>
    </row>
    <row r="196" s="2" customFormat="1" ht="16.8" customHeight="1">
      <c r="A196" s="41"/>
      <c r="B196" s="47"/>
      <c r="C196" s="318" t="s">
        <v>21</v>
      </c>
      <c r="D196" s="318" t="s">
        <v>708</v>
      </c>
      <c r="E196" s="20" t="s">
        <v>21</v>
      </c>
      <c r="F196" s="319">
        <v>0</v>
      </c>
      <c r="G196" s="41"/>
      <c r="H196" s="47"/>
    </row>
    <row r="197" s="2" customFormat="1" ht="16.8" customHeight="1">
      <c r="A197" s="41"/>
      <c r="B197" s="47"/>
      <c r="C197" s="318" t="s">
        <v>21</v>
      </c>
      <c r="D197" s="318" t="s">
        <v>919</v>
      </c>
      <c r="E197" s="20" t="s">
        <v>21</v>
      </c>
      <c r="F197" s="319">
        <v>0</v>
      </c>
      <c r="G197" s="41"/>
      <c r="H197" s="47"/>
    </row>
    <row r="198" s="2" customFormat="1" ht="16.8" customHeight="1">
      <c r="A198" s="41"/>
      <c r="B198" s="47"/>
      <c r="C198" s="318" t="s">
        <v>21</v>
      </c>
      <c r="D198" s="318" t="s">
        <v>1016</v>
      </c>
      <c r="E198" s="20" t="s">
        <v>21</v>
      </c>
      <c r="F198" s="319">
        <v>8.8249999999999993</v>
      </c>
      <c r="G198" s="41"/>
      <c r="H198" s="47"/>
    </row>
    <row r="199" s="2" customFormat="1" ht="16.8" customHeight="1">
      <c r="A199" s="41"/>
      <c r="B199" s="47"/>
      <c r="C199" s="318" t="s">
        <v>21</v>
      </c>
      <c r="D199" s="318" t="s">
        <v>925</v>
      </c>
      <c r="E199" s="20" t="s">
        <v>21</v>
      </c>
      <c r="F199" s="319">
        <v>0</v>
      </c>
      <c r="G199" s="41"/>
      <c r="H199" s="47"/>
    </row>
    <row r="200" s="2" customFormat="1" ht="16.8" customHeight="1">
      <c r="A200" s="41"/>
      <c r="B200" s="47"/>
      <c r="C200" s="318" t="s">
        <v>21</v>
      </c>
      <c r="D200" s="318" t="s">
        <v>1017</v>
      </c>
      <c r="E200" s="20" t="s">
        <v>21</v>
      </c>
      <c r="F200" s="319">
        <v>10.335000000000001</v>
      </c>
      <c r="G200" s="41"/>
      <c r="H200" s="47"/>
    </row>
    <row r="201" s="2" customFormat="1" ht="16.8" customHeight="1">
      <c r="A201" s="41"/>
      <c r="B201" s="47"/>
      <c r="C201" s="318" t="s">
        <v>21</v>
      </c>
      <c r="D201" s="318" t="s">
        <v>823</v>
      </c>
      <c r="E201" s="20" t="s">
        <v>21</v>
      </c>
      <c r="F201" s="319">
        <v>0</v>
      </c>
      <c r="G201" s="41"/>
      <c r="H201" s="47"/>
    </row>
    <row r="202" s="2" customFormat="1" ht="16.8" customHeight="1">
      <c r="A202" s="41"/>
      <c r="B202" s="47"/>
      <c r="C202" s="318" t="s">
        <v>21</v>
      </c>
      <c r="D202" s="318" t="s">
        <v>1018</v>
      </c>
      <c r="E202" s="20" t="s">
        <v>21</v>
      </c>
      <c r="F202" s="319">
        <v>3.9750000000000001</v>
      </c>
      <c r="G202" s="41"/>
      <c r="H202" s="47"/>
    </row>
    <row r="203" s="2" customFormat="1" ht="16.8" customHeight="1">
      <c r="A203" s="41"/>
      <c r="B203" s="47"/>
      <c r="C203" s="318" t="s">
        <v>21</v>
      </c>
      <c r="D203" s="318" t="s">
        <v>825</v>
      </c>
      <c r="E203" s="20" t="s">
        <v>21</v>
      </c>
      <c r="F203" s="319">
        <v>0</v>
      </c>
      <c r="G203" s="41"/>
      <c r="H203" s="47"/>
    </row>
    <row r="204" s="2" customFormat="1" ht="16.8" customHeight="1">
      <c r="A204" s="41"/>
      <c r="B204" s="47"/>
      <c r="C204" s="318" t="s">
        <v>21</v>
      </c>
      <c r="D204" s="318" t="s">
        <v>1019</v>
      </c>
      <c r="E204" s="20" t="s">
        <v>21</v>
      </c>
      <c r="F204" s="319">
        <v>2.8220000000000001</v>
      </c>
      <c r="G204" s="41"/>
      <c r="H204" s="47"/>
    </row>
    <row r="205" s="2" customFormat="1" ht="16.8" customHeight="1">
      <c r="A205" s="41"/>
      <c r="B205" s="47"/>
      <c r="C205" s="318" t="s">
        <v>21</v>
      </c>
      <c r="D205" s="318" t="s">
        <v>826</v>
      </c>
      <c r="E205" s="20" t="s">
        <v>21</v>
      </c>
      <c r="F205" s="319">
        <v>0</v>
      </c>
      <c r="G205" s="41"/>
      <c r="H205" s="47"/>
    </row>
    <row r="206" s="2" customFormat="1" ht="16.8" customHeight="1">
      <c r="A206" s="41"/>
      <c r="B206" s="47"/>
      <c r="C206" s="318" t="s">
        <v>21</v>
      </c>
      <c r="D206" s="318" t="s">
        <v>1020</v>
      </c>
      <c r="E206" s="20" t="s">
        <v>21</v>
      </c>
      <c r="F206" s="319">
        <v>4.1470000000000002</v>
      </c>
      <c r="G206" s="41"/>
      <c r="H206" s="47"/>
    </row>
    <row r="207" s="2" customFormat="1" ht="16.8" customHeight="1">
      <c r="A207" s="41"/>
      <c r="B207" s="47"/>
      <c r="C207" s="318" t="s">
        <v>21</v>
      </c>
      <c r="D207" s="318" t="s">
        <v>937</v>
      </c>
      <c r="E207" s="20" t="s">
        <v>21</v>
      </c>
      <c r="F207" s="319">
        <v>0</v>
      </c>
      <c r="G207" s="41"/>
      <c r="H207" s="47"/>
    </row>
    <row r="208" s="2" customFormat="1" ht="16.8" customHeight="1">
      <c r="A208" s="41"/>
      <c r="B208" s="47"/>
      <c r="C208" s="318" t="s">
        <v>21</v>
      </c>
      <c r="D208" s="318" t="s">
        <v>1021</v>
      </c>
      <c r="E208" s="20" t="s">
        <v>21</v>
      </c>
      <c r="F208" s="319">
        <v>16.43</v>
      </c>
      <c r="G208" s="41"/>
      <c r="H208" s="47"/>
    </row>
    <row r="209" s="2" customFormat="1" ht="16.8" customHeight="1">
      <c r="A209" s="41"/>
      <c r="B209" s="47"/>
      <c r="C209" s="318" t="s">
        <v>21</v>
      </c>
      <c r="D209" s="318" t="s">
        <v>943</v>
      </c>
      <c r="E209" s="20" t="s">
        <v>21</v>
      </c>
      <c r="F209" s="319">
        <v>0</v>
      </c>
      <c r="G209" s="41"/>
      <c r="H209" s="47"/>
    </row>
    <row r="210" s="2" customFormat="1" ht="16.8" customHeight="1">
      <c r="A210" s="41"/>
      <c r="B210" s="47"/>
      <c r="C210" s="318" t="s">
        <v>21</v>
      </c>
      <c r="D210" s="318" t="s">
        <v>1018</v>
      </c>
      <c r="E210" s="20" t="s">
        <v>21</v>
      </c>
      <c r="F210" s="319">
        <v>3.9750000000000001</v>
      </c>
      <c r="G210" s="41"/>
      <c r="H210" s="47"/>
    </row>
    <row r="211" s="2" customFormat="1" ht="16.8" customHeight="1">
      <c r="A211" s="41"/>
      <c r="B211" s="47"/>
      <c r="C211" s="318" t="s">
        <v>21</v>
      </c>
      <c r="D211" s="318" t="s">
        <v>946</v>
      </c>
      <c r="E211" s="20" t="s">
        <v>21</v>
      </c>
      <c r="F211" s="319">
        <v>0</v>
      </c>
      <c r="G211" s="41"/>
      <c r="H211" s="47"/>
    </row>
    <row r="212" s="2" customFormat="1" ht="16.8" customHeight="1">
      <c r="A212" s="41"/>
      <c r="B212" s="47"/>
      <c r="C212" s="318" t="s">
        <v>21</v>
      </c>
      <c r="D212" s="318" t="s">
        <v>1022</v>
      </c>
      <c r="E212" s="20" t="s">
        <v>21</v>
      </c>
      <c r="F212" s="319">
        <v>34.185000000000002</v>
      </c>
      <c r="G212" s="41"/>
      <c r="H212" s="47"/>
    </row>
    <row r="213" s="2" customFormat="1" ht="16.8" customHeight="1">
      <c r="A213" s="41"/>
      <c r="B213" s="47"/>
      <c r="C213" s="318" t="s">
        <v>21</v>
      </c>
      <c r="D213" s="318" t="s">
        <v>827</v>
      </c>
      <c r="E213" s="20" t="s">
        <v>21</v>
      </c>
      <c r="F213" s="319">
        <v>0</v>
      </c>
      <c r="G213" s="41"/>
      <c r="H213" s="47"/>
    </row>
    <row r="214" s="2" customFormat="1" ht="16.8" customHeight="1">
      <c r="A214" s="41"/>
      <c r="B214" s="47"/>
      <c r="C214" s="318" t="s">
        <v>21</v>
      </c>
      <c r="D214" s="318" t="s">
        <v>1023</v>
      </c>
      <c r="E214" s="20" t="s">
        <v>21</v>
      </c>
      <c r="F214" s="319">
        <v>136.74000000000001</v>
      </c>
      <c r="G214" s="41"/>
      <c r="H214" s="47"/>
    </row>
    <row r="215" s="2" customFormat="1" ht="16.8" customHeight="1">
      <c r="A215" s="41"/>
      <c r="B215" s="47"/>
      <c r="C215" s="318" t="s">
        <v>21</v>
      </c>
      <c r="D215" s="318" t="s">
        <v>829</v>
      </c>
      <c r="E215" s="20" t="s">
        <v>21</v>
      </c>
      <c r="F215" s="319">
        <v>0</v>
      </c>
      <c r="G215" s="41"/>
      <c r="H215" s="47"/>
    </row>
    <row r="216" s="2" customFormat="1" ht="16.8" customHeight="1">
      <c r="A216" s="41"/>
      <c r="B216" s="47"/>
      <c r="C216" s="318" t="s">
        <v>21</v>
      </c>
      <c r="D216" s="318" t="s">
        <v>1024</v>
      </c>
      <c r="E216" s="20" t="s">
        <v>21</v>
      </c>
      <c r="F216" s="319">
        <v>307.66500000000002</v>
      </c>
      <c r="G216" s="41"/>
      <c r="H216" s="47"/>
    </row>
    <row r="217" s="2" customFormat="1" ht="16.8" customHeight="1">
      <c r="A217" s="41"/>
      <c r="B217" s="47"/>
      <c r="C217" s="318" t="s">
        <v>21</v>
      </c>
      <c r="D217" s="318" t="s">
        <v>726</v>
      </c>
      <c r="E217" s="20" t="s">
        <v>21</v>
      </c>
      <c r="F217" s="319">
        <v>0</v>
      </c>
      <c r="G217" s="41"/>
      <c r="H217" s="47"/>
    </row>
    <row r="218" s="2" customFormat="1" ht="16.8" customHeight="1">
      <c r="A218" s="41"/>
      <c r="B218" s="47"/>
      <c r="C218" s="318" t="s">
        <v>21</v>
      </c>
      <c r="D218" s="318" t="s">
        <v>827</v>
      </c>
      <c r="E218" s="20" t="s">
        <v>21</v>
      </c>
      <c r="F218" s="319">
        <v>0</v>
      </c>
      <c r="G218" s="41"/>
      <c r="H218" s="47"/>
    </row>
    <row r="219" s="2" customFormat="1" ht="16.8" customHeight="1">
      <c r="A219" s="41"/>
      <c r="B219" s="47"/>
      <c r="C219" s="318" t="s">
        <v>21</v>
      </c>
      <c r="D219" s="318" t="s">
        <v>1025</v>
      </c>
      <c r="E219" s="20" t="s">
        <v>21</v>
      </c>
      <c r="F219" s="319">
        <v>546.96000000000004</v>
      </c>
      <c r="G219" s="41"/>
      <c r="H219" s="47"/>
    </row>
    <row r="220" s="2" customFormat="1" ht="16.8" customHeight="1">
      <c r="A220" s="41"/>
      <c r="B220" s="47"/>
      <c r="C220" s="318" t="s">
        <v>21</v>
      </c>
      <c r="D220" s="318" t="s">
        <v>829</v>
      </c>
      <c r="E220" s="20" t="s">
        <v>21</v>
      </c>
      <c r="F220" s="319">
        <v>0</v>
      </c>
      <c r="G220" s="41"/>
      <c r="H220" s="47"/>
    </row>
    <row r="221" s="2" customFormat="1" ht="16.8" customHeight="1">
      <c r="A221" s="41"/>
      <c r="B221" s="47"/>
      <c r="C221" s="318" t="s">
        <v>21</v>
      </c>
      <c r="D221" s="318" t="s">
        <v>1026</v>
      </c>
      <c r="E221" s="20" t="s">
        <v>21</v>
      </c>
      <c r="F221" s="319">
        <v>102.55500000000001</v>
      </c>
      <c r="G221" s="41"/>
      <c r="H221" s="47"/>
    </row>
    <row r="222" s="2" customFormat="1" ht="16.8" customHeight="1">
      <c r="A222" s="41"/>
      <c r="B222" s="47"/>
      <c r="C222" s="318" t="s">
        <v>21</v>
      </c>
      <c r="D222" s="318" t="s">
        <v>833</v>
      </c>
      <c r="E222" s="20" t="s">
        <v>21</v>
      </c>
      <c r="F222" s="319">
        <v>0</v>
      </c>
      <c r="G222" s="41"/>
      <c r="H222" s="47"/>
    </row>
    <row r="223" s="2" customFormat="1" ht="16.8" customHeight="1">
      <c r="A223" s="41"/>
      <c r="B223" s="47"/>
      <c r="C223" s="318" t="s">
        <v>21</v>
      </c>
      <c r="D223" s="318" t="s">
        <v>1027</v>
      </c>
      <c r="E223" s="20" t="s">
        <v>21</v>
      </c>
      <c r="F223" s="319">
        <v>86.019000000000005</v>
      </c>
      <c r="G223" s="41"/>
      <c r="H223" s="47"/>
    </row>
    <row r="224" s="2" customFormat="1" ht="16.8" customHeight="1">
      <c r="A224" s="41"/>
      <c r="B224" s="47"/>
      <c r="C224" s="318" t="s">
        <v>21</v>
      </c>
      <c r="D224" s="318" t="s">
        <v>731</v>
      </c>
      <c r="E224" s="20" t="s">
        <v>21</v>
      </c>
      <c r="F224" s="319">
        <v>0</v>
      </c>
      <c r="G224" s="41"/>
      <c r="H224" s="47"/>
    </row>
    <row r="225" s="2" customFormat="1" ht="16.8" customHeight="1">
      <c r="A225" s="41"/>
      <c r="B225" s="47"/>
      <c r="C225" s="318" t="s">
        <v>21</v>
      </c>
      <c r="D225" s="318" t="s">
        <v>827</v>
      </c>
      <c r="E225" s="20" t="s">
        <v>21</v>
      </c>
      <c r="F225" s="319">
        <v>0</v>
      </c>
      <c r="G225" s="41"/>
      <c r="H225" s="47"/>
    </row>
    <row r="226" s="2" customFormat="1" ht="16.8" customHeight="1">
      <c r="A226" s="41"/>
      <c r="B226" s="47"/>
      <c r="C226" s="318" t="s">
        <v>21</v>
      </c>
      <c r="D226" s="318" t="s">
        <v>1028</v>
      </c>
      <c r="E226" s="20" t="s">
        <v>21</v>
      </c>
      <c r="F226" s="319">
        <v>432.14999999999998</v>
      </c>
      <c r="G226" s="41"/>
      <c r="H226" s="47"/>
    </row>
    <row r="227" s="2" customFormat="1" ht="16.8" customHeight="1">
      <c r="A227" s="41"/>
      <c r="B227" s="47"/>
      <c r="C227" s="318" t="s">
        <v>21</v>
      </c>
      <c r="D227" s="318" t="s">
        <v>833</v>
      </c>
      <c r="E227" s="20" t="s">
        <v>21</v>
      </c>
      <c r="F227" s="319">
        <v>0</v>
      </c>
      <c r="G227" s="41"/>
      <c r="H227" s="47"/>
    </row>
    <row r="228" s="2" customFormat="1" ht="16.8" customHeight="1">
      <c r="A228" s="41"/>
      <c r="B228" s="47"/>
      <c r="C228" s="318" t="s">
        <v>21</v>
      </c>
      <c r="D228" s="318" t="s">
        <v>1029</v>
      </c>
      <c r="E228" s="20" t="s">
        <v>21</v>
      </c>
      <c r="F228" s="319">
        <v>326.22300000000001</v>
      </c>
      <c r="G228" s="41"/>
      <c r="H228" s="47"/>
    </row>
    <row r="229" s="2" customFormat="1" ht="16.8" customHeight="1">
      <c r="A229" s="41"/>
      <c r="B229" s="47"/>
      <c r="C229" s="318" t="s">
        <v>616</v>
      </c>
      <c r="D229" s="318" t="s">
        <v>247</v>
      </c>
      <c r="E229" s="20" t="s">
        <v>21</v>
      </c>
      <c r="F229" s="319">
        <v>2023.0060000000001</v>
      </c>
      <c r="G229" s="41"/>
      <c r="H229" s="47"/>
    </row>
    <row r="230" s="2" customFormat="1" ht="16.8" customHeight="1">
      <c r="A230" s="41"/>
      <c r="B230" s="47"/>
      <c r="C230" s="320" t="s">
        <v>5937</v>
      </c>
      <c r="D230" s="41"/>
      <c r="E230" s="41"/>
      <c r="F230" s="41"/>
      <c r="G230" s="41"/>
      <c r="H230" s="47"/>
    </row>
    <row r="231" s="2" customFormat="1" ht="16.8" customHeight="1">
      <c r="A231" s="41"/>
      <c r="B231" s="47"/>
      <c r="C231" s="318" t="s">
        <v>1010</v>
      </c>
      <c r="D231" s="318" t="s">
        <v>5956</v>
      </c>
      <c r="E231" s="20" t="s">
        <v>238</v>
      </c>
      <c r="F231" s="319">
        <v>2023.0060000000001</v>
      </c>
      <c r="G231" s="41"/>
      <c r="H231" s="47"/>
    </row>
    <row r="232" s="2" customFormat="1" ht="16.8" customHeight="1">
      <c r="A232" s="41"/>
      <c r="B232" s="47"/>
      <c r="C232" s="318" t="s">
        <v>563</v>
      </c>
      <c r="D232" s="318" t="s">
        <v>5945</v>
      </c>
      <c r="E232" s="20" t="s">
        <v>238</v>
      </c>
      <c r="F232" s="319">
        <v>2116.1759999999999</v>
      </c>
      <c r="G232" s="41"/>
      <c r="H232" s="47"/>
    </row>
    <row r="233" s="2" customFormat="1" ht="16.8" customHeight="1">
      <c r="A233" s="41"/>
      <c r="B233" s="47"/>
      <c r="C233" s="318" t="s">
        <v>1745</v>
      </c>
      <c r="D233" s="318" t="s">
        <v>1746</v>
      </c>
      <c r="E233" s="20" t="s">
        <v>238</v>
      </c>
      <c r="F233" s="319">
        <v>2124.1559999999999</v>
      </c>
      <c r="G233" s="41"/>
      <c r="H233" s="47"/>
    </row>
    <row r="234" s="2" customFormat="1" ht="16.8" customHeight="1">
      <c r="A234" s="41"/>
      <c r="B234" s="47"/>
      <c r="C234" s="314" t="s">
        <v>619</v>
      </c>
      <c r="D234" s="315" t="s">
        <v>620</v>
      </c>
      <c r="E234" s="316" t="s">
        <v>21</v>
      </c>
      <c r="F234" s="317">
        <v>5577.098</v>
      </c>
      <c r="G234" s="41"/>
      <c r="H234" s="47"/>
    </row>
    <row r="235" s="2" customFormat="1" ht="16.8" customHeight="1">
      <c r="A235" s="41"/>
      <c r="B235" s="47"/>
      <c r="C235" s="318" t="s">
        <v>21</v>
      </c>
      <c r="D235" s="318" t="s">
        <v>2578</v>
      </c>
      <c r="E235" s="20" t="s">
        <v>21</v>
      </c>
      <c r="F235" s="319">
        <v>0</v>
      </c>
      <c r="G235" s="41"/>
      <c r="H235" s="47"/>
    </row>
    <row r="236" s="2" customFormat="1" ht="16.8" customHeight="1">
      <c r="A236" s="41"/>
      <c r="B236" s="47"/>
      <c r="C236" s="318" t="s">
        <v>21</v>
      </c>
      <c r="D236" s="318" t="s">
        <v>775</v>
      </c>
      <c r="E236" s="20" t="s">
        <v>21</v>
      </c>
      <c r="F236" s="319">
        <v>0</v>
      </c>
      <c r="G236" s="41"/>
      <c r="H236" s="47"/>
    </row>
    <row r="237" s="2" customFormat="1" ht="16.8" customHeight="1">
      <c r="A237" s="41"/>
      <c r="B237" s="47"/>
      <c r="C237" s="318" t="s">
        <v>21</v>
      </c>
      <c r="D237" s="318" t="s">
        <v>2631</v>
      </c>
      <c r="E237" s="20" t="s">
        <v>21</v>
      </c>
      <c r="F237" s="319">
        <v>28.648</v>
      </c>
      <c r="G237" s="41"/>
      <c r="H237" s="47"/>
    </row>
    <row r="238" s="2" customFormat="1" ht="16.8" customHeight="1">
      <c r="A238" s="41"/>
      <c r="B238" s="47"/>
      <c r="C238" s="318" t="s">
        <v>21</v>
      </c>
      <c r="D238" s="318" t="s">
        <v>2632</v>
      </c>
      <c r="E238" s="20" t="s">
        <v>21</v>
      </c>
      <c r="F238" s="319">
        <v>11.34</v>
      </c>
      <c r="G238" s="41"/>
      <c r="H238" s="47"/>
    </row>
    <row r="239" s="2" customFormat="1" ht="16.8" customHeight="1">
      <c r="A239" s="41"/>
      <c r="B239" s="47"/>
      <c r="C239" s="318" t="s">
        <v>21</v>
      </c>
      <c r="D239" s="318" t="s">
        <v>2633</v>
      </c>
      <c r="E239" s="20" t="s">
        <v>21</v>
      </c>
      <c r="F239" s="319">
        <v>37.421999999999997</v>
      </c>
      <c r="G239" s="41"/>
      <c r="H239" s="47"/>
    </row>
    <row r="240" s="2" customFormat="1" ht="16.8" customHeight="1">
      <c r="A240" s="41"/>
      <c r="B240" s="47"/>
      <c r="C240" s="318" t="s">
        <v>21</v>
      </c>
      <c r="D240" s="318" t="s">
        <v>2634</v>
      </c>
      <c r="E240" s="20" t="s">
        <v>21</v>
      </c>
      <c r="F240" s="319">
        <v>9.0719999999999992</v>
      </c>
      <c r="G240" s="41"/>
      <c r="H240" s="47"/>
    </row>
    <row r="241" s="2" customFormat="1" ht="16.8" customHeight="1">
      <c r="A241" s="41"/>
      <c r="B241" s="47"/>
      <c r="C241" s="318" t="s">
        <v>21</v>
      </c>
      <c r="D241" s="318" t="s">
        <v>917</v>
      </c>
      <c r="E241" s="20" t="s">
        <v>21</v>
      </c>
      <c r="F241" s="319">
        <v>0</v>
      </c>
      <c r="G241" s="41"/>
      <c r="H241" s="47"/>
    </row>
    <row r="242" s="2" customFormat="1" ht="16.8" customHeight="1">
      <c r="A242" s="41"/>
      <c r="B242" s="47"/>
      <c r="C242" s="318" t="s">
        <v>21</v>
      </c>
      <c r="D242" s="318" t="s">
        <v>918</v>
      </c>
      <c r="E242" s="20" t="s">
        <v>21</v>
      </c>
      <c r="F242" s="319">
        <v>32.759999999999998</v>
      </c>
      <c r="G242" s="41"/>
      <c r="H242" s="47"/>
    </row>
    <row r="243" s="2" customFormat="1" ht="16.8" customHeight="1">
      <c r="A243" s="41"/>
      <c r="B243" s="47"/>
      <c r="C243" s="318" t="s">
        <v>21</v>
      </c>
      <c r="D243" s="318" t="s">
        <v>708</v>
      </c>
      <c r="E243" s="20" t="s">
        <v>21</v>
      </c>
      <c r="F243" s="319">
        <v>0</v>
      </c>
      <c r="G243" s="41"/>
      <c r="H243" s="47"/>
    </row>
    <row r="244" s="2" customFormat="1" ht="16.8" customHeight="1">
      <c r="A244" s="41"/>
      <c r="B244" s="47"/>
      <c r="C244" s="318" t="s">
        <v>21</v>
      </c>
      <c r="D244" s="318" t="s">
        <v>919</v>
      </c>
      <c r="E244" s="20" t="s">
        <v>21</v>
      </c>
      <c r="F244" s="319">
        <v>0</v>
      </c>
      <c r="G244" s="41"/>
      <c r="H244" s="47"/>
    </row>
    <row r="245" s="2" customFormat="1" ht="16.8" customHeight="1">
      <c r="A245" s="41"/>
      <c r="B245" s="47"/>
      <c r="C245" s="318" t="s">
        <v>21</v>
      </c>
      <c r="D245" s="318" t="s">
        <v>920</v>
      </c>
      <c r="E245" s="20" t="s">
        <v>21</v>
      </c>
      <c r="F245" s="319">
        <v>73.272999999999996</v>
      </c>
      <c r="G245" s="41"/>
      <c r="H245" s="47"/>
    </row>
    <row r="246" s="2" customFormat="1" ht="16.8" customHeight="1">
      <c r="A246" s="41"/>
      <c r="B246" s="47"/>
      <c r="C246" s="318" t="s">
        <v>21</v>
      </c>
      <c r="D246" s="318" t="s">
        <v>2635</v>
      </c>
      <c r="E246" s="20" t="s">
        <v>21</v>
      </c>
      <c r="F246" s="319">
        <v>-3.6800000000000002</v>
      </c>
      <c r="G246" s="41"/>
      <c r="H246" s="47"/>
    </row>
    <row r="247" s="2" customFormat="1" ht="16.8" customHeight="1">
      <c r="A247" s="41"/>
      <c r="B247" s="47"/>
      <c r="C247" s="318" t="s">
        <v>21</v>
      </c>
      <c r="D247" s="318" t="s">
        <v>925</v>
      </c>
      <c r="E247" s="20" t="s">
        <v>21</v>
      </c>
      <c r="F247" s="319">
        <v>0</v>
      </c>
      <c r="G247" s="41"/>
      <c r="H247" s="47"/>
    </row>
    <row r="248" s="2" customFormat="1" ht="16.8" customHeight="1">
      <c r="A248" s="41"/>
      <c r="B248" s="47"/>
      <c r="C248" s="318" t="s">
        <v>21</v>
      </c>
      <c r="D248" s="318" t="s">
        <v>926</v>
      </c>
      <c r="E248" s="20" t="s">
        <v>21</v>
      </c>
      <c r="F248" s="319">
        <v>64.129999999999995</v>
      </c>
      <c r="G248" s="41"/>
      <c r="H248" s="47"/>
    </row>
    <row r="249" s="2" customFormat="1" ht="16.8" customHeight="1">
      <c r="A249" s="41"/>
      <c r="B249" s="47"/>
      <c r="C249" s="318" t="s">
        <v>21</v>
      </c>
      <c r="D249" s="318" t="s">
        <v>2636</v>
      </c>
      <c r="E249" s="20" t="s">
        <v>21</v>
      </c>
      <c r="F249" s="319">
        <v>-0.90000000000000002</v>
      </c>
      <c r="G249" s="41"/>
      <c r="H249" s="47"/>
    </row>
    <row r="250" s="2" customFormat="1" ht="16.8" customHeight="1">
      <c r="A250" s="41"/>
      <c r="B250" s="47"/>
      <c r="C250" s="318" t="s">
        <v>21</v>
      </c>
      <c r="D250" s="318" t="s">
        <v>928</v>
      </c>
      <c r="E250" s="20" t="s">
        <v>21</v>
      </c>
      <c r="F250" s="319">
        <v>0</v>
      </c>
      <c r="G250" s="41"/>
      <c r="H250" s="47"/>
    </row>
    <row r="251" s="2" customFormat="1" ht="16.8" customHeight="1">
      <c r="A251" s="41"/>
      <c r="B251" s="47"/>
      <c r="C251" s="318" t="s">
        <v>21</v>
      </c>
      <c r="D251" s="318" t="s">
        <v>929</v>
      </c>
      <c r="E251" s="20" t="s">
        <v>21</v>
      </c>
      <c r="F251" s="319">
        <v>36.68</v>
      </c>
      <c r="G251" s="41"/>
      <c r="H251" s="47"/>
    </row>
    <row r="252" s="2" customFormat="1" ht="16.8" customHeight="1">
      <c r="A252" s="41"/>
      <c r="B252" s="47"/>
      <c r="C252" s="318" t="s">
        <v>21</v>
      </c>
      <c r="D252" s="318" t="s">
        <v>826</v>
      </c>
      <c r="E252" s="20" t="s">
        <v>21</v>
      </c>
      <c r="F252" s="319">
        <v>0</v>
      </c>
      <c r="G252" s="41"/>
      <c r="H252" s="47"/>
    </row>
    <row r="253" s="2" customFormat="1" ht="16.8" customHeight="1">
      <c r="A253" s="41"/>
      <c r="B253" s="47"/>
      <c r="C253" s="318" t="s">
        <v>21</v>
      </c>
      <c r="D253" s="318" t="s">
        <v>932</v>
      </c>
      <c r="E253" s="20" t="s">
        <v>21</v>
      </c>
      <c r="F253" s="319">
        <v>28.620000000000001</v>
      </c>
      <c r="G253" s="41"/>
      <c r="H253" s="47"/>
    </row>
    <row r="254" s="2" customFormat="1" ht="16.8" customHeight="1">
      <c r="A254" s="41"/>
      <c r="B254" s="47"/>
      <c r="C254" s="318" t="s">
        <v>21</v>
      </c>
      <c r="D254" s="318" t="s">
        <v>934</v>
      </c>
      <c r="E254" s="20" t="s">
        <v>21</v>
      </c>
      <c r="F254" s="319">
        <v>0</v>
      </c>
      <c r="G254" s="41"/>
      <c r="H254" s="47"/>
    </row>
    <row r="255" s="2" customFormat="1" ht="16.8" customHeight="1">
      <c r="A255" s="41"/>
      <c r="B255" s="47"/>
      <c r="C255" s="318" t="s">
        <v>21</v>
      </c>
      <c r="D255" s="318" t="s">
        <v>935</v>
      </c>
      <c r="E255" s="20" t="s">
        <v>21</v>
      </c>
      <c r="F255" s="319">
        <v>32.859999999999999</v>
      </c>
      <c r="G255" s="41"/>
      <c r="H255" s="47"/>
    </row>
    <row r="256" s="2" customFormat="1" ht="16.8" customHeight="1">
      <c r="A256" s="41"/>
      <c r="B256" s="47"/>
      <c r="C256" s="318" t="s">
        <v>21</v>
      </c>
      <c r="D256" s="318" t="s">
        <v>2636</v>
      </c>
      <c r="E256" s="20" t="s">
        <v>21</v>
      </c>
      <c r="F256" s="319">
        <v>-0.90000000000000002</v>
      </c>
      <c r="G256" s="41"/>
      <c r="H256" s="47"/>
    </row>
    <row r="257" s="2" customFormat="1" ht="16.8" customHeight="1">
      <c r="A257" s="41"/>
      <c r="B257" s="47"/>
      <c r="C257" s="318" t="s">
        <v>21</v>
      </c>
      <c r="D257" s="318" t="s">
        <v>937</v>
      </c>
      <c r="E257" s="20" t="s">
        <v>21</v>
      </c>
      <c r="F257" s="319">
        <v>0</v>
      </c>
      <c r="G257" s="41"/>
      <c r="H257" s="47"/>
    </row>
    <row r="258" s="2" customFormat="1" ht="16.8" customHeight="1">
      <c r="A258" s="41"/>
      <c r="B258" s="47"/>
      <c r="C258" s="318" t="s">
        <v>21</v>
      </c>
      <c r="D258" s="318" t="s">
        <v>938</v>
      </c>
      <c r="E258" s="20" t="s">
        <v>21</v>
      </c>
      <c r="F258" s="319">
        <v>55.119999999999997</v>
      </c>
      <c r="G258" s="41"/>
      <c r="H258" s="47"/>
    </row>
    <row r="259" s="2" customFormat="1" ht="16.8" customHeight="1">
      <c r="A259" s="41"/>
      <c r="B259" s="47"/>
      <c r="C259" s="318" t="s">
        <v>21</v>
      </c>
      <c r="D259" s="318" t="s">
        <v>943</v>
      </c>
      <c r="E259" s="20" t="s">
        <v>21</v>
      </c>
      <c r="F259" s="319">
        <v>0</v>
      </c>
      <c r="G259" s="41"/>
      <c r="H259" s="47"/>
    </row>
    <row r="260" s="2" customFormat="1" ht="16.8" customHeight="1">
      <c r="A260" s="41"/>
      <c r="B260" s="47"/>
      <c r="C260" s="318" t="s">
        <v>21</v>
      </c>
      <c r="D260" s="318" t="s">
        <v>944</v>
      </c>
      <c r="E260" s="20" t="s">
        <v>21</v>
      </c>
      <c r="F260" s="319">
        <v>35.244999999999997</v>
      </c>
      <c r="G260" s="41"/>
      <c r="H260" s="47"/>
    </row>
    <row r="261" s="2" customFormat="1" ht="16.8" customHeight="1">
      <c r="A261" s="41"/>
      <c r="B261" s="47"/>
      <c r="C261" s="318" t="s">
        <v>21</v>
      </c>
      <c r="D261" s="318" t="s">
        <v>946</v>
      </c>
      <c r="E261" s="20" t="s">
        <v>21</v>
      </c>
      <c r="F261" s="319">
        <v>0</v>
      </c>
      <c r="G261" s="41"/>
      <c r="H261" s="47"/>
    </row>
    <row r="262" s="2" customFormat="1" ht="16.8" customHeight="1">
      <c r="A262" s="41"/>
      <c r="B262" s="47"/>
      <c r="C262" s="318" t="s">
        <v>21</v>
      </c>
      <c r="D262" s="318" t="s">
        <v>947</v>
      </c>
      <c r="E262" s="20" t="s">
        <v>21</v>
      </c>
      <c r="F262" s="319">
        <v>54.643000000000001</v>
      </c>
      <c r="G262" s="41"/>
      <c r="H262" s="47"/>
    </row>
    <row r="263" s="2" customFormat="1" ht="16.8" customHeight="1">
      <c r="A263" s="41"/>
      <c r="B263" s="47"/>
      <c r="C263" s="318" t="s">
        <v>21</v>
      </c>
      <c r="D263" s="318" t="s">
        <v>2636</v>
      </c>
      <c r="E263" s="20" t="s">
        <v>21</v>
      </c>
      <c r="F263" s="319">
        <v>-0.90000000000000002</v>
      </c>
      <c r="G263" s="41"/>
      <c r="H263" s="47"/>
    </row>
    <row r="264" s="2" customFormat="1" ht="16.8" customHeight="1">
      <c r="A264" s="41"/>
      <c r="B264" s="47"/>
      <c r="C264" s="318" t="s">
        <v>21</v>
      </c>
      <c r="D264" s="318" t="s">
        <v>949</v>
      </c>
      <c r="E264" s="20" t="s">
        <v>21</v>
      </c>
      <c r="F264" s="319">
        <v>0</v>
      </c>
      <c r="G264" s="41"/>
      <c r="H264" s="47"/>
    </row>
    <row r="265" s="2" customFormat="1" ht="16.8" customHeight="1">
      <c r="A265" s="41"/>
      <c r="B265" s="47"/>
      <c r="C265" s="318" t="s">
        <v>21</v>
      </c>
      <c r="D265" s="318" t="s">
        <v>2637</v>
      </c>
      <c r="E265" s="20" t="s">
        <v>21</v>
      </c>
      <c r="F265" s="319">
        <v>75.366</v>
      </c>
      <c r="G265" s="41"/>
      <c r="H265" s="47"/>
    </row>
    <row r="266" s="2" customFormat="1" ht="16.8" customHeight="1">
      <c r="A266" s="41"/>
      <c r="B266" s="47"/>
      <c r="C266" s="318" t="s">
        <v>21</v>
      </c>
      <c r="D266" s="318" t="s">
        <v>953</v>
      </c>
      <c r="E266" s="20" t="s">
        <v>21</v>
      </c>
      <c r="F266" s="319">
        <v>0</v>
      </c>
      <c r="G266" s="41"/>
      <c r="H266" s="47"/>
    </row>
    <row r="267" s="2" customFormat="1" ht="16.8" customHeight="1">
      <c r="A267" s="41"/>
      <c r="B267" s="47"/>
      <c r="C267" s="318" t="s">
        <v>21</v>
      </c>
      <c r="D267" s="318" t="s">
        <v>2638</v>
      </c>
      <c r="E267" s="20" t="s">
        <v>21</v>
      </c>
      <c r="F267" s="319">
        <v>150.30799999999999</v>
      </c>
      <c r="G267" s="41"/>
      <c r="H267" s="47"/>
    </row>
    <row r="268" s="2" customFormat="1" ht="16.8" customHeight="1">
      <c r="A268" s="41"/>
      <c r="B268" s="47"/>
      <c r="C268" s="318" t="s">
        <v>21</v>
      </c>
      <c r="D268" s="318" t="s">
        <v>2639</v>
      </c>
      <c r="E268" s="20" t="s">
        <v>21</v>
      </c>
      <c r="F268" s="319">
        <v>-3.6000000000000001</v>
      </c>
      <c r="G268" s="41"/>
      <c r="H268" s="47"/>
    </row>
    <row r="269" s="2" customFormat="1" ht="16.8" customHeight="1">
      <c r="A269" s="41"/>
      <c r="B269" s="47"/>
      <c r="C269" s="318" t="s">
        <v>21</v>
      </c>
      <c r="D269" s="318" t="s">
        <v>957</v>
      </c>
      <c r="E269" s="20" t="s">
        <v>21</v>
      </c>
      <c r="F269" s="319">
        <v>0</v>
      </c>
      <c r="G269" s="41"/>
      <c r="H269" s="47"/>
    </row>
    <row r="270" s="2" customFormat="1" ht="16.8" customHeight="1">
      <c r="A270" s="41"/>
      <c r="B270" s="47"/>
      <c r="C270" s="318" t="s">
        <v>21</v>
      </c>
      <c r="D270" s="318" t="s">
        <v>958</v>
      </c>
      <c r="E270" s="20" t="s">
        <v>21</v>
      </c>
      <c r="F270" s="319">
        <v>241.887</v>
      </c>
      <c r="G270" s="41"/>
      <c r="H270" s="47"/>
    </row>
    <row r="271" s="2" customFormat="1" ht="16.8" customHeight="1">
      <c r="A271" s="41"/>
      <c r="B271" s="47"/>
      <c r="C271" s="318" t="s">
        <v>21</v>
      </c>
      <c r="D271" s="318" t="s">
        <v>961</v>
      </c>
      <c r="E271" s="20" t="s">
        <v>21</v>
      </c>
      <c r="F271" s="319">
        <v>0</v>
      </c>
      <c r="G271" s="41"/>
      <c r="H271" s="47"/>
    </row>
    <row r="272" s="2" customFormat="1" ht="16.8" customHeight="1">
      <c r="A272" s="41"/>
      <c r="B272" s="47"/>
      <c r="C272" s="318" t="s">
        <v>21</v>
      </c>
      <c r="D272" s="318" t="s">
        <v>962</v>
      </c>
      <c r="E272" s="20" t="s">
        <v>21</v>
      </c>
      <c r="F272" s="319">
        <v>397.10300000000001</v>
      </c>
      <c r="G272" s="41"/>
      <c r="H272" s="47"/>
    </row>
    <row r="273" s="2" customFormat="1" ht="16.8" customHeight="1">
      <c r="A273" s="41"/>
      <c r="B273" s="47"/>
      <c r="C273" s="318" t="s">
        <v>21</v>
      </c>
      <c r="D273" s="318" t="s">
        <v>2640</v>
      </c>
      <c r="E273" s="20" t="s">
        <v>21</v>
      </c>
      <c r="F273" s="319">
        <v>-8.0999999999999996</v>
      </c>
      <c r="G273" s="41"/>
      <c r="H273" s="47"/>
    </row>
    <row r="274" s="2" customFormat="1" ht="16.8" customHeight="1">
      <c r="A274" s="41"/>
      <c r="B274" s="47"/>
      <c r="C274" s="318" t="s">
        <v>21</v>
      </c>
      <c r="D274" s="318" t="s">
        <v>965</v>
      </c>
      <c r="E274" s="20" t="s">
        <v>21</v>
      </c>
      <c r="F274" s="319">
        <v>0</v>
      </c>
      <c r="G274" s="41"/>
      <c r="H274" s="47"/>
    </row>
    <row r="275" s="2" customFormat="1" ht="16.8" customHeight="1">
      <c r="A275" s="41"/>
      <c r="B275" s="47"/>
      <c r="C275" s="318" t="s">
        <v>21</v>
      </c>
      <c r="D275" s="318" t="s">
        <v>966</v>
      </c>
      <c r="E275" s="20" t="s">
        <v>21</v>
      </c>
      <c r="F275" s="319">
        <v>495.84199999999998</v>
      </c>
      <c r="G275" s="41"/>
      <c r="H275" s="47"/>
    </row>
    <row r="276" s="2" customFormat="1" ht="16.8" customHeight="1">
      <c r="A276" s="41"/>
      <c r="B276" s="47"/>
      <c r="C276" s="318" t="s">
        <v>21</v>
      </c>
      <c r="D276" s="318" t="s">
        <v>2640</v>
      </c>
      <c r="E276" s="20" t="s">
        <v>21</v>
      </c>
      <c r="F276" s="319">
        <v>-8.0999999999999996</v>
      </c>
      <c r="G276" s="41"/>
      <c r="H276" s="47"/>
    </row>
    <row r="277" s="2" customFormat="1" ht="16.8" customHeight="1">
      <c r="A277" s="41"/>
      <c r="B277" s="47"/>
      <c r="C277" s="318" t="s">
        <v>21</v>
      </c>
      <c r="D277" s="318" t="s">
        <v>726</v>
      </c>
      <c r="E277" s="20" t="s">
        <v>21</v>
      </c>
      <c r="F277" s="319">
        <v>0</v>
      </c>
      <c r="G277" s="41"/>
      <c r="H277" s="47"/>
    </row>
    <row r="278" s="2" customFormat="1" ht="16.8" customHeight="1">
      <c r="A278" s="41"/>
      <c r="B278" s="47"/>
      <c r="C278" s="318" t="s">
        <v>21</v>
      </c>
      <c r="D278" s="318" t="s">
        <v>949</v>
      </c>
      <c r="E278" s="20" t="s">
        <v>21</v>
      </c>
      <c r="F278" s="319">
        <v>0</v>
      </c>
      <c r="G278" s="41"/>
      <c r="H278" s="47"/>
    </row>
    <row r="279" s="2" customFormat="1" ht="16.8" customHeight="1">
      <c r="A279" s="41"/>
      <c r="B279" s="47"/>
      <c r="C279" s="318" t="s">
        <v>21</v>
      </c>
      <c r="D279" s="318" t="s">
        <v>2641</v>
      </c>
      <c r="E279" s="20" t="s">
        <v>21</v>
      </c>
      <c r="F279" s="319">
        <v>301.464</v>
      </c>
      <c r="G279" s="41"/>
      <c r="H279" s="47"/>
    </row>
    <row r="280" s="2" customFormat="1" ht="16.8" customHeight="1">
      <c r="A280" s="41"/>
      <c r="B280" s="47"/>
      <c r="C280" s="318" t="s">
        <v>21</v>
      </c>
      <c r="D280" s="318" t="s">
        <v>953</v>
      </c>
      <c r="E280" s="20" t="s">
        <v>21</v>
      </c>
      <c r="F280" s="319">
        <v>0</v>
      </c>
      <c r="G280" s="41"/>
      <c r="H280" s="47"/>
    </row>
    <row r="281" s="2" customFormat="1" ht="16.8" customHeight="1">
      <c r="A281" s="41"/>
      <c r="B281" s="47"/>
      <c r="C281" s="318" t="s">
        <v>21</v>
      </c>
      <c r="D281" s="318" t="s">
        <v>2642</v>
      </c>
      <c r="E281" s="20" t="s">
        <v>21</v>
      </c>
      <c r="F281" s="319">
        <v>601.23199999999997</v>
      </c>
      <c r="G281" s="41"/>
      <c r="H281" s="47"/>
    </row>
    <row r="282" s="2" customFormat="1" ht="16.8" customHeight="1">
      <c r="A282" s="41"/>
      <c r="B282" s="47"/>
      <c r="C282" s="318" t="s">
        <v>21</v>
      </c>
      <c r="D282" s="318" t="s">
        <v>2643</v>
      </c>
      <c r="E282" s="20" t="s">
        <v>21</v>
      </c>
      <c r="F282" s="319">
        <v>-14.4</v>
      </c>
      <c r="G282" s="41"/>
      <c r="H282" s="47"/>
    </row>
    <row r="283" s="2" customFormat="1" ht="16.8" customHeight="1">
      <c r="A283" s="41"/>
      <c r="B283" s="47"/>
      <c r="C283" s="318" t="s">
        <v>21</v>
      </c>
      <c r="D283" s="318" t="s">
        <v>957</v>
      </c>
      <c r="E283" s="20" t="s">
        <v>21</v>
      </c>
      <c r="F283" s="319">
        <v>0</v>
      </c>
      <c r="G283" s="41"/>
      <c r="H283" s="47"/>
    </row>
    <row r="284" s="2" customFormat="1" ht="16.8" customHeight="1">
      <c r="A284" s="41"/>
      <c r="B284" s="47"/>
      <c r="C284" s="318" t="s">
        <v>21</v>
      </c>
      <c r="D284" s="318" t="s">
        <v>973</v>
      </c>
      <c r="E284" s="20" t="s">
        <v>21</v>
      </c>
      <c r="F284" s="319">
        <v>80.629000000000005</v>
      </c>
      <c r="G284" s="41"/>
      <c r="H284" s="47"/>
    </row>
    <row r="285" s="2" customFormat="1" ht="16.8" customHeight="1">
      <c r="A285" s="41"/>
      <c r="B285" s="47"/>
      <c r="C285" s="318" t="s">
        <v>21</v>
      </c>
      <c r="D285" s="318" t="s">
        <v>961</v>
      </c>
      <c r="E285" s="20" t="s">
        <v>21</v>
      </c>
      <c r="F285" s="319">
        <v>0</v>
      </c>
      <c r="G285" s="41"/>
      <c r="H285" s="47"/>
    </row>
    <row r="286" s="2" customFormat="1" ht="16.8" customHeight="1">
      <c r="A286" s="41"/>
      <c r="B286" s="47"/>
      <c r="C286" s="318" t="s">
        <v>21</v>
      </c>
      <c r="D286" s="318" t="s">
        <v>976</v>
      </c>
      <c r="E286" s="20" t="s">
        <v>21</v>
      </c>
      <c r="F286" s="319">
        <v>132.368</v>
      </c>
      <c r="G286" s="41"/>
      <c r="H286" s="47"/>
    </row>
    <row r="287" s="2" customFormat="1" ht="16.8" customHeight="1">
      <c r="A287" s="41"/>
      <c r="B287" s="47"/>
      <c r="C287" s="318" t="s">
        <v>21</v>
      </c>
      <c r="D287" s="318" t="s">
        <v>2644</v>
      </c>
      <c r="E287" s="20" t="s">
        <v>21</v>
      </c>
      <c r="F287" s="319">
        <v>-2.7000000000000002</v>
      </c>
      <c r="G287" s="41"/>
      <c r="H287" s="47"/>
    </row>
    <row r="288" s="2" customFormat="1" ht="16.8" customHeight="1">
      <c r="A288" s="41"/>
      <c r="B288" s="47"/>
      <c r="C288" s="318" t="s">
        <v>21</v>
      </c>
      <c r="D288" s="318" t="s">
        <v>965</v>
      </c>
      <c r="E288" s="20" t="s">
        <v>21</v>
      </c>
      <c r="F288" s="319">
        <v>0</v>
      </c>
      <c r="G288" s="41"/>
      <c r="H288" s="47"/>
    </row>
    <row r="289" s="2" customFormat="1" ht="16.8" customHeight="1">
      <c r="A289" s="41"/>
      <c r="B289" s="47"/>
      <c r="C289" s="318" t="s">
        <v>21</v>
      </c>
      <c r="D289" s="318" t="s">
        <v>979</v>
      </c>
      <c r="E289" s="20" t="s">
        <v>21</v>
      </c>
      <c r="F289" s="319">
        <v>165.28100000000001</v>
      </c>
      <c r="G289" s="41"/>
      <c r="H289" s="47"/>
    </row>
    <row r="290" s="2" customFormat="1" ht="16.8" customHeight="1">
      <c r="A290" s="41"/>
      <c r="B290" s="47"/>
      <c r="C290" s="318" t="s">
        <v>21</v>
      </c>
      <c r="D290" s="318" t="s">
        <v>2644</v>
      </c>
      <c r="E290" s="20" t="s">
        <v>21</v>
      </c>
      <c r="F290" s="319">
        <v>-2.7000000000000002</v>
      </c>
      <c r="G290" s="41"/>
      <c r="H290" s="47"/>
    </row>
    <row r="291" s="2" customFormat="1" ht="16.8" customHeight="1">
      <c r="A291" s="41"/>
      <c r="B291" s="47"/>
      <c r="C291" s="318" t="s">
        <v>21</v>
      </c>
      <c r="D291" s="318" t="s">
        <v>980</v>
      </c>
      <c r="E291" s="20" t="s">
        <v>21</v>
      </c>
      <c r="F291" s="319">
        <v>0</v>
      </c>
      <c r="G291" s="41"/>
      <c r="H291" s="47"/>
    </row>
    <row r="292" s="2" customFormat="1" ht="16.8" customHeight="1">
      <c r="A292" s="41"/>
      <c r="B292" s="47"/>
      <c r="C292" s="318" t="s">
        <v>21</v>
      </c>
      <c r="D292" s="318" t="s">
        <v>981</v>
      </c>
      <c r="E292" s="20" t="s">
        <v>21</v>
      </c>
      <c r="F292" s="319">
        <v>89.463999999999999</v>
      </c>
      <c r="G292" s="41"/>
      <c r="H292" s="47"/>
    </row>
    <row r="293" s="2" customFormat="1" ht="16.8" customHeight="1">
      <c r="A293" s="41"/>
      <c r="B293" s="47"/>
      <c r="C293" s="318" t="s">
        <v>21</v>
      </c>
      <c r="D293" s="318" t="s">
        <v>984</v>
      </c>
      <c r="E293" s="20" t="s">
        <v>21</v>
      </c>
      <c r="F293" s="319">
        <v>0</v>
      </c>
      <c r="G293" s="41"/>
      <c r="H293" s="47"/>
    </row>
    <row r="294" s="2" customFormat="1" ht="16.8" customHeight="1">
      <c r="A294" s="41"/>
      <c r="B294" s="47"/>
      <c r="C294" s="318" t="s">
        <v>21</v>
      </c>
      <c r="D294" s="318" t="s">
        <v>985</v>
      </c>
      <c r="E294" s="20" t="s">
        <v>21</v>
      </c>
      <c r="F294" s="319">
        <v>86.707999999999998</v>
      </c>
      <c r="G294" s="41"/>
      <c r="H294" s="47"/>
    </row>
    <row r="295" s="2" customFormat="1" ht="16.8" customHeight="1">
      <c r="A295" s="41"/>
      <c r="B295" s="47"/>
      <c r="C295" s="318" t="s">
        <v>21</v>
      </c>
      <c r="D295" s="318" t="s">
        <v>988</v>
      </c>
      <c r="E295" s="20" t="s">
        <v>21</v>
      </c>
      <c r="F295" s="319">
        <v>0</v>
      </c>
      <c r="G295" s="41"/>
      <c r="H295" s="47"/>
    </row>
    <row r="296" s="2" customFormat="1" ht="16.8" customHeight="1">
      <c r="A296" s="41"/>
      <c r="B296" s="47"/>
      <c r="C296" s="318" t="s">
        <v>21</v>
      </c>
      <c r="D296" s="318" t="s">
        <v>989</v>
      </c>
      <c r="E296" s="20" t="s">
        <v>21</v>
      </c>
      <c r="F296" s="319">
        <v>87.662000000000006</v>
      </c>
      <c r="G296" s="41"/>
      <c r="H296" s="47"/>
    </row>
    <row r="297" s="2" customFormat="1" ht="16.8" customHeight="1">
      <c r="A297" s="41"/>
      <c r="B297" s="47"/>
      <c r="C297" s="318" t="s">
        <v>21</v>
      </c>
      <c r="D297" s="318" t="s">
        <v>2645</v>
      </c>
      <c r="E297" s="20" t="s">
        <v>21</v>
      </c>
      <c r="F297" s="319">
        <v>-1.8</v>
      </c>
      <c r="G297" s="41"/>
      <c r="H297" s="47"/>
    </row>
    <row r="298" s="2" customFormat="1" ht="16.8" customHeight="1">
      <c r="A298" s="41"/>
      <c r="B298" s="47"/>
      <c r="C298" s="318" t="s">
        <v>21</v>
      </c>
      <c r="D298" s="318" t="s">
        <v>992</v>
      </c>
      <c r="E298" s="20" t="s">
        <v>21</v>
      </c>
      <c r="F298" s="319">
        <v>0</v>
      </c>
      <c r="G298" s="41"/>
      <c r="H298" s="47"/>
    </row>
    <row r="299" s="2" customFormat="1" ht="16.8" customHeight="1">
      <c r="A299" s="41"/>
      <c r="B299" s="47"/>
      <c r="C299" s="318" t="s">
        <v>21</v>
      </c>
      <c r="D299" s="318" t="s">
        <v>993</v>
      </c>
      <c r="E299" s="20" t="s">
        <v>21</v>
      </c>
      <c r="F299" s="319">
        <v>110.081</v>
      </c>
      <c r="G299" s="41"/>
      <c r="H299" s="47"/>
    </row>
    <row r="300" s="2" customFormat="1" ht="16.8" customHeight="1">
      <c r="A300" s="41"/>
      <c r="B300" s="47"/>
      <c r="C300" s="318" t="s">
        <v>21</v>
      </c>
      <c r="D300" s="318" t="s">
        <v>2645</v>
      </c>
      <c r="E300" s="20" t="s">
        <v>21</v>
      </c>
      <c r="F300" s="319">
        <v>-1.8</v>
      </c>
      <c r="G300" s="41"/>
      <c r="H300" s="47"/>
    </row>
    <row r="301" s="2" customFormat="1" ht="16.8" customHeight="1">
      <c r="A301" s="41"/>
      <c r="B301" s="47"/>
      <c r="C301" s="318" t="s">
        <v>21</v>
      </c>
      <c r="D301" s="318" t="s">
        <v>731</v>
      </c>
      <c r="E301" s="20" t="s">
        <v>21</v>
      </c>
      <c r="F301" s="319">
        <v>0</v>
      </c>
      <c r="G301" s="41"/>
      <c r="H301" s="47"/>
    </row>
    <row r="302" s="2" customFormat="1" ht="16.8" customHeight="1">
      <c r="A302" s="41"/>
      <c r="B302" s="47"/>
      <c r="C302" s="318" t="s">
        <v>21</v>
      </c>
      <c r="D302" s="318" t="s">
        <v>949</v>
      </c>
      <c r="E302" s="20" t="s">
        <v>21</v>
      </c>
      <c r="F302" s="319">
        <v>0</v>
      </c>
      <c r="G302" s="41"/>
      <c r="H302" s="47"/>
    </row>
    <row r="303" s="2" customFormat="1" ht="16.8" customHeight="1">
      <c r="A303" s="41"/>
      <c r="B303" s="47"/>
      <c r="C303" s="318" t="s">
        <v>21</v>
      </c>
      <c r="D303" s="318" t="s">
        <v>2646</v>
      </c>
      <c r="E303" s="20" t="s">
        <v>21</v>
      </c>
      <c r="F303" s="319">
        <v>238.185</v>
      </c>
      <c r="G303" s="41"/>
      <c r="H303" s="47"/>
    </row>
    <row r="304" s="2" customFormat="1" ht="16.8" customHeight="1">
      <c r="A304" s="41"/>
      <c r="B304" s="47"/>
      <c r="C304" s="318" t="s">
        <v>21</v>
      </c>
      <c r="D304" s="318" t="s">
        <v>953</v>
      </c>
      <c r="E304" s="20" t="s">
        <v>21</v>
      </c>
      <c r="F304" s="319">
        <v>0</v>
      </c>
      <c r="G304" s="41"/>
      <c r="H304" s="47"/>
    </row>
    <row r="305" s="2" customFormat="1" ht="16.8" customHeight="1">
      <c r="A305" s="41"/>
      <c r="B305" s="47"/>
      <c r="C305" s="318" t="s">
        <v>21</v>
      </c>
      <c r="D305" s="318" t="s">
        <v>2647</v>
      </c>
      <c r="E305" s="20" t="s">
        <v>21</v>
      </c>
      <c r="F305" s="319">
        <v>475.02999999999997</v>
      </c>
      <c r="G305" s="41"/>
      <c r="H305" s="47"/>
    </row>
    <row r="306" s="2" customFormat="1" ht="16.8" customHeight="1">
      <c r="A306" s="41"/>
      <c r="B306" s="47"/>
      <c r="C306" s="318" t="s">
        <v>21</v>
      </c>
      <c r="D306" s="318" t="s">
        <v>2648</v>
      </c>
      <c r="E306" s="20" t="s">
        <v>21</v>
      </c>
      <c r="F306" s="319">
        <v>-9</v>
      </c>
      <c r="G306" s="41"/>
      <c r="H306" s="47"/>
    </row>
    <row r="307" s="2" customFormat="1" ht="16.8" customHeight="1">
      <c r="A307" s="41"/>
      <c r="B307" s="47"/>
      <c r="C307" s="318" t="s">
        <v>21</v>
      </c>
      <c r="D307" s="318" t="s">
        <v>980</v>
      </c>
      <c r="E307" s="20" t="s">
        <v>21</v>
      </c>
      <c r="F307" s="319">
        <v>0</v>
      </c>
      <c r="G307" s="41"/>
      <c r="H307" s="47"/>
    </row>
    <row r="308" s="2" customFormat="1" ht="16.8" customHeight="1">
      <c r="A308" s="41"/>
      <c r="B308" s="47"/>
      <c r="C308" s="318" t="s">
        <v>21</v>
      </c>
      <c r="D308" s="318" t="s">
        <v>1000</v>
      </c>
      <c r="E308" s="20" t="s">
        <v>21</v>
      </c>
      <c r="F308" s="319">
        <v>339.28800000000001</v>
      </c>
      <c r="G308" s="41"/>
      <c r="H308" s="47"/>
    </row>
    <row r="309" s="2" customFormat="1" ht="16.8" customHeight="1">
      <c r="A309" s="41"/>
      <c r="B309" s="47"/>
      <c r="C309" s="318" t="s">
        <v>21</v>
      </c>
      <c r="D309" s="318" t="s">
        <v>984</v>
      </c>
      <c r="E309" s="20" t="s">
        <v>21</v>
      </c>
      <c r="F309" s="319">
        <v>0</v>
      </c>
      <c r="G309" s="41"/>
      <c r="H309" s="47"/>
    </row>
    <row r="310" s="2" customFormat="1" ht="16.8" customHeight="1">
      <c r="A310" s="41"/>
      <c r="B310" s="47"/>
      <c r="C310" s="318" t="s">
        <v>21</v>
      </c>
      <c r="D310" s="318" t="s">
        <v>1003</v>
      </c>
      <c r="E310" s="20" t="s">
        <v>21</v>
      </c>
      <c r="F310" s="319">
        <v>328.83600000000001</v>
      </c>
      <c r="G310" s="41"/>
      <c r="H310" s="47"/>
    </row>
    <row r="311" s="2" customFormat="1" ht="16.8" customHeight="1">
      <c r="A311" s="41"/>
      <c r="B311" s="47"/>
      <c r="C311" s="318" t="s">
        <v>21</v>
      </c>
      <c r="D311" s="318" t="s">
        <v>988</v>
      </c>
      <c r="E311" s="20" t="s">
        <v>21</v>
      </c>
      <c r="F311" s="319">
        <v>0</v>
      </c>
      <c r="G311" s="41"/>
      <c r="H311" s="47"/>
    </row>
    <row r="312" s="2" customFormat="1" ht="16.8" customHeight="1">
      <c r="A312" s="41"/>
      <c r="B312" s="47"/>
      <c r="C312" s="318" t="s">
        <v>21</v>
      </c>
      <c r="D312" s="318" t="s">
        <v>1006</v>
      </c>
      <c r="E312" s="20" t="s">
        <v>21</v>
      </c>
      <c r="F312" s="319">
        <v>332.45400000000001</v>
      </c>
      <c r="G312" s="41"/>
      <c r="H312" s="47"/>
    </row>
    <row r="313" s="2" customFormat="1" ht="16.8" customHeight="1">
      <c r="A313" s="41"/>
      <c r="B313" s="47"/>
      <c r="C313" s="318" t="s">
        <v>21</v>
      </c>
      <c r="D313" s="318" t="s">
        <v>2649</v>
      </c>
      <c r="E313" s="20" t="s">
        <v>21</v>
      </c>
      <c r="F313" s="319">
        <v>-5.4000000000000004</v>
      </c>
      <c r="G313" s="41"/>
      <c r="H313" s="47"/>
    </row>
    <row r="314" s="2" customFormat="1" ht="16.8" customHeight="1">
      <c r="A314" s="41"/>
      <c r="B314" s="47"/>
      <c r="C314" s="318" t="s">
        <v>21</v>
      </c>
      <c r="D314" s="318" t="s">
        <v>992</v>
      </c>
      <c r="E314" s="20" t="s">
        <v>21</v>
      </c>
      <c r="F314" s="319">
        <v>0</v>
      </c>
      <c r="G314" s="41"/>
      <c r="H314" s="47"/>
    </row>
    <row r="315" s="2" customFormat="1" ht="16.8" customHeight="1">
      <c r="A315" s="41"/>
      <c r="B315" s="47"/>
      <c r="C315" s="318" t="s">
        <v>21</v>
      </c>
      <c r="D315" s="318" t="s">
        <v>1009</v>
      </c>
      <c r="E315" s="20" t="s">
        <v>21</v>
      </c>
      <c r="F315" s="319">
        <v>417.47699999999998</v>
      </c>
      <c r="G315" s="41"/>
      <c r="H315" s="47"/>
    </row>
    <row r="316" s="2" customFormat="1" ht="16.8" customHeight="1">
      <c r="A316" s="41"/>
      <c r="B316" s="47"/>
      <c r="C316" s="318" t="s">
        <v>21</v>
      </c>
      <c r="D316" s="318" t="s">
        <v>2649</v>
      </c>
      <c r="E316" s="20" t="s">
        <v>21</v>
      </c>
      <c r="F316" s="319">
        <v>-5.4000000000000004</v>
      </c>
      <c r="G316" s="41"/>
      <c r="H316" s="47"/>
    </row>
    <row r="317" s="2" customFormat="1" ht="16.8" customHeight="1">
      <c r="A317" s="41"/>
      <c r="B317" s="47"/>
      <c r="C317" s="318" t="s">
        <v>619</v>
      </c>
      <c r="D317" s="318" t="s">
        <v>725</v>
      </c>
      <c r="E317" s="20" t="s">
        <v>21</v>
      </c>
      <c r="F317" s="319">
        <v>5577.098</v>
      </c>
      <c r="G317" s="41"/>
      <c r="H317" s="47"/>
    </row>
    <row r="318" s="2" customFormat="1" ht="16.8" customHeight="1">
      <c r="A318" s="41"/>
      <c r="B318" s="47"/>
      <c r="C318" s="320" t="s">
        <v>5937</v>
      </c>
      <c r="D318" s="41"/>
      <c r="E318" s="41"/>
      <c r="F318" s="41"/>
      <c r="G318" s="41"/>
      <c r="H318" s="47"/>
    </row>
    <row r="319" s="2" customFormat="1">
      <c r="A319" s="41"/>
      <c r="B319" s="47"/>
      <c r="C319" s="318" t="s">
        <v>2626</v>
      </c>
      <c r="D319" s="318" t="s">
        <v>5941</v>
      </c>
      <c r="E319" s="20" t="s">
        <v>238</v>
      </c>
      <c r="F319" s="319">
        <v>8379.9140000000007</v>
      </c>
      <c r="G319" s="41"/>
      <c r="H319" s="47"/>
    </row>
    <row r="320" s="2" customFormat="1" ht="16.8" customHeight="1">
      <c r="A320" s="41"/>
      <c r="B320" s="47"/>
      <c r="C320" s="318" t="s">
        <v>2606</v>
      </c>
      <c r="D320" s="318" t="s">
        <v>5957</v>
      </c>
      <c r="E320" s="20" t="s">
        <v>238</v>
      </c>
      <c r="F320" s="319">
        <v>8143.0140000000001</v>
      </c>
      <c r="G320" s="41"/>
      <c r="H320" s="47"/>
    </row>
    <row r="321" s="2" customFormat="1" ht="16.8" customHeight="1">
      <c r="A321" s="41"/>
      <c r="B321" s="47"/>
      <c r="C321" s="318" t="s">
        <v>2621</v>
      </c>
      <c r="D321" s="318" t="s">
        <v>5940</v>
      </c>
      <c r="E321" s="20" t="s">
        <v>238</v>
      </c>
      <c r="F321" s="319">
        <v>8379.9140000000007</v>
      </c>
      <c r="G321" s="41"/>
      <c r="H321" s="47"/>
    </row>
    <row r="322" s="2" customFormat="1" ht="16.8" customHeight="1">
      <c r="A322" s="41"/>
      <c r="B322" s="47"/>
      <c r="C322" s="314" t="s">
        <v>622</v>
      </c>
      <c r="D322" s="315" t="s">
        <v>623</v>
      </c>
      <c r="E322" s="316" t="s">
        <v>21</v>
      </c>
      <c r="F322" s="317">
        <v>1252.6659999999999</v>
      </c>
      <c r="G322" s="41"/>
      <c r="H322" s="47"/>
    </row>
    <row r="323" s="2" customFormat="1" ht="16.8" customHeight="1">
      <c r="A323" s="41"/>
      <c r="B323" s="47"/>
      <c r="C323" s="318" t="s">
        <v>21</v>
      </c>
      <c r="D323" s="318" t="s">
        <v>708</v>
      </c>
      <c r="E323" s="20" t="s">
        <v>21</v>
      </c>
      <c r="F323" s="319">
        <v>0</v>
      </c>
      <c r="G323" s="41"/>
      <c r="H323" s="47"/>
    </row>
    <row r="324" s="2" customFormat="1" ht="16.8" customHeight="1">
      <c r="A324" s="41"/>
      <c r="B324" s="47"/>
      <c r="C324" s="318" t="s">
        <v>21</v>
      </c>
      <c r="D324" s="318" t="s">
        <v>2517</v>
      </c>
      <c r="E324" s="20" t="s">
        <v>21</v>
      </c>
      <c r="F324" s="319">
        <v>16.207000000000001</v>
      </c>
      <c r="G324" s="41"/>
      <c r="H324" s="47"/>
    </row>
    <row r="325" s="2" customFormat="1" ht="16.8" customHeight="1">
      <c r="A325" s="41"/>
      <c r="B325" s="47"/>
      <c r="C325" s="318" t="s">
        <v>21</v>
      </c>
      <c r="D325" s="318" t="s">
        <v>2518</v>
      </c>
      <c r="E325" s="20" t="s">
        <v>21</v>
      </c>
      <c r="F325" s="319">
        <v>15.384</v>
      </c>
      <c r="G325" s="41"/>
      <c r="H325" s="47"/>
    </row>
    <row r="326" s="2" customFormat="1" ht="16.8" customHeight="1">
      <c r="A326" s="41"/>
      <c r="B326" s="47"/>
      <c r="C326" s="318" t="s">
        <v>21</v>
      </c>
      <c r="D326" s="318" t="s">
        <v>2519</v>
      </c>
      <c r="E326" s="20" t="s">
        <v>21</v>
      </c>
      <c r="F326" s="319">
        <v>12.734</v>
      </c>
      <c r="G326" s="41"/>
      <c r="H326" s="47"/>
    </row>
    <row r="327" s="2" customFormat="1" ht="16.8" customHeight="1">
      <c r="A327" s="41"/>
      <c r="B327" s="47"/>
      <c r="C327" s="318" t="s">
        <v>21</v>
      </c>
      <c r="D327" s="318" t="s">
        <v>2520</v>
      </c>
      <c r="E327" s="20" t="s">
        <v>21</v>
      </c>
      <c r="F327" s="319">
        <v>85.036000000000001</v>
      </c>
      <c r="G327" s="41"/>
      <c r="H327" s="47"/>
    </row>
    <row r="328" s="2" customFormat="1" ht="16.8" customHeight="1">
      <c r="A328" s="41"/>
      <c r="B328" s="47"/>
      <c r="C328" s="318" t="s">
        <v>21</v>
      </c>
      <c r="D328" s="318" t="s">
        <v>2521</v>
      </c>
      <c r="E328" s="20" t="s">
        <v>21</v>
      </c>
      <c r="F328" s="319">
        <v>102.47</v>
      </c>
      <c r="G328" s="41"/>
      <c r="H328" s="47"/>
    </row>
    <row r="329" s="2" customFormat="1" ht="16.8" customHeight="1">
      <c r="A329" s="41"/>
      <c r="B329" s="47"/>
      <c r="C329" s="318" t="s">
        <v>21</v>
      </c>
      <c r="D329" s="318" t="s">
        <v>2522</v>
      </c>
      <c r="E329" s="20" t="s">
        <v>21</v>
      </c>
      <c r="F329" s="319">
        <v>154.28700000000001</v>
      </c>
      <c r="G329" s="41"/>
      <c r="H329" s="47"/>
    </row>
    <row r="330" s="2" customFormat="1" ht="16.8" customHeight="1">
      <c r="A330" s="41"/>
      <c r="B330" s="47"/>
      <c r="C330" s="318" t="s">
        <v>21</v>
      </c>
      <c r="D330" s="318" t="s">
        <v>726</v>
      </c>
      <c r="E330" s="20" t="s">
        <v>21</v>
      </c>
      <c r="F330" s="319">
        <v>0</v>
      </c>
      <c r="G330" s="41"/>
      <c r="H330" s="47"/>
    </row>
    <row r="331" s="2" customFormat="1" ht="16.8" customHeight="1">
      <c r="A331" s="41"/>
      <c r="B331" s="47"/>
      <c r="C331" s="318" t="s">
        <v>21</v>
      </c>
      <c r="D331" s="318" t="s">
        <v>2523</v>
      </c>
      <c r="E331" s="20" t="s">
        <v>21</v>
      </c>
      <c r="F331" s="319">
        <v>340.14400000000001</v>
      </c>
      <c r="G331" s="41"/>
      <c r="H331" s="47"/>
    </row>
    <row r="332" s="2" customFormat="1" ht="16.8" customHeight="1">
      <c r="A332" s="41"/>
      <c r="B332" s="47"/>
      <c r="C332" s="318" t="s">
        <v>21</v>
      </c>
      <c r="D332" s="318" t="s">
        <v>2524</v>
      </c>
      <c r="E332" s="20" t="s">
        <v>21</v>
      </c>
      <c r="F332" s="319">
        <v>34.156999999999996</v>
      </c>
      <c r="G332" s="41"/>
      <c r="H332" s="47"/>
    </row>
    <row r="333" s="2" customFormat="1" ht="16.8" customHeight="1">
      <c r="A333" s="41"/>
      <c r="B333" s="47"/>
      <c r="C333" s="318" t="s">
        <v>21</v>
      </c>
      <c r="D333" s="318" t="s">
        <v>2525</v>
      </c>
      <c r="E333" s="20" t="s">
        <v>21</v>
      </c>
      <c r="F333" s="319">
        <v>51.429000000000002</v>
      </c>
      <c r="G333" s="41"/>
      <c r="H333" s="47"/>
    </row>
    <row r="334" s="2" customFormat="1" ht="16.8" customHeight="1">
      <c r="A334" s="41"/>
      <c r="B334" s="47"/>
      <c r="C334" s="318" t="s">
        <v>21</v>
      </c>
      <c r="D334" s="318" t="s">
        <v>2526</v>
      </c>
      <c r="E334" s="20" t="s">
        <v>21</v>
      </c>
      <c r="F334" s="319">
        <v>22.771000000000001</v>
      </c>
      <c r="G334" s="41"/>
      <c r="H334" s="47"/>
    </row>
    <row r="335" s="2" customFormat="1" ht="16.8" customHeight="1">
      <c r="A335" s="41"/>
      <c r="B335" s="47"/>
      <c r="C335" s="318" t="s">
        <v>21</v>
      </c>
      <c r="D335" s="318" t="s">
        <v>2527</v>
      </c>
      <c r="E335" s="20" t="s">
        <v>21</v>
      </c>
      <c r="F335" s="319">
        <v>34.286000000000001</v>
      </c>
      <c r="G335" s="41"/>
      <c r="H335" s="47"/>
    </row>
    <row r="336" s="2" customFormat="1" ht="16.8" customHeight="1">
      <c r="A336" s="41"/>
      <c r="B336" s="47"/>
      <c r="C336" s="318" t="s">
        <v>21</v>
      </c>
      <c r="D336" s="318" t="s">
        <v>731</v>
      </c>
      <c r="E336" s="20" t="s">
        <v>21</v>
      </c>
      <c r="F336" s="319">
        <v>0</v>
      </c>
      <c r="G336" s="41"/>
      <c r="H336" s="47"/>
    </row>
    <row r="337" s="2" customFormat="1" ht="16.8" customHeight="1">
      <c r="A337" s="41"/>
      <c r="B337" s="47"/>
      <c r="C337" s="318" t="s">
        <v>21</v>
      </c>
      <c r="D337" s="318" t="s">
        <v>2528</v>
      </c>
      <c r="E337" s="20" t="s">
        <v>21</v>
      </c>
      <c r="F337" s="319">
        <v>212.59</v>
      </c>
      <c r="G337" s="41"/>
      <c r="H337" s="47"/>
    </row>
    <row r="338" s="2" customFormat="1" ht="16.8" customHeight="1">
      <c r="A338" s="41"/>
      <c r="B338" s="47"/>
      <c r="C338" s="318" t="s">
        <v>21</v>
      </c>
      <c r="D338" s="318" t="s">
        <v>2529</v>
      </c>
      <c r="E338" s="20" t="s">
        <v>21</v>
      </c>
      <c r="F338" s="319">
        <v>68.313000000000002</v>
      </c>
      <c r="G338" s="41"/>
      <c r="H338" s="47"/>
    </row>
    <row r="339" s="2" customFormat="1" ht="16.8" customHeight="1">
      <c r="A339" s="41"/>
      <c r="B339" s="47"/>
      <c r="C339" s="318" t="s">
        <v>21</v>
      </c>
      <c r="D339" s="318" t="s">
        <v>2530</v>
      </c>
      <c r="E339" s="20" t="s">
        <v>21</v>
      </c>
      <c r="F339" s="319">
        <v>102.858</v>
      </c>
      <c r="G339" s="41"/>
      <c r="H339" s="47"/>
    </row>
    <row r="340" s="2" customFormat="1" ht="16.8" customHeight="1">
      <c r="A340" s="41"/>
      <c r="B340" s="47"/>
      <c r="C340" s="318" t="s">
        <v>622</v>
      </c>
      <c r="D340" s="318" t="s">
        <v>247</v>
      </c>
      <c r="E340" s="20" t="s">
        <v>21</v>
      </c>
      <c r="F340" s="319">
        <v>1252.6659999999999</v>
      </c>
      <c r="G340" s="41"/>
      <c r="H340" s="47"/>
    </row>
    <row r="341" s="2" customFormat="1" ht="16.8" customHeight="1">
      <c r="A341" s="41"/>
      <c r="B341" s="47"/>
      <c r="C341" s="320" t="s">
        <v>5937</v>
      </c>
      <c r="D341" s="41"/>
      <c r="E341" s="41"/>
      <c r="F341" s="41"/>
      <c r="G341" s="41"/>
      <c r="H341" s="47"/>
    </row>
    <row r="342" s="2" customFormat="1">
      <c r="A342" s="41"/>
      <c r="B342" s="47"/>
      <c r="C342" s="318" t="s">
        <v>2513</v>
      </c>
      <c r="D342" s="318" t="s">
        <v>5958</v>
      </c>
      <c r="E342" s="20" t="s">
        <v>238</v>
      </c>
      <c r="F342" s="319">
        <v>1252.6659999999999</v>
      </c>
      <c r="G342" s="41"/>
      <c r="H342" s="47"/>
    </row>
    <row r="343" s="2" customFormat="1" ht="16.8" customHeight="1">
      <c r="A343" s="41"/>
      <c r="B343" s="47"/>
      <c r="C343" s="318" t="s">
        <v>551</v>
      </c>
      <c r="D343" s="318" t="s">
        <v>5959</v>
      </c>
      <c r="E343" s="20" t="s">
        <v>238</v>
      </c>
      <c r="F343" s="319">
        <v>1252.6659999999999</v>
      </c>
      <c r="G343" s="41"/>
      <c r="H343" s="47"/>
    </row>
    <row r="344" s="2" customFormat="1" ht="16.8" customHeight="1">
      <c r="A344" s="41"/>
      <c r="B344" s="47"/>
      <c r="C344" s="318" t="s">
        <v>2546</v>
      </c>
      <c r="D344" s="318" t="s">
        <v>5960</v>
      </c>
      <c r="E344" s="20" t="s">
        <v>238</v>
      </c>
      <c r="F344" s="319">
        <v>1252.6659999999999</v>
      </c>
      <c r="G344" s="41"/>
      <c r="H344" s="47"/>
    </row>
    <row r="345" s="2" customFormat="1" ht="16.8" customHeight="1">
      <c r="A345" s="41"/>
      <c r="B345" s="47"/>
      <c r="C345" s="314" t="s">
        <v>625</v>
      </c>
      <c r="D345" s="315" t="s">
        <v>626</v>
      </c>
      <c r="E345" s="316" t="s">
        <v>21</v>
      </c>
      <c r="F345" s="317">
        <v>140.59</v>
      </c>
      <c r="G345" s="41"/>
      <c r="H345" s="47"/>
    </row>
    <row r="346" s="2" customFormat="1" ht="16.8" customHeight="1">
      <c r="A346" s="41"/>
      <c r="B346" s="47"/>
      <c r="C346" s="318" t="s">
        <v>21</v>
      </c>
      <c r="D346" s="318" t="s">
        <v>1696</v>
      </c>
      <c r="E346" s="20" t="s">
        <v>21</v>
      </c>
      <c r="F346" s="319">
        <v>0</v>
      </c>
      <c r="G346" s="41"/>
      <c r="H346" s="47"/>
    </row>
    <row r="347" s="2" customFormat="1" ht="16.8" customHeight="1">
      <c r="A347" s="41"/>
      <c r="B347" s="47"/>
      <c r="C347" s="318" t="s">
        <v>21</v>
      </c>
      <c r="D347" s="318" t="s">
        <v>708</v>
      </c>
      <c r="E347" s="20" t="s">
        <v>21</v>
      </c>
      <c r="F347" s="319">
        <v>0</v>
      </c>
      <c r="G347" s="41"/>
      <c r="H347" s="47"/>
    </row>
    <row r="348" s="2" customFormat="1" ht="16.8" customHeight="1">
      <c r="A348" s="41"/>
      <c r="B348" s="47"/>
      <c r="C348" s="318" t="s">
        <v>21</v>
      </c>
      <c r="D348" s="318" t="s">
        <v>874</v>
      </c>
      <c r="E348" s="20" t="s">
        <v>21</v>
      </c>
      <c r="F348" s="319">
        <v>52.200000000000003</v>
      </c>
      <c r="G348" s="41"/>
      <c r="H348" s="47"/>
    </row>
    <row r="349" s="2" customFormat="1" ht="16.8" customHeight="1">
      <c r="A349" s="41"/>
      <c r="B349" s="47"/>
      <c r="C349" s="318" t="s">
        <v>21</v>
      </c>
      <c r="D349" s="318" t="s">
        <v>875</v>
      </c>
      <c r="E349" s="20" t="s">
        <v>21</v>
      </c>
      <c r="F349" s="319">
        <v>16.59</v>
      </c>
      <c r="G349" s="41"/>
      <c r="H349" s="47"/>
    </row>
    <row r="350" s="2" customFormat="1" ht="16.8" customHeight="1">
      <c r="A350" s="41"/>
      <c r="B350" s="47"/>
      <c r="C350" s="318" t="s">
        <v>21</v>
      </c>
      <c r="D350" s="318" t="s">
        <v>876</v>
      </c>
      <c r="E350" s="20" t="s">
        <v>21</v>
      </c>
      <c r="F350" s="319">
        <v>3.96</v>
      </c>
      <c r="G350" s="41"/>
      <c r="H350" s="47"/>
    </row>
    <row r="351" s="2" customFormat="1" ht="16.8" customHeight="1">
      <c r="A351" s="41"/>
      <c r="B351" s="47"/>
      <c r="C351" s="318" t="s">
        <v>21</v>
      </c>
      <c r="D351" s="318" t="s">
        <v>877</v>
      </c>
      <c r="E351" s="20" t="s">
        <v>21</v>
      </c>
      <c r="F351" s="319">
        <v>2.04</v>
      </c>
      <c r="G351" s="41"/>
      <c r="H351" s="47"/>
    </row>
    <row r="352" s="2" customFormat="1" ht="16.8" customHeight="1">
      <c r="A352" s="41"/>
      <c r="B352" s="47"/>
      <c r="C352" s="318" t="s">
        <v>21</v>
      </c>
      <c r="D352" s="318" t="s">
        <v>878</v>
      </c>
      <c r="E352" s="20" t="s">
        <v>21</v>
      </c>
      <c r="F352" s="319">
        <v>1.5600000000000001</v>
      </c>
      <c r="G352" s="41"/>
      <c r="H352" s="47"/>
    </row>
    <row r="353" s="2" customFormat="1" ht="16.8" customHeight="1">
      <c r="A353" s="41"/>
      <c r="B353" s="47"/>
      <c r="C353" s="318" t="s">
        <v>21</v>
      </c>
      <c r="D353" s="318" t="s">
        <v>879</v>
      </c>
      <c r="E353" s="20" t="s">
        <v>21</v>
      </c>
      <c r="F353" s="319">
        <v>5.7000000000000002</v>
      </c>
      <c r="G353" s="41"/>
      <c r="H353" s="47"/>
    </row>
    <row r="354" s="2" customFormat="1" ht="16.8" customHeight="1">
      <c r="A354" s="41"/>
      <c r="B354" s="47"/>
      <c r="C354" s="318" t="s">
        <v>21</v>
      </c>
      <c r="D354" s="318" t="s">
        <v>880</v>
      </c>
      <c r="E354" s="20" t="s">
        <v>21</v>
      </c>
      <c r="F354" s="319">
        <v>8.4700000000000006</v>
      </c>
      <c r="G354" s="41"/>
      <c r="H354" s="47"/>
    </row>
    <row r="355" s="2" customFormat="1" ht="16.8" customHeight="1">
      <c r="A355" s="41"/>
      <c r="B355" s="47"/>
      <c r="C355" s="318" t="s">
        <v>21</v>
      </c>
      <c r="D355" s="318" t="s">
        <v>881</v>
      </c>
      <c r="E355" s="20" t="s">
        <v>21</v>
      </c>
      <c r="F355" s="319">
        <v>14.460000000000001</v>
      </c>
      <c r="G355" s="41"/>
      <c r="H355" s="47"/>
    </row>
    <row r="356" s="2" customFormat="1" ht="16.8" customHeight="1">
      <c r="A356" s="41"/>
      <c r="B356" s="47"/>
      <c r="C356" s="318" t="s">
        <v>21</v>
      </c>
      <c r="D356" s="318" t="s">
        <v>882</v>
      </c>
      <c r="E356" s="20" t="s">
        <v>21</v>
      </c>
      <c r="F356" s="319">
        <v>10.44</v>
      </c>
      <c r="G356" s="41"/>
      <c r="H356" s="47"/>
    </row>
    <row r="357" s="2" customFormat="1" ht="16.8" customHeight="1">
      <c r="A357" s="41"/>
      <c r="B357" s="47"/>
      <c r="C357" s="318" t="s">
        <v>21</v>
      </c>
      <c r="D357" s="318" t="s">
        <v>883</v>
      </c>
      <c r="E357" s="20" t="s">
        <v>21</v>
      </c>
      <c r="F357" s="319">
        <v>25.170000000000002</v>
      </c>
      <c r="G357" s="41"/>
      <c r="H357" s="47"/>
    </row>
    <row r="358" s="2" customFormat="1" ht="16.8" customHeight="1">
      <c r="A358" s="41"/>
      <c r="B358" s="47"/>
      <c r="C358" s="318" t="s">
        <v>625</v>
      </c>
      <c r="D358" s="318" t="s">
        <v>725</v>
      </c>
      <c r="E358" s="20" t="s">
        <v>21</v>
      </c>
      <c r="F358" s="319">
        <v>140.59</v>
      </c>
      <c r="G358" s="41"/>
      <c r="H358" s="47"/>
    </row>
    <row r="359" s="2" customFormat="1" ht="16.8" customHeight="1">
      <c r="A359" s="41"/>
      <c r="B359" s="47"/>
      <c r="C359" s="320" t="s">
        <v>5937</v>
      </c>
      <c r="D359" s="41"/>
      <c r="E359" s="41"/>
      <c r="F359" s="41"/>
      <c r="G359" s="41"/>
      <c r="H359" s="47"/>
    </row>
    <row r="360" s="2" customFormat="1" ht="16.8" customHeight="1">
      <c r="A360" s="41"/>
      <c r="B360" s="47"/>
      <c r="C360" s="318" t="s">
        <v>1692</v>
      </c>
      <c r="D360" s="318" t="s">
        <v>5961</v>
      </c>
      <c r="E360" s="20" t="s">
        <v>238</v>
      </c>
      <c r="F360" s="319">
        <v>2674.8299999999999</v>
      </c>
      <c r="G360" s="41"/>
      <c r="H360" s="47"/>
    </row>
    <row r="361" s="2" customFormat="1" ht="16.8" customHeight="1">
      <c r="A361" s="41"/>
      <c r="B361" s="47"/>
      <c r="C361" s="318" t="s">
        <v>1331</v>
      </c>
      <c r="D361" s="318" t="s">
        <v>5962</v>
      </c>
      <c r="E361" s="20" t="s">
        <v>238</v>
      </c>
      <c r="F361" s="319">
        <v>459.50999999999999</v>
      </c>
      <c r="G361" s="41"/>
      <c r="H361" s="47"/>
    </row>
    <row r="362" s="2" customFormat="1" ht="16.8" customHeight="1">
      <c r="A362" s="41"/>
      <c r="B362" s="47"/>
      <c r="C362" s="318" t="s">
        <v>1336</v>
      </c>
      <c r="D362" s="318" t="s">
        <v>5963</v>
      </c>
      <c r="E362" s="20" t="s">
        <v>238</v>
      </c>
      <c r="F362" s="319">
        <v>2757.0599999999999</v>
      </c>
      <c r="G362" s="41"/>
      <c r="H362" s="47"/>
    </row>
    <row r="363" s="2" customFormat="1" ht="16.8" customHeight="1">
      <c r="A363" s="41"/>
      <c r="B363" s="47"/>
      <c r="C363" s="318" t="s">
        <v>1344</v>
      </c>
      <c r="D363" s="318" t="s">
        <v>5964</v>
      </c>
      <c r="E363" s="20" t="s">
        <v>238</v>
      </c>
      <c r="F363" s="319">
        <v>459.50999999999999</v>
      </c>
      <c r="G363" s="41"/>
      <c r="H363" s="47"/>
    </row>
    <row r="364" s="2" customFormat="1">
      <c r="A364" s="41"/>
      <c r="B364" s="47"/>
      <c r="C364" s="318" t="s">
        <v>1375</v>
      </c>
      <c r="D364" s="318" t="s">
        <v>5965</v>
      </c>
      <c r="E364" s="20" t="s">
        <v>332</v>
      </c>
      <c r="F364" s="319">
        <v>2135.8710000000001</v>
      </c>
      <c r="G364" s="41"/>
      <c r="H364" s="47"/>
    </row>
    <row r="365" s="2" customFormat="1" ht="16.8" customHeight="1">
      <c r="A365" s="41"/>
      <c r="B365" s="47"/>
      <c r="C365" s="318" t="s">
        <v>1802</v>
      </c>
      <c r="D365" s="318" t="s">
        <v>5966</v>
      </c>
      <c r="E365" s="20" t="s">
        <v>238</v>
      </c>
      <c r="F365" s="319">
        <v>2373.1900000000001</v>
      </c>
      <c r="G365" s="41"/>
      <c r="H365" s="47"/>
    </row>
    <row r="366" s="2" customFormat="1" ht="16.8" customHeight="1">
      <c r="A366" s="41"/>
      <c r="B366" s="47"/>
      <c r="C366" s="318" t="s">
        <v>2594</v>
      </c>
      <c r="D366" s="318" t="s">
        <v>5967</v>
      </c>
      <c r="E366" s="20" t="s">
        <v>238</v>
      </c>
      <c r="F366" s="319">
        <v>1696.251</v>
      </c>
      <c r="G366" s="41"/>
      <c r="H366" s="47"/>
    </row>
    <row r="367" s="2" customFormat="1" ht="16.8" customHeight="1">
      <c r="A367" s="41"/>
      <c r="B367" s="47"/>
      <c r="C367" s="318" t="s">
        <v>1716</v>
      </c>
      <c r="D367" s="318" t="s">
        <v>1717</v>
      </c>
      <c r="E367" s="20" t="s">
        <v>238</v>
      </c>
      <c r="F367" s="319">
        <v>143.40199999999999</v>
      </c>
      <c r="G367" s="41"/>
      <c r="H367" s="47"/>
    </row>
    <row r="368" s="2" customFormat="1" ht="16.8" customHeight="1">
      <c r="A368" s="41"/>
      <c r="B368" s="47"/>
      <c r="C368" s="314" t="s">
        <v>628</v>
      </c>
      <c r="D368" s="315" t="s">
        <v>629</v>
      </c>
      <c r="E368" s="316" t="s">
        <v>21</v>
      </c>
      <c r="F368" s="317">
        <v>1676.78</v>
      </c>
      <c r="G368" s="41"/>
      <c r="H368" s="47"/>
    </row>
    <row r="369" s="2" customFormat="1" ht="16.8" customHeight="1">
      <c r="A369" s="41"/>
      <c r="B369" s="47"/>
      <c r="C369" s="318" t="s">
        <v>21</v>
      </c>
      <c r="D369" s="318" t="s">
        <v>1697</v>
      </c>
      <c r="E369" s="20" t="s">
        <v>21</v>
      </c>
      <c r="F369" s="319">
        <v>0</v>
      </c>
      <c r="G369" s="41"/>
      <c r="H369" s="47"/>
    </row>
    <row r="370" s="2" customFormat="1" ht="16.8" customHeight="1">
      <c r="A370" s="41"/>
      <c r="B370" s="47"/>
      <c r="C370" s="318" t="s">
        <v>21</v>
      </c>
      <c r="D370" s="318" t="s">
        <v>708</v>
      </c>
      <c r="E370" s="20" t="s">
        <v>21</v>
      </c>
      <c r="F370" s="319">
        <v>0</v>
      </c>
      <c r="G370" s="41"/>
      <c r="H370" s="47"/>
    </row>
    <row r="371" s="2" customFormat="1" ht="16.8" customHeight="1">
      <c r="A371" s="41"/>
      <c r="B371" s="47"/>
      <c r="C371" s="318" t="s">
        <v>21</v>
      </c>
      <c r="D371" s="318" t="s">
        <v>884</v>
      </c>
      <c r="E371" s="20" t="s">
        <v>21</v>
      </c>
      <c r="F371" s="319">
        <v>12.6</v>
      </c>
      <c r="G371" s="41"/>
      <c r="H371" s="47"/>
    </row>
    <row r="372" s="2" customFormat="1" ht="16.8" customHeight="1">
      <c r="A372" s="41"/>
      <c r="B372" s="47"/>
      <c r="C372" s="318" t="s">
        <v>21</v>
      </c>
      <c r="D372" s="318" t="s">
        <v>885</v>
      </c>
      <c r="E372" s="20" t="s">
        <v>21</v>
      </c>
      <c r="F372" s="319">
        <v>64.239999999999995</v>
      </c>
      <c r="G372" s="41"/>
      <c r="H372" s="47"/>
    </row>
    <row r="373" s="2" customFormat="1" ht="16.8" customHeight="1">
      <c r="A373" s="41"/>
      <c r="B373" s="47"/>
      <c r="C373" s="318" t="s">
        <v>21</v>
      </c>
      <c r="D373" s="318" t="s">
        <v>886</v>
      </c>
      <c r="E373" s="20" t="s">
        <v>21</v>
      </c>
      <c r="F373" s="319">
        <v>54.810000000000002</v>
      </c>
      <c r="G373" s="41"/>
      <c r="H373" s="47"/>
    </row>
    <row r="374" s="2" customFormat="1" ht="16.8" customHeight="1">
      <c r="A374" s="41"/>
      <c r="B374" s="47"/>
      <c r="C374" s="318" t="s">
        <v>21</v>
      </c>
      <c r="D374" s="318" t="s">
        <v>887</v>
      </c>
      <c r="E374" s="20" t="s">
        <v>21</v>
      </c>
      <c r="F374" s="319">
        <v>140.75999999999999</v>
      </c>
      <c r="G374" s="41"/>
      <c r="H374" s="47"/>
    </row>
    <row r="375" s="2" customFormat="1" ht="16.8" customHeight="1">
      <c r="A375" s="41"/>
      <c r="B375" s="47"/>
      <c r="C375" s="318" t="s">
        <v>21</v>
      </c>
      <c r="D375" s="318" t="s">
        <v>888</v>
      </c>
      <c r="E375" s="20" t="s">
        <v>21</v>
      </c>
      <c r="F375" s="319">
        <v>155.97</v>
      </c>
      <c r="G375" s="41"/>
      <c r="H375" s="47"/>
    </row>
    <row r="376" s="2" customFormat="1" ht="16.8" customHeight="1">
      <c r="A376" s="41"/>
      <c r="B376" s="47"/>
      <c r="C376" s="318" t="s">
        <v>21</v>
      </c>
      <c r="D376" s="318" t="s">
        <v>889</v>
      </c>
      <c r="E376" s="20" t="s">
        <v>21</v>
      </c>
      <c r="F376" s="319">
        <v>51.479999999999997</v>
      </c>
      <c r="G376" s="41"/>
      <c r="H376" s="47"/>
    </row>
    <row r="377" s="2" customFormat="1" ht="16.8" customHeight="1">
      <c r="A377" s="41"/>
      <c r="B377" s="47"/>
      <c r="C377" s="318" t="s">
        <v>21</v>
      </c>
      <c r="D377" s="318" t="s">
        <v>726</v>
      </c>
      <c r="E377" s="20" t="s">
        <v>21</v>
      </c>
      <c r="F377" s="319">
        <v>0</v>
      </c>
      <c r="G377" s="41"/>
      <c r="H377" s="47"/>
    </row>
    <row r="378" s="2" customFormat="1" ht="16.8" customHeight="1">
      <c r="A378" s="41"/>
      <c r="B378" s="47"/>
      <c r="C378" s="318" t="s">
        <v>21</v>
      </c>
      <c r="D378" s="318" t="s">
        <v>890</v>
      </c>
      <c r="E378" s="20" t="s">
        <v>21</v>
      </c>
      <c r="F378" s="319">
        <v>50.399999999999999</v>
      </c>
      <c r="G378" s="41"/>
      <c r="H378" s="47"/>
    </row>
    <row r="379" s="2" customFormat="1" ht="16.8" customHeight="1">
      <c r="A379" s="41"/>
      <c r="B379" s="47"/>
      <c r="C379" s="318" t="s">
        <v>21</v>
      </c>
      <c r="D379" s="318" t="s">
        <v>891</v>
      </c>
      <c r="E379" s="20" t="s">
        <v>21</v>
      </c>
      <c r="F379" s="319">
        <v>256.95999999999998</v>
      </c>
      <c r="G379" s="41"/>
      <c r="H379" s="47"/>
    </row>
    <row r="380" s="2" customFormat="1" ht="16.8" customHeight="1">
      <c r="A380" s="41"/>
      <c r="B380" s="47"/>
      <c r="C380" s="318" t="s">
        <v>21</v>
      </c>
      <c r="D380" s="318" t="s">
        <v>892</v>
      </c>
      <c r="E380" s="20" t="s">
        <v>21</v>
      </c>
      <c r="F380" s="319">
        <v>18.27</v>
      </c>
      <c r="G380" s="41"/>
      <c r="H380" s="47"/>
    </row>
    <row r="381" s="2" customFormat="1" ht="16.8" customHeight="1">
      <c r="A381" s="41"/>
      <c r="B381" s="47"/>
      <c r="C381" s="318" t="s">
        <v>21</v>
      </c>
      <c r="D381" s="318" t="s">
        <v>893</v>
      </c>
      <c r="E381" s="20" t="s">
        <v>21</v>
      </c>
      <c r="F381" s="319">
        <v>46.920000000000002</v>
      </c>
      <c r="G381" s="41"/>
      <c r="H381" s="47"/>
    </row>
    <row r="382" s="2" customFormat="1" ht="16.8" customHeight="1">
      <c r="A382" s="41"/>
      <c r="B382" s="47"/>
      <c r="C382" s="318" t="s">
        <v>21</v>
      </c>
      <c r="D382" s="318" t="s">
        <v>894</v>
      </c>
      <c r="E382" s="20" t="s">
        <v>21</v>
      </c>
      <c r="F382" s="319">
        <v>51.990000000000002</v>
      </c>
      <c r="G382" s="41"/>
      <c r="H382" s="47"/>
    </row>
    <row r="383" s="2" customFormat="1" ht="16.8" customHeight="1">
      <c r="A383" s="41"/>
      <c r="B383" s="47"/>
      <c r="C383" s="318" t="s">
        <v>21</v>
      </c>
      <c r="D383" s="318" t="s">
        <v>895</v>
      </c>
      <c r="E383" s="20" t="s">
        <v>21</v>
      </c>
      <c r="F383" s="319">
        <v>17.16</v>
      </c>
      <c r="G383" s="41"/>
      <c r="H383" s="47"/>
    </row>
    <row r="384" s="2" customFormat="1" ht="16.8" customHeight="1">
      <c r="A384" s="41"/>
      <c r="B384" s="47"/>
      <c r="C384" s="318" t="s">
        <v>21</v>
      </c>
      <c r="D384" s="318" t="s">
        <v>896</v>
      </c>
      <c r="E384" s="20" t="s">
        <v>21</v>
      </c>
      <c r="F384" s="319">
        <v>25.18</v>
      </c>
      <c r="G384" s="41"/>
      <c r="H384" s="47"/>
    </row>
    <row r="385" s="2" customFormat="1" ht="16.8" customHeight="1">
      <c r="A385" s="41"/>
      <c r="B385" s="47"/>
      <c r="C385" s="318" t="s">
        <v>21</v>
      </c>
      <c r="D385" s="318" t="s">
        <v>897</v>
      </c>
      <c r="E385" s="20" t="s">
        <v>21</v>
      </c>
      <c r="F385" s="319">
        <v>30.719999999999999</v>
      </c>
      <c r="G385" s="41"/>
      <c r="H385" s="47"/>
    </row>
    <row r="386" s="2" customFormat="1" ht="16.8" customHeight="1">
      <c r="A386" s="41"/>
      <c r="B386" s="47"/>
      <c r="C386" s="318" t="s">
        <v>21</v>
      </c>
      <c r="D386" s="318" t="s">
        <v>898</v>
      </c>
      <c r="E386" s="20" t="s">
        <v>21</v>
      </c>
      <c r="F386" s="319">
        <v>34.159999999999997</v>
      </c>
      <c r="G386" s="41"/>
      <c r="H386" s="47"/>
    </row>
    <row r="387" s="2" customFormat="1" ht="16.8" customHeight="1">
      <c r="A387" s="41"/>
      <c r="B387" s="47"/>
      <c r="C387" s="318" t="s">
        <v>21</v>
      </c>
      <c r="D387" s="318" t="s">
        <v>899</v>
      </c>
      <c r="E387" s="20" t="s">
        <v>21</v>
      </c>
      <c r="F387" s="319">
        <v>34.560000000000002</v>
      </c>
      <c r="G387" s="41"/>
      <c r="H387" s="47"/>
    </row>
    <row r="388" s="2" customFormat="1" ht="16.8" customHeight="1">
      <c r="A388" s="41"/>
      <c r="B388" s="47"/>
      <c r="C388" s="318" t="s">
        <v>21</v>
      </c>
      <c r="D388" s="318" t="s">
        <v>900</v>
      </c>
      <c r="E388" s="20" t="s">
        <v>21</v>
      </c>
      <c r="F388" s="319">
        <v>16.16</v>
      </c>
      <c r="G388" s="41"/>
      <c r="H388" s="47"/>
    </row>
    <row r="389" s="2" customFormat="1" ht="16.8" customHeight="1">
      <c r="A389" s="41"/>
      <c r="B389" s="47"/>
      <c r="C389" s="318" t="s">
        <v>21</v>
      </c>
      <c r="D389" s="318" t="s">
        <v>731</v>
      </c>
      <c r="E389" s="20" t="s">
        <v>21</v>
      </c>
      <c r="F389" s="319">
        <v>0</v>
      </c>
      <c r="G389" s="41"/>
      <c r="H389" s="47"/>
    </row>
    <row r="390" s="2" customFormat="1" ht="16.8" customHeight="1">
      <c r="A390" s="41"/>
      <c r="B390" s="47"/>
      <c r="C390" s="318" t="s">
        <v>21</v>
      </c>
      <c r="D390" s="318" t="s">
        <v>901</v>
      </c>
      <c r="E390" s="20" t="s">
        <v>21</v>
      </c>
      <c r="F390" s="319">
        <v>31.5</v>
      </c>
      <c r="G390" s="41"/>
      <c r="H390" s="47"/>
    </row>
    <row r="391" s="2" customFormat="1" ht="16.8" customHeight="1">
      <c r="A391" s="41"/>
      <c r="B391" s="47"/>
      <c r="C391" s="318" t="s">
        <v>21</v>
      </c>
      <c r="D391" s="318" t="s">
        <v>902</v>
      </c>
      <c r="E391" s="20" t="s">
        <v>21</v>
      </c>
      <c r="F391" s="319">
        <v>160.59999999999999</v>
      </c>
      <c r="G391" s="41"/>
      <c r="H391" s="47"/>
    </row>
    <row r="392" s="2" customFormat="1" ht="16.8" customHeight="1">
      <c r="A392" s="41"/>
      <c r="B392" s="47"/>
      <c r="C392" s="318" t="s">
        <v>21</v>
      </c>
      <c r="D392" s="318" t="s">
        <v>903</v>
      </c>
      <c r="E392" s="20" t="s">
        <v>21</v>
      </c>
      <c r="F392" s="319">
        <v>75.540000000000006</v>
      </c>
      <c r="G392" s="41"/>
      <c r="H392" s="47"/>
    </row>
    <row r="393" s="2" customFormat="1" ht="16.8" customHeight="1">
      <c r="A393" s="41"/>
      <c r="B393" s="47"/>
      <c r="C393" s="318" t="s">
        <v>21</v>
      </c>
      <c r="D393" s="318" t="s">
        <v>904</v>
      </c>
      <c r="E393" s="20" t="s">
        <v>21</v>
      </c>
      <c r="F393" s="319">
        <v>92.159999999999997</v>
      </c>
      <c r="G393" s="41"/>
      <c r="H393" s="47"/>
    </row>
    <row r="394" s="2" customFormat="1" ht="16.8" customHeight="1">
      <c r="A394" s="41"/>
      <c r="B394" s="47"/>
      <c r="C394" s="318" t="s">
        <v>21</v>
      </c>
      <c r="D394" s="318" t="s">
        <v>905</v>
      </c>
      <c r="E394" s="20" t="s">
        <v>21</v>
      </c>
      <c r="F394" s="319">
        <v>102.48</v>
      </c>
      <c r="G394" s="41"/>
      <c r="H394" s="47"/>
    </row>
    <row r="395" s="2" customFormat="1" ht="16.8" customHeight="1">
      <c r="A395" s="41"/>
      <c r="B395" s="47"/>
      <c r="C395" s="318" t="s">
        <v>21</v>
      </c>
      <c r="D395" s="318" t="s">
        <v>906</v>
      </c>
      <c r="E395" s="20" t="s">
        <v>21</v>
      </c>
      <c r="F395" s="319">
        <v>103.68000000000001</v>
      </c>
      <c r="G395" s="41"/>
      <c r="H395" s="47"/>
    </row>
    <row r="396" s="2" customFormat="1" ht="16.8" customHeight="1">
      <c r="A396" s="41"/>
      <c r="B396" s="47"/>
      <c r="C396" s="318" t="s">
        <v>21</v>
      </c>
      <c r="D396" s="318" t="s">
        <v>907</v>
      </c>
      <c r="E396" s="20" t="s">
        <v>21</v>
      </c>
      <c r="F396" s="319">
        <v>48.479999999999997</v>
      </c>
      <c r="G396" s="41"/>
      <c r="H396" s="47"/>
    </row>
    <row r="397" s="2" customFormat="1" ht="16.8" customHeight="1">
      <c r="A397" s="41"/>
      <c r="B397" s="47"/>
      <c r="C397" s="318" t="s">
        <v>628</v>
      </c>
      <c r="D397" s="318" t="s">
        <v>725</v>
      </c>
      <c r="E397" s="20" t="s">
        <v>21</v>
      </c>
      <c r="F397" s="319">
        <v>1676.78</v>
      </c>
      <c r="G397" s="41"/>
      <c r="H397" s="47"/>
    </row>
    <row r="398" s="2" customFormat="1" ht="16.8" customHeight="1">
      <c r="A398" s="41"/>
      <c r="B398" s="47"/>
      <c r="C398" s="320" t="s">
        <v>5937</v>
      </c>
      <c r="D398" s="41"/>
      <c r="E398" s="41"/>
      <c r="F398" s="41"/>
      <c r="G398" s="41"/>
      <c r="H398" s="47"/>
    </row>
    <row r="399" s="2" customFormat="1" ht="16.8" customHeight="1">
      <c r="A399" s="41"/>
      <c r="B399" s="47"/>
      <c r="C399" s="318" t="s">
        <v>1692</v>
      </c>
      <c r="D399" s="318" t="s">
        <v>5961</v>
      </c>
      <c r="E399" s="20" t="s">
        <v>238</v>
      </c>
      <c r="F399" s="319">
        <v>2674.8299999999999</v>
      </c>
      <c r="G399" s="41"/>
      <c r="H399" s="47"/>
    </row>
    <row r="400" s="2" customFormat="1" ht="16.8" customHeight="1">
      <c r="A400" s="41"/>
      <c r="B400" s="47"/>
      <c r="C400" s="318" t="s">
        <v>1319</v>
      </c>
      <c r="D400" s="318" t="s">
        <v>5968</v>
      </c>
      <c r="E400" s="20" t="s">
        <v>238</v>
      </c>
      <c r="F400" s="319">
        <v>1913.6800000000001</v>
      </c>
      <c r="G400" s="41"/>
      <c r="H400" s="47"/>
    </row>
    <row r="401" s="2" customFormat="1" ht="16.8" customHeight="1">
      <c r="A401" s="41"/>
      <c r="B401" s="47"/>
      <c r="C401" s="318" t="s">
        <v>1324</v>
      </c>
      <c r="D401" s="318" t="s">
        <v>5969</v>
      </c>
      <c r="E401" s="20" t="s">
        <v>238</v>
      </c>
      <c r="F401" s="319">
        <v>7654.7200000000003</v>
      </c>
      <c r="G401" s="41"/>
      <c r="H401" s="47"/>
    </row>
    <row r="402" s="2" customFormat="1">
      <c r="A402" s="41"/>
      <c r="B402" s="47"/>
      <c r="C402" s="318" t="s">
        <v>1375</v>
      </c>
      <c r="D402" s="318" t="s">
        <v>5965</v>
      </c>
      <c r="E402" s="20" t="s">
        <v>332</v>
      </c>
      <c r="F402" s="319">
        <v>2135.8710000000001</v>
      </c>
      <c r="G402" s="41"/>
      <c r="H402" s="47"/>
    </row>
    <row r="403" s="2" customFormat="1" ht="16.8" customHeight="1">
      <c r="A403" s="41"/>
      <c r="B403" s="47"/>
      <c r="C403" s="318" t="s">
        <v>1802</v>
      </c>
      <c r="D403" s="318" t="s">
        <v>5966</v>
      </c>
      <c r="E403" s="20" t="s">
        <v>238</v>
      </c>
      <c r="F403" s="319">
        <v>2373.1900000000001</v>
      </c>
      <c r="G403" s="41"/>
      <c r="H403" s="47"/>
    </row>
    <row r="404" s="2" customFormat="1" ht="16.8" customHeight="1">
      <c r="A404" s="41"/>
      <c r="B404" s="47"/>
      <c r="C404" s="318" t="s">
        <v>2428</v>
      </c>
      <c r="D404" s="318" t="s">
        <v>5970</v>
      </c>
      <c r="E404" s="20" t="s">
        <v>238</v>
      </c>
      <c r="F404" s="319">
        <v>1676.78</v>
      </c>
      <c r="G404" s="41"/>
      <c r="H404" s="47"/>
    </row>
    <row r="405" s="2" customFormat="1" ht="16.8" customHeight="1">
      <c r="A405" s="41"/>
      <c r="B405" s="47"/>
      <c r="C405" s="318" t="s">
        <v>2433</v>
      </c>
      <c r="D405" s="318" t="s">
        <v>5971</v>
      </c>
      <c r="E405" s="20" t="s">
        <v>238</v>
      </c>
      <c r="F405" s="319">
        <v>3353.5599999999999</v>
      </c>
      <c r="G405" s="41"/>
      <c r="H405" s="47"/>
    </row>
    <row r="406" s="2" customFormat="1">
      <c r="A406" s="41"/>
      <c r="B406" s="47"/>
      <c r="C406" s="318" t="s">
        <v>2440</v>
      </c>
      <c r="D406" s="318" t="s">
        <v>5972</v>
      </c>
      <c r="E406" s="20" t="s">
        <v>238</v>
      </c>
      <c r="F406" s="319">
        <v>1676.78</v>
      </c>
      <c r="G406" s="41"/>
      <c r="H406" s="47"/>
    </row>
    <row r="407" s="2" customFormat="1" ht="16.8" customHeight="1">
      <c r="A407" s="41"/>
      <c r="B407" s="47"/>
      <c r="C407" s="318" t="s">
        <v>2445</v>
      </c>
      <c r="D407" s="318" t="s">
        <v>5973</v>
      </c>
      <c r="E407" s="20" t="s">
        <v>332</v>
      </c>
      <c r="F407" s="319">
        <v>1509.1020000000001</v>
      </c>
      <c r="G407" s="41"/>
      <c r="H407" s="47"/>
    </row>
    <row r="408" s="2" customFormat="1" ht="16.8" customHeight="1">
      <c r="A408" s="41"/>
      <c r="B408" s="47"/>
      <c r="C408" s="318" t="s">
        <v>2455</v>
      </c>
      <c r="D408" s="318" t="s">
        <v>5974</v>
      </c>
      <c r="E408" s="20" t="s">
        <v>238</v>
      </c>
      <c r="F408" s="319">
        <v>1676.78</v>
      </c>
      <c r="G408" s="41"/>
      <c r="H408" s="47"/>
    </row>
    <row r="409" s="2" customFormat="1" ht="16.8" customHeight="1">
      <c r="A409" s="41"/>
      <c r="B409" s="47"/>
      <c r="C409" s="318" t="s">
        <v>2465</v>
      </c>
      <c r="D409" s="318" t="s">
        <v>5975</v>
      </c>
      <c r="E409" s="20" t="s">
        <v>238</v>
      </c>
      <c r="F409" s="319">
        <v>1676.78</v>
      </c>
      <c r="G409" s="41"/>
      <c r="H409" s="47"/>
    </row>
    <row r="410" s="2" customFormat="1" ht="16.8" customHeight="1">
      <c r="A410" s="41"/>
      <c r="B410" s="47"/>
      <c r="C410" s="318" t="s">
        <v>1734</v>
      </c>
      <c r="D410" s="318" t="s">
        <v>1735</v>
      </c>
      <c r="E410" s="20" t="s">
        <v>238</v>
      </c>
      <c r="F410" s="319">
        <v>1951.954</v>
      </c>
      <c r="G410" s="41"/>
      <c r="H410" s="47"/>
    </row>
    <row r="411" s="2" customFormat="1" ht="16.8" customHeight="1">
      <c r="A411" s="41"/>
      <c r="B411" s="47"/>
      <c r="C411" s="314" t="s">
        <v>631</v>
      </c>
      <c r="D411" s="315" t="s">
        <v>632</v>
      </c>
      <c r="E411" s="316" t="s">
        <v>21</v>
      </c>
      <c r="F411" s="317">
        <v>236.90000000000001</v>
      </c>
      <c r="G411" s="41"/>
      <c r="H411" s="47"/>
    </row>
    <row r="412" s="2" customFormat="1" ht="16.8" customHeight="1">
      <c r="A412" s="41"/>
      <c r="B412" s="47"/>
      <c r="C412" s="318" t="s">
        <v>21</v>
      </c>
      <c r="D412" s="318" t="s">
        <v>1698</v>
      </c>
      <c r="E412" s="20" t="s">
        <v>21</v>
      </c>
      <c r="F412" s="319">
        <v>0</v>
      </c>
      <c r="G412" s="41"/>
      <c r="H412" s="47"/>
    </row>
    <row r="413" s="2" customFormat="1" ht="16.8" customHeight="1">
      <c r="A413" s="41"/>
      <c r="B413" s="47"/>
      <c r="C413" s="318" t="s">
        <v>21</v>
      </c>
      <c r="D413" s="318" t="s">
        <v>708</v>
      </c>
      <c r="E413" s="20" t="s">
        <v>21</v>
      </c>
      <c r="F413" s="319">
        <v>0</v>
      </c>
      <c r="G413" s="41"/>
      <c r="H413" s="47"/>
    </row>
    <row r="414" s="2" customFormat="1" ht="16.8" customHeight="1">
      <c r="A414" s="41"/>
      <c r="B414" s="47"/>
      <c r="C414" s="318" t="s">
        <v>21</v>
      </c>
      <c r="D414" s="318" t="s">
        <v>1699</v>
      </c>
      <c r="E414" s="20" t="s">
        <v>21</v>
      </c>
      <c r="F414" s="319">
        <v>18.52</v>
      </c>
      <c r="G414" s="41"/>
      <c r="H414" s="47"/>
    </row>
    <row r="415" s="2" customFormat="1" ht="16.8" customHeight="1">
      <c r="A415" s="41"/>
      <c r="B415" s="47"/>
      <c r="C415" s="318" t="s">
        <v>21</v>
      </c>
      <c r="D415" s="318" t="s">
        <v>1700</v>
      </c>
      <c r="E415" s="20" t="s">
        <v>21</v>
      </c>
      <c r="F415" s="319">
        <v>12.51</v>
      </c>
      <c r="G415" s="41"/>
      <c r="H415" s="47"/>
    </row>
    <row r="416" s="2" customFormat="1" ht="16.8" customHeight="1">
      <c r="A416" s="41"/>
      <c r="B416" s="47"/>
      <c r="C416" s="318" t="s">
        <v>21</v>
      </c>
      <c r="D416" s="318" t="s">
        <v>1701</v>
      </c>
      <c r="E416" s="20" t="s">
        <v>21</v>
      </c>
      <c r="F416" s="319">
        <v>31.59</v>
      </c>
      <c r="G416" s="41"/>
      <c r="H416" s="47"/>
    </row>
    <row r="417" s="2" customFormat="1" ht="16.8" customHeight="1">
      <c r="A417" s="41"/>
      <c r="B417" s="47"/>
      <c r="C417" s="318" t="s">
        <v>21</v>
      </c>
      <c r="D417" s="318" t="s">
        <v>726</v>
      </c>
      <c r="E417" s="20" t="s">
        <v>21</v>
      </c>
      <c r="F417" s="319">
        <v>0</v>
      </c>
      <c r="G417" s="41"/>
      <c r="H417" s="47"/>
    </row>
    <row r="418" s="2" customFormat="1" ht="16.8" customHeight="1">
      <c r="A418" s="41"/>
      <c r="B418" s="47"/>
      <c r="C418" s="318" t="s">
        <v>21</v>
      </c>
      <c r="D418" s="318" t="s">
        <v>1702</v>
      </c>
      <c r="E418" s="20" t="s">
        <v>21</v>
      </c>
      <c r="F418" s="319">
        <v>74.079999999999998</v>
      </c>
      <c r="G418" s="41"/>
      <c r="H418" s="47"/>
    </row>
    <row r="419" s="2" customFormat="1" ht="16.8" customHeight="1">
      <c r="A419" s="41"/>
      <c r="B419" s="47"/>
      <c r="C419" s="318" t="s">
        <v>21</v>
      </c>
      <c r="D419" s="318" t="s">
        <v>1703</v>
      </c>
      <c r="E419" s="20" t="s">
        <v>21</v>
      </c>
      <c r="F419" s="319">
        <v>4.1699999999999999</v>
      </c>
      <c r="G419" s="41"/>
      <c r="H419" s="47"/>
    </row>
    <row r="420" s="2" customFormat="1" ht="16.8" customHeight="1">
      <c r="A420" s="41"/>
      <c r="B420" s="47"/>
      <c r="C420" s="318" t="s">
        <v>21</v>
      </c>
      <c r="D420" s="318" t="s">
        <v>1704</v>
      </c>
      <c r="E420" s="20" t="s">
        <v>21</v>
      </c>
      <c r="F420" s="319">
        <v>10.529999999999999</v>
      </c>
      <c r="G420" s="41"/>
      <c r="H420" s="47"/>
    </row>
    <row r="421" s="2" customFormat="1" ht="16.8" customHeight="1">
      <c r="A421" s="41"/>
      <c r="B421" s="47"/>
      <c r="C421" s="318" t="s">
        <v>21</v>
      </c>
      <c r="D421" s="318" t="s">
        <v>1705</v>
      </c>
      <c r="E421" s="20" t="s">
        <v>21</v>
      </c>
      <c r="F421" s="319">
        <v>2.7799999999999998</v>
      </c>
      <c r="G421" s="41"/>
      <c r="H421" s="47"/>
    </row>
    <row r="422" s="2" customFormat="1" ht="16.8" customHeight="1">
      <c r="A422" s="41"/>
      <c r="B422" s="47"/>
      <c r="C422" s="318" t="s">
        <v>21</v>
      </c>
      <c r="D422" s="318" t="s">
        <v>1706</v>
      </c>
      <c r="E422" s="20" t="s">
        <v>21</v>
      </c>
      <c r="F422" s="319">
        <v>7.0199999999999996</v>
      </c>
      <c r="G422" s="41"/>
      <c r="H422" s="47"/>
    </row>
    <row r="423" s="2" customFormat="1" ht="16.8" customHeight="1">
      <c r="A423" s="41"/>
      <c r="B423" s="47"/>
      <c r="C423" s="318" t="s">
        <v>21</v>
      </c>
      <c r="D423" s="318" t="s">
        <v>731</v>
      </c>
      <c r="E423" s="20" t="s">
        <v>21</v>
      </c>
      <c r="F423" s="319">
        <v>0</v>
      </c>
      <c r="G423" s="41"/>
      <c r="H423" s="47"/>
    </row>
    <row r="424" s="2" customFormat="1" ht="16.8" customHeight="1">
      <c r="A424" s="41"/>
      <c r="B424" s="47"/>
      <c r="C424" s="318" t="s">
        <v>21</v>
      </c>
      <c r="D424" s="318" t="s">
        <v>1707</v>
      </c>
      <c r="E424" s="20" t="s">
        <v>21</v>
      </c>
      <c r="F424" s="319">
        <v>46.299999999999997</v>
      </c>
      <c r="G424" s="41"/>
      <c r="H424" s="47"/>
    </row>
    <row r="425" s="2" customFormat="1" ht="16.8" customHeight="1">
      <c r="A425" s="41"/>
      <c r="B425" s="47"/>
      <c r="C425" s="318" t="s">
        <v>21</v>
      </c>
      <c r="D425" s="318" t="s">
        <v>1708</v>
      </c>
      <c r="E425" s="20" t="s">
        <v>21</v>
      </c>
      <c r="F425" s="319">
        <v>8.3399999999999999</v>
      </c>
      <c r="G425" s="41"/>
      <c r="H425" s="47"/>
    </row>
    <row r="426" s="2" customFormat="1" ht="16.8" customHeight="1">
      <c r="A426" s="41"/>
      <c r="B426" s="47"/>
      <c r="C426" s="318" t="s">
        <v>21</v>
      </c>
      <c r="D426" s="318" t="s">
        <v>1709</v>
      </c>
      <c r="E426" s="20" t="s">
        <v>21</v>
      </c>
      <c r="F426" s="319">
        <v>21.059999999999999</v>
      </c>
      <c r="G426" s="41"/>
      <c r="H426" s="47"/>
    </row>
    <row r="427" s="2" customFormat="1" ht="16.8" customHeight="1">
      <c r="A427" s="41"/>
      <c r="B427" s="47"/>
      <c r="C427" s="318" t="s">
        <v>631</v>
      </c>
      <c r="D427" s="318" t="s">
        <v>725</v>
      </c>
      <c r="E427" s="20" t="s">
        <v>21</v>
      </c>
      <c r="F427" s="319">
        <v>236.90000000000001</v>
      </c>
      <c r="G427" s="41"/>
      <c r="H427" s="47"/>
    </row>
    <row r="428" s="2" customFormat="1" ht="16.8" customHeight="1">
      <c r="A428" s="41"/>
      <c r="B428" s="47"/>
      <c r="C428" s="320" t="s">
        <v>5937</v>
      </c>
      <c r="D428" s="41"/>
      <c r="E428" s="41"/>
      <c r="F428" s="41"/>
      <c r="G428" s="41"/>
      <c r="H428" s="47"/>
    </row>
    <row r="429" s="2" customFormat="1" ht="16.8" customHeight="1">
      <c r="A429" s="41"/>
      <c r="B429" s="47"/>
      <c r="C429" s="318" t="s">
        <v>1692</v>
      </c>
      <c r="D429" s="318" t="s">
        <v>5961</v>
      </c>
      <c r="E429" s="20" t="s">
        <v>238</v>
      </c>
      <c r="F429" s="319">
        <v>2674.8299999999999</v>
      </c>
      <c r="G429" s="41"/>
      <c r="H429" s="47"/>
    </row>
    <row r="430" s="2" customFormat="1" ht="16.8" customHeight="1">
      <c r="A430" s="41"/>
      <c r="B430" s="47"/>
      <c r="C430" s="318" t="s">
        <v>1319</v>
      </c>
      <c r="D430" s="318" t="s">
        <v>5968</v>
      </c>
      <c r="E430" s="20" t="s">
        <v>238</v>
      </c>
      <c r="F430" s="319">
        <v>1913.6800000000001</v>
      </c>
      <c r="G430" s="41"/>
      <c r="H430" s="47"/>
    </row>
    <row r="431" s="2" customFormat="1" ht="16.8" customHeight="1">
      <c r="A431" s="41"/>
      <c r="B431" s="47"/>
      <c r="C431" s="318" t="s">
        <v>1324</v>
      </c>
      <c r="D431" s="318" t="s">
        <v>5969</v>
      </c>
      <c r="E431" s="20" t="s">
        <v>238</v>
      </c>
      <c r="F431" s="319">
        <v>7654.7200000000003</v>
      </c>
      <c r="G431" s="41"/>
      <c r="H431" s="47"/>
    </row>
    <row r="432" s="2" customFormat="1">
      <c r="A432" s="41"/>
      <c r="B432" s="47"/>
      <c r="C432" s="318" t="s">
        <v>1375</v>
      </c>
      <c r="D432" s="318" t="s">
        <v>5965</v>
      </c>
      <c r="E432" s="20" t="s">
        <v>332</v>
      </c>
      <c r="F432" s="319">
        <v>2135.8710000000001</v>
      </c>
      <c r="G432" s="41"/>
      <c r="H432" s="47"/>
    </row>
    <row r="433" s="2" customFormat="1" ht="16.8" customHeight="1">
      <c r="A433" s="41"/>
      <c r="B433" s="47"/>
      <c r="C433" s="318" t="s">
        <v>1802</v>
      </c>
      <c r="D433" s="318" t="s">
        <v>5966</v>
      </c>
      <c r="E433" s="20" t="s">
        <v>238</v>
      </c>
      <c r="F433" s="319">
        <v>2373.1900000000001</v>
      </c>
      <c r="G433" s="41"/>
      <c r="H433" s="47"/>
    </row>
    <row r="434" s="2" customFormat="1" ht="16.8" customHeight="1">
      <c r="A434" s="41"/>
      <c r="B434" s="47"/>
      <c r="C434" s="318" t="s">
        <v>2386</v>
      </c>
      <c r="D434" s="318" t="s">
        <v>5976</v>
      </c>
      <c r="E434" s="20" t="s">
        <v>238</v>
      </c>
      <c r="F434" s="319">
        <v>236.90000000000001</v>
      </c>
      <c r="G434" s="41"/>
      <c r="H434" s="47"/>
    </row>
    <row r="435" s="2" customFormat="1">
      <c r="A435" s="41"/>
      <c r="B435" s="47"/>
      <c r="C435" s="318" t="s">
        <v>2391</v>
      </c>
      <c r="D435" s="318" t="s">
        <v>5977</v>
      </c>
      <c r="E435" s="20" t="s">
        <v>238</v>
      </c>
      <c r="F435" s="319">
        <v>236.90000000000001</v>
      </c>
      <c r="G435" s="41"/>
      <c r="H435" s="47"/>
    </row>
    <row r="436" s="2" customFormat="1" ht="16.8" customHeight="1">
      <c r="A436" s="41"/>
      <c r="B436" s="47"/>
      <c r="C436" s="318" t="s">
        <v>2406</v>
      </c>
      <c r="D436" s="318" t="s">
        <v>5978</v>
      </c>
      <c r="E436" s="20" t="s">
        <v>238</v>
      </c>
      <c r="F436" s="319">
        <v>236.90000000000001</v>
      </c>
      <c r="G436" s="41"/>
      <c r="H436" s="47"/>
    </row>
    <row r="437" s="2" customFormat="1" ht="16.8" customHeight="1">
      <c r="A437" s="41"/>
      <c r="B437" s="47"/>
      <c r="C437" s="318" t="s">
        <v>2411</v>
      </c>
      <c r="D437" s="318" t="s">
        <v>5979</v>
      </c>
      <c r="E437" s="20" t="s">
        <v>332</v>
      </c>
      <c r="F437" s="319">
        <v>213.21000000000001</v>
      </c>
      <c r="G437" s="41"/>
      <c r="H437" s="47"/>
    </row>
    <row r="438" s="2" customFormat="1" ht="16.8" customHeight="1">
      <c r="A438" s="41"/>
      <c r="B438" s="47"/>
      <c r="C438" s="318" t="s">
        <v>2416</v>
      </c>
      <c r="D438" s="318" t="s">
        <v>5980</v>
      </c>
      <c r="E438" s="20" t="s">
        <v>238</v>
      </c>
      <c r="F438" s="319">
        <v>236.90000000000001</v>
      </c>
      <c r="G438" s="41"/>
      <c r="H438" s="47"/>
    </row>
    <row r="439" s="2" customFormat="1" ht="16.8" customHeight="1">
      <c r="A439" s="41"/>
      <c r="B439" s="47"/>
      <c r="C439" s="318" t="s">
        <v>1734</v>
      </c>
      <c r="D439" s="318" t="s">
        <v>1735</v>
      </c>
      <c r="E439" s="20" t="s">
        <v>238</v>
      </c>
      <c r="F439" s="319">
        <v>1951.954</v>
      </c>
      <c r="G439" s="41"/>
      <c r="H439" s="47"/>
    </row>
    <row r="440" s="2" customFormat="1" ht="16.8" customHeight="1">
      <c r="A440" s="41"/>
      <c r="B440" s="47"/>
      <c r="C440" s="314" t="s">
        <v>633</v>
      </c>
      <c r="D440" s="315" t="s">
        <v>634</v>
      </c>
      <c r="E440" s="316" t="s">
        <v>21</v>
      </c>
      <c r="F440" s="317">
        <v>1173.8199999999999</v>
      </c>
      <c r="G440" s="41"/>
      <c r="H440" s="47"/>
    </row>
    <row r="441" s="2" customFormat="1" ht="16.8" customHeight="1">
      <c r="A441" s="41"/>
      <c r="B441" s="47"/>
      <c r="C441" s="318" t="s">
        <v>21</v>
      </c>
      <c r="D441" s="318" t="s">
        <v>1282</v>
      </c>
      <c r="E441" s="20" t="s">
        <v>21</v>
      </c>
      <c r="F441" s="319">
        <v>0</v>
      </c>
      <c r="G441" s="41"/>
      <c r="H441" s="47"/>
    </row>
    <row r="442" s="2" customFormat="1" ht="16.8" customHeight="1">
      <c r="A442" s="41"/>
      <c r="B442" s="47"/>
      <c r="C442" s="318" t="s">
        <v>21</v>
      </c>
      <c r="D442" s="318" t="s">
        <v>775</v>
      </c>
      <c r="E442" s="20" t="s">
        <v>21</v>
      </c>
      <c r="F442" s="319">
        <v>0</v>
      </c>
      <c r="G442" s="41"/>
      <c r="H442" s="47"/>
    </row>
    <row r="443" s="2" customFormat="1" ht="16.8" customHeight="1">
      <c r="A443" s="41"/>
      <c r="B443" s="47"/>
      <c r="C443" s="318" t="s">
        <v>21</v>
      </c>
      <c r="D443" s="318" t="s">
        <v>1283</v>
      </c>
      <c r="E443" s="20" t="s">
        <v>21</v>
      </c>
      <c r="F443" s="319">
        <v>1144.76</v>
      </c>
      <c r="G443" s="41"/>
      <c r="H443" s="47"/>
    </row>
    <row r="444" s="2" customFormat="1" ht="16.8" customHeight="1">
      <c r="A444" s="41"/>
      <c r="B444" s="47"/>
      <c r="C444" s="318" t="s">
        <v>21</v>
      </c>
      <c r="D444" s="318" t="s">
        <v>1284</v>
      </c>
      <c r="E444" s="20" t="s">
        <v>21</v>
      </c>
      <c r="F444" s="319">
        <v>4.0899999999999999</v>
      </c>
      <c r="G444" s="41"/>
      <c r="H444" s="47"/>
    </row>
    <row r="445" s="2" customFormat="1" ht="16.8" customHeight="1">
      <c r="A445" s="41"/>
      <c r="B445" s="47"/>
      <c r="C445" s="318" t="s">
        <v>21</v>
      </c>
      <c r="D445" s="318" t="s">
        <v>1285</v>
      </c>
      <c r="E445" s="20" t="s">
        <v>21</v>
      </c>
      <c r="F445" s="319">
        <v>13.26</v>
      </c>
      <c r="G445" s="41"/>
      <c r="H445" s="47"/>
    </row>
    <row r="446" s="2" customFormat="1" ht="16.8" customHeight="1">
      <c r="A446" s="41"/>
      <c r="B446" s="47"/>
      <c r="C446" s="318" t="s">
        <v>21</v>
      </c>
      <c r="D446" s="318" t="s">
        <v>1286</v>
      </c>
      <c r="E446" s="20" t="s">
        <v>21</v>
      </c>
      <c r="F446" s="319">
        <v>7.5700000000000003</v>
      </c>
      <c r="G446" s="41"/>
      <c r="H446" s="47"/>
    </row>
    <row r="447" s="2" customFormat="1" ht="16.8" customHeight="1">
      <c r="A447" s="41"/>
      <c r="B447" s="47"/>
      <c r="C447" s="318" t="s">
        <v>21</v>
      </c>
      <c r="D447" s="318" t="s">
        <v>1287</v>
      </c>
      <c r="E447" s="20" t="s">
        <v>21</v>
      </c>
      <c r="F447" s="319">
        <v>4.1399999999999997</v>
      </c>
      <c r="G447" s="41"/>
      <c r="H447" s="47"/>
    </row>
    <row r="448" s="2" customFormat="1" ht="16.8" customHeight="1">
      <c r="A448" s="41"/>
      <c r="B448" s="47"/>
      <c r="C448" s="318" t="s">
        <v>633</v>
      </c>
      <c r="D448" s="318" t="s">
        <v>725</v>
      </c>
      <c r="E448" s="20" t="s">
        <v>21</v>
      </c>
      <c r="F448" s="319">
        <v>1173.8199999999999</v>
      </c>
      <c r="G448" s="41"/>
      <c r="H448" s="47"/>
    </row>
    <row r="449" s="2" customFormat="1" ht="16.8" customHeight="1">
      <c r="A449" s="41"/>
      <c r="B449" s="47"/>
      <c r="C449" s="320" t="s">
        <v>5937</v>
      </c>
      <c r="D449" s="41"/>
      <c r="E449" s="41"/>
      <c r="F449" s="41"/>
      <c r="G449" s="41"/>
      <c r="H449" s="47"/>
    </row>
    <row r="450" s="2" customFormat="1">
      <c r="A450" s="41"/>
      <c r="B450" s="47"/>
      <c r="C450" s="318" t="s">
        <v>1278</v>
      </c>
      <c r="D450" s="318" t="s">
        <v>5981</v>
      </c>
      <c r="E450" s="20" t="s">
        <v>250</v>
      </c>
      <c r="F450" s="319">
        <v>123.67400000000001</v>
      </c>
      <c r="G450" s="41"/>
      <c r="H450" s="47"/>
    </row>
    <row r="451" s="2" customFormat="1">
      <c r="A451" s="41"/>
      <c r="B451" s="47"/>
      <c r="C451" s="318" t="s">
        <v>1363</v>
      </c>
      <c r="D451" s="318" t="s">
        <v>5982</v>
      </c>
      <c r="E451" s="20" t="s">
        <v>238</v>
      </c>
      <c r="F451" s="319">
        <v>1236.741</v>
      </c>
      <c r="G451" s="41"/>
      <c r="H451" s="47"/>
    </row>
    <row r="452" s="2" customFormat="1">
      <c r="A452" s="41"/>
      <c r="B452" s="47"/>
      <c r="C452" s="318" t="s">
        <v>1368</v>
      </c>
      <c r="D452" s="318" t="s">
        <v>5983</v>
      </c>
      <c r="E452" s="20" t="s">
        <v>332</v>
      </c>
      <c r="F452" s="319">
        <v>1113.067</v>
      </c>
      <c r="G452" s="41"/>
      <c r="H452" s="47"/>
    </row>
    <row r="453" s="2" customFormat="1" ht="16.8" customHeight="1">
      <c r="A453" s="41"/>
      <c r="B453" s="47"/>
      <c r="C453" s="318" t="s">
        <v>2594</v>
      </c>
      <c r="D453" s="318" t="s">
        <v>5967</v>
      </c>
      <c r="E453" s="20" t="s">
        <v>238</v>
      </c>
      <c r="F453" s="319">
        <v>1696.251</v>
      </c>
      <c r="G453" s="41"/>
      <c r="H453" s="47"/>
    </row>
    <row r="454" s="2" customFormat="1" ht="16.8" customHeight="1">
      <c r="A454" s="41"/>
      <c r="B454" s="47"/>
      <c r="C454" s="314" t="s">
        <v>636</v>
      </c>
      <c r="D454" s="315" t="s">
        <v>637</v>
      </c>
      <c r="E454" s="316" t="s">
        <v>21</v>
      </c>
      <c r="F454" s="317">
        <v>352.61000000000001</v>
      </c>
      <c r="G454" s="41"/>
      <c r="H454" s="47"/>
    </row>
    <row r="455" s="2" customFormat="1" ht="16.8" customHeight="1">
      <c r="A455" s="41"/>
      <c r="B455" s="47"/>
      <c r="C455" s="318" t="s">
        <v>21</v>
      </c>
      <c r="D455" s="318" t="s">
        <v>1649</v>
      </c>
      <c r="E455" s="20" t="s">
        <v>21</v>
      </c>
      <c r="F455" s="319">
        <v>0</v>
      </c>
      <c r="G455" s="41"/>
      <c r="H455" s="47"/>
    </row>
    <row r="456" s="2" customFormat="1" ht="16.8" customHeight="1">
      <c r="A456" s="41"/>
      <c r="B456" s="47"/>
      <c r="C456" s="318" t="s">
        <v>21</v>
      </c>
      <c r="D456" s="318" t="s">
        <v>1578</v>
      </c>
      <c r="E456" s="20" t="s">
        <v>21</v>
      </c>
      <c r="F456" s="319">
        <v>352.61000000000001</v>
      </c>
      <c r="G456" s="41"/>
      <c r="H456" s="47"/>
    </row>
    <row r="457" s="2" customFormat="1" ht="16.8" customHeight="1">
      <c r="A457" s="41"/>
      <c r="B457" s="47"/>
      <c r="C457" s="318" t="s">
        <v>636</v>
      </c>
      <c r="D457" s="318" t="s">
        <v>725</v>
      </c>
      <c r="E457" s="20" t="s">
        <v>21</v>
      </c>
      <c r="F457" s="319">
        <v>352.61000000000001</v>
      </c>
      <c r="G457" s="41"/>
      <c r="H457" s="47"/>
    </row>
    <row r="458" s="2" customFormat="1" ht="16.8" customHeight="1">
      <c r="A458" s="41"/>
      <c r="B458" s="47"/>
      <c r="C458" s="320" t="s">
        <v>5937</v>
      </c>
      <c r="D458" s="41"/>
      <c r="E458" s="41"/>
      <c r="F458" s="41"/>
      <c r="G458" s="41"/>
      <c r="H458" s="47"/>
    </row>
    <row r="459" s="2" customFormat="1">
      <c r="A459" s="41"/>
      <c r="B459" s="47"/>
      <c r="C459" s="318" t="s">
        <v>1645</v>
      </c>
      <c r="D459" s="318" t="s">
        <v>5984</v>
      </c>
      <c r="E459" s="20" t="s">
        <v>238</v>
      </c>
      <c r="F459" s="319">
        <v>1216.915</v>
      </c>
      <c r="G459" s="41"/>
      <c r="H459" s="47"/>
    </row>
    <row r="460" s="2" customFormat="1" ht="16.8" customHeight="1">
      <c r="A460" s="41"/>
      <c r="B460" s="47"/>
      <c r="C460" s="318" t="s">
        <v>1618</v>
      </c>
      <c r="D460" s="318" t="s">
        <v>5985</v>
      </c>
      <c r="E460" s="20" t="s">
        <v>238</v>
      </c>
      <c r="F460" s="319">
        <v>2261.8620000000001</v>
      </c>
      <c r="G460" s="41"/>
      <c r="H460" s="47"/>
    </row>
    <row r="461" s="2" customFormat="1" ht="16.8" customHeight="1">
      <c r="A461" s="41"/>
      <c r="B461" s="47"/>
      <c r="C461" s="318" t="s">
        <v>1668</v>
      </c>
      <c r="D461" s="318" t="s">
        <v>5986</v>
      </c>
      <c r="E461" s="20" t="s">
        <v>238</v>
      </c>
      <c r="F461" s="319">
        <v>535.90999999999997</v>
      </c>
      <c r="G461" s="41"/>
      <c r="H461" s="47"/>
    </row>
    <row r="462" s="2" customFormat="1" ht="16.8" customHeight="1">
      <c r="A462" s="41"/>
      <c r="B462" s="47"/>
      <c r="C462" s="318" t="s">
        <v>1784</v>
      </c>
      <c r="D462" s="318" t="s">
        <v>5987</v>
      </c>
      <c r="E462" s="20" t="s">
        <v>238</v>
      </c>
      <c r="F462" s="319">
        <v>352.61000000000001</v>
      </c>
      <c r="G462" s="41"/>
      <c r="H462" s="47"/>
    </row>
    <row r="463" s="2" customFormat="1" ht="16.8" customHeight="1">
      <c r="A463" s="41"/>
      <c r="B463" s="47"/>
      <c r="C463" s="314" t="s">
        <v>639</v>
      </c>
      <c r="D463" s="315" t="s">
        <v>640</v>
      </c>
      <c r="E463" s="316" t="s">
        <v>21</v>
      </c>
      <c r="F463" s="317">
        <v>352.61000000000001</v>
      </c>
      <c r="G463" s="41"/>
      <c r="H463" s="47"/>
    </row>
    <row r="464" s="2" customFormat="1" ht="16.8" customHeight="1">
      <c r="A464" s="41"/>
      <c r="B464" s="47"/>
      <c r="C464" s="318" t="s">
        <v>21</v>
      </c>
      <c r="D464" s="318" t="s">
        <v>1577</v>
      </c>
      <c r="E464" s="20" t="s">
        <v>21</v>
      </c>
      <c r="F464" s="319">
        <v>0</v>
      </c>
      <c r="G464" s="41"/>
      <c r="H464" s="47"/>
    </row>
    <row r="465" s="2" customFormat="1" ht="16.8" customHeight="1">
      <c r="A465" s="41"/>
      <c r="B465" s="47"/>
      <c r="C465" s="318" t="s">
        <v>21</v>
      </c>
      <c r="D465" s="318" t="s">
        <v>1578</v>
      </c>
      <c r="E465" s="20" t="s">
        <v>21</v>
      </c>
      <c r="F465" s="319">
        <v>352.61000000000001</v>
      </c>
      <c r="G465" s="41"/>
      <c r="H465" s="47"/>
    </row>
    <row r="466" s="2" customFormat="1" ht="16.8" customHeight="1">
      <c r="A466" s="41"/>
      <c r="B466" s="47"/>
      <c r="C466" s="318" t="s">
        <v>639</v>
      </c>
      <c r="D466" s="318" t="s">
        <v>725</v>
      </c>
      <c r="E466" s="20" t="s">
        <v>21</v>
      </c>
      <c r="F466" s="319">
        <v>352.61000000000001</v>
      </c>
      <c r="G466" s="41"/>
      <c r="H466" s="47"/>
    </row>
    <row r="467" s="2" customFormat="1" ht="16.8" customHeight="1">
      <c r="A467" s="41"/>
      <c r="B467" s="47"/>
      <c r="C467" s="320" t="s">
        <v>5937</v>
      </c>
      <c r="D467" s="41"/>
      <c r="E467" s="41"/>
      <c r="F467" s="41"/>
      <c r="G467" s="41"/>
      <c r="H467" s="47"/>
    </row>
    <row r="468" s="2" customFormat="1" ht="16.8" customHeight="1">
      <c r="A468" s="41"/>
      <c r="B468" s="47"/>
      <c r="C468" s="318" t="s">
        <v>1573</v>
      </c>
      <c r="D468" s="318" t="s">
        <v>5988</v>
      </c>
      <c r="E468" s="20" t="s">
        <v>238</v>
      </c>
      <c r="F468" s="319">
        <v>1130.931</v>
      </c>
      <c r="G468" s="41"/>
      <c r="H468" s="47"/>
    </row>
    <row r="469" s="2" customFormat="1" ht="16.8" customHeight="1">
      <c r="A469" s="41"/>
      <c r="B469" s="47"/>
      <c r="C469" s="318" t="s">
        <v>1600</v>
      </c>
      <c r="D469" s="318" t="s">
        <v>5989</v>
      </c>
      <c r="E469" s="20" t="s">
        <v>238</v>
      </c>
      <c r="F469" s="319">
        <v>1130.931</v>
      </c>
      <c r="G469" s="41"/>
      <c r="H469" s="47"/>
    </row>
    <row r="470" s="2" customFormat="1" ht="16.8" customHeight="1">
      <c r="A470" s="41"/>
      <c r="B470" s="47"/>
      <c r="C470" s="318" t="s">
        <v>1618</v>
      </c>
      <c r="D470" s="318" t="s">
        <v>5985</v>
      </c>
      <c r="E470" s="20" t="s">
        <v>238</v>
      </c>
      <c r="F470" s="319">
        <v>2261.8620000000001</v>
      </c>
      <c r="G470" s="41"/>
      <c r="H470" s="47"/>
    </row>
    <row r="471" s="2" customFormat="1" ht="16.8" customHeight="1">
      <c r="A471" s="41"/>
      <c r="B471" s="47"/>
      <c r="C471" s="314" t="s">
        <v>641</v>
      </c>
      <c r="D471" s="315" t="s">
        <v>642</v>
      </c>
      <c r="E471" s="316" t="s">
        <v>21</v>
      </c>
      <c r="F471" s="317">
        <v>183.30000000000001</v>
      </c>
      <c r="G471" s="41"/>
      <c r="H471" s="47"/>
    </row>
    <row r="472" s="2" customFormat="1" ht="16.8" customHeight="1">
      <c r="A472" s="41"/>
      <c r="B472" s="47"/>
      <c r="C472" s="318" t="s">
        <v>21</v>
      </c>
      <c r="D472" s="318" t="s">
        <v>1389</v>
      </c>
      <c r="E472" s="20" t="s">
        <v>21</v>
      </c>
      <c r="F472" s="319">
        <v>0</v>
      </c>
      <c r="G472" s="41"/>
      <c r="H472" s="47"/>
    </row>
    <row r="473" s="2" customFormat="1" ht="16.8" customHeight="1">
      <c r="A473" s="41"/>
      <c r="B473" s="47"/>
      <c r="C473" s="318" t="s">
        <v>21</v>
      </c>
      <c r="D473" s="318" t="s">
        <v>643</v>
      </c>
      <c r="E473" s="20" t="s">
        <v>21</v>
      </c>
      <c r="F473" s="319">
        <v>183.30000000000001</v>
      </c>
      <c r="G473" s="41"/>
      <c r="H473" s="47"/>
    </row>
    <row r="474" s="2" customFormat="1" ht="16.8" customHeight="1">
      <c r="A474" s="41"/>
      <c r="B474" s="47"/>
      <c r="C474" s="318" t="s">
        <v>641</v>
      </c>
      <c r="D474" s="318" t="s">
        <v>725</v>
      </c>
      <c r="E474" s="20" t="s">
        <v>21</v>
      </c>
      <c r="F474" s="319">
        <v>183.30000000000001</v>
      </c>
      <c r="G474" s="41"/>
      <c r="H474" s="47"/>
    </row>
    <row r="475" s="2" customFormat="1" ht="16.8" customHeight="1">
      <c r="A475" s="41"/>
      <c r="B475" s="47"/>
      <c r="C475" s="320" t="s">
        <v>5937</v>
      </c>
      <c r="D475" s="41"/>
      <c r="E475" s="41"/>
      <c r="F475" s="41"/>
      <c r="G475" s="41"/>
      <c r="H475" s="47"/>
    </row>
    <row r="476" s="2" customFormat="1" ht="16.8" customHeight="1">
      <c r="A476" s="41"/>
      <c r="B476" s="47"/>
      <c r="C476" s="318" t="s">
        <v>1385</v>
      </c>
      <c r="D476" s="318" t="s">
        <v>5990</v>
      </c>
      <c r="E476" s="20" t="s">
        <v>250</v>
      </c>
      <c r="F476" s="319">
        <v>51.323999999999998</v>
      </c>
      <c r="G476" s="41"/>
      <c r="H476" s="47"/>
    </row>
    <row r="477" s="2" customFormat="1">
      <c r="A477" s="41"/>
      <c r="B477" s="47"/>
      <c r="C477" s="318" t="s">
        <v>847</v>
      </c>
      <c r="D477" s="318" t="s">
        <v>5991</v>
      </c>
      <c r="E477" s="20" t="s">
        <v>238</v>
      </c>
      <c r="F477" s="319">
        <v>592.28999999999996</v>
      </c>
      <c r="G477" s="41"/>
      <c r="H477" s="47"/>
    </row>
    <row r="478" s="2" customFormat="1" ht="16.8" customHeight="1">
      <c r="A478" s="41"/>
      <c r="B478" s="47"/>
      <c r="C478" s="318" t="s">
        <v>1668</v>
      </c>
      <c r="D478" s="318" t="s">
        <v>5986</v>
      </c>
      <c r="E478" s="20" t="s">
        <v>238</v>
      </c>
      <c r="F478" s="319">
        <v>535.90999999999997</v>
      </c>
      <c r="G478" s="41"/>
      <c r="H478" s="47"/>
    </row>
    <row r="479" s="2" customFormat="1" ht="16.8" customHeight="1">
      <c r="A479" s="41"/>
      <c r="B479" s="47"/>
      <c r="C479" s="314" t="s">
        <v>644</v>
      </c>
      <c r="D479" s="315" t="s">
        <v>645</v>
      </c>
      <c r="E479" s="316" t="s">
        <v>21</v>
      </c>
      <c r="F479" s="317">
        <v>17.280000000000001</v>
      </c>
      <c r="G479" s="41"/>
      <c r="H479" s="47"/>
    </row>
    <row r="480" s="2" customFormat="1" ht="16.8" customHeight="1">
      <c r="A480" s="41"/>
      <c r="B480" s="47"/>
      <c r="C480" s="318" t="s">
        <v>21</v>
      </c>
      <c r="D480" s="318" t="s">
        <v>1710</v>
      </c>
      <c r="E480" s="20" t="s">
        <v>21</v>
      </c>
      <c r="F480" s="319">
        <v>0</v>
      </c>
      <c r="G480" s="41"/>
      <c r="H480" s="47"/>
    </row>
    <row r="481" s="2" customFormat="1" ht="16.8" customHeight="1">
      <c r="A481" s="41"/>
      <c r="B481" s="47"/>
      <c r="C481" s="318" t="s">
        <v>21</v>
      </c>
      <c r="D481" s="318" t="s">
        <v>726</v>
      </c>
      <c r="E481" s="20" t="s">
        <v>21</v>
      </c>
      <c r="F481" s="319">
        <v>0</v>
      </c>
      <c r="G481" s="41"/>
      <c r="H481" s="47"/>
    </row>
    <row r="482" s="2" customFormat="1" ht="16.8" customHeight="1">
      <c r="A482" s="41"/>
      <c r="B482" s="47"/>
      <c r="C482" s="318" t="s">
        <v>21</v>
      </c>
      <c r="D482" s="318" t="s">
        <v>1711</v>
      </c>
      <c r="E482" s="20" t="s">
        <v>21</v>
      </c>
      <c r="F482" s="319">
        <v>8.6400000000000006</v>
      </c>
      <c r="G482" s="41"/>
      <c r="H482" s="47"/>
    </row>
    <row r="483" s="2" customFormat="1" ht="16.8" customHeight="1">
      <c r="A483" s="41"/>
      <c r="B483" s="47"/>
      <c r="C483" s="318" t="s">
        <v>21</v>
      </c>
      <c r="D483" s="318" t="s">
        <v>731</v>
      </c>
      <c r="E483" s="20" t="s">
        <v>21</v>
      </c>
      <c r="F483" s="319">
        <v>0</v>
      </c>
      <c r="G483" s="41"/>
      <c r="H483" s="47"/>
    </row>
    <row r="484" s="2" customFormat="1" ht="16.8" customHeight="1">
      <c r="A484" s="41"/>
      <c r="B484" s="47"/>
      <c r="C484" s="318" t="s">
        <v>21</v>
      </c>
      <c r="D484" s="318" t="s">
        <v>1711</v>
      </c>
      <c r="E484" s="20" t="s">
        <v>21</v>
      </c>
      <c r="F484" s="319">
        <v>8.6400000000000006</v>
      </c>
      <c r="G484" s="41"/>
      <c r="H484" s="47"/>
    </row>
    <row r="485" s="2" customFormat="1" ht="16.8" customHeight="1">
      <c r="A485" s="41"/>
      <c r="B485" s="47"/>
      <c r="C485" s="318" t="s">
        <v>644</v>
      </c>
      <c r="D485" s="318" t="s">
        <v>725</v>
      </c>
      <c r="E485" s="20" t="s">
        <v>21</v>
      </c>
      <c r="F485" s="319">
        <v>17.280000000000001</v>
      </c>
      <c r="G485" s="41"/>
      <c r="H485" s="47"/>
    </row>
    <row r="486" s="2" customFormat="1" ht="16.8" customHeight="1">
      <c r="A486" s="41"/>
      <c r="B486" s="47"/>
      <c r="C486" s="320" t="s">
        <v>5937</v>
      </c>
      <c r="D486" s="41"/>
      <c r="E486" s="41"/>
      <c r="F486" s="41"/>
      <c r="G486" s="41"/>
      <c r="H486" s="47"/>
    </row>
    <row r="487" s="2" customFormat="1" ht="16.8" customHeight="1">
      <c r="A487" s="41"/>
      <c r="B487" s="47"/>
      <c r="C487" s="318" t="s">
        <v>1692</v>
      </c>
      <c r="D487" s="318" t="s">
        <v>5961</v>
      </c>
      <c r="E487" s="20" t="s">
        <v>238</v>
      </c>
      <c r="F487" s="319">
        <v>2674.8299999999999</v>
      </c>
      <c r="G487" s="41"/>
      <c r="H487" s="47"/>
    </row>
    <row r="488" s="2" customFormat="1" ht="16.8" customHeight="1">
      <c r="A488" s="41"/>
      <c r="B488" s="47"/>
      <c r="C488" s="318" t="s">
        <v>1331</v>
      </c>
      <c r="D488" s="318" t="s">
        <v>5962</v>
      </c>
      <c r="E488" s="20" t="s">
        <v>238</v>
      </c>
      <c r="F488" s="319">
        <v>459.50999999999999</v>
      </c>
      <c r="G488" s="41"/>
      <c r="H488" s="47"/>
    </row>
    <row r="489" s="2" customFormat="1" ht="16.8" customHeight="1">
      <c r="A489" s="41"/>
      <c r="B489" s="47"/>
      <c r="C489" s="318" t="s">
        <v>1336</v>
      </c>
      <c r="D489" s="318" t="s">
        <v>5963</v>
      </c>
      <c r="E489" s="20" t="s">
        <v>238</v>
      </c>
      <c r="F489" s="319">
        <v>2757.0599999999999</v>
      </c>
      <c r="G489" s="41"/>
      <c r="H489" s="47"/>
    </row>
    <row r="490" s="2" customFormat="1" ht="16.8" customHeight="1">
      <c r="A490" s="41"/>
      <c r="B490" s="47"/>
      <c r="C490" s="318" t="s">
        <v>1344</v>
      </c>
      <c r="D490" s="318" t="s">
        <v>5964</v>
      </c>
      <c r="E490" s="20" t="s">
        <v>238</v>
      </c>
      <c r="F490" s="319">
        <v>459.50999999999999</v>
      </c>
      <c r="G490" s="41"/>
      <c r="H490" s="47"/>
    </row>
    <row r="491" s="2" customFormat="1" ht="16.8" customHeight="1">
      <c r="A491" s="41"/>
      <c r="B491" s="47"/>
      <c r="C491" s="318" t="s">
        <v>1358</v>
      </c>
      <c r="D491" s="318" t="s">
        <v>5992</v>
      </c>
      <c r="E491" s="20" t="s">
        <v>238</v>
      </c>
      <c r="F491" s="319">
        <v>318.92000000000002</v>
      </c>
      <c r="G491" s="41"/>
      <c r="H491" s="47"/>
    </row>
    <row r="492" s="2" customFormat="1">
      <c r="A492" s="41"/>
      <c r="B492" s="47"/>
      <c r="C492" s="318" t="s">
        <v>1375</v>
      </c>
      <c r="D492" s="318" t="s">
        <v>5965</v>
      </c>
      <c r="E492" s="20" t="s">
        <v>332</v>
      </c>
      <c r="F492" s="319">
        <v>2135.8710000000001</v>
      </c>
      <c r="G492" s="41"/>
      <c r="H492" s="47"/>
    </row>
    <row r="493" s="2" customFormat="1" ht="16.8" customHeight="1">
      <c r="A493" s="41"/>
      <c r="B493" s="47"/>
      <c r="C493" s="318" t="s">
        <v>1802</v>
      </c>
      <c r="D493" s="318" t="s">
        <v>5966</v>
      </c>
      <c r="E493" s="20" t="s">
        <v>238</v>
      </c>
      <c r="F493" s="319">
        <v>2373.1900000000001</v>
      </c>
      <c r="G493" s="41"/>
      <c r="H493" s="47"/>
    </row>
    <row r="494" s="2" customFormat="1" ht="16.8" customHeight="1">
      <c r="A494" s="41"/>
      <c r="B494" s="47"/>
      <c r="C494" s="318" t="s">
        <v>2574</v>
      </c>
      <c r="D494" s="318" t="s">
        <v>5993</v>
      </c>
      <c r="E494" s="20" t="s">
        <v>238</v>
      </c>
      <c r="F494" s="319">
        <v>989.34400000000005</v>
      </c>
      <c r="G494" s="41"/>
      <c r="H494" s="47"/>
    </row>
    <row r="495" s="2" customFormat="1" ht="16.8" customHeight="1">
      <c r="A495" s="41"/>
      <c r="B495" s="47"/>
      <c r="C495" s="318" t="s">
        <v>2594</v>
      </c>
      <c r="D495" s="318" t="s">
        <v>5967</v>
      </c>
      <c r="E495" s="20" t="s">
        <v>238</v>
      </c>
      <c r="F495" s="319">
        <v>1696.251</v>
      </c>
      <c r="G495" s="41"/>
      <c r="H495" s="47"/>
    </row>
    <row r="496" s="2" customFormat="1" ht="16.8" customHeight="1">
      <c r="A496" s="41"/>
      <c r="B496" s="47"/>
      <c r="C496" s="318" t="s">
        <v>2599</v>
      </c>
      <c r="D496" s="318" t="s">
        <v>5994</v>
      </c>
      <c r="E496" s="20" t="s">
        <v>238</v>
      </c>
      <c r="F496" s="319">
        <v>318.92000000000002</v>
      </c>
      <c r="G496" s="41"/>
      <c r="H496" s="47"/>
    </row>
    <row r="497" s="2" customFormat="1" ht="16.8" customHeight="1">
      <c r="A497" s="41"/>
      <c r="B497" s="47"/>
      <c r="C497" s="318" t="s">
        <v>1729</v>
      </c>
      <c r="D497" s="318" t="s">
        <v>1730</v>
      </c>
      <c r="E497" s="20" t="s">
        <v>238</v>
      </c>
      <c r="F497" s="319">
        <v>17.626000000000001</v>
      </c>
      <c r="G497" s="41"/>
      <c r="H497" s="47"/>
    </row>
    <row r="498" s="2" customFormat="1" ht="16.8" customHeight="1">
      <c r="A498" s="41"/>
      <c r="B498" s="47"/>
      <c r="C498" s="314" t="s">
        <v>647</v>
      </c>
      <c r="D498" s="315" t="s">
        <v>648</v>
      </c>
      <c r="E498" s="316" t="s">
        <v>21</v>
      </c>
      <c r="F498" s="317">
        <v>301.63999999999999</v>
      </c>
      <c r="G498" s="41"/>
      <c r="H498" s="47"/>
    </row>
    <row r="499" s="2" customFormat="1" ht="16.8" customHeight="1">
      <c r="A499" s="41"/>
      <c r="B499" s="47"/>
      <c r="C499" s="318" t="s">
        <v>21</v>
      </c>
      <c r="D499" s="318" t="s">
        <v>1712</v>
      </c>
      <c r="E499" s="20" t="s">
        <v>21</v>
      </c>
      <c r="F499" s="319">
        <v>0</v>
      </c>
      <c r="G499" s="41"/>
      <c r="H499" s="47"/>
    </row>
    <row r="500" s="2" customFormat="1" ht="16.8" customHeight="1">
      <c r="A500" s="41"/>
      <c r="B500" s="47"/>
      <c r="C500" s="318" t="s">
        <v>21</v>
      </c>
      <c r="D500" s="318" t="s">
        <v>726</v>
      </c>
      <c r="E500" s="20" t="s">
        <v>21</v>
      </c>
      <c r="F500" s="319">
        <v>0</v>
      </c>
      <c r="G500" s="41"/>
      <c r="H500" s="47"/>
    </row>
    <row r="501" s="2" customFormat="1" ht="16.8" customHeight="1">
      <c r="A501" s="41"/>
      <c r="B501" s="47"/>
      <c r="C501" s="318" t="s">
        <v>21</v>
      </c>
      <c r="D501" s="318" t="s">
        <v>1713</v>
      </c>
      <c r="E501" s="20" t="s">
        <v>21</v>
      </c>
      <c r="F501" s="319">
        <v>150.81999999999999</v>
      </c>
      <c r="G501" s="41"/>
      <c r="H501" s="47"/>
    </row>
    <row r="502" s="2" customFormat="1" ht="16.8" customHeight="1">
      <c r="A502" s="41"/>
      <c r="B502" s="47"/>
      <c r="C502" s="318" t="s">
        <v>21</v>
      </c>
      <c r="D502" s="318" t="s">
        <v>731</v>
      </c>
      <c r="E502" s="20" t="s">
        <v>21</v>
      </c>
      <c r="F502" s="319">
        <v>0</v>
      </c>
      <c r="G502" s="41"/>
      <c r="H502" s="47"/>
    </row>
    <row r="503" s="2" customFormat="1" ht="16.8" customHeight="1">
      <c r="A503" s="41"/>
      <c r="B503" s="47"/>
      <c r="C503" s="318" t="s">
        <v>21</v>
      </c>
      <c r="D503" s="318" t="s">
        <v>1713</v>
      </c>
      <c r="E503" s="20" t="s">
        <v>21</v>
      </c>
      <c r="F503" s="319">
        <v>150.81999999999999</v>
      </c>
      <c r="G503" s="41"/>
      <c r="H503" s="47"/>
    </row>
    <row r="504" s="2" customFormat="1" ht="16.8" customHeight="1">
      <c r="A504" s="41"/>
      <c r="B504" s="47"/>
      <c r="C504" s="318" t="s">
        <v>647</v>
      </c>
      <c r="D504" s="318" t="s">
        <v>725</v>
      </c>
      <c r="E504" s="20" t="s">
        <v>21</v>
      </c>
      <c r="F504" s="319">
        <v>301.63999999999999</v>
      </c>
      <c r="G504" s="41"/>
      <c r="H504" s="47"/>
    </row>
    <row r="505" s="2" customFormat="1" ht="16.8" customHeight="1">
      <c r="A505" s="41"/>
      <c r="B505" s="47"/>
      <c r="C505" s="320" t="s">
        <v>5937</v>
      </c>
      <c r="D505" s="41"/>
      <c r="E505" s="41"/>
      <c r="F505" s="41"/>
      <c r="G505" s="41"/>
      <c r="H505" s="47"/>
    </row>
    <row r="506" s="2" customFormat="1" ht="16.8" customHeight="1">
      <c r="A506" s="41"/>
      <c r="B506" s="47"/>
      <c r="C506" s="318" t="s">
        <v>1692</v>
      </c>
      <c r="D506" s="318" t="s">
        <v>5961</v>
      </c>
      <c r="E506" s="20" t="s">
        <v>238</v>
      </c>
      <c r="F506" s="319">
        <v>2674.8299999999999</v>
      </c>
      <c r="G506" s="41"/>
      <c r="H506" s="47"/>
    </row>
    <row r="507" s="2" customFormat="1" ht="16.8" customHeight="1">
      <c r="A507" s="41"/>
      <c r="B507" s="47"/>
      <c r="C507" s="318" t="s">
        <v>1331</v>
      </c>
      <c r="D507" s="318" t="s">
        <v>5962</v>
      </c>
      <c r="E507" s="20" t="s">
        <v>238</v>
      </c>
      <c r="F507" s="319">
        <v>459.50999999999999</v>
      </c>
      <c r="G507" s="41"/>
      <c r="H507" s="47"/>
    </row>
    <row r="508" s="2" customFormat="1" ht="16.8" customHeight="1">
      <c r="A508" s="41"/>
      <c r="B508" s="47"/>
      <c r="C508" s="318" t="s">
        <v>1336</v>
      </c>
      <c r="D508" s="318" t="s">
        <v>5963</v>
      </c>
      <c r="E508" s="20" t="s">
        <v>238</v>
      </c>
      <c r="F508" s="319">
        <v>2757.0599999999999</v>
      </c>
      <c r="G508" s="41"/>
      <c r="H508" s="47"/>
    </row>
    <row r="509" s="2" customFormat="1" ht="16.8" customHeight="1">
      <c r="A509" s="41"/>
      <c r="B509" s="47"/>
      <c r="C509" s="318" t="s">
        <v>1344</v>
      </c>
      <c r="D509" s="318" t="s">
        <v>5964</v>
      </c>
      <c r="E509" s="20" t="s">
        <v>238</v>
      </c>
      <c r="F509" s="319">
        <v>459.50999999999999</v>
      </c>
      <c r="G509" s="41"/>
      <c r="H509" s="47"/>
    </row>
    <row r="510" s="2" customFormat="1" ht="16.8" customHeight="1">
      <c r="A510" s="41"/>
      <c r="B510" s="47"/>
      <c r="C510" s="318" t="s">
        <v>1358</v>
      </c>
      <c r="D510" s="318" t="s">
        <v>5992</v>
      </c>
      <c r="E510" s="20" t="s">
        <v>238</v>
      </c>
      <c r="F510" s="319">
        <v>318.92000000000002</v>
      </c>
      <c r="G510" s="41"/>
      <c r="H510" s="47"/>
    </row>
    <row r="511" s="2" customFormat="1">
      <c r="A511" s="41"/>
      <c r="B511" s="47"/>
      <c r="C511" s="318" t="s">
        <v>1375</v>
      </c>
      <c r="D511" s="318" t="s">
        <v>5965</v>
      </c>
      <c r="E511" s="20" t="s">
        <v>332</v>
      </c>
      <c r="F511" s="319">
        <v>2135.8710000000001</v>
      </c>
      <c r="G511" s="41"/>
      <c r="H511" s="47"/>
    </row>
    <row r="512" s="2" customFormat="1" ht="16.8" customHeight="1">
      <c r="A512" s="41"/>
      <c r="B512" s="47"/>
      <c r="C512" s="318" t="s">
        <v>1802</v>
      </c>
      <c r="D512" s="318" t="s">
        <v>5966</v>
      </c>
      <c r="E512" s="20" t="s">
        <v>238</v>
      </c>
      <c r="F512" s="319">
        <v>2373.1900000000001</v>
      </c>
      <c r="G512" s="41"/>
      <c r="H512" s="47"/>
    </row>
    <row r="513" s="2" customFormat="1" ht="16.8" customHeight="1">
      <c r="A513" s="41"/>
      <c r="B513" s="47"/>
      <c r="C513" s="318" t="s">
        <v>2594</v>
      </c>
      <c r="D513" s="318" t="s">
        <v>5967</v>
      </c>
      <c r="E513" s="20" t="s">
        <v>238</v>
      </c>
      <c r="F513" s="319">
        <v>1696.251</v>
      </c>
      <c r="G513" s="41"/>
      <c r="H513" s="47"/>
    </row>
    <row r="514" s="2" customFormat="1" ht="16.8" customHeight="1">
      <c r="A514" s="41"/>
      <c r="B514" s="47"/>
      <c r="C514" s="318" t="s">
        <v>2599</v>
      </c>
      <c r="D514" s="318" t="s">
        <v>5994</v>
      </c>
      <c r="E514" s="20" t="s">
        <v>238</v>
      </c>
      <c r="F514" s="319">
        <v>318.92000000000002</v>
      </c>
      <c r="G514" s="41"/>
      <c r="H514" s="47"/>
    </row>
    <row r="515" s="2" customFormat="1" ht="16.8" customHeight="1">
      <c r="A515" s="41"/>
      <c r="B515" s="47"/>
      <c r="C515" s="318" t="s">
        <v>1720</v>
      </c>
      <c r="D515" s="318" t="s">
        <v>1721</v>
      </c>
      <c r="E515" s="20" t="s">
        <v>238</v>
      </c>
      <c r="F515" s="319">
        <v>307.673</v>
      </c>
      <c r="G515" s="41"/>
      <c r="H515" s="47"/>
    </row>
    <row r="516" s="2" customFormat="1" ht="16.8" customHeight="1">
      <c r="A516" s="41"/>
      <c r="B516" s="47"/>
      <c r="C516" s="318" t="s">
        <v>1725</v>
      </c>
      <c r="D516" s="318" t="s">
        <v>1726</v>
      </c>
      <c r="E516" s="20" t="s">
        <v>238</v>
      </c>
      <c r="F516" s="319">
        <v>307.673</v>
      </c>
      <c r="G516" s="41"/>
      <c r="H516" s="47"/>
    </row>
    <row r="517" s="2" customFormat="1" ht="16.8" customHeight="1">
      <c r="A517" s="41"/>
      <c r="B517" s="47"/>
      <c r="C517" s="314" t="s">
        <v>650</v>
      </c>
      <c r="D517" s="315" t="s">
        <v>651</v>
      </c>
      <c r="E517" s="316" t="s">
        <v>21</v>
      </c>
      <c r="F517" s="317">
        <v>538.01999999999998</v>
      </c>
      <c r="G517" s="41"/>
      <c r="H517" s="47"/>
    </row>
    <row r="518" s="2" customFormat="1" ht="16.8" customHeight="1">
      <c r="A518" s="41"/>
      <c r="B518" s="47"/>
      <c r="C518" s="318" t="s">
        <v>21</v>
      </c>
      <c r="D518" s="318" t="s">
        <v>1042</v>
      </c>
      <c r="E518" s="20" t="s">
        <v>21</v>
      </c>
      <c r="F518" s="319">
        <v>0</v>
      </c>
      <c r="G518" s="41"/>
      <c r="H518" s="47"/>
    </row>
    <row r="519" s="2" customFormat="1" ht="16.8" customHeight="1">
      <c r="A519" s="41"/>
      <c r="B519" s="47"/>
      <c r="C519" s="318" t="s">
        <v>21</v>
      </c>
      <c r="D519" s="318" t="s">
        <v>1043</v>
      </c>
      <c r="E519" s="20" t="s">
        <v>21</v>
      </c>
      <c r="F519" s="319">
        <v>0</v>
      </c>
      <c r="G519" s="41"/>
      <c r="H519" s="47"/>
    </row>
    <row r="520" s="2" customFormat="1" ht="16.8" customHeight="1">
      <c r="A520" s="41"/>
      <c r="B520" s="47"/>
      <c r="C520" s="318" t="s">
        <v>21</v>
      </c>
      <c r="D520" s="318" t="s">
        <v>1044</v>
      </c>
      <c r="E520" s="20" t="s">
        <v>21</v>
      </c>
      <c r="F520" s="319">
        <v>334.76799999999997</v>
      </c>
      <c r="G520" s="41"/>
      <c r="H520" s="47"/>
    </row>
    <row r="521" s="2" customFormat="1" ht="16.8" customHeight="1">
      <c r="A521" s="41"/>
      <c r="B521" s="47"/>
      <c r="C521" s="318" t="s">
        <v>21</v>
      </c>
      <c r="D521" s="318" t="s">
        <v>1045</v>
      </c>
      <c r="E521" s="20" t="s">
        <v>21</v>
      </c>
      <c r="F521" s="319">
        <v>0</v>
      </c>
      <c r="G521" s="41"/>
      <c r="H521" s="47"/>
    </row>
    <row r="522" s="2" customFormat="1" ht="16.8" customHeight="1">
      <c r="A522" s="41"/>
      <c r="B522" s="47"/>
      <c r="C522" s="318" t="s">
        <v>21</v>
      </c>
      <c r="D522" s="318" t="s">
        <v>1046</v>
      </c>
      <c r="E522" s="20" t="s">
        <v>21</v>
      </c>
      <c r="F522" s="319">
        <v>203.25200000000001</v>
      </c>
      <c r="G522" s="41"/>
      <c r="H522" s="47"/>
    </row>
    <row r="523" s="2" customFormat="1" ht="16.8" customHeight="1">
      <c r="A523" s="41"/>
      <c r="B523" s="47"/>
      <c r="C523" s="318" t="s">
        <v>650</v>
      </c>
      <c r="D523" s="318" t="s">
        <v>247</v>
      </c>
      <c r="E523" s="20" t="s">
        <v>21</v>
      </c>
      <c r="F523" s="319">
        <v>538.01999999999998</v>
      </c>
      <c r="G523" s="41"/>
      <c r="H523" s="47"/>
    </row>
    <row r="524" s="2" customFormat="1" ht="16.8" customHeight="1">
      <c r="A524" s="41"/>
      <c r="B524" s="47"/>
      <c r="C524" s="320" t="s">
        <v>5937</v>
      </c>
      <c r="D524" s="41"/>
      <c r="E524" s="41"/>
      <c r="F524" s="41"/>
      <c r="G524" s="41"/>
      <c r="H524" s="47"/>
    </row>
    <row r="525" s="2" customFormat="1">
      <c r="A525" s="41"/>
      <c r="B525" s="47"/>
      <c r="C525" s="318" t="s">
        <v>1038</v>
      </c>
      <c r="D525" s="318" t="s">
        <v>5995</v>
      </c>
      <c r="E525" s="20" t="s">
        <v>238</v>
      </c>
      <c r="F525" s="319">
        <v>538.01999999999998</v>
      </c>
      <c r="G525" s="41"/>
      <c r="H525" s="47"/>
    </row>
    <row r="526" s="2" customFormat="1">
      <c r="A526" s="41"/>
      <c r="B526" s="47"/>
      <c r="C526" s="318" t="s">
        <v>1077</v>
      </c>
      <c r="D526" s="318" t="s">
        <v>5996</v>
      </c>
      <c r="E526" s="20" t="s">
        <v>238</v>
      </c>
      <c r="F526" s="319">
        <v>538.01999999999998</v>
      </c>
      <c r="G526" s="41"/>
      <c r="H526" s="47"/>
    </row>
    <row r="527" s="2" customFormat="1" ht="16.8" customHeight="1">
      <c r="A527" s="41"/>
      <c r="B527" s="47"/>
      <c r="C527" s="318" t="s">
        <v>1245</v>
      </c>
      <c r="D527" s="318" t="s">
        <v>5944</v>
      </c>
      <c r="E527" s="20" t="s">
        <v>238</v>
      </c>
      <c r="F527" s="319">
        <v>2351.096</v>
      </c>
      <c r="G527" s="41"/>
      <c r="H527" s="47"/>
    </row>
    <row r="528" s="2" customFormat="1" ht="16.8" customHeight="1">
      <c r="A528" s="41"/>
      <c r="B528" s="47"/>
      <c r="C528" s="318" t="s">
        <v>1047</v>
      </c>
      <c r="D528" s="318" t="s">
        <v>1048</v>
      </c>
      <c r="E528" s="20" t="s">
        <v>238</v>
      </c>
      <c r="F528" s="319">
        <v>548.77999999999997</v>
      </c>
      <c r="G528" s="41"/>
      <c r="H528" s="47"/>
    </row>
    <row r="529" s="2" customFormat="1" ht="16.8" customHeight="1">
      <c r="A529" s="41"/>
      <c r="B529" s="47"/>
      <c r="C529" s="314" t="s">
        <v>653</v>
      </c>
      <c r="D529" s="315" t="s">
        <v>654</v>
      </c>
      <c r="E529" s="316" t="s">
        <v>21</v>
      </c>
      <c r="F529" s="317">
        <v>62.920999999999999</v>
      </c>
      <c r="G529" s="41"/>
      <c r="H529" s="47"/>
    </row>
    <row r="530" s="2" customFormat="1" ht="16.8" customHeight="1">
      <c r="A530" s="41"/>
      <c r="B530" s="47"/>
      <c r="C530" s="318" t="s">
        <v>21</v>
      </c>
      <c r="D530" s="318" t="s">
        <v>654</v>
      </c>
      <c r="E530" s="20" t="s">
        <v>21</v>
      </c>
      <c r="F530" s="319">
        <v>0</v>
      </c>
      <c r="G530" s="41"/>
      <c r="H530" s="47"/>
    </row>
    <row r="531" s="2" customFormat="1" ht="16.8" customHeight="1">
      <c r="A531" s="41"/>
      <c r="B531" s="47"/>
      <c r="C531" s="318" t="s">
        <v>21</v>
      </c>
      <c r="D531" s="318" t="s">
        <v>1288</v>
      </c>
      <c r="E531" s="20" t="s">
        <v>21</v>
      </c>
      <c r="F531" s="319">
        <v>62.920999999999999</v>
      </c>
      <c r="G531" s="41"/>
      <c r="H531" s="47"/>
    </row>
    <row r="532" s="2" customFormat="1" ht="16.8" customHeight="1">
      <c r="A532" s="41"/>
      <c r="B532" s="47"/>
      <c r="C532" s="318" t="s">
        <v>653</v>
      </c>
      <c r="D532" s="318" t="s">
        <v>725</v>
      </c>
      <c r="E532" s="20" t="s">
        <v>21</v>
      </c>
      <c r="F532" s="319">
        <v>62.920999999999999</v>
      </c>
      <c r="G532" s="41"/>
      <c r="H532" s="47"/>
    </row>
    <row r="533" s="2" customFormat="1" ht="16.8" customHeight="1">
      <c r="A533" s="41"/>
      <c r="B533" s="47"/>
      <c r="C533" s="320" t="s">
        <v>5937</v>
      </c>
      <c r="D533" s="41"/>
      <c r="E533" s="41"/>
      <c r="F533" s="41"/>
      <c r="G533" s="41"/>
      <c r="H533" s="47"/>
    </row>
    <row r="534" s="2" customFormat="1">
      <c r="A534" s="41"/>
      <c r="B534" s="47"/>
      <c r="C534" s="318" t="s">
        <v>1278</v>
      </c>
      <c r="D534" s="318" t="s">
        <v>5981</v>
      </c>
      <c r="E534" s="20" t="s">
        <v>250</v>
      </c>
      <c r="F534" s="319">
        <v>123.67400000000001</v>
      </c>
      <c r="G534" s="41"/>
      <c r="H534" s="47"/>
    </row>
    <row r="535" s="2" customFormat="1">
      <c r="A535" s="41"/>
      <c r="B535" s="47"/>
      <c r="C535" s="318" t="s">
        <v>1272</v>
      </c>
      <c r="D535" s="318" t="s">
        <v>5997</v>
      </c>
      <c r="E535" s="20" t="s">
        <v>250</v>
      </c>
      <c r="F535" s="319">
        <v>3.1459999999999999</v>
      </c>
      <c r="G535" s="41"/>
      <c r="H535" s="47"/>
    </row>
    <row r="536" s="2" customFormat="1">
      <c r="A536" s="41"/>
      <c r="B536" s="47"/>
      <c r="C536" s="318" t="s">
        <v>1292</v>
      </c>
      <c r="D536" s="318" t="s">
        <v>5998</v>
      </c>
      <c r="E536" s="20" t="s">
        <v>250</v>
      </c>
      <c r="F536" s="319">
        <v>12.584</v>
      </c>
      <c r="G536" s="41"/>
      <c r="H536" s="47"/>
    </row>
    <row r="537" s="2" customFormat="1" ht="16.8" customHeight="1">
      <c r="A537" s="41"/>
      <c r="B537" s="47"/>
      <c r="C537" s="318" t="s">
        <v>1298</v>
      </c>
      <c r="D537" s="318" t="s">
        <v>5999</v>
      </c>
      <c r="E537" s="20" t="s">
        <v>250</v>
      </c>
      <c r="F537" s="319">
        <v>12.584</v>
      </c>
      <c r="G537" s="41"/>
      <c r="H537" s="47"/>
    </row>
    <row r="538" s="2" customFormat="1">
      <c r="A538" s="41"/>
      <c r="B538" s="47"/>
      <c r="C538" s="318" t="s">
        <v>1303</v>
      </c>
      <c r="D538" s="318" t="s">
        <v>6000</v>
      </c>
      <c r="E538" s="20" t="s">
        <v>250</v>
      </c>
      <c r="F538" s="319">
        <v>12.584</v>
      </c>
      <c r="G538" s="41"/>
      <c r="H538" s="47"/>
    </row>
    <row r="539" s="2" customFormat="1" ht="16.8" customHeight="1">
      <c r="A539" s="41"/>
      <c r="B539" s="47"/>
      <c r="C539" s="318" t="s">
        <v>1313</v>
      </c>
      <c r="D539" s="318" t="s">
        <v>6001</v>
      </c>
      <c r="E539" s="20" t="s">
        <v>279</v>
      </c>
      <c r="F539" s="319">
        <v>0.41499999999999998</v>
      </c>
      <c r="G539" s="41"/>
      <c r="H539" s="47"/>
    </row>
    <row r="540" s="2" customFormat="1">
      <c r="A540" s="41"/>
      <c r="B540" s="47"/>
      <c r="C540" s="318" t="s">
        <v>1363</v>
      </c>
      <c r="D540" s="318" t="s">
        <v>5982</v>
      </c>
      <c r="E540" s="20" t="s">
        <v>238</v>
      </c>
      <c r="F540" s="319">
        <v>1236.741</v>
      </c>
      <c r="G540" s="41"/>
      <c r="H540" s="47"/>
    </row>
    <row r="541" s="2" customFormat="1">
      <c r="A541" s="41"/>
      <c r="B541" s="47"/>
      <c r="C541" s="318" t="s">
        <v>1368</v>
      </c>
      <c r="D541" s="318" t="s">
        <v>5983</v>
      </c>
      <c r="E541" s="20" t="s">
        <v>332</v>
      </c>
      <c r="F541" s="319">
        <v>1113.067</v>
      </c>
      <c r="G541" s="41"/>
      <c r="H541" s="47"/>
    </row>
    <row r="542" s="2" customFormat="1" ht="16.8" customHeight="1">
      <c r="A542" s="41"/>
      <c r="B542" s="47"/>
      <c r="C542" s="318" t="s">
        <v>2594</v>
      </c>
      <c r="D542" s="318" t="s">
        <v>5967</v>
      </c>
      <c r="E542" s="20" t="s">
        <v>238</v>
      </c>
      <c r="F542" s="319">
        <v>1696.251</v>
      </c>
      <c r="G542" s="41"/>
      <c r="H542" s="47"/>
    </row>
    <row r="543" s="2" customFormat="1" ht="16.8" customHeight="1">
      <c r="A543" s="41"/>
      <c r="B543" s="47"/>
      <c r="C543" s="314" t="s">
        <v>656</v>
      </c>
      <c r="D543" s="315" t="s">
        <v>657</v>
      </c>
      <c r="E543" s="316" t="s">
        <v>21</v>
      </c>
      <c r="F543" s="317">
        <v>778.32100000000003</v>
      </c>
      <c r="G543" s="41"/>
      <c r="H543" s="47"/>
    </row>
    <row r="544" s="2" customFormat="1" ht="16.8" customHeight="1">
      <c r="A544" s="41"/>
      <c r="B544" s="47"/>
      <c r="C544" s="318" t="s">
        <v>21</v>
      </c>
      <c r="D544" s="318" t="s">
        <v>1788</v>
      </c>
      <c r="E544" s="20" t="s">
        <v>21</v>
      </c>
      <c r="F544" s="319">
        <v>0</v>
      </c>
      <c r="G544" s="41"/>
      <c r="H544" s="47"/>
    </row>
    <row r="545" s="2" customFormat="1" ht="16.8" customHeight="1">
      <c r="A545" s="41"/>
      <c r="B545" s="47"/>
      <c r="C545" s="318" t="s">
        <v>21</v>
      </c>
      <c r="D545" s="318" t="s">
        <v>1789</v>
      </c>
      <c r="E545" s="20" t="s">
        <v>21</v>
      </c>
      <c r="F545" s="319">
        <v>796.51099999999997</v>
      </c>
      <c r="G545" s="41"/>
      <c r="H545" s="47"/>
    </row>
    <row r="546" s="2" customFormat="1" ht="16.8" customHeight="1">
      <c r="A546" s="41"/>
      <c r="B546" s="47"/>
      <c r="C546" s="318" t="s">
        <v>21</v>
      </c>
      <c r="D546" s="318" t="s">
        <v>721</v>
      </c>
      <c r="E546" s="20" t="s">
        <v>21</v>
      </c>
      <c r="F546" s="319">
        <v>0</v>
      </c>
      <c r="G546" s="41"/>
      <c r="H546" s="47"/>
    </row>
    <row r="547" s="2" customFormat="1" ht="16.8" customHeight="1">
      <c r="A547" s="41"/>
      <c r="B547" s="47"/>
      <c r="C547" s="318" t="s">
        <v>21</v>
      </c>
      <c r="D547" s="318" t="s">
        <v>1790</v>
      </c>
      <c r="E547" s="20" t="s">
        <v>21</v>
      </c>
      <c r="F547" s="319">
        <v>-18.190000000000001</v>
      </c>
      <c r="G547" s="41"/>
      <c r="H547" s="47"/>
    </row>
    <row r="548" s="2" customFormat="1" ht="16.8" customHeight="1">
      <c r="A548" s="41"/>
      <c r="B548" s="47"/>
      <c r="C548" s="318" t="s">
        <v>656</v>
      </c>
      <c r="D548" s="318" t="s">
        <v>247</v>
      </c>
      <c r="E548" s="20" t="s">
        <v>21</v>
      </c>
      <c r="F548" s="319">
        <v>778.32100000000003</v>
      </c>
      <c r="G548" s="41"/>
      <c r="H548" s="47"/>
    </row>
    <row r="549" s="2" customFormat="1" ht="16.8" customHeight="1">
      <c r="A549" s="41"/>
      <c r="B549" s="47"/>
      <c r="C549" s="320" t="s">
        <v>5937</v>
      </c>
      <c r="D549" s="41"/>
      <c r="E549" s="41"/>
      <c r="F549" s="41"/>
      <c r="G549" s="41"/>
      <c r="H549" s="47"/>
    </row>
    <row r="550" s="2" customFormat="1" ht="16.8" customHeight="1">
      <c r="A550" s="41"/>
      <c r="B550" s="47"/>
      <c r="C550" s="318" t="s">
        <v>1784</v>
      </c>
      <c r="D550" s="318" t="s">
        <v>5987</v>
      </c>
      <c r="E550" s="20" t="s">
        <v>238</v>
      </c>
      <c r="F550" s="319">
        <v>778.32100000000003</v>
      </c>
      <c r="G550" s="41"/>
      <c r="H550" s="47"/>
    </row>
    <row r="551" s="2" customFormat="1" ht="16.8" customHeight="1">
      <c r="A551" s="41"/>
      <c r="B551" s="47"/>
      <c r="C551" s="318" t="s">
        <v>1573</v>
      </c>
      <c r="D551" s="318" t="s">
        <v>5988</v>
      </c>
      <c r="E551" s="20" t="s">
        <v>238</v>
      </c>
      <c r="F551" s="319">
        <v>1130.931</v>
      </c>
      <c r="G551" s="41"/>
      <c r="H551" s="47"/>
    </row>
    <row r="552" s="2" customFormat="1" ht="16.8" customHeight="1">
      <c r="A552" s="41"/>
      <c r="B552" s="47"/>
      <c r="C552" s="318" t="s">
        <v>1600</v>
      </c>
      <c r="D552" s="318" t="s">
        <v>5989</v>
      </c>
      <c r="E552" s="20" t="s">
        <v>238</v>
      </c>
      <c r="F552" s="319">
        <v>1130.931</v>
      </c>
      <c r="G552" s="41"/>
      <c r="H552" s="47"/>
    </row>
    <row r="553" s="2" customFormat="1" ht="16.8" customHeight="1">
      <c r="A553" s="41"/>
      <c r="B553" s="47"/>
      <c r="C553" s="318" t="s">
        <v>1618</v>
      </c>
      <c r="D553" s="318" t="s">
        <v>5985</v>
      </c>
      <c r="E553" s="20" t="s">
        <v>238</v>
      </c>
      <c r="F553" s="319">
        <v>2261.8620000000001</v>
      </c>
      <c r="G553" s="41"/>
      <c r="H553" s="47"/>
    </row>
    <row r="554" s="2" customFormat="1">
      <c r="A554" s="41"/>
      <c r="B554" s="47"/>
      <c r="C554" s="318" t="s">
        <v>1645</v>
      </c>
      <c r="D554" s="318" t="s">
        <v>5984</v>
      </c>
      <c r="E554" s="20" t="s">
        <v>238</v>
      </c>
      <c r="F554" s="319">
        <v>1216.915</v>
      </c>
      <c r="G554" s="41"/>
      <c r="H554" s="47"/>
    </row>
    <row r="555" s="2" customFormat="1" ht="16.8" customHeight="1">
      <c r="A555" s="41"/>
      <c r="B555" s="47"/>
      <c r="C555" s="318" t="s">
        <v>1658</v>
      </c>
      <c r="D555" s="318" t="s">
        <v>6002</v>
      </c>
      <c r="E555" s="20" t="s">
        <v>332</v>
      </c>
      <c r="F555" s="319">
        <v>389.161</v>
      </c>
      <c r="G555" s="41"/>
      <c r="H555" s="47"/>
    </row>
    <row r="556" s="2" customFormat="1">
      <c r="A556" s="41"/>
      <c r="B556" s="47"/>
      <c r="C556" s="318" t="s">
        <v>1677</v>
      </c>
      <c r="D556" s="318" t="s">
        <v>6003</v>
      </c>
      <c r="E556" s="20" t="s">
        <v>238</v>
      </c>
      <c r="F556" s="319">
        <v>778.32100000000003</v>
      </c>
      <c r="G556" s="41"/>
      <c r="H556" s="47"/>
    </row>
    <row r="557" s="2" customFormat="1" ht="16.8" customHeight="1">
      <c r="A557" s="41"/>
      <c r="B557" s="47"/>
      <c r="C557" s="318" t="s">
        <v>1774</v>
      </c>
      <c r="D557" s="318" t="s">
        <v>6004</v>
      </c>
      <c r="E557" s="20" t="s">
        <v>238</v>
      </c>
      <c r="F557" s="319">
        <v>778.32100000000003</v>
      </c>
      <c r="G557" s="41"/>
      <c r="H557" s="47"/>
    </row>
    <row r="558" s="2" customFormat="1" ht="16.8" customHeight="1">
      <c r="A558" s="41"/>
      <c r="B558" s="47"/>
      <c r="C558" s="318" t="s">
        <v>1779</v>
      </c>
      <c r="D558" s="318" t="s">
        <v>1780</v>
      </c>
      <c r="E558" s="20" t="s">
        <v>250</v>
      </c>
      <c r="F558" s="319">
        <v>389.161</v>
      </c>
      <c r="G558" s="41"/>
      <c r="H558" s="47"/>
    </row>
    <row r="559" s="2" customFormat="1" ht="16.8" customHeight="1">
      <c r="A559" s="41"/>
      <c r="B559" s="47"/>
      <c r="C559" s="318" t="s">
        <v>1792</v>
      </c>
      <c r="D559" s="318" t="s">
        <v>1793</v>
      </c>
      <c r="E559" s="20" t="s">
        <v>250</v>
      </c>
      <c r="F559" s="319">
        <v>87.561000000000007</v>
      </c>
      <c r="G559" s="41"/>
      <c r="H559" s="47"/>
    </row>
    <row r="560" s="2" customFormat="1" ht="16.8" customHeight="1">
      <c r="A560" s="41"/>
      <c r="B560" s="47"/>
      <c r="C560" s="314" t="s">
        <v>6005</v>
      </c>
      <c r="D560" s="315" t="s">
        <v>6006</v>
      </c>
      <c r="E560" s="316" t="s">
        <v>21</v>
      </c>
      <c r="F560" s="317">
        <v>56.130000000000003</v>
      </c>
      <c r="G560" s="41"/>
      <c r="H560" s="47"/>
    </row>
    <row r="561" s="2" customFormat="1" ht="16.8" customHeight="1">
      <c r="A561" s="41"/>
      <c r="B561" s="47"/>
      <c r="C561" s="318" t="s">
        <v>21</v>
      </c>
      <c r="D561" s="318" t="s">
        <v>6007</v>
      </c>
      <c r="E561" s="20" t="s">
        <v>21</v>
      </c>
      <c r="F561" s="319">
        <v>0</v>
      </c>
      <c r="G561" s="41"/>
      <c r="H561" s="47"/>
    </row>
    <row r="562" s="2" customFormat="1" ht="16.8" customHeight="1">
      <c r="A562" s="41"/>
      <c r="B562" s="47"/>
      <c r="C562" s="318" t="s">
        <v>21</v>
      </c>
      <c r="D562" s="318" t="s">
        <v>6008</v>
      </c>
      <c r="E562" s="20" t="s">
        <v>21</v>
      </c>
      <c r="F562" s="319">
        <v>28.350000000000001</v>
      </c>
      <c r="G562" s="41"/>
      <c r="H562" s="47"/>
    </row>
    <row r="563" s="2" customFormat="1" ht="16.8" customHeight="1">
      <c r="A563" s="41"/>
      <c r="B563" s="47"/>
      <c r="C563" s="318" t="s">
        <v>21</v>
      </c>
      <c r="D563" s="318" t="s">
        <v>6009</v>
      </c>
      <c r="E563" s="20" t="s">
        <v>21</v>
      </c>
      <c r="F563" s="319">
        <v>27.780000000000001</v>
      </c>
      <c r="G563" s="41"/>
      <c r="H563" s="47"/>
    </row>
    <row r="564" s="2" customFormat="1" ht="16.8" customHeight="1">
      <c r="A564" s="41"/>
      <c r="B564" s="47"/>
      <c r="C564" s="318" t="s">
        <v>6005</v>
      </c>
      <c r="D564" s="318" t="s">
        <v>725</v>
      </c>
      <c r="E564" s="20" t="s">
        <v>21</v>
      </c>
      <c r="F564" s="319">
        <v>56.130000000000003</v>
      </c>
      <c r="G564" s="41"/>
      <c r="H564" s="47"/>
    </row>
    <row r="565" s="2" customFormat="1" ht="16.8" customHeight="1">
      <c r="A565" s="41"/>
      <c r="B565" s="47"/>
      <c r="C565" s="314" t="s">
        <v>6010</v>
      </c>
      <c r="D565" s="315" t="s">
        <v>6011</v>
      </c>
      <c r="E565" s="316" t="s">
        <v>21</v>
      </c>
      <c r="F565" s="317">
        <v>173.88</v>
      </c>
      <c r="G565" s="41"/>
      <c r="H565" s="47"/>
    </row>
    <row r="566" s="2" customFormat="1" ht="16.8" customHeight="1">
      <c r="A566" s="41"/>
      <c r="B566" s="47"/>
      <c r="C566" s="318" t="s">
        <v>21</v>
      </c>
      <c r="D566" s="318" t="s">
        <v>6012</v>
      </c>
      <c r="E566" s="20" t="s">
        <v>21</v>
      </c>
      <c r="F566" s="319">
        <v>0</v>
      </c>
      <c r="G566" s="41"/>
      <c r="H566" s="47"/>
    </row>
    <row r="567" s="2" customFormat="1" ht="16.8" customHeight="1">
      <c r="A567" s="41"/>
      <c r="B567" s="47"/>
      <c r="C567" s="318" t="s">
        <v>21</v>
      </c>
      <c r="D567" s="318" t="s">
        <v>726</v>
      </c>
      <c r="E567" s="20" t="s">
        <v>21</v>
      </c>
      <c r="F567" s="319">
        <v>0</v>
      </c>
      <c r="G567" s="41"/>
      <c r="H567" s="47"/>
    </row>
    <row r="568" s="2" customFormat="1" ht="16.8" customHeight="1">
      <c r="A568" s="41"/>
      <c r="B568" s="47"/>
      <c r="C568" s="318" t="s">
        <v>21</v>
      </c>
      <c r="D568" s="318" t="s">
        <v>6013</v>
      </c>
      <c r="E568" s="20" t="s">
        <v>21</v>
      </c>
      <c r="F568" s="319">
        <v>36.450000000000003</v>
      </c>
      <c r="G568" s="41"/>
      <c r="H568" s="47"/>
    </row>
    <row r="569" s="2" customFormat="1" ht="16.8" customHeight="1">
      <c r="A569" s="41"/>
      <c r="B569" s="47"/>
      <c r="C569" s="318" t="s">
        <v>21</v>
      </c>
      <c r="D569" s="318" t="s">
        <v>6014</v>
      </c>
      <c r="E569" s="20" t="s">
        <v>21</v>
      </c>
      <c r="F569" s="319">
        <v>25.440000000000001</v>
      </c>
      <c r="G569" s="41"/>
      <c r="H569" s="47"/>
    </row>
    <row r="570" s="2" customFormat="1" ht="16.8" customHeight="1">
      <c r="A570" s="41"/>
      <c r="B570" s="47"/>
      <c r="C570" s="318" t="s">
        <v>21</v>
      </c>
      <c r="D570" s="318" t="s">
        <v>6015</v>
      </c>
      <c r="E570" s="20" t="s">
        <v>21</v>
      </c>
      <c r="F570" s="319">
        <v>9.3399999999999999</v>
      </c>
      <c r="G570" s="41"/>
      <c r="H570" s="47"/>
    </row>
    <row r="571" s="2" customFormat="1" ht="16.8" customHeight="1">
      <c r="A571" s="41"/>
      <c r="B571" s="47"/>
      <c r="C571" s="318" t="s">
        <v>21</v>
      </c>
      <c r="D571" s="318" t="s">
        <v>731</v>
      </c>
      <c r="E571" s="20" t="s">
        <v>21</v>
      </c>
      <c r="F571" s="319">
        <v>0</v>
      </c>
      <c r="G571" s="41"/>
      <c r="H571" s="47"/>
    </row>
    <row r="572" s="2" customFormat="1" ht="16.8" customHeight="1">
      <c r="A572" s="41"/>
      <c r="B572" s="47"/>
      <c r="C572" s="318" t="s">
        <v>21</v>
      </c>
      <c r="D572" s="318" t="s">
        <v>6008</v>
      </c>
      <c r="E572" s="20" t="s">
        <v>21</v>
      </c>
      <c r="F572" s="319">
        <v>28.350000000000001</v>
      </c>
      <c r="G572" s="41"/>
      <c r="H572" s="47"/>
    </row>
    <row r="573" s="2" customFormat="1" ht="16.8" customHeight="1">
      <c r="A573" s="41"/>
      <c r="B573" s="47"/>
      <c r="C573" s="318" t="s">
        <v>21</v>
      </c>
      <c r="D573" s="318" t="s">
        <v>6016</v>
      </c>
      <c r="E573" s="20" t="s">
        <v>21</v>
      </c>
      <c r="F573" s="319">
        <v>37.259999999999998</v>
      </c>
      <c r="G573" s="41"/>
      <c r="H573" s="47"/>
    </row>
    <row r="574" s="2" customFormat="1" ht="16.8" customHeight="1">
      <c r="A574" s="41"/>
      <c r="B574" s="47"/>
      <c r="C574" s="318" t="s">
        <v>21</v>
      </c>
      <c r="D574" s="318" t="s">
        <v>6017</v>
      </c>
      <c r="E574" s="20" t="s">
        <v>21</v>
      </c>
      <c r="F574" s="319">
        <v>37.039999999999999</v>
      </c>
      <c r="G574" s="41"/>
      <c r="H574" s="47"/>
    </row>
    <row r="575" s="2" customFormat="1" ht="16.8" customHeight="1">
      <c r="A575" s="41"/>
      <c r="B575" s="47"/>
      <c r="C575" s="318" t="s">
        <v>6010</v>
      </c>
      <c r="D575" s="318" t="s">
        <v>725</v>
      </c>
      <c r="E575" s="20" t="s">
        <v>21</v>
      </c>
      <c r="F575" s="319">
        <v>173.88</v>
      </c>
      <c r="G575" s="41"/>
      <c r="H575" s="47"/>
    </row>
    <row r="576" s="2" customFormat="1" ht="16.8" customHeight="1">
      <c r="A576" s="41"/>
      <c r="B576" s="47"/>
      <c r="C576" s="314" t="s">
        <v>659</v>
      </c>
      <c r="D576" s="315" t="s">
        <v>660</v>
      </c>
      <c r="E576" s="316" t="s">
        <v>21</v>
      </c>
      <c r="F576" s="317">
        <v>748.54600000000005</v>
      </c>
      <c r="G576" s="41"/>
      <c r="H576" s="47"/>
    </row>
    <row r="577" s="2" customFormat="1" ht="16.8" customHeight="1">
      <c r="A577" s="41"/>
      <c r="B577" s="47"/>
      <c r="C577" s="318" t="s">
        <v>21</v>
      </c>
      <c r="D577" s="318" t="s">
        <v>1068</v>
      </c>
      <c r="E577" s="20" t="s">
        <v>21</v>
      </c>
      <c r="F577" s="319">
        <v>0</v>
      </c>
      <c r="G577" s="41"/>
      <c r="H577" s="47"/>
    </row>
    <row r="578" s="2" customFormat="1" ht="16.8" customHeight="1">
      <c r="A578" s="41"/>
      <c r="B578" s="47"/>
      <c r="C578" s="318" t="s">
        <v>21</v>
      </c>
      <c r="D578" s="318" t="s">
        <v>1069</v>
      </c>
      <c r="E578" s="20" t="s">
        <v>21</v>
      </c>
      <c r="F578" s="319">
        <v>375.702</v>
      </c>
      <c r="G578" s="41"/>
      <c r="H578" s="47"/>
    </row>
    <row r="579" s="2" customFormat="1" ht="16.8" customHeight="1">
      <c r="A579" s="41"/>
      <c r="B579" s="47"/>
      <c r="C579" s="318" t="s">
        <v>21</v>
      </c>
      <c r="D579" s="318" t="s">
        <v>1070</v>
      </c>
      <c r="E579" s="20" t="s">
        <v>21</v>
      </c>
      <c r="F579" s="319">
        <v>352.01400000000001</v>
      </c>
      <c r="G579" s="41"/>
      <c r="H579" s="47"/>
    </row>
    <row r="580" s="2" customFormat="1" ht="16.8" customHeight="1">
      <c r="A580" s="41"/>
      <c r="B580" s="47"/>
      <c r="C580" s="318" t="s">
        <v>21</v>
      </c>
      <c r="D580" s="318" t="s">
        <v>1071</v>
      </c>
      <c r="E580" s="20" t="s">
        <v>21</v>
      </c>
      <c r="F580" s="319">
        <v>20.829999999999998</v>
      </c>
      <c r="G580" s="41"/>
      <c r="H580" s="47"/>
    </row>
    <row r="581" s="2" customFormat="1" ht="16.8" customHeight="1">
      <c r="A581" s="41"/>
      <c r="B581" s="47"/>
      <c r="C581" s="318" t="s">
        <v>659</v>
      </c>
      <c r="D581" s="318" t="s">
        <v>247</v>
      </c>
      <c r="E581" s="20" t="s">
        <v>21</v>
      </c>
      <c r="F581" s="319">
        <v>748.54600000000005</v>
      </c>
      <c r="G581" s="41"/>
      <c r="H581" s="47"/>
    </row>
    <row r="582" s="2" customFormat="1" ht="16.8" customHeight="1">
      <c r="A582" s="41"/>
      <c r="B582" s="47"/>
      <c r="C582" s="320" t="s">
        <v>5937</v>
      </c>
      <c r="D582" s="41"/>
      <c r="E582" s="41"/>
      <c r="F582" s="41"/>
      <c r="G582" s="41"/>
      <c r="H582" s="47"/>
    </row>
    <row r="583" s="2" customFormat="1">
      <c r="A583" s="41"/>
      <c r="B583" s="47"/>
      <c r="C583" s="318" t="s">
        <v>1064</v>
      </c>
      <c r="D583" s="318" t="s">
        <v>6018</v>
      </c>
      <c r="E583" s="20" t="s">
        <v>238</v>
      </c>
      <c r="F583" s="319">
        <v>748.54600000000005</v>
      </c>
      <c r="G583" s="41"/>
      <c r="H583" s="47"/>
    </row>
    <row r="584" s="2" customFormat="1">
      <c r="A584" s="41"/>
      <c r="B584" s="47"/>
      <c r="C584" s="318" t="s">
        <v>1082</v>
      </c>
      <c r="D584" s="318" t="s">
        <v>6019</v>
      </c>
      <c r="E584" s="20" t="s">
        <v>238</v>
      </c>
      <c r="F584" s="319">
        <v>1165.4390000000001</v>
      </c>
      <c r="G584" s="41"/>
      <c r="H584" s="47"/>
    </row>
    <row r="585" s="2" customFormat="1" ht="16.8" customHeight="1">
      <c r="A585" s="41"/>
      <c r="B585" s="47"/>
      <c r="C585" s="318" t="s">
        <v>2606</v>
      </c>
      <c r="D585" s="318" t="s">
        <v>5957</v>
      </c>
      <c r="E585" s="20" t="s">
        <v>238</v>
      </c>
      <c r="F585" s="319">
        <v>8143.0140000000001</v>
      </c>
      <c r="G585" s="41"/>
      <c r="H585" s="47"/>
    </row>
    <row r="586" s="2" customFormat="1" ht="16.8" customHeight="1">
      <c r="A586" s="41"/>
      <c r="B586" s="47"/>
      <c r="C586" s="318" t="s">
        <v>2621</v>
      </c>
      <c r="D586" s="318" t="s">
        <v>5940</v>
      </c>
      <c r="E586" s="20" t="s">
        <v>238</v>
      </c>
      <c r="F586" s="319">
        <v>8379.9140000000007</v>
      </c>
      <c r="G586" s="41"/>
      <c r="H586" s="47"/>
    </row>
    <row r="587" s="2" customFormat="1">
      <c r="A587" s="41"/>
      <c r="B587" s="47"/>
      <c r="C587" s="318" t="s">
        <v>2626</v>
      </c>
      <c r="D587" s="318" t="s">
        <v>5941</v>
      </c>
      <c r="E587" s="20" t="s">
        <v>238</v>
      </c>
      <c r="F587" s="319">
        <v>8379.9140000000007</v>
      </c>
      <c r="G587" s="41"/>
      <c r="H587" s="47"/>
    </row>
    <row r="588" s="2" customFormat="1" ht="16.8" customHeight="1">
      <c r="A588" s="41"/>
      <c r="B588" s="47"/>
      <c r="C588" s="314" t="s">
        <v>662</v>
      </c>
      <c r="D588" s="315" t="s">
        <v>663</v>
      </c>
      <c r="E588" s="316" t="s">
        <v>21</v>
      </c>
      <c r="F588" s="317">
        <v>1817.3699999999999</v>
      </c>
      <c r="G588" s="41"/>
      <c r="H588" s="47"/>
    </row>
    <row r="589" s="2" customFormat="1" ht="16.8" customHeight="1">
      <c r="A589" s="41"/>
      <c r="B589" s="47"/>
      <c r="C589" s="318" t="s">
        <v>21</v>
      </c>
      <c r="D589" s="318" t="s">
        <v>873</v>
      </c>
      <c r="E589" s="20" t="s">
        <v>21</v>
      </c>
      <c r="F589" s="319">
        <v>0</v>
      </c>
      <c r="G589" s="41"/>
      <c r="H589" s="47"/>
    </row>
    <row r="590" s="2" customFormat="1" ht="16.8" customHeight="1">
      <c r="A590" s="41"/>
      <c r="B590" s="47"/>
      <c r="C590" s="318" t="s">
        <v>21</v>
      </c>
      <c r="D590" s="318" t="s">
        <v>874</v>
      </c>
      <c r="E590" s="20" t="s">
        <v>21</v>
      </c>
      <c r="F590" s="319">
        <v>52.200000000000003</v>
      </c>
      <c r="G590" s="41"/>
      <c r="H590" s="47"/>
    </row>
    <row r="591" s="2" customFormat="1" ht="16.8" customHeight="1">
      <c r="A591" s="41"/>
      <c r="B591" s="47"/>
      <c r="C591" s="318" t="s">
        <v>21</v>
      </c>
      <c r="D591" s="318" t="s">
        <v>875</v>
      </c>
      <c r="E591" s="20" t="s">
        <v>21</v>
      </c>
      <c r="F591" s="319">
        <v>16.59</v>
      </c>
      <c r="G591" s="41"/>
      <c r="H591" s="47"/>
    </row>
    <row r="592" s="2" customFormat="1" ht="16.8" customHeight="1">
      <c r="A592" s="41"/>
      <c r="B592" s="47"/>
      <c r="C592" s="318" t="s">
        <v>21</v>
      </c>
      <c r="D592" s="318" t="s">
        <v>876</v>
      </c>
      <c r="E592" s="20" t="s">
        <v>21</v>
      </c>
      <c r="F592" s="319">
        <v>3.96</v>
      </c>
      <c r="G592" s="41"/>
      <c r="H592" s="47"/>
    </row>
    <row r="593" s="2" customFormat="1" ht="16.8" customHeight="1">
      <c r="A593" s="41"/>
      <c r="B593" s="47"/>
      <c r="C593" s="318" t="s">
        <v>21</v>
      </c>
      <c r="D593" s="318" t="s">
        <v>877</v>
      </c>
      <c r="E593" s="20" t="s">
        <v>21</v>
      </c>
      <c r="F593" s="319">
        <v>2.04</v>
      </c>
      <c r="G593" s="41"/>
      <c r="H593" s="47"/>
    </row>
    <row r="594" s="2" customFormat="1" ht="16.8" customHeight="1">
      <c r="A594" s="41"/>
      <c r="B594" s="47"/>
      <c r="C594" s="318" t="s">
        <v>21</v>
      </c>
      <c r="D594" s="318" t="s">
        <v>878</v>
      </c>
      <c r="E594" s="20" t="s">
        <v>21</v>
      </c>
      <c r="F594" s="319">
        <v>1.5600000000000001</v>
      </c>
      <c r="G594" s="41"/>
      <c r="H594" s="47"/>
    </row>
    <row r="595" s="2" customFormat="1" ht="16.8" customHeight="1">
      <c r="A595" s="41"/>
      <c r="B595" s="47"/>
      <c r="C595" s="318" t="s">
        <v>21</v>
      </c>
      <c r="D595" s="318" t="s">
        <v>879</v>
      </c>
      <c r="E595" s="20" t="s">
        <v>21</v>
      </c>
      <c r="F595" s="319">
        <v>5.7000000000000002</v>
      </c>
      <c r="G595" s="41"/>
      <c r="H595" s="47"/>
    </row>
    <row r="596" s="2" customFormat="1" ht="16.8" customHeight="1">
      <c r="A596" s="41"/>
      <c r="B596" s="47"/>
      <c r="C596" s="318" t="s">
        <v>21</v>
      </c>
      <c r="D596" s="318" t="s">
        <v>880</v>
      </c>
      <c r="E596" s="20" t="s">
        <v>21</v>
      </c>
      <c r="F596" s="319">
        <v>8.4700000000000006</v>
      </c>
      <c r="G596" s="41"/>
      <c r="H596" s="47"/>
    </row>
    <row r="597" s="2" customFormat="1" ht="16.8" customHeight="1">
      <c r="A597" s="41"/>
      <c r="B597" s="47"/>
      <c r="C597" s="318" t="s">
        <v>21</v>
      </c>
      <c r="D597" s="318" t="s">
        <v>881</v>
      </c>
      <c r="E597" s="20" t="s">
        <v>21</v>
      </c>
      <c r="F597" s="319">
        <v>14.460000000000001</v>
      </c>
      <c r="G597" s="41"/>
      <c r="H597" s="47"/>
    </row>
    <row r="598" s="2" customFormat="1" ht="16.8" customHeight="1">
      <c r="A598" s="41"/>
      <c r="B598" s="47"/>
      <c r="C598" s="318" t="s">
        <v>21</v>
      </c>
      <c r="D598" s="318" t="s">
        <v>882</v>
      </c>
      <c r="E598" s="20" t="s">
        <v>21</v>
      </c>
      <c r="F598" s="319">
        <v>10.44</v>
      </c>
      <c r="G598" s="41"/>
      <c r="H598" s="47"/>
    </row>
    <row r="599" s="2" customFormat="1" ht="16.8" customHeight="1">
      <c r="A599" s="41"/>
      <c r="B599" s="47"/>
      <c r="C599" s="318" t="s">
        <v>21</v>
      </c>
      <c r="D599" s="318" t="s">
        <v>883</v>
      </c>
      <c r="E599" s="20" t="s">
        <v>21</v>
      </c>
      <c r="F599" s="319">
        <v>25.170000000000002</v>
      </c>
      <c r="G599" s="41"/>
      <c r="H599" s="47"/>
    </row>
    <row r="600" s="2" customFormat="1" ht="16.8" customHeight="1">
      <c r="A600" s="41"/>
      <c r="B600" s="47"/>
      <c r="C600" s="318" t="s">
        <v>21</v>
      </c>
      <c r="D600" s="318" t="s">
        <v>884</v>
      </c>
      <c r="E600" s="20" t="s">
        <v>21</v>
      </c>
      <c r="F600" s="319">
        <v>12.6</v>
      </c>
      <c r="G600" s="41"/>
      <c r="H600" s="47"/>
    </row>
    <row r="601" s="2" customFormat="1" ht="16.8" customHeight="1">
      <c r="A601" s="41"/>
      <c r="B601" s="47"/>
      <c r="C601" s="318" t="s">
        <v>21</v>
      </c>
      <c r="D601" s="318" t="s">
        <v>885</v>
      </c>
      <c r="E601" s="20" t="s">
        <v>21</v>
      </c>
      <c r="F601" s="319">
        <v>64.239999999999995</v>
      </c>
      <c r="G601" s="41"/>
      <c r="H601" s="47"/>
    </row>
    <row r="602" s="2" customFormat="1" ht="16.8" customHeight="1">
      <c r="A602" s="41"/>
      <c r="B602" s="47"/>
      <c r="C602" s="318" t="s">
        <v>21</v>
      </c>
      <c r="D602" s="318" t="s">
        <v>886</v>
      </c>
      <c r="E602" s="20" t="s">
        <v>21</v>
      </c>
      <c r="F602" s="319">
        <v>54.810000000000002</v>
      </c>
      <c r="G602" s="41"/>
      <c r="H602" s="47"/>
    </row>
    <row r="603" s="2" customFormat="1" ht="16.8" customHeight="1">
      <c r="A603" s="41"/>
      <c r="B603" s="47"/>
      <c r="C603" s="318" t="s">
        <v>21</v>
      </c>
      <c r="D603" s="318" t="s">
        <v>887</v>
      </c>
      <c r="E603" s="20" t="s">
        <v>21</v>
      </c>
      <c r="F603" s="319">
        <v>140.75999999999999</v>
      </c>
      <c r="G603" s="41"/>
      <c r="H603" s="47"/>
    </row>
    <row r="604" s="2" customFormat="1" ht="16.8" customHeight="1">
      <c r="A604" s="41"/>
      <c r="B604" s="47"/>
      <c r="C604" s="318" t="s">
        <v>21</v>
      </c>
      <c r="D604" s="318" t="s">
        <v>888</v>
      </c>
      <c r="E604" s="20" t="s">
        <v>21</v>
      </c>
      <c r="F604" s="319">
        <v>155.97</v>
      </c>
      <c r="G604" s="41"/>
      <c r="H604" s="47"/>
    </row>
    <row r="605" s="2" customFormat="1" ht="16.8" customHeight="1">
      <c r="A605" s="41"/>
      <c r="B605" s="47"/>
      <c r="C605" s="318" t="s">
        <v>21</v>
      </c>
      <c r="D605" s="318" t="s">
        <v>889</v>
      </c>
      <c r="E605" s="20" t="s">
        <v>21</v>
      </c>
      <c r="F605" s="319">
        <v>51.479999999999997</v>
      </c>
      <c r="G605" s="41"/>
      <c r="H605" s="47"/>
    </row>
    <row r="606" s="2" customFormat="1" ht="16.8" customHeight="1">
      <c r="A606" s="41"/>
      <c r="B606" s="47"/>
      <c r="C606" s="318" t="s">
        <v>21</v>
      </c>
      <c r="D606" s="318" t="s">
        <v>726</v>
      </c>
      <c r="E606" s="20" t="s">
        <v>21</v>
      </c>
      <c r="F606" s="319">
        <v>0</v>
      </c>
      <c r="G606" s="41"/>
      <c r="H606" s="47"/>
    </row>
    <row r="607" s="2" customFormat="1" ht="16.8" customHeight="1">
      <c r="A607" s="41"/>
      <c r="B607" s="47"/>
      <c r="C607" s="318" t="s">
        <v>21</v>
      </c>
      <c r="D607" s="318" t="s">
        <v>890</v>
      </c>
      <c r="E607" s="20" t="s">
        <v>21</v>
      </c>
      <c r="F607" s="319">
        <v>50.399999999999999</v>
      </c>
      <c r="G607" s="41"/>
      <c r="H607" s="47"/>
    </row>
    <row r="608" s="2" customFormat="1" ht="16.8" customHeight="1">
      <c r="A608" s="41"/>
      <c r="B608" s="47"/>
      <c r="C608" s="318" t="s">
        <v>21</v>
      </c>
      <c r="D608" s="318" t="s">
        <v>891</v>
      </c>
      <c r="E608" s="20" t="s">
        <v>21</v>
      </c>
      <c r="F608" s="319">
        <v>256.95999999999998</v>
      </c>
      <c r="G608" s="41"/>
      <c r="H608" s="47"/>
    </row>
    <row r="609" s="2" customFormat="1" ht="16.8" customHeight="1">
      <c r="A609" s="41"/>
      <c r="B609" s="47"/>
      <c r="C609" s="318" t="s">
        <v>21</v>
      </c>
      <c r="D609" s="318" t="s">
        <v>892</v>
      </c>
      <c r="E609" s="20" t="s">
        <v>21</v>
      </c>
      <c r="F609" s="319">
        <v>18.27</v>
      </c>
      <c r="G609" s="41"/>
      <c r="H609" s="47"/>
    </row>
    <row r="610" s="2" customFormat="1" ht="16.8" customHeight="1">
      <c r="A610" s="41"/>
      <c r="B610" s="47"/>
      <c r="C610" s="318" t="s">
        <v>21</v>
      </c>
      <c r="D610" s="318" t="s">
        <v>893</v>
      </c>
      <c r="E610" s="20" t="s">
        <v>21</v>
      </c>
      <c r="F610" s="319">
        <v>46.920000000000002</v>
      </c>
      <c r="G610" s="41"/>
      <c r="H610" s="47"/>
    </row>
    <row r="611" s="2" customFormat="1" ht="16.8" customHeight="1">
      <c r="A611" s="41"/>
      <c r="B611" s="47"/>
      <c r="C611" s="318" t="s">
        <v>21</v>
      </c>
      <c r="D611" s="318" t="s">
        <v>894</v>
      </c>
      <c r="E611" s="20" t="s">
        <v>21</v>
      </c>
      <c r="F611" s="319">
        <v>51.990000000000002</v>
      </c>
      <c r="G611" s="41"/>
      <c r="H611" s="47"/>
    </row>
    <row r="612" s="2" customFormat="1" ht="16.8" customHeight="1">
      <c r="A612" s="41"/>
      <c r="B612" s="47"/>
      <c r="C612" s="318" t="s">
        <v>21</v>
      </c>
      <c r="D612" s="318" t="s">
        <v>895</v>
      </c>
      <c r="E612" s="20" t="s">
        <v>21</v>
      </c>
      <c r="F612" s="319">
        <v>17.16</v>
      </c>
      <c r="G612" s="41"/>
      <c r="H612" s="47"/>
    </row>
    <row r="613" s="2" customFormat="1" ht="16.8" customHeight="1">
      <c r="A613" s="41"/>
      <c r="B613" s="47"/>
      <c r="C613" s="318" t="s">
        <v>21</v>
      </c>
      <c r="D613" s="318" t="s">
        <v>896</v>
      </c>
      <c r="E613" s="20" t="s">
        <v>21</v>
      </c>
      <c r="F613" s="319">
        <v>25.18</v>
      </c>
      <c r="G613" s="41"/>
      <c r="H613" s="47"/>
    </row>
    <row r="614" s="2" customFormat="1" ht="16.8" customHeight="1">
      <c r="A614" s="41"/>
      <c r="B614" s="47"/>
      <c r="C614" s="318" t="s">
        <v>21</v>
      </c>
      <c r="D614" s="318" t="s">
        <v>897</v>
      </c>
      <c r="E614" s="20" t="s">
        <v>21</v>
      </c>
      <c r="F614" s="319">
        <v>30.719999999999999</v>
      </c>
      <c r="G614" s="41"/>
      <c r="H614" s="47"/>
    </row>
    <row r="615" s="2" customFormat="1" ht="16.8" customHeight="1">
      <c r="A615" s="41"/>
      <c r="B615" s="47"/>
      <c r="C615" s="318" t="s">
        <v>21</v>
      </c>
      <c r="D615" s="318" t="s">
        <v>898</v>
      </c>
      <c r="E615" s="20" t="s">
        <v>21</v>
      </c>
      <c r="F615" s="319">
        <v>34.159999999999997</v>
      </c>
      <c r="G615" s="41"/>
      <c r="H615" s="47"/>
    </row>
    <row r="616" s="2" customFormat="1" ht="16.8" customHeight="1">
      <c r="A616" s="41"/>
      <c r="B616" s="47"/>
      <c r="C616" s="318" t="s">
        <v>21</v>
      </c>
      <c r="D616" s="318" t="s">
        <v>899</v>
      </c>
      <c r="E616" s="20" t="s">
        <v>21</v>
      </c>
      <c r="F616" s="319">
        <v>34.560000000000002</v>
      </c>
      <c r="G616" s="41"/>
      <c r="H616" s="47"/>
    </row>
    <row r="617" s="2" customFormat="1" ht="16.8" customHeight="1">
      <c r="A617" s="41"/>
      <c r="B617" s="47"/>
      <c r="C617" s="318" t="s">
        <v>21</v>
      </c>
      <c r="D617" s="318" t="s">
        <v>900</v>
      </c>
      <c r="E617" s="20" t="s">
        <v>21</v>
      </c>
      <c r="F617" s="319">
        <v>16.16</v>
      </c>
      <c r="G617" s="41"/>
      <c r="H617" s="47"/>
    </row>
    <row r="618" s="2" customFormat="1" ht="16.8" customHeight="1">
      <c r="A618" s="41"/>
      <c r="B618" s="47"/>
      <c r="C618" s="318" t="s">
        <v>21</v>
      </c>
      <c r="D618" s="318" t="s">
        <v>731</v>
      </c>
      <c r="E618" s="20" t="s">
        <v>21</v>
      </c>
      <c r="F618" s="319">
        <v>0</v>
      </c>
      <c r="G618" s="41"/>
      <c r="H618" s="47"/>
    </row>
    <row r="619" s="2" customFormat="1" ht="16.8" customHeight="1">
      <c r="A619" s="41"/>
      <c r="B619" s="47"/>
      <c r="C619" s="318" t="s">
        <v>21</v>
      </c>
      <c r="D619" s="318" t="s">
        <v>901</v>
      </c>
      <c r="E619" s="20" t="s">
        <v>21</v>
      </c>
      <c r="F619" s="319">
        <v>31.5</v>
      </c>
      <c r="G619" s="41"/>
      <c r="H619" s="47"/>
    </row>
    <row r="620" s="2" customFormat="1" ht="16.8" customHeight="1">
      <c r="A620" s="41"/>
      <c r="B620" s="47"/>
      <c r="C620" s="318" t="s">
        <v>21</v>
      </c>
      <c r="D620" s="318" t="s">
        <v>902</v>
      </c>
      <c r="E620" s="20" t="s">
        <v>21</v>
      </c>
      <c r="F620" s="319">
        <v>160.59999999999999</v>
      </c>
      <c r="G620" s="41"/>
      <c r="H620" s="47"/>
    </row>
    <row r="621" s="2" customFormat="1" ht="16.8" customHeight="1">
      <c r="A621" s="41"/>
      <c r="B621" s="47"/>
      <c r="C621" s="318" t="s">
        <v>21</v>
      </c>
      <c r="D621" s="318" t="s">
        <v>903</v>
      </c>
      <c r="E621" s="20" t="s">
        <v>21</v>
      </c>
      <c r="F621" s="319">
        <v>75.540000000000006</v>
      </c>
      <c r="G621" s="41"/>
      <c r="H621" s="47"/>
    </row>
    <row r="622" s="2" customFormat="1" ht="16.8" customHeight="1">
      <c r="A622" s="41"/>
      <c r="B622" s="47"/>
      <c r="C622" s="318" t="s">
        <v>21</v>
      </c>
      <c r="D622" s="318" t="s">
        <v>904</v>
      </c>
      <c r="E622" s="20" t="s">
        <v>21</v>
      </c>
      <c r="F622" s="319">
        <v>92.159999999999997</v>
      </c>
      <c r="G622" s="41"/>
      <c r="H622" s="47"/>
    </row>
    <row r="623" s="2" customFormat="1" ht="16.8" customHeight="1">
      <c r="A623" s="41"/>
      <c r="B623" s="47"/>
      <c r="C623" s="318" t="s">
        <v>21</v>
      </c>
      <c r="D623" s="318" t="s">
        <v>905</v>
      </c>
      <c r="E623" s="20" t="s">
        <v>21</v>
      </c>
      <c r="F623" s="319">
        <v>102.48</v>
      </c>
      <c r="G623" s="41"/>
      <c r="H623" s="47"/>
    </row>
    <row r="624" s="2" customFormat="1" ht="16.8" customHeight="1">
      <c r="A624" s="41"/>
      <c r="B624" s="47"/>
      <c r="C624" s="318" t="s">
        <v>21</v>
      </c>
      <c r="D624" s="318" t="s">
        <v>906</v>
      </c>
      <c r="E624" s="20" t="s">
        <v>21</v>
      </c>
      <c r="F624" s="319">
        <v>103.68000000000001</v>
      </c>
      <c r="G624" s="41"/>
      <c r="H624" s="47"/>
    </row>
    <row r="625" s="2" customFormat="1" ht="16.8" customHeight="1">
      <c r="A625" s="41"/>
      <c r="B625" s="47"/>
      <c r="C625" s="318" t="s">
        <v>21</v>
      </c>
      <c r="D625" s="318" t="s">
        <v>907</v>
      </c>
      <c r="E625" s="20" t="s">
        <v>21</v>
      </c>
      <c r="F625" s="319">
        <v>48.479999999999997</v>
      </c>
      <c r="G625" s="41"/>
      <c r="H625" s="47"/>
    </row>
    <row r="626" s="2" customFormat="1" ht="16.8" customHeight="1">
      <c r="A626" s="41"/>
      <c r="B626" s="47"/>
      <c r="C626" s="318" t="s">
        <v>662</v>
      </c>
      <c r="D626" s="318" t="s">
        <v>247</v>
      </c>
      <c r="E626" s="20" t="s">
        <v>21</v>
      </c>
      <c r="F626" s="319">
        <v>1817.3699999999999</v>
      </c>
      <c r="G626" s="41"/>
      <c r="H626" s="47"/>
    </row>
    <row r="627" s="2" customFormat="1" ht="16.8" customHeight="1">
      <c r="A627" s="41"/>
      <c r="B627" s="47"/>
      <c r="C627" s="320" t="s">
        <v>5937</v>
      </c>
      <c r="D627" s="41"/>
      <c r="E627" s="41"/>
      <c r="F627" s="41"/>
      <c r="G627" s="41"/>
      <c r="H627" s="47"/>
    </row>
    <row r="628" s="2" customFormat="1">
      <c r="A628" s="41"/>
      <c r="B628" s="47"/>
      <c r="C628" s="318" t="s">
        <v>869</v>
      </c>
      <c r="D628" s="318" t="s">
        <v>6020</v>
      </c>
      <c r="E628" s="20" t="s">
        <v>238</v>
      </c>
      <c r="F628" s="319">
        <v>1817.3699999999999</v>
      </c>
      <c r="G628" s="41"/>
      <c r="H628" s="47"/>
    </row>
    <row r="629" s="2" customFormat="1" ht="16.8" customHeight="1">
      <c r="A629" s="41"/>
      <c r="B629" s="47"/>
      <c r="C629" s="318" t="s">
        <v>855</v>
      </c>
      <c r="D629" s="318" t="s">
        <v>6021</v>
      </c>
      <c r="E629" s="20" t="s">
        <v>238</v>
      </c>
      <c r="F629" s="319">
        <v>2234.2629999999999</v>
      </c>
      <c r="G629" s="41"/>
      <c r="H629" s="47"/>
    </row>
    <row r="630" s="2" customFormat="1" ht="16.8" customHeight="1">
      <c r="A630" s="41"/>
      <c r="B630" s="47"/>
      <c r="C630" s="318" t="s">
        <v>2606</v>
      </c>
      <c r="D630" s="318" t="s">
        <v>5957</v>
      </c>
      <c r="E630" s="20" t="s">
        <v>238</v>
      </c>
      <c r="F630" s="319">
        <v>8143.0140000000001</v>
      </c>
      <c r="G630" s="41"/>
      <c r="H630" s="47"/>
    </row>
    <row r="631" s="2" customFormat="1" ht="16.8" customHeight="1">
      <c r="A631" s="41"/>
      <c r="B631" s="47"/>
      <c r="C631" s="318" t="s">
        <v>2621</v>
      </c>
      <c r="D631" s="318" t="s">
        <v>5940</v>
      </c>
      <c r="E631" s="20" t="s">
        <v>238</v>
      </c>
      <c r="F631" s="319">
        <v>8379.9140000000007</v>
      </c>
      <c r="G631" s="41"/>
      <c r="H631" s="47"/>
    </row>
    <row r="632" s="2" customFormat="1">
      <c r="A632" s="41"/>
      <c r="B632" s="47"/>
      <c r="C632" s="318" t="s">
        <v>2626</v>
      </c>
      <c r="D632" s="318" t="s">
        <v>5941</v>
      </c>
      <c r="E632" s="20" t="s">
        <v>238</v>
      </c>
      <c r="F632" s="319">
        <v>8379.9140000000007</v>
      </c>
      <c r="G632" s="41"/>
      <c r="H632" s="47"/>
    </row>
    <row r="633" s="2" customFormat="1" ht="16.8" customHeight="1">
      <c r="A633" s="41"/>
      <c r="B633" s="47"/>
      <c r="C633" s="314" t="s">
        <v>665</v>
      </c>
      <c r="D633" s="315" t="s">
        <v>666</v>
      </c>
      <c r="E633" s="316" t="s">
        <v>21</v>
      </c>
      <c r="F633" s="317">
        <v>416.89299999999997</v>
      </c>
      <c r="G633" s="41"/>
      <c r="H633" s="47"/>
    </row>
    <row r="634" s="2" customFormat="1" ht="16.8" customHeight="1">
      <c r="A634" s="41"/>
      <c r="B634" s="47"/>
      <c r="C634" s="318" t="s">
        <v>21</v>
      </c>
      <c r="D634" s="318" t="s">
        <v>1055</v>
      </c>
      <c r="E634" s="20" t="s">
        <v>21</v>
      </c>
      <c r="F634" s="319">
        <v>0</v>
      </c>
      <c r="G634" s="41"/>
      <c r="H634" s="47"/>
    </row>
    <row r="635" s="2" customFormat="1" ht="16.8" customHeight="1">
      <c r="A635" s="41"/>
      <c r="B635" s="47"/>
      <c r="C635" s="318" t="s">
        <v>21</v>
      </c>
      <c r="D635" s="318" t="s">
        <v>1056</v>
      </c>
      <c r="E635" s="20" t="s">
        <v>21</v>
      </c>
      <c r="F635" s="319">
        <v>436.51999999999998</v>
      </c>
      <c r="G635" s="41"/>
      <c r="H635" s="47"/>
    </row>
    <row r="636" s="2" customFormat="1" ht="16.8" customHeight="1">
      <c r="A636" s="41"/>
      <c r="B636" s="47"/>
      <c r="C636" s="318" t="s">
        <v>21</v>
      </c>
      <c r="D636" s="318" t="s">
        <v>1057</v>
      </c>
      <c r="E636" s="20" t="s">
        <v>21</v>
      </c>
      <c r="F636" s="319">
        <v>0</v>
      </c>
      <c r="G636" s="41"/>
      <c r="H636" s="47"/>
    </row>
    <row r="637" s="2" customFormat="1" ht="16.8" customHeight="1">
      <c r="A637" s="41"/>
      <c r="B637" s="47"/>
      <c r="C637" s="318" t="s">
        <v>21</v>
      </c>
      <c r="D637" s="318" t="s">
        <v>1058</v>
      </c>
      <c r="E637" s="20" t="s">
        <v>21</v>
      </c>
      <c r="F637" s="319">
        <v>-6.6669999999999998</v>
      </c>
      <c r="G637" s="41"/>
      <c r="H637" s="47"/>
    </row>
    <row r="638" s="2" customFormat="1" ht="16.8" customHeight="1">
      <c r="A638" s="41"/>
      <c r="B638" s="47"/>
      <c r="C638" s="318" t="s">
        <v>21</v>
      </c>
      <c r="D638" s="318" t="s">
        <v>1059</v>
      </c>
      <c r="E638" s="20" t="s">
        <v>21</v>
      </c>
      <c r="F638" s="319">
        <v>-12.960000000000001</v>
      </c>
      <c r="G638" s="41"/>
      <c r="H638" s="47"/>
    </row>
    <row r="639" s="2" customFormat="1" ht="16.8" customHeight="1">
      <c r="A639" s="41"/>
      <c r="B639" s="47"/>
      <c r="C639" s="318" t="s">
        <v>665</v>
      </c>
      <c r="D639" s="318" t="s">
        <v>247</v>
      </c>
      <c r="E639" s="20" t="s">
        <v>21</v>
      </c>
      <c r="F639" s="319">
        <v>416.89299999999997</v>
      </c>
      <c r="G639" s="41"/>
      <c r="H639" s="47"/>
    </row>
    <row r="640" s="2" customFormat="1" ht="16.8" customHeight="1">
      <c r="A640" s="41"/>
      <c r="B640" s="47"/>
      <c r="C640" s="320" t="s">
        <v>5937</v>
      </c>
      <c r="D640" s="41"/>
      <c r="E640" s="41"/>
      <c r="F640" s="41"/>
      <c r="G640" s="41"/>
      <c r="H640" s="47"/>
    </row>
    <row r="641" s="2" customFormat="1">
      <c r="A641" s="41"/>
      <c r="B641" s="47"/>
      <c r="C641" s="318" t="s">
        <v>1051</v>
      </c>
      <c r="D641" s="318" t="s">
        <v>6022</v>
      </c>
      <c r="E641" s="20" t="s">
        <v>238</v>
      </c>
      <c r="F641" s="319">
        <v>416.89299999999997</v>
      </c>
      <c r="G641" s="41"/>
      <c r="H641" s="47"/>
    </row>
    <row r="642" s="2" customFormat="1" ht="16.8" customHeight="1">
      <c r="A642" s="41"/>
      <c r="B642" s="47"/>
      <c r="C642" s="318" t="s">
        <v>855</v>
      </c>
      <c r="D642" s="318" t="s">
        <v>6021</v>
      </c>
      <c r="E642" s="20" t="s">
        <v>238</v>
      </c>
      <c r="F642" s="319">
        <v>2234.2629999999999</v>
      </c>
      <c r="G642" s="41"/>
      <c r="H642" s="47"/>
    </row>
    <row r="643" s="2" customFormat="1" ht="16.8" customHeight="1">
      <c r="A643" s="41"/>
      <c r="B643" s="47"/>
      <c r="C643" s="318" t="s">
        <v>860</v>
      </c>
      <c r="D643" s="318" t="s">
        <v>6023</v>
      </c>
      <c r="E643" s="20" t="s">
        <v>238</v>
      </c>
      <c r="F643" s="319">
        <v>416.89299999999997</v>
      </c>
      <c r="G643" s="41"/>
      <c r="H643" s="47"/>
    </row>
    <row r="644" s="2" customFormat="1" ht="16.8" customHeight="1">
      <c r="A644" s="41"/>
      <c r="B644" s="47"/>
      <c r="C644" s="318" t="s">
        <v>864</v>
      </c>
      <c r="D644" s="318" t="s">
        <v>6024</v>
      </c>
      <c r="E644" s="20" t="s">
        <v>238</v>
      </c>
      <c r="F644" s="319">
        <v>833.78599999999994</v>
      </c>
      <c r="G644" s="41"/>
      <c r="H644" s="47"/>
    </row>
    <row r="645" s="2" customFormat="1">
      <c r="A645" s="41"/>
      <c r="B645" s="47"/>
      <c r="C645" s="318" t="s">
        <v>1082</v>
      </c>
      <c r="D645" s="318" t="s">
        <v>6019</v>
      </c>
      <c r="E645" s="20" t="s">
        <v>238</v>
      </c>
      <c r="F645" s="319">
        <v>1165.4390000000001</v>
      </c>
      <c r="G645" s="41"/>
      <c r="H645" s="47"/>
    </row>
    <row r="646" s="2" customFormat="1" ht="7.44" customHeight="1">
      <c r="A646" s="41"/>
      <c r="B646" s="169"/>
      <c r="C646" s="170"/>
      <c r="D646" s="170"/>
      <c r="E646" s="170"/>
      <c r="F646" s="170"/>
      <c r="G646" s="170"/>
      <c r="H646" s="47"/>
    </row>
    <row r="647" s="2" customFormat="1">
      <c r="A647" s="41"/>
      <c r="B647" s="41"/>
      <c r="C647" s="41"/>
      <c r="D647" s="41"/>
      <c r="E647" s="41"/>
      <c r="F647" s="41"/>
      <c r="G647" s="41"/>
      <c r="H647" s="41"/>
    </row>
  </sheetData>
  <sheetProtection sheet="1" formatColumns="0" formatRows="0" objects="1" scenarios="1" spinCount="100000" saltValue="21pfPPozal+/iFQmRJoxrIacIJZC/nbVKyqS80DqebFRKLwUJ+cVYa+22dx9tetWI3+wNkM5PvvsFmV7zcR8iw==" hashValue="FAuJV+TlfQktaBLiayz0eZ51IaHBGw2kDhU4LOrwSf4rFuRKgDSzkysGSOdAIyALb+29wGPvt/PCiO55PvPi6A==" algorithmName="SHA-512" password="CC35"/>
  <mergeCells count="2">
    <mergeCell ref="D5:F5"/>
    <mergeCell ref="D6:F6"/>
  </mergeCells>
  <pageSetup paperSize="9" orientation="portrait" blackAndWhite="1" fitToHeight="100"/>
  <headerFooter>
    <oddFooter>&amp;CStrana &amp;P z &amp;N</oddFooter>
  </headerFooter>
  <drawing r:id="rId1"/>
</worksheet>
</file>

<file path=xl/worksheets/sheet3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58"/>
  </sheetViews>
  <cols>
    <col min="1" max="1" width="8.332031" style="321" customWidth="1"/>
    <col min="2" max="2" width="1.667969" style="321" customWidth="1"/>
    <col min="3" max="4" width="5" style="321" customWidth="1"/>
    <col min="5" max="5" width="11.66016" style="321" customWidth="1"/>
    <col min="6" max="6" width="9.160156" style="321" customWidth="1"/>
    <col min="7" max="7" width="5" style="321" customWidth="1"/>
    <col min="8" max="8" width="77.83203" style="321" customWidth="1"/>
    <col min="9" max="10" width="20" style="321" customWidth="1"/>
    <col min="11" max="11" width="1.667969" style="321" customWidth="1"/>
  </cols>
  <sheetData>
    <row r="1" s="1" customFormat="1" ht="37.5" customHeight="1"/>
    <row r="2" s="1" customFormat="1" ht="7.5" customHeight="1">
      <c r="B2" s="322"/>
      <c r="C2" s="323"/>
      <c r="D2" s="323"/>
      <c r="E2" s="323"/>
      <c r="F2" s="323"/>
      <c r="G2" s="323"/>
      <c r="H2" s="323"/>
      <c r="I2" s="323"/>
      <c r="J2" s="323"/>
      <c r="K2" s="324"/>
    </row>
    <row r="3" s="17" customFormat="1" ht="45" customHeight="1">
      <c r="B3" s="325"/>
      <c r="C3" s="326" t="s">
        <v>6025</v>
      </c>
      <c r="D3" s="326"/>
      <c r="E3" s="326"/>
      <c r="F3" s="326"/>
      <c r="G3" s="326"/>
      <c r="H3" s="326"/>
      <c r="I3" s="326"/>
      <c r="J3" s="326"/>
      <c r="K3" s="327"/>
    </row>
    <row r="4" s="1" customFormat="1" ht="25.5" customHeight="1">
      <c r="B4" s="328"/>
      <c r="C4" s="329" t="s">
        <v>6026</v>
      </c>
      <c r="D4" s="329"/>
      <c r="E4" s="329"/>
      <c r="F4" s="329"/>
      <c r="G4" s="329"/>
      <c r="H4" s="329"/>
      <c r="I4" s="329"/>
      <c r="J4" s="329"/>
      <c r="K4" s="330"/>
    </row>
    <row r="5" s="1" customFormat="1" ht="5.25" customHeight="1">
      <c r="B5" s="328"/>
      <c r="C5" s="331"/>
      <c r="D5" s="331"/>
      <c r="E5" s="331"/>
      <c r="F5" s="331"/>
      <c r="G5" s="331"/>
      <c r="H5" s="331"/>
      <c r="I5" s="331"/>
      <c r="J5" s="331"/>
      <c r="K5" s="330"/>
    </row>
    <row r="6" s="1" customFormat="1" ht="15" customHeight="1">
      <c r="B6" s="328"/>
      <c r="C6" s="332" t="s">
        <v>6027</v>
      </c>
      <c r="D6" s="332"/>
      <c r="E6" s="332"/>
      <c r="F6" s="332"/>
      <c r="G6" s="332"/>
      <c r="H6" s="332"/>
      <c r="I6" s="332"/>
      <c r="J6" s="332"/>
      <c r="K6" s="330"/>
    </row>
    <row r="7" s="1" customFormat="1" ht="15" customHeight="1">
      <c r="B7" s="333"/>
      <c r="C7" s="332" t="s">
        <v>6028</v>
      </c>
      <c r="D7" s="332"/>
      <c r="E7" s="332"/>
      <c r="F7" s="332"/>
      <c r="G7" s="332"/>
      <c r="H7" s="332"/>
      <c r="I7" s="332"/>
      <c r="J7" s="332"/>
      <c r="K7" s="330"/>
    </row>
    <row r="8" s="1" customFormat="1" ht="12.75" customHeight="1">
      <c r="B8" s="333"/>
      <c r="C8" s="332"/>
      <c r="D8" s="332"/>
      <c r="E8" s="332"/>
      <c r="F8" s="332"/>
      <c r="G8" s="332"/>
      <c r="H8" s="332"/>
      <c r="I8" s="332"/>
      <c r="J8" s="332"/>
      <c r="K8" s="330"/>
    </row>
    <row r="9" s="1" customFormat="1" ht="15" customHeight="1">
      <c r="B9" s="333"/>
      <c r="C9" s="332" t="s">
        <v>6029</v>
      </c>
      <c r="D9" s="332"/>
      <c r="E9" s="332"/>
      <c r="F9" s="332"/>
      <c r="G9" s="332"/>
      <c r="H9" s="332"/>
      <c r="I9" s="332"/>
      <c r="J9" s="332"/>
      <c r="K9" s="330"/>
    </row>
    <row r="10" s="1" customFormat="1" ht="15" customHeight="1">
      <c r="B10" s="333"/>
      <c r="C10" s="332"/>
      <c r="D10" s="332" t="s">
        <v>6030</v>
      </c>
      <c r="E10" s="332"/>
      <c r="F10" s="332"/>
      <c r="G10" s="332"/>
      <c r="H10" s="332"/>
      <c r="I10" s="332"/>
      <c r="J10" s="332"/>
      <c r="K10" s="330"/>
    </row>
    <row r="11" s="1" customFormat="1" ht="15" customHeight="1">
      <c r="B11" s="333"/>
      <c r="C11" s="334"/>
      <c r="D11" s="332" t="s">
        <v>6031</v>
      </c>
      <c r="E11" s="332"/>
      <c r="F11" s="332"/>
      <c r="G11" s="332"/>
      <c r="H11" s="332"/>
      <c r="I11" s="332"/>
      <c r="J11" s="332"/>
      <c r="K11" s="330"/>
    </row>
    <row r="12" s="1" customFormat="1" ht="15" customHeight="1">
      <c r="B12" s="333"/>
      <c r="C12" s="334"/>
      <c r="D12" s="332"/>
      <c r="E12" s="332"/>
      <c r="F12" s="332"/>
      <c r="G12" s="332"/>
      <c r="H12" s="332"/>
      <c r="I12" s="332"/>
      <c r="J12" s="332"/>
      <c r="K12" s="330"/>
    </row>
    <row r="13" s="1" customFormat="1" ht="15" customHeight="1">
      <c r="B13" s="333"/>
      <c r="C13" s="334"/>
      <c r="D13" s="335" t="s">
        <v>6032</v>
      </c>
      <c r="E13" s="332"/>
      <c r="F13" s="332"/>
      <c r="G13" s="332"/>
      <c r="H13" s="332"/>
      <c r="I13" s="332"/>
      <c r="J13" s="332"/>
      <c r="K13" s="330"/>
    </row>
    <row r="14" s="1" customFormat="1" ht="12.75" customHeight="1">
      <c r="B14" s="333"/>
      <c r="C14" s="334"/>
      <c r="D14" s="334"/>
      <c r="E14" s="334"/>
      <c r="F14" s="334"/>
      <c r="G14" s="334"/>
      <c r="H14" s="334"/>
      <c r="I14" s="334"/>
      <c r="J14" s="334"/>
      <c r="K14" s="330"/>
    </row>
    <row r="15" s="1" customFormat="1" ht="15" customHeight="1">
      <c r="B15" s="333"/>
      <c r="C15" s="334"/>
      <c r="D15" s="332" t="s">
        <v>6033</v>
      </c>
      <c r="E15" s="332"/>
      <c r="F15" s="332"/>
      <c r="G15" s="332"/>
      <c r="H15" s="332"/>
      <c r="I15" s="332"/>
      <c r="J15" s="332"/>
      <c r="K15" s="330"/>
    </row>
    <row r="16" s="1" customFormat="1" ht="15" customHeight="1">
      <c r="B16" s="333"/>
      <c r="C16" s="334"/>
      <c r="D16" s="332" t="s">
        <v>6034</v>
      </c>
      <c r="E16" s="332"/>
      <c r="F16" s="332"/>
      <c r="G16" s="332"/>
      <c r="H16" s="332"/>
      <c r="I16" s="332"/>
      <c r="J16" s="332"/>
      <c r="K16" s="330"/>
    </row>
    <row r="17" s="1" customFormat="1" ht="15" customHeight="1">
      <c r="B17" s="333"/>
      <c r="C17" s="334"/>
      <c r="D17" s="332" t="s">
        <v>6035</v>
      </c>
      <c r="E17" s="332"/>
      <c r="F17" s="332"/>
      <c r="G17" s="332"/>
      <c r="H17" s="332"/>
      <c r="I17" s="332"/>
      <c r="J17" s="332"/>
      <c r="K17" s="330"/>
    </row>
    <row r="18" s="1" customFormat="1" ht="15" customHeight="1">
      <c r="B18" s="333"/>
      <c r="C18" s="334"/>
      <c r="D18" s="334"/>
      <c r="E18" s="336" t="s">
        <v>79</v>
      </c>
      <c r="F18" s="332" t="s">
        <v>6036</v>
      </c>
      <c r="G18" s="332"/>
      <c r="H18" s="332"/>
      <c r="I18" s="332"/>
      <c r="J18" s="332"/>
      <c r="K18" s="330"/>
    </row>
    <row r="19" s="1" customFormat="1" ht="15" customHeight="1">
      <c r="B19" s="333"/>
      <c r="C19" s="334"/>
      <c r="D19" s="334"/>
      <c r="E19" s="336" t="s">
        <v>6037</v>
      </c>
      <c r="F19" s="332" t="s">
        <v>6038</v>
      </c>
      <c r="G19" s="332"/>
      <c r="H19" s="332"/>
      <c r="I19" s="332"/>
      <c r="J19" s="332"/>
      <c r="K19" s="330"/>
    </row>
    <row r="20" s="1" customFormat="1" ht="15" customHeight="1">
      <c r="B20" s="333"/>
      <c r="C20" s="334"/>
      <c r="D20" s="334"/>
      <c r="E20" s="336" t="s">
        <v>6039</v>
      </c>
      <c r="F20" s="332" t="s">
        <v>6040</v>
      </c>
      <c r="G20" s="332"/>
      <c r="H20" s="332"/>
      <c r="I20" s="332"/>
      <c r="J20" s="332"/>
      <c r="K20" s="330"/>
    </row>
    <row r="21" s="1" customFormat="1" ht="15" customHeight="1">
      <c r="B21" s="333"/>
      <c r="C21" s="334"/>
      <c r="D21" s="334"/>
      <c r="E21" s="336" t="s">
        <v>6041</v>
      </c>
      <c r="F21" s="332" t="s">
        <v>6042</v>
      </c>
      <c r="G21" s="332"/>
      <c r="H21" s="332"/>
      <c r="I21" s="332"/>
      <c r="J21" s="332"/>
      <c r="K21" s="330"/>
    </row>
    <row r="22" s="1" customFormat="1" ht="15" customHeight="1">
      <c r="B22" s="333"/>
      <c r="C22" s="334"/>
      <c r="D22" s="334"/>
      <c r="E22" s="336" t="s">
        <v>6043</v>
      </c>
      <c r="F22" s="332" t="s">
        <v>4691</v>
      </c>
      <c r="G22" s="332"/>
      <c r="H22" s="332"/>
      <c r="I22" s="332"/>
      <c r="J22" s="332"/>
      <c r="K22" s="330"/>
    </row>
    <row r="23" s="1" customFormat="1" ht="15" customHeight="1">
      <c r="B23" s="333"/>
      <c r="C23" s="334"/>
      <c r="D23" s="334"/>
      <c r="E23" s="336" t="s">
        <v>85</v>
      </c>
      <c r="F23" s="332" t="s">
        <v>6044</v>
      </c>
      <c r="G23" s="332"/>
      <c r="H23" s="332"/>
      <c r="I23" s="332"/>
      <c r="J23" s="332"/>
      <c r="K23" s="330"/>
    </row>
    <row r="24" s="1" customFormat="1" ht="12.75" customHeight="1">
      <c r="B24" s="333"/>
      <c r="C24" s="334"/>
      <c r="D24" s="334"/>
      <c r="E24" s="334"/>
      <c r="F24" s="334"/>
      <c r="G24" s="334"/>
      <c r="H24" s="334"/>
      <c r="I24" s="334"/>
      <c r="J24" s="334"/>
      <c r="K24" s="330"/>
    </row>
    <row r="25" s="1" customFormat="1" ht="15" customHeight="1">
      <c r="B25" s="333"/>
      <c r="C25" s="332" t="s">
        <v>6045</v>
      </c>
      <c r="D25" s="332"/>
      <c r="E25" s="332"/>
      <c r="F25" s="332"/>
      <c r="G25" s="332"/>
      <c r="H25" s="332"/>
      <c r="I25" s="332"/>
      <c r="J25" s="332"/>
      <c r="K25" s="330"/>
    </row>
    <row r="26" s="1" customFormat="1" ht="15" customHeight="1">
      <c r="B26" s="333"/>
      <c r="C26" s="332" t="s">
        <v>6046</v>
      </c>
      <c r="D26" s="332"/>
      <c r="E26" s="332"/>
      <c r="F26" s="332"/>
      <c r="G26" s="332"/>
      <c r="H26" s="332"/>
      <c r="I26" s="332"/>
      <c r="J26" s="332"/>
      <c r="K26" s="330"/>
    </row>
    <row r="27" s="1" customFormat="1" ht="15" customHeight="1">
      <c r="B27" s="333"/>
      <c r="C27" s="332"/>
      <c r="D27" s="332" t="s">
        <v>6047</v>
      </c>
      <c r="E27" s="332"/>
      <c r="F27" s="332"/>
      <c r="G27" s="332"/>
      <c r="H27" s="332"/>
      <c r="I27" s="332"/>
      <c r="J27" s="332"/>
      <c r="K27" s="330"/>
    </row>
    <row r="28" s="1" customFormat="1" ht="15" customHeight="1">
      <c r="B28" s="333"/>
      <c r="C28" s="334"/>
      <c r="D28" s="332" t="s">
        <v>6048</v>
      </c>
      <c r="E28" s="332"/>
      <c r="F28" s="332"/>
      <c r="G28" s="332"/>
      <c r="H28" s="332"/>
      <c r="I28" s="332"/>
      <c r="J28" s="332"/>
      <c r="K28" s="330"/>
    </row>
    <row r="29" s="1" customFormat="1" ht="12.75" customHeight="1">
      <c r="B29" s="333"/>
      <c r="C29" s="334"/>
      <c r="D29" s="334"/>
      <c r="E29" s="334"/>
      <c r="F29" s="334"/>
      <c r="G29" s="334"/>
      <c r="H29" s="334"/>
      <c r="I29" s="334"/>
      <c r="J29" s="334"/>
      <c r="K29" s="330"/>
    </row>
    <row r="30" s="1" customFormat="1" ht="15" customHeight="1">
      <c r="B30" s="333"/>
      <c r="C30" s="334"/>
      <c r="D30" s="332" t="s">
        <v>6049</v>
      </c>
      <c r="E30" s="332"/>
      <c r="F30" s="332"/>
      <c r="G30" s="332"/>
      <c r="H30" s="332"/>
      <c r="I30" s="332"/>
      <c r="J30" s="332"/>
      <c r="K30" s="330"/>
    </row>
    <row r="31" s="1" customFormat="1" ht="15" customHeight="1">
      <c r="B31" s="333"/>
      <c r="C31" s="334"/>
      <c r="D31" s="332" t="s">
        <v>6050</v>
      </c>
      <c r="E31" s="332"/>
      <c r="F31" s="332"/>
      <c r="G31" s="332"/>
      <c r="H31" s="332"/>
      <c r="I31" s="332"/>
      <c r="J31" s="332"/>
      <c r="K31" s="330"/>
    </row>
    <row r="32" s="1" customFormat="1" ht="12.75" customHeight="1">
      <c r="B32" s="333"/>
      <c r="C32" s="334"/>
      <c r="D32" s="334"/>
      <c r="E32" s="334"/>
      <c r="F32" s="334"/>
      <c r="G32" s="334"/>
      <c r="H32" s="334"/>
      <c r="I32" s="334"/>
      <c r="J32" s="334"/>
      <c r="K32" s="330"/>
    </row>
    <row r="33" s="1" customFormat="1" ht="15" customHeight="1">
      <c r="B33" s="333"/>
      <c r="C33" s="334"/>
      <c r="D33" s="332" t="s">
        <v>6051</v>
      </c>
      <c r="E33" s="332"/>
      <c r="F33" s="332"/>
      <c r="G33" s="332"/>
      <c r="H33" s="332"/>
      <c r="I33" s="332"/>
      <c r="J33" s="332"/>
      <c r="K33" s="330"/>
    </row>
    <row r="34" s="1" customFormat="1" ht="15" customHeight="1">
      <c r="B34" s="333"/>
      <c r="C34" s="334"/>
      <c r="D34" s="332" t="s">
        <v>6052</v>
      </c>
      <c r="E34" s="332"/>
      <c r="F34" s="332"/>
      <c r="G34" s="332"/>
      <c r="H34" s="332"/>
      <c r="I34" s="332"/>
      <c r="J34" s="332"/>
      <c r="K34" s="330"/>
    </row>
    <row r="35" s="1" customFormat="1" ht="15" customHeight="1">
      <c r="B35" s="333"/>
      <c r="C35" s="334"/>
      <c r="D35" s="332" t="s">
        <v>6053</v>
      </c>
      <c r="E35" s="332"/>
      <c r="F35" s="332"/>
      <c r="G35" s="332"/>
      <c r="H35" s="332"/>
      <c r="I35" s="332"/>
      <c r="J35" s="332"/>
      <c r="K35" s="330"/>
    </row>
    <row r="36" s="1" customFormat="1" ht="15" customHeight="1">
      <c r="B36" s="333"/>
      <c r="C36" s="334"/>
      <c r="D36" s="332"/>
      <c r="E36" s="335" t="s">
        <v>219</v>
      </c>
      <c r="F36" s="332"/>
      <c r="G36" s="332" t="s">
        <v>6054</v>
      </c>
      <c r="H36" s="332"/>
      <c r="I36" s="332"/>
      <c r="J36" s="332"/>
      <c r="K36" s="330"/>
    </row>
    <row r="37" s="1" customFormat="1" ht="30.75" customHeight="1">
      <c r="B37" s="333"/>
      <c r="C37" s="334"/>
      <c r="D37" s="332"/>
      <c r="E37" s="335" t="s">
        <v>6055</v>
      </c>
      <c r="F37" s="332"/>
      <c r="G37" s="332" t="s">
        <v>6056</v>
      </c>
      <c r="H37" s="332"/>
      <c r="I37" s="332"/>
      <c r="J37" s="332"/>
      <c r="K37" s="330"/>
    </row>
    <row r="38" s="1" customFormat="1" ht="15" customHeight="1">
      <c r="B38" s="333"/>
      <c r="C38" s="334"/>
      <c r="D38" s="332"/>
      <c r="E38" s="335" t="s">
        <v>54</v>
      </c>
      <c r="F38" s="332"/>
      <c r="G38" s="332" t="s">
        <v>6057</v>
      </c>
      <c r="H38" s="332"/>
      <c r="I38" s="332"/>
      <c r="J38" s="332"/>
      <c r="K38" s="330"/>
    </row>
    <row r="39" s="1" customFormat="1" ht="15" customHeight="1">
      <c r="B39" s="333"/>
      <c r="C39" s="334"/>
      <c r="D39" s="332"/>
      <c r="E39" s="335" t="s">
        <v>55</v>
      </c>
      <c r="F39" s="332"/>
      <c r="G39" s="332" t="s">
        <v>6058</v>
      </c>
      <c r="H39" s="332"/>
      <c r="I39" s="332"/>
      <c r="J39" s="332"/>
      <c r="K39" s="330"/>
    </row>
    <row r="40" s="1" customFormat="1" ht="15" customHeight="1">
      <c r="B40" s="333"/>
      <c r="C40" s="334"/>
      <c r="D40" s="332"/>
      <c r="E40" s="335" t="s">
        <v>220</v>
      </c>
      <c r="F40" s="332"/>
      <c r="G40" s="332" t="s">
        <v>6059</v>
      </c>
      <c r="H40" s="332"/>
      <c r="I40" s="332"/>
      <c r="J40" s="332"/>
      <c r="K40" s="330"/>
    </row>
    <row r="41" s="1" customFormat="1" ht="15" customHeight="1">
      <c r="B41" s="333"/>
      <c r="C41" s="334"/>
      <c r="D41" s="332"/>
      <c r="E41" s="335" t="s">
        <v>221</v>
      </c>
      <c r="F41" s="332"/>
      <c r="G41" s="332" t="s">
        <v>6060</v>
      </c>
      <c r="H41" s="332"/>
      <c r="I41" s="332"/>
      <c r="J41" s="332"/>
      <c r="K41" s="330"/>
    </row>
    <row r="42" s="1" customFormat="1" ht="15" customHeight="1">
      <c r="B42" s="333"/>
      <c r="C42" s="334"/>
      <c r="D42" s="332"/>
      <c r="E42" s="335" t="s">
        <v>6061</v>
      </c>
      <c r="F42" s="332"/>
      <c r="G42" s="332" t="s">
        <v>6062</v>
      </c>
      <c r="H42" s="332"/>
      <c r="I42" s="332"/>
      <c r="J42" s="332"/>
      <c r="K42" s="330"/>
    </row>
    <row r="43" s="1" customFormat="1" ht="15" customHeight="1">
      <c r="B43" s="333"/>
      <c r="C43" s="334"/>
      <c r="D43" s="332"/>
      <c r="E43" s="335"/>
      <c r="F43" s="332"/>
      <c r="G43" s="332" t="s">
        <v>6063</v>
      </c>
      <c r="H43" s="332"/>
      <c r="I43" s="332"/>
      <c r="J43" s="332"/>
      <c r="K43" s="330"/>
    </row>
    <row r="44" s="1" customFormat="1" ht="15" customHeight="1">
      <c r="B44" s="333"/>
      <c r="C44" s="334"/>
      <c r="D44" s="332"/>
      <c r="E44" s="335" t="s">
        <v>6064</v>
      </c>
      <c r="F44" s="332"/>
      <c r="G44" s="332" t="s">
        <v>6065</v>
      </c>
      <c r="H44" s="332"/>
      <c r="I44" s="332"/>
      <c r="J44" s="332"/>
      <c r="K44" s="330"/>
    </row>
    <row r="45" s="1" customFormat="1" ht="15" customHeight="1">
      <c r="B45" s="333"/>
      <c r="C45" s="334"/>
      <c r="D45" s="332"/>
      <c r="E45" s="335" t="s">
        <v>223</v>
      </c>
      <c r="F45" s="332"/>
      <c r="G45" s="332" t="s">
        <v>6066</v>
      </c>
      <c r="H45" s="332"/>
      <c r="I45" s="332"/>
      <c r="J45" s="332"/>
      <c r="K45" s="330"/>
    </row>
    <row r="46" s="1" customFormat="1" ht="12.75" customHeight="1">
      <c r="B46" s="333"/>
      <c r="C46" s="334"/>
      <c r="D46" s="332"/>
      <c r="E46" s="332"/>
      <c r="F46" s="332"/>
      <c r="G46" s="332"/>
      <c r="H46" s="332"/>
      <c r="I46" s="332"/>
      <c r="J46" s="332"/>
      <c r="K46" s="330"/>
    </row>
    <row r="47" s="1" customFormat="1" ht="15" customHeight="1">
      <c r="B47" s="333"/>
      <c r="C47" s="334"/>
      <c r="D47" s="332" t="s">
        <v>6067</v>
      </c>
      <c r="E47" s="332"/>
      <c r="F47" s="332"/>
      <c r="G47" s="332"/>
      <c r="H47" s="332"/>
      <c r="I47" s="332"/>
      <c r="J47" s="332"/>
      <c r="K47" s="330"/>
    </row>
    <row r="48" s="1" customFormat="1" ht="15" customHeight="1">
      <c r="B48" s="333"/>
      <c r="C48" s="334"/>
      <c r="D48" s="334"/>
      <c r="E48" s="332" t="s">
        <v>6068</v>
      </c>
      <c r="F48" s="332"/>
      <c r="G48" s="332"/>
      <c r="H48" s="332"/>
      <c r="I48" s="332"/>
      <c r="J48" s="332"/>
      <c r="K48" s="330"/>
    </row>
    <row r="49" s="1" customFormat="1" ht="15" customHeight="1">
      <c r="B49" s="333"/>
      <c r="C49" s="334"/>
      <c r="D49" s="334"/>
      <c r="E49" s="332" t="s">
        <v>6069</v>
      </c>
      <c r="F49" s="332"/>
      <c r="G49" s="332"/>
      <c r="H49" s="332"/>
      <c r="I49" s="332"/>
      <c r="J49" s="332"/>
      <c r="K49" s="330"/>
    </row>
    <row r="50" s="1" customFormat="1" ht="15" customHeight="1">
      <c r="B50" s="333"/>
      <c r="C50" s="334"/>
      <c r="D50" s="334"/>
      <c r="E50" s="332" t="s">
        <v>6070</v>
      </c>
      <c r="F50" s="332"/>
      <c r="G50" s="332"/>
      <c r="H50" s="332"/>
      <c r="I50" s="332"/>
      <c r="J50" s="332"/>
      <c r="K50" s="330"/>
    </row>
    <row r="51" s="1" customFormat="1" ht="15" customHeight="1">
      <c r="B51" s="333"/>
      <c r="C51" s="334"/>
      <c r="D51" s="332" t="s">
        <v>6071</v>
      </c>
      <c r="E51" s="332"/>
      <c r="F51" s="332"/>
      <c r="G51" s="332"/>
      <c r="H51" s="332"/>
      <c r="I51" s="332"/>
      <c r="J51" s="332"/>
      <c r="K51" s="330"/>
    </row>
    <row r="52" s="1" customFormat="1" ht="25.5" customHeight="1">
      <c r="B52" s="328"/>
      <c r="C52" s="329" t="s">
        <v>6072</v>
      </c>
      <c r="D52" s="329"/>
      <c r="E52" s="329"/>
      <c r="F52" s="329"/>
      <c r="G52" s="329"/>
      <c r="H52" s="329"/>
      <c r="I52" s="329"/>
      <c r="J52" s="329"/>
      <c r="K52" s="330"/>
    </row>
    <row r="53" s="1" customFormat="1" ht="5.25" customHeight="1">
      <c r="B53" s="328"/>
      <c r="C53" s="331"/>
      <c r="D53" s="331"/>
      <c r="E53" s="331"/>
      <c r="F53" s="331"/>
      <c r="G53" s="331"/>
      <c r="H53" s="331"/>
      <c r="I53" s="331"/>
      <c r="J53" s="331"/>
      <c r="K53" s="330"/>
    </row>
    <row r="54" s="1" customFormat="1" ht="15" customHeight="1">
      <c r="B54" s="328"/>
      <c r="C54" s="332" t="s">
        <v>6073</v>
      </c>
      <c r="D54" s="332"/>
      <c r="E54" s="332"/>
      <c r="F54" s="332"/>
      <c r="G54" s="332"/>
      <c r="H54" s="332"/>
      <c r="I54" s="332"/>
      <c r="J54" s="332"/>
      <c r="K54" s="330"/>
    </row>
    <row r="55" s="1" customFormat="1" ht="15" customHeight="1">
      <c r="B55" s="328"/>
      <c r="C55" s="332" t="s">
        <v>6074</v>
      </c>
      <c r="D55" s="332"/>
      <c r="E55" s="332"/>
      <c r="F55" s="332"/>
      <c r="G55" s="332"/>
      <c r="H55" s="332"/>
      <c r="I55" s="332"/>
      <c r="J55" s="332"/>
      <c r="K55" s="330"/>
    </row>
    <row r="56" s="1" customFormat="1" ht="12.75" customHeight="1">
      <c r="B56" s="328"/>
      <c r="C56" s="332"/>
      <c r="D56" s="332"/>
      <c r="E56" s="332"/>
      <c r="F56" s="332"/>
      <c r="G56" s="332"/>
      <c r="H56" s="332"/>
      <c r="I56" s="332"/>
      <c r="J56" s="332"/>
      <c r="K56" s="330"/>
    </row>
    <row r="57" s="1" customFormat="1" ht="15" customHeight="1">
      <c r="B57" s="328"/>
      <c r="C57" s="332" t="s">
        <v>6075</v>
      </c>
      <c r="D57" s="332"/>
      <c r="E57" s="332"/>
      <c r="F57" s="332"/>
      <c r="G57" s="332"/>
      <c r="H57" s="332"/>
      <c r="I57" s="332"/>
      <c r="J57" s="332"/>
      <c r="K57" s="330"/>
    </row>
    <row r="58" s="1" customFormat="1" ht="15" customHeight="1">
      <c r="B58" s="328"/>
      <c r="C58" s="334"/>
      <c r="D58" s="332" t="s">
        <v>6076</v>
      </c>
      <c r="E58" s="332"/>
      <c r="F58" s="332"/>
      <c r="G58" s="332"/>
      <c r="H58" s="332"/>
      <c r="I58" s="332"/>
      <c r="J58" s="332"/>
      <c r="K58" s="330"/>
    </row>
    <row r="59" s="1" customFormat="1" ht="15" customHeight="1">
      <c r="B59" s="328"/>
      <c r="C59" s="334"/>
      <c r="D59" s="332" t="s">
        <v>6077</v>
      </c>
      <c r="E59" s="332"/>
      <c r="F59" s="332"/>
      <c r="G59" s="332"/>
      <c r="H59" s="332"/>
      <c r="I59" s="332"/>
      <c r="J59" s="332"/>
      <c r="K59" s="330"/>
    </row>
    <row r="60" s="1" customFormat="1" ht="15" customHeight="1">
      <c r="B60" s="328"/>
      <c r="C60" s="334"/>
      <c r="D60" s="332" t="s">
        <v>6078</v>
      </c>
      <c r="E60" s="332"/>
      <c r="F60" s="332"/>
      <c r="G60" s="332"/>
      <c r="H60" s="332"/>
      <c r="I60" s="332"/>
      <c r="J60" s="332"/>
      <c r="K60" s="330"/>
    </row>
    <row r="61" s="1" customFormat="1" ht="15" customHeight="1">
      <c r="B61" s="328"/>
      <c r="C61" s="334"/>
      <c r="D61" s="332" t="s">
        <v>6079</v>
      </c>
      <c r="E61" s="332"/>
      <c r="F61" s="332"/>
      <c r="G61" s="332"/>
      <c r="H61" s="332"/>
      <c r="I61" s="332"/>
      <c r="J61" s="332"/>
      <c r="K61" s="330"/>
    </row>
    <row r="62" s="1" customFormat="1" ht="15" customHeight="1">
      <c r="B62" s="328"/>
      <c r="C62" s="334"/>
      <c r="D62" s="337" t="s">
        <v>6080</v>
      </c>
      <c r="E62" s="337"/>
      <c r="F62" s="337"/>
      <c r="G62" s="337"/>
      <c r="H62" s="337"/>
      <c r="I62" s="337"/>
      <c r="J62" s="337"/>
      <c r="K62" s="330"/>
    </row>
    <row r="63" s="1" customFormat="1" ht="15" customHeight="1">
      <c r="B63" s="328"/>
      <c r="C63" s="334"/>
      <c r="D63" s="332" t="s">
        <v>6081</v>
      </c>
      <c r="E63" s="332"/>
      <c r="F63" s="332"/>
      <c r="G63" s="332"/>
      <c r="H63" s="332"/>
      <c r="I63" s="332"/>
      <c r="J63" s="332"/>
      <c r="K63" s="330"/>
    </row>
    <row r="64" s="1" customFormat="1" ht="12.75" customHeight="1">
      <c r="B64" s="328"/>
      <c r="C64" s="334"/>
      <c r="D64" s="334"/>
      <c r="E64" s="338"/>
      <c r="F64" s="334"/>
      <c r="G64" s="334"/>
      <c r="H64" s="334"/>
      <c r="I64" s="334"/>
      <c r="J64" s="334"/>
      <c r="K64" s="330"/>
    </row>
    <row r="65" s="1" customFormat="1" ht="15" customHeight="1">
      <c r="B65" s="328"/>
      <c r="C65" s="334"/>
      <c r="D65" s="332" t="s">
        <v>6082</v>
      </c>
      <c r="E65" s="332"/>
      <c r="F65" s="332"/>
      <c r="G65" s="332"/>
      <c r="H65" s="332"/>
      <c r="I65" s="332"/>
      <c r="J65" s="332"/>
      <c r="K65" s="330"/>
    </row>
    <row r="66" s="1" customFormat="1" ht="15" customHeight="1">
      <c r="B66" s="328"/>
      <c r="C66" s="334"/>
      <c r="D66" s="337" t="s">
        <v>6083</v>
      </c>
      <c r="E66" s="337"/>
      <c r="F66" s="337"/>
      <c r="G66" s="337"/>
      <c r="H66" s="337"/>
      <c r="I66" s="337"/>
      <c r="J66" s="337"/>
      <c r="K66" s="330"/>
    </row>
    <row r="67" s="1" customFormat="1" ht="15" customHeight="1">
      <c r="B67" s="328"/>
      <c r="C67" s="334"/>
      <c r="D67" s="332" t="s">
        <v>6084</v>
      </c>
      <c r="E67" s="332"/>
      <c r="F67" s="332"/>
      <c r="G67" s="332"/>
      <c r="H67" s="332"/>
      <c r="I67" s="332"/>
      <c r="J67" s="332"/>
      <c r="K67" s="330"/>
    </row>
    <row r="68" s="1" customFormat="1" ht="15" customHeight="1">
      <c r="B68" s="328"/>
      <c r="C68" s="334"/>
      <c r="D68" s="332" t="s">
        <v>6085</v>
      </c>
      <c r="E68" s="332"/>
      <c r="F68" s="332"/>
      <c r="G68" s="332"/>
      <c r="H68" s="332"/>
      <c r="I68" s="332"/>
      <c r="J68" s="332"/>
      <c r="K68" s="330"/>
    </row>
    <row r="69" s="1" customFormat="1" ht="15" customHeight="1">
      <c r="B69" s="328"/>
      <c r="C69" s="334"/>
      <c r="D69" s="332" t="s">
        <v>6086</v>
      </c>
      <c r="E69" s="332"/>
      <c r="F69" s="332"/>
      <c r="G69" s="332"/>
      <c r="H69" s="332"/>
      <c r="I69" s="332"/>
      <c r="J69" s="332"/>
      <c r="K69" s="330"/>
    </row>
    <row r="70" s="1" customFormat="1" ht="15" customHeight="1">
      <c r="B70" s="328"/>
      <c r="C70" s="334"/>
      <c r="D70" s="332" t="s">
        <v>6087</v>
      </c>
      <c r="E70" s="332"/>
      <c r="F70" s="332"/>
      <c r="G70" s="332"/>
      <c r="H70" s="332"/>
      <c r="I70" s="332"/>
      <c r="J70" s="332"/>
      <c r="K70" s="330"/>
    </row>
    <row r="71" s="1" customFormat="1" ht="12.75" customHeight="1">
      <c r="B71" s="339"/>
      <c r="C71" s="340"/>
      <c r="D71" s="340"/>
      <c r="E71" s="340"/>
      <c r="F71" s="340"/>
      <c r="G71" s="340"/>
      <c r="H71" s="340"/>
      <c r="I71" s="340"/>
      <c r="J71" s="340"/>
      <c r="K71" s="341"/>
    </row>
    <row r="72" s="1" customFormat="1" ht="18.75" customHeight="1">
      <c r="B72" s="342"/>
      <c r="C72" s="342"/>
      <c r="D72" s="342"/>
      <c r="E72" s="342"/>
      <c r="F72" s="342"/>
      <c r="G72" s="342"/>
      <c r="H72" s="342"/>
      <c r="I72" s="342"/>
      <c r="J72" s="342"/>
      <c r="K72" s="343"/>
    </row>
    <row r="73" s="1" customFormat="1" ht="18.75" customHeight="1">
      <c r="B73" s="343"/>
      <c r="C73" s="343"/>
      <c r="D73" s="343"/>
      <c r="E73" s="343"/>
      <c r="F73" s="343"/>
      <c r="G73" s="343"/>
      <c r="H73" s="343"/>
      <c r="I73" s="343"/>
      <c r="J73" s="343"/>
      <c r="K73" s="343"/>
    </row>
    <row r="74" s="1" customFormat="1" ht="7.5" customHeight="1">
      <c r="B74" s="344"/>
      <c r="C74" s="345"/>
      <c r="D74" s="345"/>
      <c r="E74" s="345"/>
      <c r="F74" s="345"/>
      <c r="G74" s="345"/>
      <c r="H74" s="345"/>
      <c r="I74" s="345"/>
      <c r="J74" s="345"/>
      <c r="K74" s="346"/>
    </row>
    <row r="75" s="1" customFormat="1" ht="45" customHeight="1">
      <c r="B75" s="347"/>
      <c r="C75" s="348" t="s">
        <v>6088</v>
      </c>
      <c r="D75" s="348"/>
      <c r="E75" s="348"/>
      <c r="F75" s="348"/>
      <c r="G75" s="348"/>
      <c r="H75" s="348"/>
      <c r="I75" s="348"/>
      <c r="J75" s="348"/>
      <c r="K75" s="349"/>
    </row>
    <row r="76" s="1" customFormat="1" ht="17.25" customHeight="1">
      <c r="B76" s="347"/>
      <c r="C76" s="350" t="s">
        <v>6089</v>
      </c>
      <c r="D76" s="350"/>
      <c r="E76" s="350"/>
      <c r="F76" s="350" t="s">
        <v>6090</v>
      </c>
      <c r="G76" s="351"/>
      <c r="H76" s="350" t="s">
        <v>55</v>
      </c>
      <c r="I76" s="350" t="s">
        <v>58</v>
      </c>
      <c r="J76" s="350" t="s">
        <v>6091</v>
      </c>
      <c r="K76" s="349"/>
    </row>
    <row r="77" s="1" customFormat="1" ht="17.25" customHeight="1">
      <c r="B77" s="347"/>
      <c r="C77" s="352" t="s">
        <v>6092</v>
      </c>
      <c r="D77" s="352"/>
      <c r="E77" s="352"/>
      <c r="F77" s="353" t="s">
        <v>6093</v>
      </c>
      <c r="G77" s="354"/>
      <c r="H77" s="352"/>
      <c r="I77" s="352"/>
      <c r="J77" s="352" t="s">
        <v>6094</v>
      </c>
      <c r="K77" s="349"/>
    </row>
    <row r="78" s="1" customFormat="1" ht="5.25" customHeight="1">
      <c r="B78" s="347"/>
      <c r="C78" s="355"/>
      <c r="D78" s="355"/>
      <c r="E78" s="355"/>
      <c r="F78" s="355"/>
      <c r="G78" s="356"/>
      <c r="H78" s="355"/>
      <c r="I78" s="355"/>
      <c r="J78" s="355"/>
      <c r="K78" s="349"/>
    </row>
    <row r="79" s="1" customFormat="1" ht="15" customHeight="1">
      <c r="B79" s="347"/>
      <c r="C79" s="335" t="s">
        <v>54</v>
      </c>
      <c r="D79" s="357"/>
      <c r="E79" s="357"/>
      <c r="F79" s="358" t="s">
        <v>6095</v>
      </c>
      <c r="G79" s="359"/>
      <c r="H79" s="335" t="s">
        <v>6096</v>
      </c>
      <c r="I79" s="335" t="s">
        <v>6097</v>
      </c>
      <c r="J79" s="335">
        <v>20</v>
      </c>
      <c r="K79" s="349"/>
    </row>
    <row r="80" s="1" customFormat="1" ht="15" customHeight="1">
      <c r="B80" s="347"/>
      <c r="C80" s="335" t="s">
        <v>6098</v>
      </c>
      <c r="D80" s="335"/>
      <c r="E80" s="335"/>
      <c r="F80" s="358" t="s">
        <v>6095</v>
      </c>
      <c r="G80" s="359"/>
      <c r="H80" s="335" t="s">
        <v>6099</v>
      </c>
      <c r="I80" s="335" t="s">
        <v>6097</v>
      </c>
      <c r="J80" s="335">
        <v>120</v>
      </c>
      <c r="K80" s="349"/>
    </row>
    <row r="81" s="1" customFormat="1" ht="15" customHeight="1">
      <c r="B81" s="360"/>
      <c r="C81" s="335" t="s">
        <v>6100</v>
      </c>
      <c r="D81" s="335"/>
      <c r="E81" s="335"/>
      <c r="F81" s="358" t="s">
        <v>6101</v>
      </c>
      <c r="G81" s="359"/>
      <c r="H81" s="335" t="s">
        <v>6102</v>
      </c>
      <c r="I81" s="335" t="s">
        <v>6097</v>
      </c>
      <c r="J81" s="335">
        <v>50</v>
      </c>
      <c r="K81" s="349"/>
    </row>
    <row r="82" s="1" customFormat="1" ht="15" customHeight="1">
      <c r="B82" s="360"/>
      <c r="C82" s="335" t="s">
        <v>6103</v>
      </c>
      <c r="D82" s="335"/>
      <c r="E82" s="335"/>
      <c r="F82" s="358" t="s">
        <v>6095</v>
      </c>
      <c r="G82" s="359"/>
      <c r="H82" s="335" t="s">
        <v>6104</v>
      </c>
      <c r="I82" s="335" t="s">
        <v>6105</v>
      </c>
      <c r="J82" s="335"/>
      <c r="K82" s="349"/>
    </row>
    <row r="83" s="1" customFormat="1" ht="15" customHeight="1">
      <c r="B83" s="360"/>
      <c r="C83" s="361" t="s">
        <v>6106</v>
      </c>
      <c r="D83" s="361"/>
      <c r="E83" s="361"/>
      <c r="F83" s="362" t="s">
        <v>6101</v>
      </c>
      <c r="G83" s="361"/>
      <c r="H83" s="361" t="s">
        <v>6107</v>
      </c>
      <c r="I83" s="361" t="s">
        <v>6097</v>
      </c>
      <c r="J83" s="361">
        <v>15</v>
      </c>
      <c r="K83" s="349"/>
    </row>
    <row r="84" s="1" customFormat="1" ht="15" customHeight="1">
      <c r="B84" s="360"/>
      <c r="C84" s="361" t="s">
        <v>6108</v>
      </c>
      <c r="D84" s="361"/>
      <c r="E84" s="361"/>
      <c r="F84" s="362" t="s">
        <v>6101</v>
      </c>
      <c r="G84" s="361"/>
      <c r="H84" s="361" t="s">
        <v>6109</v>
      </c>
      <c r="I84" s="361" t="s">
        <v>6097</v>
      </c>
      <c r="J84" s="361">
        <v>15</v>
      </c>
      <c r="K84" s="349"/>
    </row>
    <row r="85" s="1" customFormat="1" ht="15" customHeight="1">
      <c r="B85" s="360"/>
      <c r="C85" s="361" t="s">
        <v>6110</v>
      </c>
      <c r="D85" s="361"/>
      <c r="E85" s="361"/>
      <c r="F85" s="362" t="s">
        <v>6101</v>
      </c>
      <c r="G85" s="361"/>
      <c r="H85" s="361" t="s">
        <v>6111</v>
      </c>
      <c r="I85" s="361" t="s">
        <v>6097</v>
      </c>
      <c r="J85" s="361">
        <v>20</v>
      </c>
      <c r="K85" s="349"/>
    </row>
    <row r="86" s="1" customFormat="1" ht="15" customHeight="1">
      <c r="B86" s="360"/>
      <c r="C86" s="361" t="s">
        <v>6112</v>
      </c>
      <c r="D86" s="361"/>
      <c r="E86" s="361"/>
      <c r="F86" s="362" t="s">
        <v>6101</v>
      </c>
      <c r="G86" s="361"/>
      <c r="H86" s="361" t="s">
        <v>6113</v>
      </c>
      <c r="I86" s="361" t="s">
        <v>6097</v>
      </c>
      <c r="J86" s="361">
        <v>20</v>
      </c>
      <c r="K86" s="349"/>
    </row>
    <row r="87" s="1" customFormat="1" ht="15" customHeight="1">
      <c r="B87" s="360"/>
      <c r="C87" s="335" t="s">
        <v>6114</v>
      </c>
      <c r="D87" s="335"/>
      <c r="E87" s="335"/>
      <c r="F87" s="358" t="s">
        <v>6101</v>
      </c>
      <c r="G87" s="359"/>
      <c r="H87" s="335" t="s">
        <v>6115</v>
      </c>
      <c r="I87" s="335" t="s">
        <v>6097</v>
      </c>
      <c r="J87" s="335">
        <v>50</v>
      </c>
      <c r="K87" s="349"/>
    </row>
    <row r="88" s="1" customFormat="1" ht="15" customHeight="1">
      <c r="B88" s="360"/>
      <c r="C88" s="335" t="s">
        <v>6116</v>
      </c>
      <c r="D88" s="335"/>
      <c r="E88" s="335"/>
      <c r="F88" s="358" t="s">
        <v>6101</v>
      </c>
      <c r="G88" s="359"/>
      <c r="H88" s="335" t="s">
        <v>6117</v>
      </c>
      <c r="I88" s="335" t="s">
        <v>6097</v>
      </c>
      <c r="J88" s="335">
        <v>20</v>
      </c>
      <c r="K88" s="349"/>
    </row>
    <row r="89" s="1" customFormat="1" ht="15" customHeight="1">
      <c r="B89" s="360"/>
      <c r="C89" s="335" t="s">
        <v>6118</v>
      </c>
      <c r="D89" s="335"/>
      <c r="E89" s="335"/>
      <c r="F89" s="358" t="s">
        <v>6101</v>
      </c>
      <c r="G89" s="359"/>
      <c r="H89" s="335" t="s">
        <v>6119</v>
      </c>
      <c r="I89" s="335" t="s">
        <v>6097</v>
      </c>
      <c r="J89" s="335">
        <v>20</v>
      </c>
      <c r="K89" s="349"/>
    </row>
    <row r="90" s="1" customFormat="1" ht="15" customHeight="1">
      <c r="B90" s="360"/>
      <c r="C90" s="335" t="s">
        <v>6120</v>
      </c>
      <c r="D90" s="335"/>
      <c r="E90" s="335"/>
      <c r="F90" s="358" t="s">
        <v>6101</v>
      </c>
      <c r="G90" s="359"/>
      <c r="H90" s="335" t="s">
        <v>6121</v>
      </c>
      <c r="I90" s="335" t="s">
        <v>6097</v>
      </c>
      <c r="J90" s="335">
        <v>50</v>
      </c>
      <c r="K90" s="349"/>
    </row>
    <row r="91" s="1" customFormat="1" ht="15" customHeight="1">
      <c r="B91" s="360"/>
      <c r="C91" s="335" t="s">
        <v>6122</v>
      </c>
      <c r="D91" s="335"/>
      <c r="E91" s="335"/>
      <c r="F91" s="358" t="s">
        <v>6101</v>
      </c>
      <c r="G91" s="359"/>
      <c r="H91" s="335" t="s">
        <v>6122</v>
      </c>
      <c r="I91" s="335" t="s">
        <v>6097</v>
      </c>
      <c r="J91" s="335">
        <v>50</v>
      </c>
      <c r="K91" s="349"/>
    </row>
    <row r="92" s="1" customFormat="1" ht="15" customHeight="1">
      <c r="B92" s="360"/>
      <c r="C92" s="335" t="s">
        <v>6123</v>
      </c>
      <c r="D92" s="335"/>
      <c r="E92" s="335"/>
      <c r="F92" s="358" t="s">
        <v>6101</v>
      </c>
      <c r="G92" s="359"/>
      <c r="H92" s="335" t="s">
        <v>6124</v>
      </c>
      <c r="I92" s="335" t="s">
        <v>6097</v>
      </c>
      <c r="J92" s="335">
        <v>255</v>
      </c>
      <c r="K92" s="349"/>
    </row>
    <row r="93" s="1" customFormat="1" ht="15" customHeight="1">
      <c r="B93" s="360"/>
      <c r="C93" s="335" t="s">
        <v>6125</v>
      </c>
      <c r="D93" s="335"/>
      <c r="E93" s="335"/>
      <c r="F93" s="358" t="s">
        <v>6095</v>
      </c>
      <c r="G93" s="359"/>
      <c r="H93" s="335" t="s">
        <v>6126</v>
      </c>
      <c r="I93" s="335" t="s">
        <v>6127</v>
      </c>
      <c r="J93" s="335"/>
      <c r="K93" s="349"/>
    </row>
    <row r="94" s="1" customFormat="1" ht="15" customHeight="1">
      <c r="B94" s="360"/>
      <c r="C94" s="335" t="s">
        <v>6128</v>
      </c>
      <c r="D94" s="335"/>
      <c r="E94" s="335"/>
      <c r="F94" s="358" t="s">
        <v>6095</v>
      </c>
      <c r="G94" s="359"/>
      <c r="H94" s="335" t="s">
        <v>6129</v>
      </c>
      <c r="I94" s="335" t="s">
        <v>6130</v>
      </c>
      <c r="J94" s="335"/>
      <c r="K94" s="349"/>
    </row>
    <row r="95" s="1" customFormat="1" ht="15" customHeight="1">
      <c r="B95" s="360"/>
      <c r="C95" s="335" t="s">
        <v>6131</v>
      </c>
      <c r="D95" s="335"/>
      <c r="E95" s="335"/>
      <c r="F95" s="358" t="s">
        <v>6095</v>
      </c>
      <c r="G95" s="359"/>
      <c r="H95" s="335" t="s">
        <v>6131</v>
      </c>
      <c r="I95" s="335" t="s">
        <v>6130</v>
      </c>
      <c r="J95" s="335"/>
      <c r="K95" s="349"/>
    </row>
    <row r="96" s="1" customFormat="1" ht="15" customHeight="1">
      <c r="B96" s="360"/>
      <c r="C96" s="335" t="s">
        <v>39</v>
      </c>
      <c r="D96" s="335"/>
      <c r="E96" s="335"/>
      <c r="F96" s="358" t="s">
        <v>6095</v>
      </c>
      <c r="G96" s="359"/>
      <c r="H96" s="335" t="s">
        <v>6132</v>
      </c>
      <c r="I96" s="335" t="s">
        <v>6130</v>
      </c>
      <c r="J96" s="335"/>
      <c r="K96" s="349"/>
    </row>
    <row r="97" s="1" customFormat="1" ht="15" customHeight="1">
      <c r="B97" s="360"/>
      <c r="C97" s="335" t="s">
        <v>49</v>
      </c>
      <c r="D97" s="335"/>
      <c r="E97" s="335"/>
      <c r="F97" s="358" t="s">
        <v>6095</v>
      </c>
      <c r="G97" s="359"/>
      <c r="H97" s="335" t="s">
        <v>6133</v>
      </c>
      <c r="I97" s="335" t="s">
        <v>6130</v>
      </c>
      <c r="J97" s="335"/>
      <c r="K97" s="349"/>
    </row>
    <row r="98" s="1" customFormat="1" ht="15" customHeight="1">
      <c r="B98" s="363"/>
      <c r="C98" s="364"/>
      <c r="D98" s="364"/>
      <c r="E98" s="364"/>
      <c r="F98" s="364"/>
      <c r="G98" s="364"/>
      <c r="H98" s="364"/>
      <c r="I98" s="364"/>
      <c r="J98" s="364"/>
      <c r="K98" s="365"/>
    </row>
    <row r="99" s="1" customFormat="1" ht="18.75" customHeight="1">
      <c r="B99" s="366"/>
      <c r="C99" s="367"/>
      <c r="D99" s="367"/>
      <c r="E99" s="367"/>
      <c r="F99" s="367"/>
      <c r="G99" s="367"/>
      <c r="H99" s="367"/>
      <c r="I99" s="367"/>
      <c r="J99" s="367"/>
      <c r="K99" s="366"/>
    </row>
    <row r="100" s="1" customFormat="1" ht="18.75" customHeight="1">
      <c r="B100" s="343"/>
      <c r="C100" s="343"/>
      <c r="D100" s="343"/>
      <c r="E100" s="343"/>
      <c r="F100" s="343"/>
      <c r="G100" s="343"/>
      <c r="H100" s="343"/>
      <c r="I100" s="343"/>
      <c r="J100" s="343"/>
      <c r="K100" s="343"/>
    </row>
    <row r="101" s="1" customFormat="1" ht="7.5" customHeight="1">
      <c r="B101" s="344"/>
      <c r="C101" s="345"/>
      <c r="D101" s="345"/>
      <c r="E101" s="345"/>
      <c r="F101" s="345"/>
      <c r="G101" s="345"/>
      <c r="H101" s="345"/>
      <c r="I101" s="345"/>
      <c r="J101" s="345"/>
      <c r="K101" s="346"/>
    </row>
    <row r="102" s="1" customFormat="1" ht="45" customHeight="1">
      <c r="B102" s="347"/>
      <c r="C102" s="348" t="s">
        <v>6134</v>
      </c>
      <c r="D102" s="348"/>
      <c r="E102" s="348"/>
      <c r="F102" s="348"/>
      <c r="G102" s="348"/>
      <c r="H102" s="348"/>
      <c r="I102" s="348"/>
      <c r="J102" s="348"/>
      <c r="K102" s="349"/>
    </row>
    <row r="103" s="1" customFormat="1" ht="17.25" customHeight="1">
      <c r="B103" s="347"/>
      <c r="C103" s="350" t="s">
        <v>6089</v>
      </c>
      <c r="D103" s="350"/>
      <c r="E103" s="350"/>
      <c r="F103" s="350" t="s">
        <v>6090</v>
      </c>
      <c r="G103" s="351"/>
      <c r="H103" s="350" t="s">
        <v>55</v>
      </c>
      <c r="I103" s="350" t="s">
        <v>58</v>
      </c>
      <c r="J103" s="350" t="s">
        <v>6091</v>
      </c>
      <c r="K103" s="349"/>
    </row>
    <row r="104" s="1" customFormat="1" ht="17.25" customHeight="1">
      <c r="B104" s="347"/>
      <c r="C104" s="352" t="s">
        <v>6092</v>
      </c>
      <c r="D104" s="352"/>
      <c r="E104" s="352"/>
      <c r="F104" s="353" t="s">
        <v>6093</v>
      </c>
      <c r="G104" s="354"/>
      <c r="H104" s="352"/>
      <c r="I104" s="352"/>
      <c r="J104" s="352" t="s">
        <v>6094</v>
      </c>
      <c r="K104" s="349"/>
    </row>
    <row r="105" s="1" customFormat="1" ht="5.25" customHeight="1">
      <c r="B105" s="347"/>
      <c r="C105" s="350"/>
      <c r="D105" s="350"/>
      <c r="E105" s="350"/>
      <c r="F105" s="350"/>
      <c r="G105" s="368"/>
      <c r="H105" s="350"/>
      <c r="I105" s="350"/>
      <c r="J105" s="350"/>
      <c r="K105" s="349"/>
    </row>
    <row r="106" s="1" customFormat="1" ht="15" customHeight="1">
      <c r="B106" s="347"/>
      <c r="C106" s="335" t="s">
        <v>54</v>
      </c>
      <c r="D106" s="357"/>
      <c r="E106" s="357"/>
      <c r="F106" s="358" t="s">
        <v>6095</v>
      </c>
      <c r="G106" s="335"/>
      <c r="H106" s="335" t="s">
        <v>6135</v>
      </c>
      <c r="I106" s="335" t="s">
        <v>6097</v>
      </c>
      <c r="J106" s="335">
        <v>20</v>
      </c>
      <c r="K106" s="349"/>
    </row>
    <row r="107" s="1" customFormat="1" ht="15" customHeight="1">
      <c r="B107" s="347"/>
      <c r="C107" s="335" t="s">
        <v>6098</v>
      </c>
      <c r="D107" s="335"/>
      <c r="E107" s="335"/>
      <c r="F107" s="358" t="s">
        <v>6095</v>
      </c>
      <c r="G107" s="335"/>
      <c r="H107" s="335" t="s">
        <v>6135</v>
      </c>
      <c r="I107" s="335" t="s">
        <v>6097</v>
      </c>
      <c r="J107" s="335">
        <v>120</v>
      </c>
      <c r="K107" s="349"/>
    </row>
    <row r="108" s="1" customFormat="1" ht="15" customHeight="1">
      <c r="B108" s="360"/>
      <c r="C108" s="335" t="s">
        <v>6100</v>
      </c>
      <c r="D108" s="335"/>
      <c r="E108" s="335"/>
      <c r="F108" s="358" t="s">
        <v>6101</v>
      </c>
      <c r="G108" s="335"/>
      <c r="H108" s="335" t="s">
        <v>6135</v>
      </c>
      <c r="I108" s="335" t="s">
        <v>6097</v>
      </c>
      <c r="J108" s="335">
        <v>50</v>
      </c>
      <c r="K108" s="349"/>
    </row>
    <row r="109" s="1" customFormat="1" ht="15" customHeight="1">
      <c r="B109" s="360"/>
      <c r="C109" s="335" t="s">
        <v>6103</v>
      </c>
      <c r="D109" s="335"/>
      <c r="E109" s="335"/>
      <c r="F109" s="358" t="s">
        <v>6095</v>
      </c>
      <c r="G109" s="335"/>
      <c r="H109" s="335" t="s">
        <v>6135</v>
      </c>
      <c r="I109" s="335" t="s">
        <v>6105</v>
      </c>
      <c r="J109" s="335"/>
      <c r="K109" s="349"/>
    </row>
    <row r="110" s="1" customFormat="1" ht="15" customHeight="1">
      <c r="B110" s="360"/>
      <c r="C110" s="335" t="s">
        <v>6114</v>
      </c>
      <c r="D110" s="335"/>
      <c r="E110" s="335"/>
      <c r="F110" s="358" t="s">
        <v>6101</v>
      </c>
      <c r="G110" s="335"/>
      <c r="H110" s="335" t="s">
        <v>6135</v>
      </c>
      <c r="I110" s="335" t="s">
        <v>6097</v>
      </c>
      <c r="J110" s="335">
        <v>50</v>
      </c>
      <c r="K110" s="349"/>
    </row>
    <row r="111" s="1" customFormat="1" ht="15" customHeight="1">
      <c r="B111" s="360"/>
      <c r="C111" s="335" t="s">
        <v>6122</v>
      </c>
      <c r="D111" s="335"/>
      <c r="E111" s="335"/>
      <c r="F111" s="358" t="s">
        <v>6101</v>
      </c>
      <c r="G111" s="335"/>
      <c r="H111" s="335" t="s">
        <v>6135</v>
      </c>
      <c r="I111" s="335" t="s">
        <v>6097</v>
      </c>
      <c r="J111" s="335">
        <v>50</v>
      </c>
      <c r="K111" s="349"/>
    </row>
    <row r="112" s="1" customFormat="1" ht="15" customHeight="1">
      <c r="B112" s="360"/>
      <c r="C112" s="335" t="s">
        <v>6120</v>
      </c>
      <c r="D112" s="335"/>
      <c r="E112" s="335"/>
      <c r="F112" s="358" t="s">
        <v>6101</v>
      </c>
      <c r="G112" s="335"/>
      <c r="H112" s="335" t="s">
        <v>6135</v>
      </c>
      <c r="I112" s="335" t="s">
        <v>6097</v>
      </c>
      <c r="J112" s="335">
        <v>50</v>
      </c>
      <c r="K112" s="349"/>
    </row>
    <row r="113" s="1" customFormat="1" ht="15" customHeight="1">
      <c r="B113" s="360"/>
      <c r="C113" s="335" t="s">
        <v>54</v>
      </c>
      <c r="D113" s="335"/>
      <c r="E113" s="335"/>
      <c r="F113" s="358" t="s">
        <v>6095</v>
      </c>
      <c r="G113" s="335"/>
      <c r="H113" s="335" t="s">
        <v>6136</v>
      </c>
      <c r="I113" s="335" t="s">
        <v>6097</v>
      </c>
      <c r="J113" s="335">
        <v>20</v>
      </c>
      <c r="K113" s="349"/>
    </row>
    <row r="114" s="1" customFormat="1" ht="15" customHeight="1">
      <c r="B114" s="360"/>
      <c r="C114" s="335" t="s">
        <v>6137</v>
      </c>
      <c r="D114" s="335"/>
      <c r="E114" s="335"/>
      <c r="F114" s="358" t="s">
        <v>6095</v>
      </c>
      <c r="G114" s="335"/>
      <c r="H114" s="335" t="s">
        <v>6138</v>
      </c>
      <c r="I114" s="335" t="s">
        <v>6097</v>
      </c>
      <c r="J114" s="335">
        <v>120</v>
      </c>
      <c r="K114" s="349"/>
    </row>
    <row r="115" s="1" customFormat="1" ht="15" customHeight="1">
      <c r="B115" s="360"/>
      <c r="C115" s="335" t="s">
        <v>39</v>
      </c>
      <c r="D115" s="335"/>
      <c r="E115" s="335"/>
      <c r="F115" s="358" t="s">
        <v>6095</v>
      </c>
      <c r="G115" s="335"/>
      <c r="H115" s="335" t="s">
        <v>6139</v>
      </c>
      <c r="I115" s="335" t="s">
        <v>6130</v>
      </c>
      <c r="J115" s="335"/>
      <c r="K115" s="349"/>
    </row>
    <row r="116" s="1" customFormat="1" ht="15" customHeight="1">
      <c r="B116" s="360"/>
      <c r="C116" s="335" t="s">
        <v>49</v>
      </c>
      <c r="D116" s="335"/>
      <c r="E116" s="335"/>
      <c r="F116" s="358" t="s">
        <v>6095</v>
      </c>
      <c r="G116" s="335"/>
      <c r="H116" s="335" t="s">
        <v>6140</v>
      </c>
      <c r="I116" s="335" t="s">
        <v>6130</v>
      </c>
      <c r="J116" s="335"/>
      <c r="K116" s="349"/>
    </row>
    <row r="117" s="1" customFormat="1" ht="15" customHeight="1">
      <c r="B117" s="360"/>
      <c r="C117" s="335" t="s">
        <v>58</v>
      </c>
      <c r="D117" s="335"/>
      <c r="E117" s="335"/>
      <c r="F117" s="358" t="s">
        <v>6095</v>
      </c>
      <c r="G117" s="335"/>
      <c r="H117" s="335" t="s">
        <v>6141</v>
      </c>
      <c r="I117" s="335" t="s">
        <v>6142</v>
      </c>
      <c r="J117" s="335"/>
      <c r="K117" s="349"/>
    </row>
    <row r="118" s="1" customFormat="1" ht="15" customHeight="1">
      <c r="B118" s="363"/>
      <c r="C118" s="369"/>
      <c r="D118" s="369"/>
      <c r="E118" s="369"/>
      <c r="F118" s="369"/>
      <c r="G118" s="369"/>
      <c r="H118" s="369"/>
      <c r="I118" s="369"/>
      <c r="J118" s="369"/>
      <c r="K118" s="365"/>
    </row>
    <row r="119" s="1" customFormat="1" ht="18.75" customHeight="1">
      <c r="B119" s="370"/>
      <c r="C119" s="371"/>
      <c r="D119" s="371"/>
      <c r="E119" s="371"/>
      <c r="F119" s="372"/>
      <c r="G119" s="371"/>
      <c r="H119" s="371"/>
      <c r="I119" s="371"/>
      <c r="J119" s="371"/>
      <c r="K119" s="370"/>
    </row>
    <row r="120" s="1" customFormat="1" ht="18.75" customHeight="1">
      <c r="B120" s="343"/>
      <c r="C120" s="343"/>
      <c r="D120" s="343"/>
      <c r="E120" s="343"/>
      <c r="F120" s="343"/>
      <c r="G120" s="343"/>
      <c r="H120" s="343"/>
      <c r="I120" s="343"/>
      <c r="J120" s="343"/>
      <c r="K120" s="343"/>
    </row>
    <row r="121" s="1" customFormat="1" ht="7.5" customHeight="1">
      <c r="B121" s="373"/>
      <c r="C121" s="374"/>
      <c r="D121" s="374"/>
      <c r="E121" s="374"/>
      <c r="F121" s="374"/>
      <c r="G121" s="374"/>
      <c r="H121" s="374"/>
      <c r="I121" s="374"/>
      <c r="J121" s="374"/>
      <c r="K121" s="375"/>
    </row>
    <row r="122" s="1" customFormat="1" ht="45" customHeight="1">
      <c r="B122" s="376"/>
      <c r="C122" s="326" t="s">
        <v>6143</v>
      </c>
      <c r="D122" s="326"/>
      <c r="E122" s="326"/>
      <c r="F122" s="326"/>
      <c r="G122" s="326"/>
      <c r="H122" s="326"/>
      <c r="I122" s="326"/>
      <c r="J122" s="326"/>
      <c r="K122" s="377"/>
    </row>
    <row r="123" s="1" customFormat="1" ht="17.25" customHeight="1">
      <c r="B123" s="378"/>
      <c r="C123" s="350" t="s">
        <v>6089</v>
      </c>
      <c r="D123" s="350"/>
      <c r="E123" s="350"/>
      <c r="F123" s="350" t="s">
        <v>6090</v>
      </c>
      <c r="G123" s="351"/>
      <c r="H123" s="350" t="s">
        <v>55</v>
      </c>
      <c r="I123" s="350" t="s">
        <v>58</v>
      </c>
      <c r="J123" s="350" t="s">
        <v>6091</v>
      </c>
      <c r="K123" s="379"/>
    </row>
    <row r="124" s="1" customFormat="1" ht="17.25" customHeight="1">
      <c r="B124" s="378"/>
      <c r="C124" s="352" t="s">
        <v>6092</v>
      </c>
      <c r="D124" s="352"/>
      <c r="E124" s="352"/>
      <c r="F124" s="353" t="s">
        <v>6093</v>
      </c>
      <c r="G124" s="354"/>
      <c r="H124" s="352"/>
      <c r="I124" s="352"/>
      <c r="J124" s="352" t="s">
        <v>6094</v>
      </c>
      <c r="K124" s="379"/>
    </row>
    <row r="125" s="1" customFormat="1" ht="5.25" customHeight="1">
      <c r="B125" s="380"/>
      <c r="C125" s="355"/>
      <c r="D125" s="355"/>
      <c r="E125" s="355"/>
      <c r="F125" s="355"/>
      <c r="G125" s="381"/>
      <c r="H125" s="355"/>
      <c r="I125" s="355"/>
      <c r="J125" s="355"/>
      <c r="K125" s="382"/>
    </row>
    <row r="126" s="1" customFormat="1" ht="15" customHeight="1">
      <c r="B126" s="380"/>
      <c r="C126" s="335" t="s">
        <v>6098</v>
      </c>
      <c r="D126" s="357"/>
      <c r="E126" s="357"/>
      <c r="F126" s="358" t="s">
        <v>6095</v>
      </c>
      <c r="G126" s="335"/>
      <c r="H126" s="335" t="s">
        <v>6135</v>
      </c>
      <c r="I126" s="335" t="s">
        <v>6097</v>
      </c>
      <c r="J126" s="335">
        <v>120</v>
      </c>
      <c r="K126" s="383"/>
    </row>
    <row r="127" s="1" customFormat="1" ht="15" customHeight="1">
      <c r="B127" s="380"/>
      <c r="C127" s="335" t="s">
        <v>6144</v>
      </c>
      <c r="D127" s="335"/>
      <c r="E127" s="335"/>
      <c r="F127" s="358" t="s">
        <v>6095</v>
      </c>
      <c r="G127" s="335"/>
      <c r="H127" s="335" t="s">
        <v>6145</v>
      </c>
      <c r="I127" s="335" t="s">
        <v>6097</v>
      </c>
      <c r="J127" s="335" t="s">
        <v>6146</v>
      </c>
      <c r="K127" s="383"/>
    </row>
    <row r="128" s="1" customFormat="1" ht="15" customHeight="1">
      <c r="B128" s="380"/>
      <c r="C128" s="335" t="s">
        <v>85</v>
      </c>
      <c r="D128" s="335"/>
      <c r="E128" s="335"/>
      <c r="F128" s="358" t="s">
        <v>6095</v>
      </c>
      <c r="G128" s="335"/>
      <c r="H128" s="335" t="s">
        <v>6147</v>
      </c>
      <c r="I128" s="335" t="s">
        <v>6097</v>
      </c>
      <c r="J128" s="335" t="s">
        <v>6146</v>
      </c>
      <c r="K128" s="383"/>
    </row>
    <row r="129" s="1" customFormat="1" ht="15" customHeight="1">
      <c r="B129" s="380"/>
      <c r="C129" s="335" t="s">
        <v>6106</v>
      </c>
      <c r="D129" s="335"/>
      <c r="E129" s="335"/>
      <c r="F129" s="358" t="s">
        <v>6101</v>
      </c>
      <c r="G129" s="335"/>
      <c r="H129" s="335" t="s">
        <v>6107</v>
      </c>
      <c r="I129" s="335" t="s">
        <v>6097</v>
      </c>
      <c r="J129" s="335">
        <v>15</v>
      </c>
      <c r="K129" s="383"/>
    </row>
    <row r="130" s="1" customFormat="1" ht="15" customHeight="1">
      <c r="B130" s="380"/>
      <c r="C130" s="361" t="s">
        <v>6108</v>
      </c>
      <c r="D130" s="361"/>
      <c r="E130" s="361"/>
      <c r="F130" s="362" t="s">
        <v>6101</v>
      </c>
      <c r="G130" s="361"/>
      <c r="H130" s="361" t="s">
        <v>6109</v>
      </c>
      <c r="I130" s="361" t="s">
        <v>6097</v>
      </c>
      <c r="J130" s="361">
        <v>15</v>
      </c>
      <c r="K130" s="383"/>
    </row>
    <row r="131" s="1" customFormat="1" ht="15" customHeight="1">
      <c r="B131" s="380"/>
      <c r="C131" s="361" t="s">
        <v>6110</v>
      </c>
      <c r="D131" s="361"/>
      <c r="E131" s="361"/>
      <c r="F131" s="362" t="s">
        <v>6101</v>
      </c>
      <c r="G131" s="361"/>
      <c r="H131" s="361" t="s">
        <v>6111</v>
      </c>
      <c r="I131" s="361" t="s">
        <v>6097</v>
      </c>
      <c r="J131" s="361">
        <v>20</v>
      </c>
      <c r="K131" s="383"/>
    </row>
    <row r="132" s="1" customFormat="1" ht="15" customHeight="1">
      <c r="B132" s="380"/>
      <c r="C132" s="361" t="s">
        <v>6112</v>
      </c>
      <c r="D132" s="361"/>
      <c r="E132" s="361"/>
      <c r="F132" s="362" t="s">
        <v>6101</v>
      </c>
      <c r="G132" s="361"/>
      <c r="H132" s="361" t="s">
        <v>6113</v>
      </c>
      <c r="I132" s="361" t="s">
        <v>6097</v>
      </c>
      <c r="J132" s="361">
        <v>20</v>
      </c>
      <c r="K132" s="383"/>
    </row>
    <row r="133" s="1" customFormat="1" ht="15" customHeight="1">
      <c r="B133" s="380"/>
      <c r="C133" s="335" t="s">
        <v>6100</v>
      </c>
      <c r="D133" s="335"/>
      <c r="E133" s="335"/>
      <c r="F133" s="358" t="s">
        <v>6101</v>
      </c>
      <c r="G133" s="335"/>
      <c r="H133" s="335" t="s">
        <v>6135</v>
      </c>
      <c r="I133" s="335" t="s">
        <v>6097</v>
      </c>
      <c r="J133" s="335">
        <v>50</v>
      </c>
      <c r="K133" s="383"/>
    </row>
    <row r="134" s="1" customFormat="1" ht="15" customHeight="1">
      <c r="B134" s="380"/>
      <c r="C134" s="335" t="s">
        <v>6114</v>
      </c>
      <c r="D134" s="335"/>
      <c r="E134" s="335"/>
      <c r="F134" s="358" t="s">
        <v>6101</v>
      </c>
      <c r="G134" s="335"/>
      <c r="H134" s="335" t="s">
        <v>6135</v>
      </c>
      <c r="I134" s="335" t="s">
        <v>6097</v>
      </c>
      <c r="J134" s="335">
        <v>50</v>
      </c>
      <c r="K134" s="383"/>
    </row>
    <row r="135" s="1" customFormat="1" ht="15" customHeight="1">
      <c r="B135" s="380"/>
      <c r="C135" s="335" t="s">
        <v>6120</v>
      </c>
      <c r="D135" s="335"/>
      <c r="E135" s="335"/>
      <c r="F135" s="358" t="s">
        <v>6101</v>
      </c>
      <c r="G135" s="335"/>
      <c r="H135" s="335" t="s">
        <v>6135</v>
      </c>
      <c r="I135" s="335" t="s">
        <v>6097</v>
      </c>
      <c r="J135" s="335">
        <v>50</v>
      </c>
      <c r="K135" s="383"/>
    </row>
    <row r="136" s="1" customFormat="1" ht="15" customHeight="1">
      <c r="B136" s="380"/>
      <c r="C136" s="335" t="s">
        <v>6122</v>
      </c>
      <c r="D136" s="335"/>
      <c r="E136" s="335"/>
      <c r="F136" s="358" t="s">
        <v>6101</v>
      </c>
      <c r="G136" s="335"/>
      <c r="H136" s="335" t="s">
        <v>6135</v>
      </c>
      <c r="I136" s="335" t="s">
        <v>6097</v>
      </c>
      <c r="J136" s="335">
        <v>50</v>
      </c>
      <c r="K136" s="383"/>
    </row>
    <row r="137" s="1" customFormat="1" ht="15" customHeight="1">
      <c r="B137" s="380"/>
      <c r="C137" s="335" t="s">
        <v>6123</v>
      </c>
      <c r="D137" s="335"/>
      <c r="E137" s="335"/>
      <c r="F137" s="358" t="s">
        <v>6101</v>
      </c>
      <c r="G137" s="335"/>
      <c r="H137" s="335" t="s">
        <v>6148</v>
      </c>
      <c r="I137" s="335" t="s">
        <v>6097</v>
      </c>
      <c r="J137" s="335">
        <v>255</v>
      </c>
      <c r="K137" s="383"/>
    </row>
    <row r="138" s="1" customFormat="1" ht="15" customHeight="1">
      <c r="B138" s="380"/>
      <c r="C138" s="335" t="s">
        <v>6125</v>
      </c>
      <c r="D138" s="335"/>
      <c r="E138" s="335"/>
      <c r="F138" s="358" t="s">
        <v>6095</v>
      </c>
      <c r="G138" s="335"/>
      <c r="H138" s="335" t="s">
        <v>6149</v>
      </c>
      <c r="I138" s="335" t="s">
        <v>6127</v>
      </c>
      <c r="J138" s="335"/>
      <c r="K138" s="383"/>
    </row>
    <row r="139" s="1" customFormat="1" ht="15" customHeight="1">
      <c r="B139" s="380"/>
      <c r="C139" s="335" t="s">
        <v>6128</v>
      </c>
      <c r="D139" s="335"/>
      <c r="E139" s="335"/>
      <c r="F139" s="358" t="s">
        <v>6095</v>
      </c>
      <c r="G139" s="335"/>
      <c r="H139" s="335" t="s">
        <v>6150</v>
      </c>
      <c r="I139" s="335" t="s">
        <v>6130</v>
      </c>
      <c r="J139" s="335"/>
      <c r="K139" s="383"/>
    </row>
    <row r="140" s="1" customFormat="1" ht="15" customHeight="1">
      <c r="B140" s="380"/>
      <c r="C140" s="335" t="s">
        <v>6131</v>
      </c>
      <c r="D140" s="335"/>
      <c r="E140" s="335"/>
      <c r="F140" s="358" t="s">
        <v>6095</v>
      </c>
      <c r="G140" s="335"/>
      <c r="H140" s="335" t="s">
        <v>6131</v>
      </c>
      <c r="I140" s="335" t="s">
        <v>6130</v>
      </c>
      <c r="J140" s="335"/>
      <c r="K140" s="383"/>
    </row>
    <row r="141" s="1" customFormat="1" ht="15" customHeight="1">
      <c r="B141" s="380"/>
      <c r="C141" s="335" t="s">
        <v>39</v>
      </c>
      <c r="D141" s="335"/>
      <c r="E141" s="335"/>
      <c r="F141" s="358" t="s">
        <v>6095</v>
      </c>
      <c r="G141" s="335"/>
      <c r="H141" s="335" t="s">
        <v>6151</v>
      </c>
      <c r="I141" s="335" t="s">
        <v>6130</v>
      </c>
      <c r="J141" s="335"/>
      <c r="K141" s="383"/>
    </row>
    <row r="142" s="1" customFormat="1" ht="15" customHeight="1">
      <c r="B142" s="380"/>
      <c r="C142" s="335" t="s">
        <v>6152</v>
      </c>
      <c r="D142" s="335"/>
      <c r="E142" s="335"/>
      <c r="F142" s="358" t="s">
        <v>6095</v>
      </c>
      <c r="G142" s="335"/>
      <c r="H142" s="335" t="s">
        <v>6153</v>
      </c>
      <c r="I142" s="335" t="s">
        <v>6130</v>
      </c>
      <c r="J142" s="335"/>
      <c r="K142" s="383"/>
    </row>
    <row r="143" s="1" customFormat="1" ht="15" customHeight="1">
      <c r="B143" s="384"/>
      <c r="C143" s="385"/>
      <c r="D143" s="385"/>
      <c r="E143" s="385"/>
      <c r="F143" s="385"/>
      <c r="G143" s="385"/>
      <c r="H143" s="385"/>
      <c r="I143" s="385"/>
      <c r="J143" s="385"/>
      <c r="K143" s="386"/>
    </row>
    <row r="144" s="1" customFormat="1" ht="18.75" customHeight="1">
      <c r="B144" s="371"/>
      <c r="C144" s="371"/>
      <c r="D144" s="371"/>
      <c r="E144" s="371"/>
      <c r="F144" s="372"/>
      <c r="G144" s="371"/>
      <c r="H144" s="371"/>
      <c r="I144" s="371"/>
      <c r="J144" s="371"/>
      <c r="K144" s="371"/>
    </row>
    <row r="145" s="1" customFormat="1" ht="18.75" customHeight="1">
      <c r="B145" s="343"/>
      <c r="C145" s="343"/>
      <c r="D145" s="343"/>
      <c r="E145" s="343"/>
      <c r="F145" s="343"/>
      <c r="G145" s="343"/>
      <c r="H145" s="343"/>
      <c r="I145" s="343"/>
      <c r="J145" s="343"/>
      <c r="K145" s="343"/>
    </row>
    <row r="146" s="1" customFormat="1" ht="7.5" customHeight="1">
      <c r="B146" s="344"/>
      <c r="C146" s="345"/>
      <c r="D146" s="345"/>
      <c r="E146" s="345"/>
      <c r="F146" s="345"/>
      <c r="G146" s="345"/>
      <c r="H146" s="345"/>
      <c r="I146" s="345"/>
      <c r="J146" s="345"/>
      <c r="K146" s="346"/>
    </row>
    <row r="147" s="1" customFormat="1" ht="45" customHeight="1">
      <c r="B147" s="347"/>
      <c r="C147" s="348" t="s">
        <v>6154</v>
      </c>
      <c r="D147" s="348"/>
      <c r="E147" s="348"/>
      <c r="F147" s="348"/>
      <c r="G147" s="348"/>
      <c r="H147" s="348"/>
      <c r="I147" s="348"/>
      <c r="J147" s="348"/>
      <c r="K147" s="349"/>
    </row>
    <row r="148" s="1" customFormat="1" ht="17.25" customHeight="1">
      <c r="B148" s="347"/>
      <c r="C148" s="350" t="s">
        <v>6089</v>
      </c>
      <c r="D148" s="350"/>
      <c r="E148" s="350"/>
      <c r="F148" s="350" t="s">
        <v>6090</v>
      </c>
      <c r="G148" s="351"/>
      <c r="H148" s="350" t="s">
        <v>55</v>
      </c>
      <c r="I148" s="350" t="s">
        <v>58</v>
      </c>
      <c r="J148" s="350" t="s">
        <v>6091</v>
      </c>
      <c r="K148" s="349"/>
    </row>
    <row r="149" s="1" customFormat="1" ht="17.25" customHeight="1">
      <c r="B149" s="347"/>
      <c r="C149" s="352" t="s">
        <v>6092</v>
      </c>
      <c r="D149" s="352"/>
      <c r="E149" s="352"/>
      <c r="F149" s="353" t="s">
        <v>6093</v>
      </c>
      <c r="G149" s="354"/>
      <c r="H149" s="352"/>
      <c r="I149" s="352"/>
      <c r="J149" s="352" t="s">
        <v>6094</v>
      </c>
      <c r="K149" s="349"/>
    </row>
    <row r="150" s="1" customFormat="1" ht="5.25" customHeight="1">
      <c r="B150" s="360"/>
      <c r="C150" s="355"/>
      <c r="D150" s="355"/>
      <c r="E150" s="355"/>
      <c r="F150" s="355"/>
      <c r="G150" s="356"/>
      <c r="H150" s="355"/>
      <c r="I150" s="355"/>
      <c r="J150" s="355"/>
      <c r="K150" s="383"/>
    </row>
    <row r="151" s="1" customFormat="1" ht="15" customHeight="1">
      <c r="B151" s="360"/>
      <c r="C151" s="387" t="s">
        <v>6098</v>
      </c>
      <c r="D151" s="335"/>
      <c r="E151" s="335"/>
      <c r="F151" s="388" t="s">
        <v>6095</v>
      </c>
      <c r="G151" s="335"/>
      <c r="H151" s="387" t="s">
        <v>6135</v>
      </c>
      <c r="I151" s="387" t="s">
        <v>6097</v>
      </c>
      <c r="J151" s="387">
        <v>120</v>
      </c>
      <c r="K151" s="383"/>
    </row>
    <row r="152" s="1" customFormat="1" ht="15" customHeight="1">
      <c r="B152" s="360"/>
      <c r="C152" s="387" t="s">
        <v>6144</v>
      </c>
      <c r="D152" s="335"/>
      <c r="E152" s="335"/>
      <c r="F152" s="388" t="s">
        <v>6095</v>
      </c>
      <c r="G152" s="335"/>
      <c r="H152" s="387" t="s">
        <v>6155</v>
      </c>
      <c r="I152" s="387" t="s">
        <v>6097</v>
      </c>
      <c r="J152" s="387" t="s">
        <v>6146</v>
      </c>
      <c r="K152" s="383"/>
    </row>
    <row r="153" s="1" customFormat="1" ht="15" customHeight="1">
      <c r="B153" s="360"/>
      <c r="C153" s="387" t="s">
        <v>85</v>
      </c>
      <c r="D153" s="335"/>
      <c r="E153" s="335"/>
      <c r="F153" s="388" t="s">
        <v>6095</v>
      </c>
      <c r="G153" s="335"/>
      <c r="H153" s="387" t="s">
        <v>6156</v>
      </c>
      <c r="I153" s="387" t="s">
        <v>6097</v>
      </c>
      <c r="J153" s="387" t="s">
        <v>6146</v>
      </c>
      <c r="K153" s="383"/>
    </row>
    <row r="154" s="1" customFormat="1" ht="15" customHeight="1">
      <c r="B154" s="360"/>
      <c r="C154" s="387" t="s">
        <v>6100</v>
      </c>
      <c r="D154" s="335"/>
      <c r="E154" s="335"/>
      <c r="F154" s="388" t="s">
        <v>6101</v>
      </c>
      <c r="G154" s="335"/>
      <c r="H154" s="387" t="s">
        <v>6135</v>
      </c>
      <c r="I154" s="387" t="s">
        <v>6097</v>
      </c>
      <c r="J154" s="387">
        <v>50</v>
      </c>
      <c r="K154" s="383"/>
    </row>
    <row r="155" s="1" customFormat="1" ht="15" customHeight="1">
      <c r="B155" s="360"/>
      <c r="C155" s="387" t="s">
        <v>6103</v>
      </c>
      <c r="D155" s="335"/>
      <c r="E155" s="335"/>
      <c r="F155" s="388" t="s">
        <v>6095</v>
      </c>
      <c r="G155" s="335"/>
      <c r="H155" s="387" t="s">
        <v>6135</v>
      </c>
      <c r="I155" s="387" t="s">
        <v>6105</v>
      </c>
      <c r="J155" s="387"/>
      <c r="K155" s="383"/>
    </row>
    <row r="156" s="1" customFormat="1" ht="15" customHeight="1">
      <c r="B156" s="360"/>
      <c r="C156" s="387" t="s">
        <v>6114</v>
      </c>
      <c r="D156" s="335"/>
      <c r="E156" s="335"/>
      <c r="F156" s="388" t="s">
        <v>6101</v>
      </c>
      <c r="G156" s="335"/>
      <c r="H156" s="387" t="s">
        <v>6135</v>
      </c>
      <c r="I156" s="387" t="s">
        <v>6097</v>
      </c>
      <c r="J156" s="387">
        <v>50</v>
      </c>
      <c r="K156" s="383"/>
    </row>
    <row r="157" s="1" customFormat="1" ht="15" customHeight="1">
      <c r="B157" s="360"/>
      <c r="C157" s="387" t="s">
        <v>6122</v>
      </c>
      <c r="D157" s="335"/>
      <c r="E157" s="335"/>
      <c r="F157" s="388" t="s">
        <v>6101</v>
      </c>
      <c r="G157" s="335"/>
      <c r="H157" s="387" t="s">
        <v>6135</v>
      </c>
      <c r="I157" s="387" t="s">
        <v>6097</v>
      </c>
      <c r="J157" s="387">
        <v>50</v>
      </c>
      <c r="K157" s="383"/>
    </row>
    <row r="158" s="1" customFormat="1" ht="15" customHeight="1">
      <c r="B158" s="360"/>
      <c r="C158" s="387" t="s">
        <v>6120</v>
      </c>
      <c r="D158" s="335"/>
      <c r="E158" s="335"/>
      <c r="F158" s="388" t="s">
        <v>6101</v>
      </c>
      <c r="G158" s="335"/>
      <c r="H158" s="387" t="s">
        <v>6135</v>
      </c>
      <c r="I158" s="387" t="s">
        <v>6097</v>
      </c>
      <c r="J158" s="387">
        <v>50</v>
      </c>
      <c r="K158" s="383"/>
    </row>
    <row r="159" s="1" customFormat="1" ht="15" customHeight="1">
      <c r="B159" s="360"/>
      <c r="C159" s="387" t="s">
        <v>212</v>
      </c>
      <c r="D159" s="335"/>
      <c r="E159" s="335"/>
      <c r="F159" s="388" t="s">
        <v>6095</v>
      </c>
      <c r="G159" s="335"/>
      <c r="H159" s="387" t="s">
        <v>6157</v>
      </c>
      <c r="I159" s="387" t="s">
        <v>6097</v>
      </c>
      <c r="J159" s="387" t="s">
        <v>6158</v>
      </c>
      <c r="K159" s="383"/>
    </row>
    <row r="160" s="1" customFormat="1" ht="15" customHeight="1">
      <c r="B160" s="360"/>
      <c r="C160" s="387" t="s">
        <v>6159</v>
      </c>
      <c r="D160" s="335"/>
      <c r="E160" s="335"/>
      <c r="F160" s="388" t="s">
        <v>6095</v>
      </c>
      <c r="G160" s="335"/>
      <c r="H160" s="387" t="s">
        <v>6160</v>
      </c>
      <c r="I160" s="387" t="s">
        <v>6130</v>
      </c>
      <c r="J160" s="387"/>
      <c r="K160" s="383"/>
    </row>
    <row r="161" s="1" customFormat="1" ht="15" customHeight="1">
      <c r="B161" s="389"/>
      <c r="C161" s="369"/>
      <c r="D161" s="369"/>
      <c r="E161" s="369"/>
      <c r="F161" s="369"/>
      <c r="G161" s="369"/>
      <c r="H161" s="369"/>
      <c r="I161" s="369"/>
      <c r="J161" s="369"/>
      <c r="K161" s="390"/>
    </row>
    <row r="162" s="1" customFormat="1" ht="18.75" customHeight="1">
      <c r="B162" s="371"/>
      <c r="C162" s="381"/>
      <c r="D162" s="381"/>
      <c r="E162" s="381"/>
      <c r="F162" s="391"/>
      <c r="G162" s="381"/>
      <c r="H162" s="381"/>
      <c r="I162" s="381"/>
      <c r="J162" s="381"/>
      <c r="K162" s="371"/>
    </row>
    <row r="163" s="1" customFormat="1" ht="18.75" customHeight="1">
      <c r="B163" s="343"/>
      <c r="C163" s="343"/>
      <c r="D163" s="343"/>
      <c r="E163" s="343"/>
      <c r="F163" s="343"/>
      <c r="G163" s="343"/>
      <c r="H163" s="343"/>
      <c r="I163" s="343"/>
      <c r="J163" s="343"/>
      <c r="K163" s="343"/>
    </row>
    <row r="164" s="1" customFormat="1" ht="7.5" customHeight="1">
      <c r="B164" s="322"/>
      <c r="C164" s="323"/>
      <c r="D164" s="323"/>
      <c r="E164" s="323"/>
      <c r="F164" s="323"/>
      <c r="G164" s="323"/>
      <c r="H164" s="323"/>
      <c r="I164" s="323"/>
      <c r="J164" s="323"/>
      <c r="K164" s="324"/>
    </row>
    <row r="165" s="1" customFormat="1" ht="45" customHeight="1">
      <c r="B165" s="325"/>
      <c r="C165" s="326" t="s">
        <v>6161</v>
      </c>
      <c r="D165" s="326"/>
      <c r="E165" s="326"/>
      <c r="F165" s="326"/>
      <c r="G165" s="326"/>
      <c r="H165" s="326"/>
      <c r="I165" s="326"/>
      <c r="J165" s="326"/>
      <c r="K165" s="327"/>
    </row>
    <row r="166" s="1" customFormat="1" ht="17.25" customHeight="1">
      <c r="B166" s="325"/>
      <c r="C166" s="350" t="s">
        <v>6089</v>
      </c>
      <c r="D166" s="350"/>
      <c r="E166" s="350"/>
      <c r="F166" s="350" t="s">
        <v>6090</v>
      </c>
      <c r="G166" s="392"/>
      <c r="H166" s="393" t="s">
        <v>55</v>
      </c>
      <c r="I166" s="393" t="s">
        <v>58</v>
      </c>
      <c r="J166" s="350" t="s">
        <v>6091</v>
      </c>
      <c r="K166" s="327"/>
    </row>
    <row r="167" s="1" customFormat="1" ht="17.25" customHeight="1">
      <c r="B167" s="328"/>
      <c r="C167" s="352" t="s">
        <v>6092</v>
      </c>
      <c r="D167" s="352"/>
      <c r="E167" s="352"/>
      <c r="F167" s="353" t="s">
        <v>6093</v>
      </c>
      <c r="G167" s="394"/>
      <c r="H167" s="395"/>
      <c r="I167" s="395"/>
      <c r="J167" s="352" t="s">
        <v>6094</v>
      </c>
      <c r="K167" s="330"/>
    </row>
    <row r="168" s="1" customFormat="1" ht="5.25" customHeight="1">
      <c r="B168" s="360"/>
      <c r="C168" s="355"/>
      <c r="D168" s="355"/>
      <c r="E168" s="355"/>
      <c r="F168" s="355"/>
      <c r="G168" s="356"/>
      <c r="H168" s="355"/>
      <c r="I168" s="355"/>
      <c r="J168" s="355"/>
      <c r="K168" s="383"/>
    </row>
    <row r="169" s="1" customFormat="1" ht="15" customHeight="1">
      <c r="B169" s="360"/>
      <c r="C169" s="335" t="s">
        <v>6098</v>
      </c>
      <c r="D169" s="335"/>
      <c r="E169" s="335"/>
      <c r="F169" s="358" t="s">
        <v>6095</v>
      </c>
      <c r="G169" s="335"/>
      <c r="H169" s="335" t="s">
        <v>6135</v>
      </c>
      <c r="I169" s="335" t="s">
        <v>6097</v>
      </c>
      <c r="J169" s="335">
        <v>120</v>
      </c>
      <c r="K169" s="383"/>
    </row>
    <row r="170" s="1" customFormat="1" ht="15" customHeight="1">
      <c r="B170" s="360"/>
      <c r="C170" s="335" t="s">
        <v>6144</v>
      </c>
      <c r="D170" s="335"/>
      <c r="E170" s="335"/>
      <c r="F170" s="358" t="s">
        <v>6095</v>
      </c>
      <c r="G170" s="335"/>
      <c r="H170" s="335" t="s">
        <v>6145</v>
      </c>
      <c r="I170" s="335" t="s">
        <v>6097</v>
      </c>
      <c r="J170" s="335" t="s">
        <v>6146</v>
      </c>
      <c r="K170" s="383"/>
    </row>
    <row r="171" s="1" customFormat="1" ht="15" customHeight="1">
      <c r="B171" s="360"/>
      <c r="C171" s="335" t="s">
        <v>85</v>
      </c>
      <c r="D171" s="335"/>
      <c r="E171" s="335"/>
      <c r="F171" s="358" t="s">
        <v>6095</v>
      </c>
      <c r="G171" s="335"/>
      <c r="H171" s="335" t="s">
        <v>6162</v>
      </c>
      <c r="I171" s="335" t="s">
        <v>6097</v>
      </c>
      <c r="J171" s="335" t="s">
        <v>6146</v>
      </c>
      <c r="K171" s="383"/>
    </row>
    <row r="172" s="1" customFormat="1" ht="15" customHeight="1">
      <c r="B172" s="360"/>
      <c r="C172" s="335" t="s">
        <v>6100</v>
      </c>
      <c r="D172" s="335"/>
      <c r="E172" s="335"/>
      <c r="F172" s="358" t="s">
        <v>6101</v>
      </c>
      <c r="G172" s="335"/>
      <c r="H172" s="335" t="s">
        <v>6162</v>
      </c>
      <c r="I172" s="335" t="s">
        <v>6097</v>
      </c>
      <c r="J172" s="335">
        <v>50</v>
      </c>
      <c r="K172" s="383"/>
    </row>
    <row r="173" s="1" customFormat="1" ht="15" customHeight="1">
      <c r="B173" s="360"/>
      <c r="C173" s="335" t="s">
        <v>6103</v>
      </c>
      <c r="D173" s="335"/>
      <c r="E173" s="335"/>
      <c r="F173" s="358" t="s">
        <v>6095</v>
      </c>
      <c r="G173" s="335"/>
      <c r="H173" s="335" t="s">
        <v>6162</v>
      </c>
      <c r="I173" s="335" t="s">
        <v>6105</v>
      </c>
      <c r="J173" s="335"/>
      <c r="K173" s="383"/>
    </row>
    <row r="174" s="1" customFormat="1" ht="15" customHeight="1">
      <c r="B174" s="360"/>
      <c r="C174" s="335" t="s">
        <v>6114</v>
      </c>
      <c r="D174" s="335"/>
      <c r="E174" s="335"/>
      <c r="F174" s="358" t="s">
        <v>6101</v>
      </c>
      <c r="G174" s="335"/>
      <c r="H174" s="335" t="s">
        <v>6162</v>
      </c>
      <c r="I174" s="335" t="s">
        <v>6097</v>
      </c>
      <c r="J174" s="335">
        <v>50</v>
      </c>
      <c r="K174" s="383"/>
    </row>
    <row r="175" s="1" customFormat="1" ht="15" customHeight="1">
      <c r="B175" s="360"/>
      <c r="C175" s="335" t="s">
        <v>6122</v>
      </c>
      <c r="D175" s="335"/>
      <c r="E175" s="335"/>
      <c r="F175" s="358" t="s">
        <v>6101</v>
      </c>
      <c r="G175" s="335"/>
      <c r="H175" s="335" t="s">
        <v>6162</v>
      </c>
      <c r="I175" s="335" t="s">
        <v>6097</v>
      </c>
      <c r="J175" s="335">
        <v>50</v>
      </c>
      <c r="K175" s="383"/>
    </row>
    <row r="176" s="1" customFormat="1" ht="15" customHeight="1">
      <c r="B176" s="360"/>
      <c r="C176" s="335" t="s">
        <v>6120</v>
      </c>
      <c r="D176" s="335"/>
      <c r="E176" s="335"/>
      <c r="F176" s="358" t="s">
        <v>6101</v>
      </c>
      <c r="G176" s="335"/>
      <c r="H176" s="335" t="s">
        <v>6162</v>
      </c>
      <c r="I176" s="335" t="s">
        <v>6097</v>
      </c>
      <c r="J176" s="335">
        <v>50</v>
      </c>
      <c r="K176" s="383"/>
    </row>
    <row r="177" s="1" customFormat="1" ht="15" customHeight="1">
      <c r="B177" s="360"/>
      <c r="C177" s="335" t="s">
        <v>219</v>
      </c>
      <c r="D177" s="335"/>
      <c r="E177" s="335"/>
      <c r="F177" s="358" t="s">
        <v>6095</v>
      </c>
      <c r="G177" s="335"/>
      <c r="H177" s="335" t="s">
        <v>6163</v>
      </c>
      <c r="I177" s="335" t="s">
        <v>6164</v>
      </c>
      <c r="J177" s="335"/>
      <c r="K177" s="383"/>
    </row>
    <row r="178" s="1" customFormat="1" ht="15" customHeight="1">
      <c r="B178" s="360"/>
      <c r="C178" s="335" t="s">
        <v>58</v>
      </c>
      <c r="D178" s="335"/>
      <c r="E178" s="335"/>
      <c r="F178" s="358" t="s">
        <v>6095</v>
      </c>
      <c r="G178" s="335"/>
      <c r="H178" s="335" t="s">
        <v>6165</v>
      </c>
      <c r="I178" s="335" t="s">
        <v>6166</v>
      </c>
      <c r="J178" s="335">
        <v>1</v>
      </c>
      <c r="K178" s="383"/>
    </row>
    <row r="179" s="1" customFormat="1" ht="15" customHeight="1">
      <c r="B179" s="360"/>
      <c r="C179" s="335" t="s">
        <v>54</v>
      </c>
      <c r="D179" s="335"/>
      <c r="E179" s="335"/>
      <c r="F179" s="358" t="s">
        <v>6095</v>
      </c>
      <c r="G179" s="335"/>
      <c r="H179" s="335" t="s">
        <v>6167</v>
      </c>
      <c r="I179" s="335" t="s">
        <v>6097</v>
      </c>
      <c r="J179" s="335">
        <v>20</v>
      </c>
      <c r="K179" s="383"/>
    </row>
    <row r="180" s="1" customFormat="1" ht="15" customHeight="1">
      <c r="B180" s="360"/>
      <c r="C180" s="335" t="s">
        <v>55</v>
      </c>
      <c r="D180" s="335"/>
      <c r="E180" s="335"/>
      <c r="F180" s="358" t="s">
        <v>6095</v>
      </c>
      <c r="G180" s="335"/>
      <c r="H180" s="335" t="s">
        <v>6168</v>
      </c>
      <c r="I180" s="335" t="s">
        <v>6097</v>
      </c>
      <c r="J180" s="335">
        <v>255</v>
      </c>
      <c r="K180" s="383"/>
    </row>
    <row r="181" s="1" customFormat="1" ht="15" customHeight="1">
      <c r="B181" s="360"/>
      <c r="C181" s="335" t="s">
        <v>220</v>
      </c>
      <c r="D181" s="335"/>
      <c r="E181" s="335"/>
      <c r="F181" s="358" t="s">
        <v>6095</v>
      </c>
      <c r="G181" s="335"/>
      <c r="H181" s="335" t="s">
        <v>6059</v>
      </c>
      <c r="I181" s="335" t="s">
        <v>6097</v>
      </c>
      <c r="J181" s="335">
        <v>10</v>
      </c>
      <c r="K181" s="383"/>
    </row>
    <row r="182" s="1" customFormat="1" ht="15" customHeight="1">
      <c r="B182" s="360"/>
      <c r="C182" s="335" t="s">
        <v>221</v>
      </c>
      <c r="D182" s="335"/>
      <c r="E182" s="335"/>
      <c r="F182" s="358" t="s">
        <v>6095</v>
      </c>
      <c r="G182" s="335"/>
      <c r="H182" s="335" t="s">
        <v>6169</v>
      </c>
      <c r="I182" s="335" t="s">
        <v>6130</v>
      </c>
      <c r="J182" s="335"/>
      <c r="K182" s="383"/>
    </row>
    <row r="183" s="1" customFormat="1" ht="15" customHeight="1">
      <c r="B183" s="360"/>
      <c r="C183" s="335" t="s">
        <v>6170</v>
      </c>
      <c r="D183" s="335"/>
      <c r="E183" s="335"/>
      <c r="F183" s="358" t="s">
        <v>6095</v>
      </c>
      <c r="G183" s="335"/>
      <c r="H183" s="335" t="s">
        <v>6171</v>
      </c>
      <c r="I183" s="335" t="s">
        <v>6130</v>
      </c>
      <c r="J183" s="335"/>
      <c r="K183" s="383"/>
    </row>
    <row r="184" s="1" customFormat="1" ht="15" customHeight="1">
      <c r="B184" s="360"/>
      <c r="C184" s="335" t="s">
        <v>6159</v>
      </c>
      <c r="D184" s="335"/>
      <c r="E184" s="335"/>
      <c r="F184" s="358" t="s">
        <v>6095</v>
      </c>
      <c r="G184" s="335"/>
      <c r="H184" s="335" t="s">
        <v>6172</v>
      </c>
      <c r="I184" s="335" t="s">
        <v>6130</v>
      </c>
      <c r="J184" s="335"/>
      <c r="K184" s="383"/>
    </row>
    <row r="185" s="1" customFormat="1" ht="15" customHeight="1">
      <c r="B185" s="360"/>
      <c r="C185" s="335" t="s">
        <v>223</v>
      </c>
      <c r="D185" s="335"/>
      <c r="E185" s="335"/>
      <c r="F185" s="358" t="s">
        <v>6101</v>
      </c>
      <c r="G185" s="335"/>
      <c r="H185" s="335" t="s">
        <v>6173</v>
      </c>
      <c r="I185" s="335" t="s">
        <v>6097</v>
      </c>
      <c r="J185" s="335">
        <v>50</v>
      </c>
      <c r="K185" s="383"/>
    </row>
    <row r="186" s="1" customFormat="1" ht="15" customHeight="1">
      <c r="B186" s="360"/>
      <c r="C186" s="335" t="s">
        <v>6174</v>
      </c>
      <c r="D186" s="335"/>
      <c r="E186" s="335"/>
      <c r="F186" s="358" t="s">
        <v>6101</v>
      </c>
      <c r="G186" s="335"/>
      <c r="H186" s="335" t="s">
        <v>6175</v>
      </c>
      <c r="I186" s="335" t="s">
        <v>6176</v>
      </c>
      <c r="J186" s="335"/>
      <c r="K186" s="383"/>
    </row>
    <row r="187" s="1" customFormat="1" ht="15" customHeight="1">
      <c r="B187" s="360"/>
      <c r="C187" s="335" t="s">
        <v>6177</v>
      </c>
      <c r="D187" s="335"/>
      <c r="E187" s="335"/>
      <c r="F187" s="358" t="s">
        <v>6101</v>
      </c>
      <c r="G187" s="335"/>
      <c r="H187" s="335" t="s">
        <v>6178</v>
      </c>
      <c r="I187" s="335" t="s">
        <v>6176</v>
      </c>
      <c r="J187" s="335"/>
      <c r="K187" s="383"/>
    </row>
    <row r="188" s="1" customFormat="1" ht="15" customHeight="1">
      <c r="B188" s="360"/>
      <c r="C188" s="335" t="s">
        <v>6179</v>
      </c>
      <c r="D188" s="335"/>
      <c r="E188" s="335"/>
      <c r="F188" s="358" t="s">
        <v>6101</v>
      </c>
      <c r="G188" s="335"/>
      <c r="H188" s="335" t="s">
        <v>6180</v>
      </c>
      <c r="I188" s="335" t="s">
        <v>6176</v>
      </c>
      <c r="J188" s="335"/>
      <c r="K188" s="383"/>
    </row>
    <row r="189" s="1" customFormat="1" ht="15" customHeight="1">
      <c r="B189" s="360"/>
      <c r="C189" s="396" t="s">
        <v>6181</v>
      </c>
      <c r="D189" s="335"/>
      <c r="E189" s="335"/>
      <c r="F189" s="358" t="s">
        <v>6101</v>
      </c>
      <c r="G189" s="335"/>
      <c r="H189" s="335" t="s">
        <v>6182</v>
      </c>
      <c r="I189" s="335" t="s">
        <v>6183</v>
      </c>
      <c r="J189" s="397" t="s">
        <v>6184</v>
      </c>
      <c r="K189" s="383"/>
    </row>
    <row r="190" s="18" customFormat="1" ht="15" customHeight="1">
      <c r="B190" s="398"/>
      <c r="C190" s="399" t="s">
        <v>6185</v>
      </c>
      <c r="D190" s="400"/>
      <c r="E190" s="400"/>
      <c r="F190" s="401" t="s">
        <v>6101</v>
      </c>
      <c r="G190" s="400"/>
      <c r="H190" s="400" t="s">
        <v>6186</v>
      </c>
      <c r="I190" s="400" t="s">
        <v>6183</v>
      </c>
      <c r="J190" s="402" t="s">
        <v>6184</v>
      </c>
      <c r="K190" s="403"/>
    </row>
    <row r="191" s="1" customFormat="1" ht="15" customHeight="1">
      <c r="B191" s="360"/>
      <c r="C191" s="396" t="s">
        <v>43</v>
      </c>
      <c r="D191" s="335"/>
      <c r="E191" s="335"/>
      <c r="F191" s="358" t="s">
        <v>6095</v>
      </c>
      <c r="G191" s="335"/>
      <c r="H191" s="332" t="s">
        <v>6187</v>
      </c>
      <c r="I191" s="335" t="s">
        <v>6188</v>
      </c>
      <c r="J191" s="335"/>
      <c r="K191" s="383"/>
    </row>
    <row r="192" s="1" customFormat="1" ht="15" customHeight="1">
      <c r="B192" s="360"/>
      <c r="C192" s="396" t="s">
        <v>6189</v>
      </c>
      <c r="D192" s="335"/>
      <c r="E192" s="335"/>
      <c r="F192" s="358" t="s">
        <v>6095</v>
      </c>
      <c r="G192" s="335"/>
      <c r="H192" s="335" t="s">
        <v>6190</v>
      </c>
      <c r="I192" s="335" t="s">
        <v>6130</v>
      </c>
      <c r="J192" s="335"/>
      <c r="K192" s="383"/>
    </row>
    <row r="193" s="1" customFormat="1" ht="15" customHeight="1">
      <c r="B193" s="360"/>
      <c r="C193" s="396" t="s">
        <v>6191</v>
      </c>
      <c r="D193" s="335"/>
      <c r="E193" s="335"/>
      <c r="F193" s="358" t="s">
        <v>6095</v>
      </c>
      <c r="G193" s="335"/>
      <c r="H193" s="335" t="s">
        <v>6192</v>
      </c>
      <c r="I193" s="335" t="s">
        <v>6130</v>
      </c>
      <c r="J193" s="335"/>
      <c r="K193" s="383"/>
    </row>
    <row r="194" s="1" customFormat="1" ht="15" customHeight="1">
      <c r="B194" s="360"/>
      <c r="C194" s="396" t="s">
        <v>6193</v>
      </c>
      <c r="D194" s="335"/>
      <c r="E194" s="335"/>
      <c r="F194" s="358" t="s">
        <v>6101</v>
      </c>
      <c r="G194" s="335"/>
      <c r="H194" s="335" t="s">
        <v>6194</v>
      </c>
      <c r="I194" s="335" t="s">
        <v>6130</v>
      </c>
      <c r="J194" s="335"/>
      <c r="K194" s="383"/>
    </row>
    <row r="195" s="1" customFormat="1" ht="15" customHeight="1">
      <c r="B195" s="389"/>
      <c r="C195" s="404"/>
      <c r="D195" s="369"/>
      <c r="E195" s="369"/>
      <c r="F195" s="369"/>
      <c r="G195" s="369"/>
      <c r="H195" s="369"/>
      <c r="I195" s="369"/>
      <c r="J195" s="369"/>
      <c r="K195" s="390"/>
    </row>
    <row r="196" s="1" customFormat="1" ht="18.75" customHeight="1">
      <c r="B196" s="371"/>
      <c r="C196" s="381"/>
      <c r="D196" s="381"/>
      <c r="E196" s="381"/>
      <c r="F196" s="391"/>
      <c r="G196" s="381"/>
      <c r="H196" s="381"/>
      <c r="I196" s="381"/>
      <c r="J196" s="381"/>
      <c r="K196" s="371"/>
    </row>
    <row r="197" s="1" customFormat="1" ht="18.75" customHeight="1">
      <c r="B197" s="371"/>
      <c r="C197" s="381"/>
      <c r="D197" s="381"/>
      <c r="E197" s="381"/>
      <c r="F197" s="391"/>
      <c r="G197" s="381"/>
      <c r="H197" s="381"/>
      <c r="I197" s="381"/>
      <c r="J197" s="381"/>
      <c r="K197" s="371"/>
    </row>
    <row r="198" s="1" customFormat="1" ht="18.75" customHeight="1">
      <c r="B198" s="343"/>
      <c r="C198" s="343"/>
      <c r="D198" s="343"/>
      <c r="E198" s="343"/>
      <c r="F198" s="343"/>
      <c r="G198" s="343"/>
      <c r="H198" s="343"/>
      <c r="I198" s="343"/>
      <c r="J198" s="343"/>
      <c r="K198" s="343"/>
    </row>
    <row r="199" s="1" customFormat="1" ht="13.5">
      <c r="B199" s="322"/>
      <c r="C199" s="323"/>
      <c r="D199" s="323"/>
      <c r="E199" s="323"/>
      <c r="F199" s="323"/>
      <c r="G199" s="323"/>
      <c r="H199" s="323"/>
      <c r="I199" s="323"/>
      <c r="J199" s="323"/>
      <c r="K199" s="324"/>
    </row>
    <row r="200" s="1" customFormat="1" ht="21">
      <c r="B200" s="325"/>
      <c r="C200" s="326" t="s">
        <v>6195</v>
      </c>
      <c r="D200" s="326"/>
      <c r="E200" s="326"/>
      <c r="F200" s="326"/>
      <c r="G200" s="326"/>
      <c r="H200" s="326"/>
      <c r="I200" s="326"/>
      <c r="J200" s="326"/>
      <c r="K200" s="327"/>
    </row>
    <row r="201" s="1" customFormat="1" ht="25.5" customHeight="1">
      <c r="B201" s="325"/>
      <c r="C201" s="405" t="s">
        <v>6196</v>
      </c>
      <c r="D201" s="405"/>
      <c r="E201" s="405"/>
      <c r="F201" s="405" t="s">
        <v>6197</v>
      </c>
      <c r="G201" s="406"/>
      <c r="H201" s="405" t="s">
        <v>6198</v>
      </c>
      <c r="I201" s="405"/>
      <c r="J201" s="405"/>
      <c r="K201" s="327"/>
    </row>
    <row r="202" s="1" customFormat="1" ht="5.25" customHeight="1">
      <c r="B202" s="360"/>
      <c r="C202" s="355"/>
      <c r="D202" s="355"/>
      <c r="E202" s="355"/>
      <c r="F202" s="355"/>
      <c r="G202" s="381"/>
      <c r="H202" s="355"/>
      <c r="I202" s="355"/>
      <c r="J202" s="355"/>
      <c r="K202" s="383"/>
    </row>
    <row r="203" s="1" customFormat="1" ht="15" customHeight="1">
      <c r="B203" s="360"/>
      <c r="C203" s="335" t="s">
        <v>6188</v>
      </c>
      <c r="D203" s="335"/>
      <c r="E203" s="335"/>
      <c r="F203" s="358" t="s">
        <v>44</v>
      </c>
      <c r="G203" s="335"/>
      <c r="H203" s="335" t="s">
        <v>6199</v>
      </c>
      <c r="I203" s="335"/>
      <c r="J203" s="335"/>
      <c r="K203" s="383"/>
    </row>
    <row r="204" s="1" customFormat="1" ht="15" customHeight="1">
      <c r="B204" s="360"/>
      <c r="C204" s="335"/>
      <c r="D204" s="335"/>
      <c r="E204" s="335"/>
      <c r="F204" s="358" t="s">
        <v>45</v>
      </c>
      <c r="G204" s="335"/>
      <c r="H204" s="335" t="s">
        <v>6200</v>
      </c>
      <c r="I204" s="335"/>
      <c r="J204" s="335"/>
      <c r="K204" s="383"/>
    </row>
    <row r="205" s="1" customFormat="1" ht="15" customHeight="1">
      <c r="B205" s="360"/>
      <c r="C205" s="335"/>
      <c r="D205" s="335"/>
      <c r="E205" s="335"/>
      <c r="F205" s="358" t="s">
        <v>48</v>
      </c>
      <c r="G205" s="335"/>
      <c r="H205" s="335" t="s">
        <v>6201</v>
      </c>
      <c r="I205" s="335"/>
      <c r="J205" s="335"/>
      <c r="K205" s="383"/>
    </row>
    <row r="206" s="1" customFormat="1" ht="15" customHeight="1">
      <c r="B206" s="360"/>
      <c r="C206" s="335"/>
      <c r="D206" s="335"/>
      <c r="E206" s="335"/>
      <c r="F206" s="358" t="s">
        <v>46</v>
      </c>
      <c r="G206" s="335"/>
      <c r="H206" s="335" t="s">
        <v>6202</v>
      </c>
      <c r="I206" s="335"/>
      <c r="J206" s="335"/>
      <c r="K206" s="383"/>
    </row>
    <row r="207" s="1" customFormat="1" ht="15" customHeight="1">
      <c r="B207" s="360"/>
      <c r="C207" s="335"/>
      <c r="D207" s="335"/>
      <c r="E207" s="335"/>
      <c r="F207" s="358" t="s">
        <v>47</v>
      </c>
      <c r="G207" s="335"/>
      <c r="H207" s="335" t="s">
        <v>6203</v>
      </c>
      <c r="I207" s="335"/>
      <c r="J207" s="335"/>
      <c r="K207" s="383"/>
    </row>
    <row r="208" s="1" customFormat="1" ht="15" customHeight="1">
      <c r="B208" s="360"/>
      <c r="C208" s="335"/>
      <c r="D208" s="335"/>
      <c r="E208" s="335"/>
      <c r="F208" s="358"/>
      <c r="G208" s="335"/>
      <c r="H208" s="335"/>
      <c r="I208" s="335"/>
      <c r="J208" s="335"/>
      <c r="K208" s="383"/>
    </row>
    <row r="209" s="1" customFormat="1" ht="15" customHeight="1">
      <c r="B209" s="360"/>
      <c r="C209" s="335" t="s">
        <v>6142</v>
      </c>
      <c r="D209" s="335"/>
      <c r="E209" s="335"/>
      <c r="F209" s="358" t="s">
        <v>79</v>
      </c>
      <c r="G209" s="335"/>
      <c r="H209" s="335" t="s">
        <v>6204</v>
      </c>
      <c r="I209" s="335"/>
      <c r="J209" s="335"/>
      <c r="K209" s="383"/>
    </row>
    <row r="210" s="1" customFormat="1" ht="15" customHeight="1">
      <c r="B210" s="360"/>
      <c r="C210" s="335"/>
      <c r="D210" s="335"/>
      <c r="E210" s="335"/>
      <c r="F210" s="358" t="s">
        <v>6039</v>
      </c>
      <c r="G210" s="335"/>
      <c r="H210" s="335" t="s">
        <v>6040</v>
      </c>
      <c r="I210" s="335"/>
      <c r="J210" s="335"/>
      <c r="K210" s="383"/>
    </row>
    <row r="211" s="1" customFormat="1" ht="15" customHeight="1">
      <c r="B211" s="360"/>
      <c r="C211" s="335"/>
      <c r="D211" s="335"/>
      <c r="E211" s="335"/>
      <c r="F211" s="358" t="s">
        <v>6037</v>
      </c>
      <c r="G211" s="335"/>
      <c r="H211" s="335" t="s">
        <v>6205</v>
      </c>
      <c r="I211" s="335"/>
      <c r="J211" s="335"/>
      <c r="K211" s="383"/>
    </row>
    <row r="212" s="1" customFormat="1" ht="15" customHeight="1">
      <c r="B212" s="407"/>
      <c r="C212" s="335"/>
      <c r="D212" s="335"/>
      <c r="E212" s="335"/>
      <c r="F212" s="358" t="s">
        <v>6041</v>
      </c>
      <c r="G212" s="396"/>
      <c r="H212" s="387" t="s">
        <v>6042</v>
      </c>
      <c r="I212" s="387"/>
      <c r="J212" s="387"/>
      <c r="K212" s="408"/>
    </row>
    <row r="213" s="1" customFormat="1" ht="15" customHeight="1">
      <c r="B213" s="407"/>
      <c r="C213" s="335"/>
      <c r="D213" s="335"/>
      <c r="E213" s="335"/>
      <c r="F213" s="358" t="s">
        <v>6043</v>
      </c>
      <c r="G213" s="396"/>
      <c r="H213" s="387" t="s">
        <v>6206</v>
      </c>
      <c r="I213" s="387"/>
      <c r="J213" s="387"/>
      <c r="K213" s="408"/>
    </row>
    <row r="214" s="1" customFormat="1" ht="15" customHeight="1">
      <c r="B214" s="407"/>
      <c r="C214" s="335"/>
      <c r="D214" s="335"/>
      <c r="E214" s="335"/>
      <c r="F214" s="358"/>
      <c r="G214" s="396"/>
      <c r="H214" s="387"/>
      <c r="I214" s="387"/>
      <c r="J214" s="387"/>
      <c r="K214" s="408"/>
    </row>
    <row r="215" s="1" customFormat="1" ht="15" customHeight="1">
      <c r="B215" s="407"/>
      <c r="C215" s="335" t="s">
        <v>6166</v>
      </c>
      <c r="D215" s="335"/>
      <c r="E215" s="335"/>
      <c r="F215" s="358">
        <v>1</v>
      </c>
      <c r="G215" s="396"/>
      <c r="H215" s="387" t="s">
        <v>6207</v>
      </c>
      <c r="I215" s="387"/>
      <c r="J215" s="387"/>
      <c r="K215" s="408"/>
    </row>
    <row r="216" s="1" customFormat="1" ht="15" customHeight="1">
      <c r="B216" s="407"/>
      <c r="C216" s="335"/>
      <c r="D216" s="335"/>
      <c r="E216" s="335"/>
      <c r="F216" s="358">
        <v>2</v>
      </c>
      <c r="G216" s="396"/>
      <c r="H216" s="387" t="s">
        <v>6208</v>
      </c>
      <c r="I216" s="387"/>
      <c r="J216" s="387"/>
      <c r="K216" s="408"/>
    </row>
    <row r="217" s="1" customFormat="1" ht="15" customHeight="1">
      <c r="B217" s="407"/>
      <c r="C217" s="335"/>
      <c r="D217" s="335"/>
      <c r="E217" s="335"/>
      <c r="F217" s="358">
        <v>3</v>
      </c>
      <c r="G217" s="396"/>
      <c r="H217" s="387" t="s">
        <v>6209</v>
      </c>
      <c r="I217" s="387"/>
      <c r="J217" s="387"/>
      <c r="K217" s="408"/>
    </row>
    <row r="218" s="1" customFormat="1" ht="15" customHeight="1">
      <c r="B218" s="407"/>
      <c r="C218" s="335"/>
      <c r="D218" s="335"/>
      <c r="E218" s="335"/>
      <c r="F218" s="358">
        <v>4</v>
      </c>
      <c r="G218" s="396"/>
      <c r="H218" s="387" t="s">
        <v>6210</v>
      </c>
      <c r="I218" s="387"/>
      <c r="J218" s="387"/>
      <c r="K218" s="408"/>
    </row>
    <row r="219" s="1" customFormat="1" ht="12.75" customHeight="1">
      <c r="B219" s="409"/>
      <c r="C219" s="410"/>
      <c r="D219" s="410"/>
      <c r="E219" s="410"/>
      <c r="F219" s="410"/>
      <c r="G219" s="410"/>
      <c r="H219" s="410"/>
      <c r="I219" s="410"/>
      <c r="J219" s="410"/>
      <c r="K219" s="411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96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206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Kolovraty - dostupné bydlení</v>
      </c>
      <c r="F7" s="146"/>
      <c r="G7" s="146"/>
      <c r="H7" s="146"/>
      <c r="L7" s="23"/>
    </row>
    <row r="8" s="1" customFormat="1" ht="12" customHeight="1">
      <c r="B8" s="23"/>
      <c r="D8" s="146" t="s">
        <v>207</v>
      </c>
      <c r="L8" s="23"/>
    </row>
    <row r="9" s="2" customFormat="1" ht="16.5" customHeight="1">
      <c r="A9" s="41"/>
      <c r="B9" s="47"/>
      <c r="C9" s="41"/>
      <c r="D9" s="41"/>
      <c r="E9" s="147" t="s">
        <v>319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209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30" customHeight="1">
      <c r="A11" s="41"/>
      <c r="B11" s="47"/>
      <c r="C11" s="41"/>
      <c r="D11" s="41"/>
      <c r="E11" s="149" t="s">
        <v>476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28. 6. 2021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28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34</v>
      </c>
      <c r="E25" s="41"/>
      <c r="F25" s="41"/>
      <c r="G25" s="41"/>
      <c r="H25" s="41"/>
      <c r="I25" s="146" t="s">
        <v>27</v>
      </c>
      <c r="J25" s="136" t="s">
        <v>35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36</v>
      </c>
      <c r="F26" s="41"/>
      <c r="G26" s="41"/>
      <c r="H26" s="41"/>
      <c r="I26" s="146" t="s">
        <v>29</v>
      </c>
      <c r="J26" s="136" t="s">
        <v>21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1"/>
      <c r="B29" s="152"/>
      <c r="C29" s="151"/>
      <c r="D29" s="151"/>
      <c r="E29" s="153" t="s">
        <v>38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39</v>
      </c>
      <c r="E32" s="41"/>
      <c r="F32" s="41"/>
      <c r="G32" s="41"/>
      <c r="H32" s="41"/>
      <c r="I32" s="41"/>
      <c r="J32" s="157">
        <f>ROUND(J88,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41</v>
      </c>
      <c r="G34" s="41"/>
      <c r="H34" s="41"/>
      <c r="I34" s="158" t="s">
        <v>40</v>
      </c>
      <c r="J34" s="158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43</v>
      </c>
      <c r="E35" s="146" t="s">
        <v>44</v>
      </c>
      <c r="F35" s="160">
        <f>ROUND((SUM(BE88:BE110)),  2)</f>
        <v>0</v>
      </c>
      <c r="G35" s="41"/>
      <c r="H35" s="41"/>
      <c r="I35" s="161">
        <v>0.20999999999999999</v>
      </c>
      <c r="J35" s="160">
        <f>ROUND(((SUM(BE88:BE110))*I35),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0">
        <f>ROUND((SUM(BF88:BF110)),  2)</f>
        <v>0</v>
      </c>
      <c r="G36" s="41"/>
      <c r="H36" s="41"/>
      <c r="I36" s="161">
        <v>0.14999999999999999</v>
      </c>
      <c r="J36" s="160">
        <f>ROUND(((SUM(BF88:BF110))*I36),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ROUND((SUM(BG88:BG110)),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0">
        <f>ROUND((SUM(BH88:BH110)),  2)</f>
        <v>0</v>
      </c>
      <c r="G38" s="41"/>
      <c r="H38" s="41"/>
      <c r="I38" s="161">
        <v>0.14999999999999999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0">
        <f>ROUND((SUM(BI88:BI110)),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49</v>
      </c>
      <c r="E41" s="164"/>
      <c r="F41" s="164"/>
      <c r="G41" s="165" t="s">
        <v>50</v>
      </c>
      <c r="H41" s="166" t="s">
        <v>51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211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Kolovraty - dostupné bydlení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207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319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209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30" customHeight="1">
      <c r="A54" s="41"/>
      <c r="B54" s="42"/>
      <c r="C54" s="43"/>
      <c r="D54" s="43"/>
      <c r="E54" s="72" t="str">
        <f>E11</f>
        <v>SO-02.04 - Přípojka elektro NN, příprava uložení datového kabelu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Kolovraty</v>
      </c>
      <c r="G56" s="43"/>
      <c r="H56" s="43"/>
      <c r="I56" s="35" t="s">
        <v>24</v>
      </c>
      <c r="J56" s="75" t="str">
        <f>IF(J14="","",J14)</f>
        <v>28. 6. 2021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26</v>
      </c>
      <c r="D58" s="43"/>
      <c r="E58" s="43"/>
      <c r="F58" s="30" t="str">
        <f>E17</f>
        <v>atelier HETA s.r.o.</v>
      </c>
      <c r="G58" s="43"/>
      <c r="H58" s="43"/>
      <c r="I58" s="35" t="s">
        <v>32</v>
      </c>
      <c r="J58" s="39" t="str">
        <f>E23</f>
        <v>atelier HETA s.r.o.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Toman Martin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212</v>
      </c>
      <c r="D61" s="175"/>
      <c r="E61" s="175"/>
      <c r="F61" s="175"/>
      <c r="G61" s="175"/>
      <c r="H61" s="175"/>
      <c r="I61" s="175"/>
      <c r="J61" s="176" t="s">
        <v>213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71</v>
      </c>
      <c r="D63" s="43"/>
      <c r="E63" s="43"/>
      <c r="F63" s="43"/>
      <c r="G63" s="43"/>
      <c r="H63" s="43"/>
      <c r="I63" s="43"/>
      <c r="J63" s="105">
        <f>J88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214</v>
      </c>
    </row>
    <row r="64" s="9" customFormat="1" ht="24.96" customHeight="1">
      <c r="A64" s="9"/>
      <c r="B64" s="178"/>
      <c r="C64" s="179"/>
      <c r="D64" s="180" t="s">
        <v>477</v>
      </c>
      <c r="E64" s="181"/>
      <c r="F64" s="181"/>
      <c r="G64" s="181"/>
      <c r="H64" s="181"/>
      <c r="I64" s="181"/>
      <c r="J64" s="182">
        <f>J89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478</v>
      </c>
      <c r="E65" s="186"/>
      <c r="F65" s="186"/>
      <c r="G65" s="186"/>
      <c r="H65" s="186"/>
      <c r="I65" s="186"/>
      <c r="J65" s="187">
        <f>J90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9" customFormat="1" ht="24.96" customHeight="1">
      <c r="A66" s="9"/>
      <c r="B66" s="178"/>
      <c r="C66" s="179"/>
      <c r="D66" s="180" t="s">
        <v>479</v>
      </c>
      <c r="E66" s="181"/>
      <c r="F66" s="181"/>
      <c r="G66" s="181"/>
      <c r="H66" s="181"/>
      <c r="I66" s="181"/>
      <c r="J66" s="182">
        <f>J104</f>
        <v>0</v>
      </c>
      <c r="K66" s="179"/>
      <c r="L66" s="183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2" customFormat="1" ht="21.84" customHeight="1">
      <c r="A67" s="41"/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63"/>
      <c r="J68" s="63"/>
      <c r="K68" s="63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4"/>
      <c r="C72" s="65"/>
      <c r="D72" s="65"/>
      <c r="E72" s="65"/>
      <c r="F72" s="65"/>
      <c r="G72" s="65"/>
      <c r="H72" s="65"/>
      <c r="I72" s="65"/>
      <c r="J72" s="65"/>
      <c r="K72" s="65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218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16</v>
      </c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173" t="str">
        <f>E7</f>
        <v>Kolovraty - dostupné bydlení</v>
      </c>
      <c r="F76" s="35"/>
      <c r="G76" s="35"/>
      <c r="H76" s="35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1" customFormat="1" ht="12" customHeight="1">
      <c r="B77" s="24"/>
      <c r="C77" s="35" t="s">
        <v>207</v>
      </c>
      <c r="D77" s="25"/>
      <c r="E77" s="25"/>
      <c r="F77" s="25"/>
      <c r="G77" s="25"/>
      <c r="H77" s="25"/>
      <c r="I77" s="25"/>
      <c r="J77" s="25"/>
      <c r="K77" s="25"/>
      <c r="L77" s="23"/>
    </row>
    <row r="78" s="2" customFormat="1" ht="16.5" customHeight="1">
      <c r="A78" s="41"/>
      <c r="B78" s="42"/>
      <c r="C78" s="43"/>
      <c r="D78" s="43"/>
      <c r="E78" s="173" t="s">
        <v>319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209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30" customHeight="1">
      <c r="A80" s="41"/>
      <c r="B80" s="42"/>
      <c r="C80" s="43"/>
      <c r="D80" s="43"/>
      <c r="E80" s="72" t="str">
        <f>E11</f>
        <v>SO-02.04 - Přípojka elektro NN, příprava uložení datového kabelu</v>
      </c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22</v>
      </c>
      <c r="D82" s="43"/>
      <c r="E82" s="43"/>
      <c r="F82" s="30" t="str">
        <f>F14</f>
        <v>Kolovraty</v>
      </c>
      <c r="G82" s="43"/>
      <c r="H82" s="43"/>
      <c r="I82" s="35" t="s">
        <v>24</v>
      </c>
      <c r="J82" s="75" t="str">
        <f>IF(J14="","",J14)</f>
        <v>28. 6. 2021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26</v>
      </c>
      <c r="D84" s="43"/>
      <c r="E84" s="43"/>
      <c r="F84" s="30" t="str">
        <f>E17</f>
        <v>atelier HETA s.r.o.</v>
      </c>
      <c r="G84" s="43"/>
      <c r="H84" s="43"/>
      <c r="I84" s="35" t="s">
        <v>32</v>
      </c>
      <c r="J84" s="39" t="str">
        <f>E23</f>
        <v>atelier HETA s.r.o.</v>
      </c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30</v>
      </c>
      <c r="D85" s="43"/>
      <c r="E85" s="43"/>
      <c r="F85" s="30" t="str">
        <f>IF(E20="","",E20)</f>
        <v>Vyplň údaj</v>
      </c>
      <c r="G85" s="43"/>
      <c r="H85" s="43"/>
      <c r="I85" s="35" t="s">
        <v>34</v>
      </c>
      <c r="J85" s="39" t="str">
        <f>E26</f>
        <v>Toman Martin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0.32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1" customFormat="1" ht="29.28" customHeight="1">
      <c r="A87" s="189"/>
      <c r="B87" s="190"/>
      <c r="C87" s="191" t="s">
        <v>219</v>
      </c>
      <c r="D87" s="192" t="s">
        <v>58</v>
      </c>
      <c r="E87" s="192" t="s">
        <v>54</v>
      </c>
      <c r="F87" s="192" t="s">
        <v>55</v>
      </c>
      <c r="G87" s="192" t="s">
        <v>220</v>
      </c>
      <c r="H87" s="192" t="s">
        <v>221</v>
      </c>
      <c r="I87" s="192" t="s">
        <v>222</v>
      </c>
      <c r="J87" s="192" t="s">
        <v>213</v>
      </c>
      <c r="K87" s="193" t="s">
        <v>223</v>
      </c>
      <c r="L87" s="194"/>
      <c r="M87" s="95" t="s">
        <v>21</v>
      </c>
      <c r="N87" s="96" t="s">
        <v>43</v>
      </c>
      <c r="O87" s="96" t="s">
        <v>224</v>
      </c>
      <c r="P87" s="96" t="s">
        <v>225</v>
      </c>
      <c r="Q87" s="96" t="s">
        <v>226</v>
      </c>
      <c r="R87" s="96" t="s">
        <v>227</v>
      </c>
      <c r="S87" s="96" t="s">
        <v>228</v>
      </c>
      <c r="T87" s="97" t="s">
        <v>229</v>
      </c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</row>
    <row r="88" s="2" customFormat="1" ht="22.8" customHeight="1">
      <c r="A88" s="41"/>
      <c r="B88" s="42"/>
      <c r="C88" s="102" t="s">
        <v>230</v>
      </c>
      <c r="D88" s="43"/>
      <c r="E88" s="43"/>
      <c r="F88" s="43"/>
      <c r="G88" s="43"/>
      <c r="H88" s="43"/>
      <c r="I88" s="43"/>
      <c r="J88" s="195">
        <f>BK88</f>
        <v>0</v>
      </c>
      <c r="K88" s="43"/>
      <c r="L88" s="47"/>
      <c r="M88" s="98"/>
      <c r="N88" s="196"/>
      <c r="O88" s="99"/>
      <c r="P88" s="197">
        <f>P89+P104</f>
        <v>0</v>
      </c>
      <c r="Q88" s="99"/>
      <c r="R88" s="197">
        <f>R89+R104</f>
        <v>0</v>
      </c>
      <c r="S88" s="99"/>
      <c r="T88" s="198">
        <f>T89+T104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T88" s="20" t="s">
        <v>72</v>
      </c>
      <c r="AU88" s="20" t="s">
        <v>214</v>
      </c>
      <c r="BK88" s="199">
        <f>BK89+BK104</f>
        <v>0</v>
      </c>
    </row>
    <row r="89" s="12" customFormat="1" ht="25.92" customHeight="1">
      <c r="A89" s="12"/>
      <c r="B89" s="200"/>
      <c r="C89" s="201"/>
      <c r="D89" s="202" t="s">
        <v>72</v>
      </c>
      <c r="E89" s="203" t="s">
        <v>480</v>
      </c>
      <c r="F89" s="203" t="s">
        <v>21</v>
      </c>
      <c r="G89" s="201"/>
      <c r="H89" s="201"/>
      <c r="I89" s="204"/>
      <c r="J89" s="205">
        <f>BK89</f>
        <v>0</v>
      </c>
      <c r="K89" s="201"/>
      <c r="L89" s="206"/>
      <c r="M89" s="207"/>
      <c r="N89" s="208"/>
      <c r="O89" s="208"/>
      <c r="P89" s="209">
        <f>P90</f>
        <v>0</v>
      </c>
      <c r="Q89" s="208"/>
      <c r="R89" s="209">
        <f>R90</f>
        <v>0</v>
      </c>
      <c r="S89" s="208"/>
      <c r="T89" s="210">
        <f>T90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1" t="s">
        <v>80</v>
      </c>
      <c r="AT89" s="212" t="s">
        <v>72</v>
      </c>
      <c r="AU89" s="212" t="s">
        <v>73</v>
      </c>
      <c r="AY89" s="211" t="s">
        <v>233</v>
      </c>
      <c r="BK89" s="213">
        <f>BK90</f>
        <v>0</v>
      </c>
    </row>
    <row r="90" s="12" customFormat="1" ht="22.8" customHeight="1">
      <c r="A90" s="12"/>
      <c r="B90" s="200"/>
      <c r="C90" s="201"/>
      <c r="D90" s="202" t="s">
        <v>72</v>
      </c>
      <c r="E90" s="214" t="s">
        <v>481</v>
      </c>
      <c r="F90" s="214" t="s">
        <v>482</v>
      </c>
      <c r="G90" s="201"/>
      <c r="H90" s="201"/>
      <c r="I90" s="204"/>
      <c r="J90" s="215">
        <f>BK90</f>
        <v>0</v>
      </c>
      <c r="K90" s="201"/>
      <c r="L90" s="206"/>
      <c r="M90" s="207"/>
      <c r="N90" s="208"/>
      <c r="O90" s="208"/>
      <c r="P90" s="209">
        <f>SUM(P91:P103)</f>
        <v>0</v>
      </c>
      <c r="Q90" s="208"/>
      <c r="R90" s="209">
        <f>SUM(R91:R103)</f>
        <v>0</v>
      </c>
      <c r="S90" s="208"/>
      <c r="T90" s="210">
        <f>SUM(T91:T103)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11" t="s">
        <v>80</v>
      </c>
      <c r="AT90" s="212" t="s">
        <v>72</v>
      </c>
      <c r="AU90" s="212" t="s">
        <v>80</v>
      </c>
      <c r="AY90" s="211" t="s">
        <v>233</v>
      </c>
      <c r="BK90" s="213">
        <f>SUM(BK91:BK103)</f>
        <v>0</v>
      </c>
    </row>
    <row r="91" s="2" customFormat="1" ht="16.5" customHeight="1">
      <c r="A91" s="41"/>
      <c r="B91" s="42"/>
      <c r="C91" s="216" t="s">
        <v>80</v>
      </c>
      <c r="D91" s="216" t="s">
        <v>235</v>
      </c>
      <c r="E91" s="217" t="s">
        <v>483</v>
      </c>
      <c r="F91" s="218" t="s">
        <v>484</v>
      </c>
      <c r="G91" s="219" t="s">
        <v>332</v>
      </c>
      <c r="H91" s="220">
        <v>63</v>
      </c>
      <c r="I91" s="221"/>
      <c r="J91" s="222">
        <f>ROUND(I91*H91,2)</f>
        <v>0</v>
      </c>
      <c r="K91" s="218" t="s">
        <v>342</v>
      </c>
      <c r="L91" s="47"/>
      <c r="M91" s="223" t="s">
        <v>21</v>
      </c>
      <c r="N91" s="224" t="s">
        <v>45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240</v>
      </c>
      <c r="AT91" s="227" t="s">
        <v>235</v>
      </c>
      <c r="AU91" s="227" t="s">
        <v>86</v>
      </c>
      <c r="AY91" s="20" t="s">
        <v>233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86</v>
      </c>
      <c r="BK91" s="228">
        <f>ROUND(I91*H91,2)</f>
        <v>0</v>
      </c>
      <c r="BL91" s="20" t="s">
        <v>240</v>
      </c>
      <c r="BM91" s="227" t="s">
        <v>485</v>
      </c>
    </row>
    <row r="92" s="2" customFormat="1" ht="16.5" customHeight="1">
      <c r="A92" s="41"/>
      <c r="B92" s="42"/>
      <c r="C92" s="216" t="s">
        <v>86</v>
      </c>
      <c r="D92" s="216" t="s">
        <v>235</v>
      </c>
      <c r="E92" s="217" t="s">
        <v>486</v>
      </c>
      <c r="F92" s="218" t="s">
        <v>487</v>
      </c>
      <c r="G92" s="219" t="s">
        <v>332</v>
      </c>
      <c r="H92" s="220">
        <v>63</v>
      </c>
      <c r="I92" s="221"/>
      <c r="J92" s="222">
        <f>ROUND(I92*H92,2)</f>
        <v>0</v>
      </c>
      <c r="K92" s="218" t="s">
        <v>342</v>
      </c>
      <c r="L92" s="47"/>
      <c r="M92" s="223" t="s">
        <v>21</v>
      </c>
      <c r="N92" s="224" t="s">
        <v>45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240</v>
      </c>
      <c r="AT92" s="227" t="s">
        <v>235</v>
      </c>
      <c r="AU92" s="227" t="s">
        <v>86</v>
      </c>
      <c r="AY92" s="20" t="s">
        <v>233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86</v>
      </c>
      <c r="BK92" s="228">
        <f>ROUND(I92*H92,2)</f>
        <v>0</v>
      </c>
      <c r="BL92" s="20" t="s">
        <v>240</v>
      </c>
      <c r="BM92" s="227" t="s">
        <v>488</v>
      </c>
    </row>
    <row r="93" s="2" customFormat="1" ht="21.75" customHeight="1">
      <c r="A93" s="41"/>
      <c r="B93" s="42"/>
      <c r="C93" s="216" t="s">
        <v>117</v>
      </c>
      <c r="D93" s="216" t="s">
        <v>235</v>
      </c>
      <c r="E93" s="217" t="s">
        <v>489</v>
      </c>
      <c r="F93" s="218" t="s">
        <v>490</v>
      </c>
      <c r="G93" s="219" t="s">
        <v>332</v>
      </c>
      <c r="H93" s="220">
        <v>12</v>
      </c>
      <c r="I93" s="221"/>
      <c r="J93" s="222">
        <f>ROUND(I93*H93,2)</f>
        <v>0</v>
      </c>
      <c r="K93" s="218" t="s">
        <v>342</v>
      </c>
      <c r="L93" s="47"/>
      <c r="M93" s="223" t="s">
        <v>21</v>
      </c>
      <c r="N93" s="224" t="s">
        <v>45</v>
      </c>
      <c r="O93" s="87"/>
      <c r="P93" s="225">
        <f>O93*H93</f>
        <v>0</v>
      </c>
      <c r="Q93" s="225">
        <v>0</v>
      </c>
      <c r="R93" s="225">
        <f>Q93*H93</f>
        <v>0</v>
      </c>
      <c r="S93" s="225">
        <v>0</v>
      </c>
      <c r="T93" s="226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7" t="s">
        <v>240</v>
      </c>
      <c r="AT93" s="227" t="s">
        <v>235</v>
      </c>
      <c r="AU93" s="227" t="s">
        <v>86</v>
      </c>
      <c r="AY93" s="20" t="s">
        <v>233</v>
      </c>
      <c r="BE93" s="228">
        <f>IF(N93="základní",J93,0)</f>
        <v>0</v>
      </c>
      <c r="BF93" s="228">
        <f>IF(N93="snížená",J93,0)</f>
        <v>0</v>
      </c>
      <c r="BG93" s="228">
        <f>IF(N93="zákl. přenesená",J93,0)</f>
        <v>0</v>
      </c>
      <c r="BH93" s="228">
        <f>IF(N93="sníž. přenesená",J93,0)</f>
        <v>0</v>
      </c>
      <c r="BI93" s="228">
        <f>IF(N93="nulová",J93,0)</f>
        <v>0</v>
      </c>
      <c r="BJ93" s="20" t="s">
        <v>86</v>
      </c>
      <c r="BK93" s="228">
        <f>ROUND(I93*H93,2)</f>
        <v>0</v>
      </c>
      <c r="BL93" s="20" t="s">
        <v>240</v>
      </c>
      <c r="BM93" s="227" t="s">
        <v>491</v>
      </c>
    </row>
    <row r="94" s="2" customFormat="1" ht="16.5" customHeight="1">
      <c r="A94" s="41"/>
      <c r="B94" s="42"/>
      <c r="C94" s="216" t="s">
        <v>240</v>
      </c>
      <c r="D94" s="216" t="s">
        <v>235</v>
      </c>
      <c r="E94" s="217" t="s">
        <v>492</v>
      </c>
      <c r="F94" s="218" t="s">
        <v>493</v>
      </c>
      <c r="G94" s="219" t="s">
        <v>494</v>
      </c>
      <c r="H94" s="220">
        <v>1</v>
      </c>
      <c r="I94" s="221"/>
      <c r="J94" s="222">
        <f>ROUND(I94*H94,2)</f>
        <v>0</v>
      </c>
      <c r="K94" s="218" t="s">
        <v>342</v>
      </c>
      <c r="L94" s="47"/>
      <c r="M94" s="223" t="s">
        <v>21</v>
      </c>
      <c r="N94" s="224" t="s">
        <v>45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240</v>
      </c>
      <c r="AT94" s="227" t="s">
        <v>235</v>
      </c>
      <c r="AU94" s="227" t="s">
        <v>86</v>
      </c>
      <c r="AY94" s="20" t="s">
        <v>233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86</v>
      </c>
      <c r="BK94" s="228">
        <f>ROUND(I94*H94,2)</f>
        <v>0</v>
      </c>
      <c r="BL94" s="20" t="s">
        <v>240</v>
      </c>
      <c r="BM94" s="227" t="s">
        <v>495</v>
      </c>
    </row>
    <row r="95" s="2" customFormat="1" ht="16.5" customHeight="1">
      <c r="A95" s="41"/>
      <c r="B95" s="42"/>
      <c r="C95" s="216" t="s">
        <v>270</v>
      </c>
      <c r="D95" s="216" t="s">
        <v>235</v>
      </c>
      <c r="E95" s="217" t="s">
        <v>496</v>
      </c>
      <c r="F95" s="218" t="s">
        <v>497</v>
      </c>
      <c r="G95" s="219" t="s">
        <v>494</v>
      </c>
      <c r="H95" s="220">
        <v>1</v>
      </c>
      <c r="I95" s="221"/>
      <c r="J95" s="222">
        <f>ROUND(I95*H95,2)</f>
        <v>0</v>
      </c>
      <c r="K95" s="218" t="s">
        <v>342</v>
      </c>
      <c r="L95" s="47"/>
      <c r="M95" s="223" t="s">
        <v>21</v>
      </c>
      <c r="N95" s="224" t="s">
        <v>45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240</v>
      </c>
      <c r="AT95" s="227" t="s">
        <v>235</v>
      </c>
      <c r="AU95" s="227" t="s">
        <v>86</v>
      </c>
      <c r="AY95" s="20" t="s">
        <v>233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86</v>
      </c>
      <c r="BK95" s="228">
        <f>ROUND(I95*H95,2)</f>
        <v>0</v>
      </c>
      <c r="BL95" s="20" t="s">
        <v>240</v>
      </c>
      <c r="BM95" s="227" t="s">
        <v>498</v>
      </c>
    </row>
    <row r="96" s="2" customFormat="1" ht="16.5" customHeight="1">
      <c r="A96" s="41"/>
      <c r="B96" s="42"/>
      <c r="C96" s="216" t="s">
        <v>276</v>
      </c>
      <c r="D96" s="216" t="s">
        <v>235</v>
      </c>
      <c r="E96" s="217" t="s">
        <v>499</v>
      </c>
      <c r="F96" s="218" t="s">
        <v>500</v>
      </c>
      <c r="G96" s="219" t="s">
        <v>332</v>
      </c>
      <c r="H96" s="220">
        <v>1</v>
      </c>
      <c r="I96" s="221"/>
      <c r="J96" s="222">
        <f>ROUND(I96*H96,2)</f>
        <v>0</v>
      </c>
      <c r="K96" s="218" t="s">
        <v>342</v>
      </c>
      <c r="L96" s="47"/>
      <c r="M96" s="223" t="s">
        <v>21</v>
      </c>
      <c r="N96" s="224" t="s">
        <v>45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240</v>
      </c>
      <c r="AT96" s="227" t="s">
        <v>235</v>
      </c>
      <c r="AU96" s="227" t="s">
        <v>86</v>
      </c>
      <c r="AY96" s="20" t="s">
        <v>233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86</v>
      </c>
      <c r="BK96" s="228">
        <f>ROUND(I96*H96,2)</f>
        <v>0</v>
      </c>
      <c r="BL96" s="20" t="s">
        <v>240</v>
      </c>
      <c r="BM96" s="227" t="s">
        <v>501</v>
      </c>
    </row>
    <row r="97" s="2" customFormat="1" ht="16.5" customHeight="1">
      <c r="A97" s="41"/>
      <c r="B97" s="42"/>
      <c r="C97" s="216" t="s">
        <v>284</v>
      </c>
      <c r="D97" s="216" t="s">
        <v>235</v>
      </c>
      <c r="E97" s="217" t="s">
        <v>502</v>
      </c>
      <c r="F97" s="218" t="s">
        <v>503</v>
      </c>
      <c r="G97" s="219" t="s">
        <v>494</v>
      </c>
      <c r="H97" s="220">
        <v>1</v>
      </c>
      <c r="I97" s="221"/>
      <c r="J97" s="222">
        <f>ROUND(I97*H97,2)</f>
        <v>0</v>
      </c>
      <c r="K97" s="218" t="s">
        <v>342</v>
      </c>
      <c r="L97" s="47"/>
      <c r="M97" s="223" t="s">
        <v>21</v>
      </c>
      <c r="N97" s="224" t="s">
        <v>45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240</v>
      </c>
      <c r="AT97" s="227" t="s">
        <v>235</v>
      </c>
      <c r="AU97" s="227" t="s">
        <v>86</v>
      </c>
      <c r="AY97" s="20" t="s">
        <v>233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86</v>
      </c>
      <c r="BK97" s="228">
        <f>ROUND(I97*H97,2)</f>
        <v>0</v>
      </c>
      <c r="BL97" s="20" t="s">
        <v>240</v>
      </c>
      <c r="BM97" s="227" t="s">
        <v>504</v>
      </c>
    </row>
    <row r="98" s="2" customFormat="1" ht="16.5" customHeight="1">
      <c r="A98" s="41"/>
      <c r="B98" s="42"/>
      <c r="C98" s="216" t="s">
        <v>289</v>
      </c>
      <c r="D98" s="216" t="s">
        <v>235</v>
      </c>
      <c r="E98" s="217" t="s">
        <v>505</v>
      </c>
      <c r="F98" s="218" t="s">
        <v>506</v>
      </c>
      <c r="G98" s="219" t="s">
        <v>494</v>
      </c>
      <c r="H98" s="220">
        <v>1</v>
      </c>
      <c r="I98" s="221"/>
      <c r="J98" s="222">
        <f>ROUND(I98*H98,2)</f>
        <v>0</v>
      </c>
      <c r="K98" s="218" t="s">
        <v>342</v>
      </c>
      <c r="L98" s="47"/>
      <c r="M98" s="223" t="s">
        <v>21</v>
      </c>
      <c r="N98" s="224" t="s">
        <v>45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240</v>
      </c>
      <c r="AT98" s="227" t="s">
        <v>235</v>
      </c>
      <c r="AU98" s="227" t="s">
        <v>86</v>
      </c>
      <c r="AY98" s="20" t="s">
        <v>233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86</v>
      </c>
      <c r="BK98" s="228">
        <f>ROUND(I98*H98,2)</f>
        <v>0</v>
      </c>
      <c r="BL98" s="20" t="s">
        <v>240</v>
      </c>
      <c r="BM98" s="227" t="s">
        <v>507</v>
      </c>
    </row>
    <row r="99" s="2" customFormat="1" ht="16.5" customHeight="1">
      <c r="A99" s="41"/>
      <c r="B99" s="42"/>
      <c r="C99" s="216" t="s">
        <v>296</v>
      </c>
      <c r="D99" s="216" t="s">
        <v>235</v>
      </c>
      <c r="E99" s="217" t="s">
        <v>508</v>
      </c>
      <c r="F99" s="218" t="s">
        <v>509</v>
      </c>
      <c r="G99" s="219" t="s">
        <v>494</v>
      </c>
      <c r="H99" s="220">
        <v>4</v>
      </c>
      <c r="I99" s="221"/>
      <c r="J99" s="222">
        <f>ROUND(I99*H99,2)</f>
        <v>0</v>
      </c>
      <c r="K99" s="218" t="s">
        <v>342</v>
      </c>
      <c r="L99" s="47"/>
      <c r="M99" s="223" t="s">
        <v>21</v>
      </c>
      <c r="N99" s="224" t="s">
        <v>45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240</v>
      </c>
      <c r="AT99" s="227" t="s">
        <v>235</v>
      </c>
      <c r="AU99" s="227" t="s">
        <v>86</v>
      </c>
      <c r="AY99" s="20" t="s">
        <v>233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86</v>
      </c>
      <c r="BK99" s="228">
        <f>ROUND(I99*H99,2)</f>
        <v>0</v>
      </c>
      <c r="BL99" s="20" t="s">
        <v>240</v>
      </c>
      <c r="BM99" s="227" t="s">
        <v>510</v>
      </c>
    </row>
    <row r="100" s="2" customFormat="1">
      <c r="A100" s="41"/>
      <c r="B100" s="42"/>
      <c r="C100" s="43"/>
      <c r="D100" s="236" t="s">
        <v>409</v>
      </c>
      <c r="E100" s="43"/>
      <c r="F100" s="281" t="s">
        <v>511</v>
      </c>
      <c r="G100" s="43"/>
      <c r="H100" s="43"/>
      <c r="I100" s="231"/>
      <c r="J100" s="43"/>
      <c r="K100" s="43"/>
      <c r="L100" s="47"/>
      <c r="M100" s="232"/>
      <c r="N100" s="233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409</v>
      </c>
      <c r="AU100" s="20" t="s">
        <v>86</v>
      </c>
    </row>
    <row r="101" s="2" customFormat="1" ht="16.5" customHeight="1">
      <c r="A101" s="41"/>
      <c r="B101" s="42"/>
      <c r="C101" s="216" t="s">
        <v>302</v>
      </c>
      <c r="D101" s="216" t="s">
        <v>235</v>
      </c>
      <c r="E101" s="217" t="s">
        <v>512</v>
      </c>
      <c r="F101" s="218" t="s">
        <v>513</v>
      </c>
      <c r="G101" s="219" t="s">
        <v>332</v>
      </c>
      <c r="H101" s="220">
        <v>2</v>
      </c>
      <c r="I101" s="221"/>
      <c r="J101" s="222">
        <f>ROUND(I101*H101,2)</f>
        <v>0</v>
      </c>
      <c r="K101" s="218" t="s">
        <v>342</v>
      </c>
      <c r="L101" s="47"/>
      <c r="M101" s="223" t="s">
        <v>21</v>
      </c>
      <c r="N101" s="224" t="s">
        <v>45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240</v>
      </c>
      <c r="AT101" s="227" t="s">
        <v>235</v>
      </c>
      <c r="AU101" s="227" t="s">
        <v>86</v>
      </c>
      <c r="AY101" s="20" t="s">
        <v>233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86</v>
      </c>
      <c r="BK101" s="228">
        <f>ROUND(I101*H101,2)</f>
        <v>0</v>
      </c>
      <c r="BL101" s="20" t="s">
        <v>240</v>
      </c>
      <c r="BM101" s="227" t="s">
        <v>514</v>
      </c>
    </row>
    <row r="102" s="2" customFormat="1" ht="16.5" customHeight="1">
      <c r="A102" s="41"/>
      <c r="B102" s="42"/>
      <c r="C102" s="216" t="s">
        <v>314</v>
      </c>
      <c r="D102" s="216" t="s">
        <v>235</v>
      </c>
      <c r="E102" s="217" t="s">
        <v>515</v>
      </c>
      <c r="F102" s="218" t="s">
        <v>516</v>
      </c>
      <c r="G102" s="219" t="s">
        <v>332</v>
      </c>
      <c r="H102" s="220">
        <v>15</v>
      </c>
      <c r="I102" s="221"/>
      <c r="J102" s="222">
        <f>ROUND(I102*H102,2)</f>
        <v>0</v>
      </c>
      <c r="K102" s="218" t="s">
        <v>342</v>
      </c>
      <c r="L102" s="47"/>
      <c r="M102" s="223" t="s">
        <v>21</v>
      </c>
      <c r="N102" s="224" t="s">
        <v>45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240</v>
      </c>
      <c r="AT102" s="227" t="s">
        <v>235</v>
      </c>
      <c r="AU102" s="227" t="s">
        <v>86</v>
      </c>
      <c r="AY102" s="20" t="s">
        <v>233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86</v>
      </c>
      <c r="BK102" s="228">
        <f>ROUND(I102*H102,2)</f>
        <v>0</v>
      </c>
      <c r="BL102" s="20" t="s">
        <v>240</v>
      </c>
      <c r="BM102" s="227" t="s">
        <v>517</v>
      </c>
    </row>
    <row r="103" s="2" customFormat="1" ht="16.5" customHeight="1">
      <c r="A103" s="41"/>
      <c r="B103" s="42"/>
      <c r="C103" s="216" t="s">
        <v>371</v>
      </c>
      <c r="D103" s="216" t="s">
        <v>235</v>
      </c>
      <c r="E103" s="217" t="s">
        <v>518</v>
      </c>
      <c r="F103" s="218" t="s">
        <v>519</v>
      </c>
      <c r="G103" s="219" t="s">
        <v>332</v>
      </c>
      <c r="H103" s="220">
        <v>5</v>
      </c>
      <c r="I103" s="221"/>
      <c r="J103" s="222">
        <f>ROUND(I103*H103,2)</f>
        <v>0</v>
      </c>
      <c r="K103" s="218" t="s">
        <v>342</v>
      </c>
      <c r="L103" s="47"/>
      <c r="M103" s="223" t="s">
        <v>21</v>
      </c>
      <c r="N103" s="224" t="s">
        <v>45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240</v>
      </c>
      <c r="AT103" s="227" t="s">
        <v>235</v>
      </c>
      <c r="AU103" s="227" t="s">
        <v>86</v>
      </c>
      <c r="AY103" s="20" t="s">
        <v>233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86</v>
      </c>
      <c r="BK103" s="228">
        <f>ROUND(I103*H103,2)</f>
        <v>0</v>
      </c>
      <c r="BL103" s="20" t="s">
        <v>240</v>
      </c>
      <c r="BM103" s="227" t="s">
        <v>520</v>
      </c>
    </row>
    <row r="104" s="12" customFormat="1" ht="25.92" customHeight="1">
      <c r="A104" s="12"/>
      <c r="B104" s="200"/>
      <c r="C104" s="201"/>
      <c r="D104" s="202" t="s">
        <v>72</v>
      </c>
      <c r="E104" s="203" t="s">
        <v>521</v>
      </c>
      <c r="F104" s="203" t="s">
        <v>522</v>
      </c>
      <c r="G104" s="201"/>
      <c r="H104" s="201"/>
      <c r="I104" s="204"/>
      <c r="J104" s="205">
        <f>BK104</f>
        <v>0</v>
      </c>
      <c r="K104" s="201"/>
      <c r="L104" s="206"/>
      <c r="M104" s="207"/>
      <c r="N104" s="208"/>
      <c r="O104" s="208"/>
      <c r="P104" s="209">
        <f>SUM(P105:P110)</f>
        <v>0</v>
      </c>
      <c r="Q104" s="208"/>
      <c r="R104" s="209">
        <f>SUM(R105:R110)</f>
        <v>0</v>
      </c>
      <c r="S104" s="208"/>
      <c r="T104" s="210">
        <f>SUM(T105:T110)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1" t="s">
        <v>80</v>
      </c>
      <c r="AT104" s="212" t="s">
        <v>72</v>
      </c>
      <c r="AU104" s="212" t="s">
        <v>73</v>
      </c>
      <c r="AY104" s="211" t="s">
        <v>233</v>
      </c>
      <c r="BK104" s="213">
        <f>SUM(BK105:BK110)</f>
        <v>0</v>
      </c>
    </row>
    <row r="105" s="2" customFormat="1" ht="16.5" customHeight="1">
      <c r="A105" s="41"/>
      <c r="B105" s="42"/>
      <c r="C105" s="216" t="s">
        <v>377</v>
      </c>
      <c r="D105" s="216" t="s">
        <v>235</v>
      </c>
      <c r="E105" s="217" t="s">
        <v>523</v>
      </c>
      <c r="F105" s="218" t="s">
        <v>524</v>
      </c>
      <c r="G105" s="219" t="s">
        <v>332</v>
      </c>
      <c r="H105" s="220">
        <v>12</v>
      </c>
      <c r="I105" s="221"/>
      <c r="J105" s="222">
        <f>ROUND(I105*H105,2)</f>
        <v>0</v>
      </c>
      <c r="K105" s="218" t="s">
        <v>342</v>
      </c>
      <c r="L105" s="47"/>
      <c r="M105" s="223" t="s">
        <v>21</v>
      </c>
      <c r="N105" s="224" t="s">
        <v>45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240</v>
      </c>
      <c r="AT105" s="227" t="s">
        <v>235</v>
      </c>
      <c r="AU105" s="227" t="s">
        <v>80</v>
      </c>
      <c r="AY105" s="20" t="s">
        <v>233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86</v>
      </c>
      <c r="BK105" s="228">
        <f>ROUND(I105*H105,2)</f>
        <v>0</v>
      </c>
      <c r="BL105" s="20" t="s">
        <v>240</v>
      </c>
      <c r="BM105" s="227" t="s">
        <v>525</v>
      </c>
    </row>
    <row r="106" s="2" customFormat="1" ht="16.5" customHeight="1">
      <c r="A106" s="41"/>
      <c r="B106" s="42"/>
      <c r="C106" s="216" t="s">
        <v>383</v>
      </c>
      <c r="D106" s="216" t="s">
        <v>235</v>
      </c>
      <c r="E106" s="217" t="s">
        <v>526</v>
      </c>
      <c r="F106" s="218" t="s">
        <v>527</v>
      </c>
      <c r="G106" s="219" t="s">
        <v>332</v>
      </c>
      <c r="H106" s="220">
        <v>24</v>
      </c>
      <c r="I106" s="221"/>
      <c r="J106" s="222">
        <f>ROUND(I106*H106,2)</f>
        <v>0</v>
      </c>
      <c r="K106" s="218" t="s">
        <v>342</v>
      </c>
      <c r="L106" s="47"/>
      <c r="M106" s="223" t="s">
        <v>21</v>
      </c>
      <c r="N106" s="224" t="s">
        <v>45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240</v>
      </c>
      <c r="AT106" s="227" t="s">
        <v>235</v>
      </c>
      <c r="AU106" s="227" t="s">
        <v>80</v>
      </c>
      <c r="AY106" s="20" t="s">
        <v>233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86</v>
      </c>
      <c r="BK106" s="228">
        <f>ROUND(I106*H106,2)</f>
        <v>0</v>
      </c>
      <c r="BL106" s="20" t="s">
        <v>240</v>
      </c>
      <c r="BM106" s="227" t="s">
        <v>528</v>
      </c>
    </row>
    <row r="107" s="2" customFormat="1" ht="16.5" customHeight="1">
      <c r="A107" s="41"/>
      <c r="B107" s="42"/>
      <c r="C107" s="216" t="s">
        <v>8</v>
      </c>
      <c r="D107" s="216" t="s">
        <v>235</v>
      </c>
      <c r="E107" s="217" t="s">
        <v>529</v>
      </c>
      <c r="F107" s="218" t="s">
        <v>530</v>
      </c>
      <c r="G107" s="219" t="s">
        <v>332</v>
      </c>
      <c r="H107" s="220">
        <v>24</v>
      </c>
      <c r="I107" s="221"/>
      <c r="J107" s="222">
        <f>ROUND(I107*H107,2)</f>
        <v>0</v>
      </c>
      <c r="K107" s="218" t="s">
        <v>342</v>
      </c>
      <c r="L107" s="47"/>
      <c r="M107" s="223" t="s">
        <v>21</v>
      </c>
      <c r="N107" s="224" t="s">
        <v>45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240</v>
      </c>
      <c r="AT107" s="227" t="s">
        <v>235</v>
      </c>
      <c r="AU107" s="227" t="s">
        <v>80</v>
      </c>
      <c r="AY107" s="20" t="s">
        <v>233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86</v>
      </c>
      <c r="BK107" s="228">
        <f>ROUND(I107*H107,2)</f>
        <v>0</v>
      </c>
      <c r="BL107" s="20" t="s">
        <v>240</v>
      </c>
      <c r="BM107" s="227" t="s">
        <v>531</v>
      </c>
    </row>
    <row r="108" s="2" customFormat="1" ht="16.5" customHeight="1">
      <c r="A108" s="41"/>
      <c r="B108" s="42"/>
      <c r="C108" s="216" t="s">
        <v>394</v>
      </c>
      <c r="D108" s="216" t="s">
        <v>235</v>
      </c>
      <c r="E108" s="217" t="s">
        <v>532</v>
      </c>
      <c r="F108" s="218" t="s">
        <v>533</v>
      </c>
      <c r="G108" s="219" t="s">
        <v>494</v>
      </c>
      <c r="H108" s="220">
        <v>1</v>
      </c>
      <c r="I108" s="221"/>
      <c r="J108" s="222">
        <f>ROUND(I108*H108,2)</f>
        <v>0</v>
      </c>
      <c r="K108" s="218" t="s">
        <v>342</v>
      </c>
      <c r="L108" s="47"/>
      <c r="M108" s="223" t="s">
        <v>21</v>
      </c>
      <c r="N108" s="224" t="s">
        <v>45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240</v>
      </c>
      <c r="AT108" s="227" t="s">
        <v>235</v>
      </c>
      <c r="AU108" s="227" t="s">
        <v>80</v>
      </c>
      <c r="AY108" s="20" t="s">
        <v>233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86</v>
      </c>
      <c r="BK108" s="228">
        <f>ROUND(I108*H108,2)</f>
        <v>0</v>
      </c>
      <c r="BL108" s="20" t="s">
        <v>240</v>
      </c>
      <c r="BM108" s="227" t="s">
        <v>534</v>
      </c>
    </row>
    <row r="109" s="2" customFormat="1" ht="16.5" customHeight="1">
      <c r="A109" s="41"/>
      <c r="B109" s="42"/>
      <c r="C109" s="216" t="s">
        <v>399</v>
      </c>
      <c r="D109" s="216" t="s">
        <v>235</v>
      </c>
      <c r="E109" s="217" t="s">
        <v>535</v>
      </c>
      <c r="F109" s="218" t="s">
        <v>536</v>
      </c>
      <c r="G109" s="219" t="s">
        <v>494</v>
      </c>
      <c r="H109" s="220">
        <v>1</v>
      </c>
      <c r="I109" s="221"/>
      <c r="J109" s="222">
        <f>ROUND(I109*H109,2)</f>
        <v>0</v>
      </c>
      <c r="K109" s="218" t="s">
        <v>342</v>
      </c>
      <c r="L109" s="47"/>
      <c r="M109" s="223" t="s">
        <v>21</v>
      </c>
      <c r="N109" s="224" t="s">
        <v>45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240</v>
      </c>
      <c r="AT109" s="227" t="s">
        <v>235</v>
      </c>
      <c r="AU109" s="227" t="s">
        <v>80</v>
      </c>
      <c r="AY109" s="20" t="s">
        <v>233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86</v>
      </c>
      <c r="BK109" s="228">
        <f>ROUND(I109*H109,2)</f>
        <v>0</v>
      </c>
      <c r="BL109" s="20" t="s">
        <v>240</v>
      </c>
      <c r="BM109" s="227" t="s">
        <v>537</v>
      </c>
    </row>
    <row r="110" s="2" customFormat="1">
      <c r="A110" s="41"/>
      <c r="B110" s="42"/>
      <c r="C110" s="43"/>
      <c r="D110" s="236" t="s">
        <v>409</v>
      </c>
      <c r="E110" s="43"/>
      <c r="F110" s="281" t="s">
        <v>538</v>
      </c>
      <c r="G110" s="43"/>
      <c r="H110" s="43"/>
      <c r="I110" s="231"/>
      <c r="J110" s="43"/>
      <c r="K110" s="43"/>
      <c r="L110" s="47"/>
      <c r="M110" s="277"/>
      <c r="N110" s="278"/>
      <c r="O110" s="279"/>
      <c r="P110" s="279"/>
      <c r="Q110" s="279"/>
      <c r="R110" s="279"/>
      <c r="S110" s="279"/>
      <c r="T110" s="280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409</v>
      </c>
      <c r="AU110" s="20" t="s">
        <v>80</v>
      </c>
    </row>
    <row r="111" s="2" customFormat="1" ht="6.96" customHeight="1">
      <c r="A111" s="41"/>
      <c r="B111" s="62"/>
      <c r="C111" s="63"/>
      <c r="D111" s="63"/>
      <c r="E111" s="63"/>
      <c r="F111" s="63"/>
      <c r="G111" s="63"/>
      <c r="H111" s="63"/>
      <c r="I111" s="63"/>
      <c r="J111" s="63"/>
      <c r="K111" s="63"/>
      <c r="L111" s="47"/>
      <c r="M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</row>
  </sheetData>
  <sheetProtection sheet="1" autoFilter="0" formatColumns="0" formatRows="0" objects="1" scenarios="1" spinCount="100000" saltValue="577Qfu++a0zXzjLh9yVNKCpwyt1rSyMsn9nezzkzqGxuk/QteTanIzfMWZiQ2I4f3VabMVF3bWRbi0pU92BU3Q==" hashValue="CblFGeysiGEctf9gL9IBZiJpj5wUmdUc/+QhBzUnv7s2hoemyDASDAz0joea6QId6MnFPfoL0hHGY/RCl0rXaw==" algorithmName="SHA-512" password="CC35"/>
  <autoFilter ref="C87:K11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102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206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Kolovraty - dostupné bydlení</v>
      </c>
      <c r="F7" s="146"/>
      <c r="G7" s="146"/>
      <c r="H7" s="146"/>
      <c r="L7" s="23"/>
    </row>
    <row r="8" s="1" customFormat="1" ht="12" customHeight="1">
      <c r="B8" s="23"/>
      <c r="D8" s="146" t="s">
        <v>207</v>
      </c>
      <c r="L8" s="23"/>
    </row>
    <row r="9" s="2" customFormat="1" ht="16.5" customHeight="1">
      <c r="A9" s="41"/>
      <c r="B9" s="47"/>
      <c r="C9" s="41"/>
      <c r="D9" s="41"/>
      <c r="E9" s="147" t="s">
        <v>539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209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540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28. 6. 2021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28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34</v>
      </c>
      <c r="E25" s="41"/>
      <c r="F25" s="41"/>
      <c r="G25" s="41"/>
      <c r="H25" s="41"/>
      <c r="I25" s="146" t="s">
        <v>27</v>
      </c>
      <c r="J25" s="136" t="s">
        <v>35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36</v>
      </c>
      <c r="F26" s="41"/>
      <c r="G26" s="41"/>
      <c r="H26" s="41"/>
      <c r="I26" s="146" t="s">
        <v>29</v>
      </c>
      <c r="J26" s="136" t="s">
        <v>21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1"/>
      <c r="B29" s="152"/>
      <c r="C29" s="151"/>
      <c r="D29" s="151"/>
      <c r="E29" s="153" t="s">
        <v>38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39</v>
      </c>
      <c r="E32" s="41"/>
      <c r="F32" s="41"/>
      <c r="G32" s="41"/>
      <c r="H32" s="41"/>
      <c r="I32" s="41"/>
      <c r="J32" s="157">
        <f>ROUND(J92,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41</v>
      </c>
      <c r="G34" s="41"/>
      <c r="H34" s="41"/>
      <c r="I34" s="158" t="s">
        <v>40</v>
      </c>
      <c r="J34" s="158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43</v>
      </c>
      <c r="E35" s="146" t="s">
        <v>44</v>
      </c>
      <c r="F35" s="160">
        <f>ROUND((SUM(BE92:BE120)),  2)</f>
        <v>0</v>
      </c>
      <c r="G35" s="41"/>
      <c r="H35" s="41"/>
      <c r="I35" s="161">
        <v>0.20999999999999999</v>
      </c>
      <c r="J35" s="160">
        <f>ROUND(((SUM(BE92:BE120))*I35),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0">
        <f>ROUND((SUM(BF92:BF120)),  2)</f>
        <v>0</v>
      </c>
      <c r="G36" s="41"/>
      <c r="H36" s="41"/>
      <c r="I36" s="161">
        <v>0.14999999999999999</v>
      </c>
      <c r="J36" s="160">
        <f>ROUND(((SUM(BF92:BF120))*I36),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ROUND((SUM(BG92:BG120)),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0">
        <f>ROUND((SUM(BH92:BH120)),  2)</f>
        <v>0</v>
      </c>
      <c r="G38" s="41"/>
      <c r="H38" s="41"/>
      <c r="I38" s="161">
        <v>0.14999999999999999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0">
        <f>ROUND((SUM(BI92:BI120)),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49</v>
      </c>
      <c r="E41" s="164"/>
      <c r="F41" s="164"/>
      <c r="G41" s="165" t="s">
        <v>50</v>
      </c>
      <c r="H41" s="166" t="s">
        <v>51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211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Kolovraty - dostupné bydlení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207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539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209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SO-03.01 - Retenční nádrž - dešťové vody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Kolovraty</v>
      </c>
      <c r="G56" s="43"/>
      <c r="H56" s="43"/>
      <c r="I56" s="35" t="s">
        <v>24</v>
      </c>
      <c r="J56" s="75" t="str">
        <f>IF(J14="","",J14)</f>
        <v>28. 6. 2021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26</v>
      </c>
      <c r="D58" s="43"/>
      <c r="E58" s="43"/>
      <c r="F58" s="30" t="str">
        <f>E17</f>
        <v>atelier HETA s.r.o.</v>
      </c>
      <c r="G58" s="43"/>
      <c r="H58" s="43"/>
      <c r="I58" s="35" t="s">
        <v>32</v>
      </c>
      <c r="J58" s="39" t="str">
        <f>E23</f>
        <v>atelier HETA s.r.o.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Toman Martin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212</v>
      </c>
      <c r="D61" s="175"/>
      <c r="E61" s="175"/>
      <c r="F61" s="175"/>
      <c r="G61" s="175"/>
      <c r="H61" s="175"/>
      <c r="I61" s="175"/>
      <c r="J61" s="176" t="s">
        <v>213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71</v>
      </c>
      <c r="D63" s="43"/>
      <c r="E63" s="43"/>
      <c r="F63" s="43"/>
      <c r="G63" s="43"/>
      <c r="H63" s="43"/>
      <c r="I63" s="43"/>
      <c r="J63" s="105">
        <f>J92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214</v>
      </c>
    </row>
    <row r="64" s="9" customFormat="1" ht="24.96" customHeight="1">
      <c r="A64" s="9"/>
      <c r="B64" s="178"/>
      <c r="C64" s="179"/>
      <c r="D64" s="180" t="s">
        <v>215</v>
      </c>
      <c r="E64" s="181"/>
      <c r="F64" s="181"/>
      <c r="G64" s="181"/>
      <c r="H64" s="181"/>
      <c r="I64" s="181"/>
      <c r="J64" s="182">
        <f>J93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541</v>
      </c>
      <c r="E65" s="186"/>
      <c r="F65" s="186"/>
      <c r="G65" s="186"/>
      <c r="H65" s="186"/>
      <c r="I65" s="186"/>
      <c r="J65" s="187">
        <f>J94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542</v>
      </c>
      <c r="E66" s="186"/>
      <c r="F66" s="186"/>
      <c r="G66" s="186"/>
      <c r="H66" s="186"/>
      <c r="I66" s="186"/>
      <c r="J66" s="187">
        <f>J97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217</v>
      </c>
      <c r="E67" s="186"/>
      <c r="F67" s="186"/>
      <c r="G67" s="186"/>
      <c r="H67" s="186"/>
      <c r="I67" s="186"/>
      <c r="J67" s="187">
        <f>J103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9" customFormat="1" ht="24.96" customHeight="1">
      <c r="A68" s="9"/>
      <c r="B68" s="178"/>
      <c r="C68" s="179"/>
      <c r="D68" s="180" t="s">
        <v>323</v>
      </c>
      <c r="E68" s="181"/>
      <c r="F68" s="181"/>
      <c r="G68" s="181"/>
      <c r="H68" s="181"/>
      <c r="I68" s="181"/>
      <c r="J68" s="182">
        <f>J106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543</v>
      </c>
      <c r="E69" s="186"/>
      <c r="F69" s="186"/>
      <c r="G69" s="186"/>
      <c r="H69" s="186"/>
      <c r="I69" s="186"/>
      <c r="J69" s="187">
        <f>J107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544</v>
      </c>
      <c r="E70" s="186"/>
      <c r="F70" s="186"/>
      <c r="G70" s="186"/>
      <c r="H70" s="186"/>
      <c r="I70" s="186"/>
      <c r="J70" s="187">
        <f>J115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6" s="2" customFormat="1" ht="6.96" customHeight="1">
      <c r="A76" s="41"/>
      <c r="B76" s="64"/>
      <c r="C76" s="65"/>
      <c r="D76" s="65"/>
      <c r="E76" s="65"/>
      <c r="F76" s="65"/>
      <c r="G76" s="65"/>
      <c r="H76" s="65"/>
      <c r="I76" s="65"/>
      <c r="J76" s="65"/>
      <c r="K76" s="65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4.96" customHeight="1">
      <c r="A77" s="41"/>
      <c r="B77" s="42"/>
      <c r="C77" s="26" t="s">
        <v>218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16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173" t="str">
        <f>E7</f>
        <v>Kolovraty - dostupné bydlení</v>
      </c>
      <c r="F80" s="35"/>
      <c r="G80" s="35"/>
      <c r="H80" s="35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" customFormat="1" ht="12" customHeight="1">
      <c r="B81" s="24"/>
      <c r="C81" s="35" t="s">
        <v>207</v>
      </c>
      <c r="D81" s="25"/>
      <c r="E81" s="25"/>
      <c r="F81" s="25"/>
      <c r="G81" s="25"/>
      <c r="H81" s="25"/>
      <c r="I81" s="25"/>
      <c r="J81" s="25"/>
      <c r="K81" s="25"/>
      <c r="L81" s="23"/>
    </row>
    <row r="82" s="2" customFormat="1" ht="16.5" customHeight="1">
      <c r="A82" s="41"/>
      <c r="B82" s="42"/>
      <c r="C82" s="43"/>
      <c r="D82" s="43"/>
      <c r="E82" s="173" t="s">
        <v>539</v>
      </c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209</v>
      </c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72" t="str">
        <f>E11</f>
        <v>SO-03.01 - Retenční nádrž - dešťové vody</v>
      </c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22</v>
      </c>
      <c r="D86" s="43"/>
      <c r="E86" s="43"/>
      <c r="F86" s="30" t="str">
        <f>F14</f>
        <v>Kolovraty</v>
      </c>
      <c r="G86" s="43"/>
      <c r="H86" s="43"/>
      <c r="I86" s="35" t="s">
        <v>24</v>
      </c>
      <c r="J86" s="75" t="str">
        <f>IF(J14="","",J14)</f>
        <v>28. 6. 2021</v>
      </c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5.15" customHeight="1">
      <c r="A88" s="41"/>
      <c r="B88" s="42"/>
      <c r="C88" s="35" t="s">
        <v>26</v>
      </c>
      <c r="D88" s="43"/>
      <c r="E88" s="43"/>
      <c r="F88" s="30" t="str">
        <f>E17</f>
        <v>atelier HETA s.r.o.</v>
      </c>
      <c r="G88" s="43"/>
      <c r="H88" s="43"/>
      <c r="I88" s="35" t="s">
        <v>32</v>
      </c>
      <c r="J88" s="39" t="str">
        <f>E23</f>
        <v>atelier HETA s.r.o.</v>
      </c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5.15" customHeight="1">
      <c r="A89" s="41"/>
      <c r="B89" s="42"/>
      <c r="C89" s="35" t="s">
        <v>30</v>
      </c>
      <c r="D89" s="43"/>
      <c r="E89" s="43"/>
      <c r="F89" s="30" t="str">
        <f>IF(E20="","",E20)</f>
        <v>Vyplň údaj</v>
      </c>
      <c r="G89" s="43"/>
      <c r="H89" s="43"/>
      <c r="I89" s="35" t="s">
        <v>34</v>
      </c>
      <c r="J89" s="39" t="str">
        <f>E26</f>
        <v>Toman Martin</v>
      </c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0.32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11" customFormat="1" ht="29.28" customHeight="1">
      <c r="A91" s="189"/>
      <c r="B91" s="190"/>
      <c r="C91" s="191" t="s">
        <v>219</v>
      </c>
      <c r="D91" s="192" t="s">
        <v>58</v>
      </c>
      <c r="E91" s="192" t="s">
        <v>54</v>
      </c>
      <c r="F91" s="192" t="s">
        <v>55</v>
      </c>
      <c r="G91" s="192" t="s">
        <v>220</v>
      </c>
      <c r="H91" s="192" t="s">
        <v>221</v>
      </c>
      <c r="I91" s="192" t="s">
        <v>222</v>
      </c>
      <c r="J91" s="192" t="s">
        <v>213</v>
      </c>
      <c r="K91" s="193" t="s">
        <v>223</v>
      </c>
      <c r="L91" s="194"/>
      <c r="M91" s="95" t="s">
        <v>21</v>
      </c>
      <c r="N91" s="96" t="s">
        <v>43</v>
      </c>
      <c r="O91" s="96" t="s">
        <v>224</v>
      </c>
      <c r="P91" s="96" t="s">
        <v>225</v>
      </c>
      <c r="Q91" s="96" t="s">
        <v>226</v>
      </c>
      <c r="R91" s="96" t="s">
        <v>227</v>
      </c>
      <c r="S91" s="96" t="s">
        <v>228</v>
      </c>
      <c r="T91" s="97" t="s">
        <v>229</v>
      </c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</row>
    <row r="92" s="2" customFormat="1" ht="22.8" customHeight="1">
      <c r="A92" s="41"/>
      <c r="B92" s="42"/>
      <c r="C92" s="102" t="s">
        <v>230</v>
      </c>
      <c r="D92" s="43"/>
      <c r="E92" s="43"/>
      <c r="F92" s="43"/>
      <c r="G92" s="43"/>
      <c r="H92" s="43"/>
      <c r="I92" s="43"/>
      <c r="J92" s="195">
        <f>BK92</f>
        <v>0</v>
      </c>
      <c r="K92" s="43"/>
      <c r="L92" s="47"/>
      <c r="M92" s="98"/>
      <c r="N92" s="196"/>
      <c r="O92" s="99"/>
      <c r="P92" s="197">
        <f>P93+P106</f>
        <v>0</v>
      </c>
      <c r="Q92" s="99"/>
      <c r="R92" s="197">
        <f>R93+R106</f>
        <v>4.0876098399999998</v>
      </c>
      <c r="S92" s="99"/>
      <c r="T92" s="198">
        <f>T93+T106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72</v>
      </c>
      <c r="AU92" s="20" t="s">
        <v>214</v>
      </c>
      <c r="BK92" s="199">
        <f>BK93+BK106</f>
        <v>0</v>
      </c>
    </row>
    <row r="93" s="12" customFormat="1" ht="25.92" customHeight="1">
      <c r="A93" s="12"/>
      <c r="B93" s="200"/>
      <c r="C93" s="201"/>
      <c r="D93" s="202" t="s">
        <v>72</v>
      </c>
      <c r="E93" s="203" t="s">
        <v>231</v>
      </c>
      <c r="F93" s="203" t="s">
        <v>232</v>
      </c>
      <c r="G93" s="201"/>
      <c r="H93" s="201"/>
      <c r="I93" s="204"/>
      <c r="J93" s="205">
        <f>BK93</f>
        <v>0</v>
      </c>
      <c r="K93" s="201"/>
      <c r="L93" s="206"/>
      <c r="M93" s="207"/>
      <c r="N93" s="208"/>
      <c r="O93" s="208"/>
      <c r="P93" s="209">
        <f>P94+P97+P103</f>
        <v>0</v>
      </c>
      <c r="Q93" s="208"/>
      <c r="R93" s="209">
        <f>R94+R97+R103</f>
        <v>3.8969949399999999</v>
      </c>
      <c r="S93" s="208"/>
      <c r="T93" s="210">
        <f>T94+T97+T103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1" t="s">
        <v>80</v>
      </c>
      <c r="AT93" s="212" t="s">
        <v>72</v>
      </c>
      <c r="AU93" s="212" t="s">
        <v>73</v>
      </c>
      <c r="AY93" s="211" t="s">
        <v>233</v>
      </c>
      <c r="BK93" s="213">
        <f>BK94+BK97+BK103</f>
        <v>0</v>
      </c>
    </row>
    <row r="94" s="12" customFormat="1" ht="22.8" customHeight="1">
      <c r="A94" s="12"/>
      <c r="B94" s="200"/>
      <c r="C94" s="201"/>
      <c r="D94" s="202" t="s">
        <v>72</v>
      </c>
      <c r="E94" s="214" t="s">
        <v>117</v>
      </c>
      <c r="F94" s="214" t="s">
        <v>545</v>
      </c>
      <c r="G94" s="201"/>
      <c r="H94" s="201"/>
      <c r="I94" s="204"/>
      <c r="J94" s="215">
        <f>BK94</f>
        <v>0</v>
      </c>
      <c r="K94" s="201"/>
      <c r="L94" s="206"/>
      <c r="M94" s="207"/>
      <c r="N94" s="208"/>
      <c r="O94" s="208"/>
      <c r="P94" s="209">
        <f>SUM(P95:P96)</f>
        <v>0</v>
      </c>
      <c r="Q94" s="208"/>
      <c r="R94" s="209">
        <f>SUM(R95:R96)</f>
        <v>3.8001399999999999</v>
      </c>
      <c r="S94" s="208"/>
      <c r="T94" s="210">
        <f>SUM(T95:T96)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80</v>
      </c>
      <c r="AT94" s="212" t="s">
        <v>72</v>
      </c>
      <c r="AU94" s="212" t="s">
        <v>80</v>
      </c>
      <c r="AY94" s="211" t="s">
        <v>233</v>
      </c>
      <c r="BK94" s="213">
        <f>SUM(BK95:BK96)</f>
        <v>0</v>
      </c>
    </row>
    <row r="95" s="2" customFormat="1" ht="37.8" customHeight="1">
      <c r="A95" s="41"/>
      <c r="B95" s="42"/>
      <c r="C95" s="216" t="s">
        <v>80</v>
      </c>
      <c r="D95" s="216" t="s">
        <v>235</v>
      </c>
      <c r="E95" s="217" t="s">
        <v>546</v>
      </c>
      <c r="F95" s="218" t="s">
        <v>547</v>
      </c>
      <c r="G95" s="219" t="s">
        <v>402</v>
      </c>
      <c r="H95" s="220">
        <v>1</v>
      </c>
      <c r="I95" s="221"/>
      <c r="J95" s="222">
        <f>ROUND(I95*H95,2)</f>
        <v>0</v>
      </c>
      <c r="K95" s="218" t="s">
        <v>342</v>
      </c>
      <c r="L95" s="47"/>
      <c r="M95" s="223" t="s">
        <v>21</v>
      </c>
      <c r="N95" s="224" t="s">
        <v>45</v>
      </c>
      <c r="O95" s="87"/>
      <c r="P95" s="225">
        <f>O95*H95</f>
        <v>0</v>
      </c>
      <c r="Q95" s="225">
        <v>3.8001399999999999</v>
      </c>
      <c r="R95" s="225">
        <f>Q95*H95</f>
        <v>3.8001399999999999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240</v>
      </c>
      <c r="AT95" s="227" t="s">
        <v>235</v>
      </c>
      <c r="AU95" s="227" t="s">
        <v>86</v>
      </c>
      <c r="AY95" s="20" t="s">
        <v>233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86</v>
      </c>
      <c r="BK95" s="228">
        <f>ROUND(I95*H95,2)</f>
        <v>0</v>
      </c>
      <c r="BL95" s="20" t="s">
        <v>240</v>
      </c>
      <c r="BM95" s="227" t="s">
        <v>548</v>
      </c>
    </row>
    <row r="96" s="2" customFormat="1">
      <c r="A96" s="41"/>
      <c r="B96" s="42"/>
      <c r="C96" s="43"/>
      <c r="D96" s="236" t="s">
        <v>409</v>
      </c>
      <c r="E96" s="43"/>
      <c r="F96" s="281" t="s">
        <v>549</v>
      </c>
      <c r="G96" s="43"/>
      <c r="H96" s="43"/>
      <c r="I96" s="231"/>
      <c r="J96" s="43"/>
      <c r="K96" s="43"/>
      <c r="L96" s="47"/>
      <c r="M96" s="232"/>
      <c r="N96" s="233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409</v>
      </c>
      <c r="AU96" s="20" t="s">
        <v>86</v>
      </c>
    </row>
    <row r="97" s="12" customFormat="1" ht="22.8" customHeight="1">
      <c r="A97" s="12"/>
      <c r="B97" s="200"/>
      <c r="C97" s="201"/>
      <c r="D97" s="202" t="s">
        <v>72</v>
      </c>
      <c r="E97" s="214" t="s">
        <v>276</v>
      </c>
      <c r="F97" s="214" t="s">
        <v>550</v>
      </c>
      <c r="G97" s="201"/>
      <c r="H97" s="201"/>
      <c r="I97" s="204"/>
      <c r="J97" s="215">
        <f>BK97</f>
        <v>0</v>
      </c>
      <c r="K97" s="201"/>
      <c r="L97" s="206"/>
      <c r="M97" s="207"/>
      <c r="N97" s="208"/>
      <c r="O97" s="208"/>
      <c r="P97" s="209">
        <f>SUM(P98:P102)</f>
        <v>0</v>
      </c>
      <c r="Q97" s="208"/>
      <c r="R97" s="209">
        <f>SUM(R98:R102)</f>
        <v>0.09685494</v>
      </c>
      <c r="S97" s="208"/>
      <c r="T97" s="210">
        <f>SUM(T98:T102)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80</v>
      </c>
      <c r="AT97" s="212" t="s">
        <v>72</v>
      </c>
      <c r="AU97" s="212" t="s">
        <v>80</v>
      </c>
      <c r="AY97" s="211" t="s">
        <v>233</v>
      </c>
      <c r="BK97" s="213">
        <f>SUM(BK98:BK102)</f>
        <v>0</v>
      </c>
    </row>
    <row r="98" s="2" customFormat="1" ht="37.8" customHeight="1">
      <c r="A98" s="41"/>
      <c r="B98" s="42"/>
      <c r="C98" s="216" t="s">
        <v>86</v>
      </c>
      <c r="D98" s="216" t="s">
        <v>235</v>
      </c>
      <c r="E98" s="217" t="s">
        <v>551</v>
      </c>
      <c r="F98" s="218" t="s">
        <v>552</v>
      </c>
      <c r="G98" s="219" t="s">
        <v>238</v>
      </c>
      <c r="H98" s="220">
        <v>22.113</v>
      </c>
      <c r="I98" s="221"/>
      <c r="J98" s="222">
        <f>ROUND(I98*H98,2)</f>
        <v>0</v>
      </c>
      <c r="K98" s="218" t="s">
        <v>239</v>
      </c>
      <c r="L98" s="47"/>
      <c r="M98" s="223" t="s">
        <v>21</v>
      </c>
      <c r="N98" s="224" t="s">
        <v>45</v>
      </c>
      <c r="O98" s="87"/>
      <c r="P98" s="225">
        <f>O98*H98</f>
        <v>0</v>
      </c>
      <c r="Q98" s="225">
        <v>0.0043800000000000002</v>
      </c>
      <c r="R98" s="225">
        <f>Q98*H98</f>
        <v>0.09685494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240</v>
      </c>
      <c r="AT98" s="227" t="s">
        <v>235</v>
      </c>
      <c r="AU98" s="227" t="s">
        <v>86</v>
      </c>
      <c r="AY98" s="20" t="s">
        <v>233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86</v>
      </c>
      <c r="BK98" s="228">
        <f>ROUND(I98*H98,2)</f>
        <v>0</v>
      </c>
      <c r="BL98" s="20" t="s">
        <v>240</v>
      </c>
      <c r="BM98" s="227" t="s">
        <v>553</v>
      </c>
    </row>
    <row r="99" s="2" customFormat="1">
      <c r="A99" s="41"/>
      <c r="B99" s="42"/>
      <c r="C99" s="43"/>
      <c r="D99" s="229" t="s">
        <v>242</v>
      </c>
      <c r="E99" s="43"/>
      <c r="F99" s="230" t="s">
        <v>554</v>
      </c>
      <c r="G99" s="43"/>
      <c r="H99" s="43"/>
      <c r="I99" s="231"/>
      <c r="J99" s="43"/>
      <c r="K99" s="43"/>
      <c r="L99" s="47"/>
      <c r="M99" s="232"/>
      <c r="N99" s="233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242</v>
      </c>
      <c r="AU99" s="20" t="s">
        <v>86</v>
      </c>
    </row>
    <row r="100" s="13" customFormat="1">
      <c r="A100" s="13"/>
      <c r="B100" s="234"/>
      <c r="C100" s="235"/>
      <c r="D100" s="236" t="s">
        <v>244</v>
      </c>
      <c r="E100" s="237" t="s">
        <v>21</v>
      </c>
      <c r="F100" s="238" t="s">
        <v>555</v>
      </c>
      <c r="G100" s="235"/>
      <c r="H100" s="237" t="s">
        <v>21</v>
      </c>
      <c r="I100" s="239"/>
      <c r="J100" s="235"/>
      <c r="K100" s="235"/>
      <c r="L100" s="240"/>
      <c r="M100" s="241"/>
      <c r="N100" s="242"/>
      <c r="O100" s="242"/>
      <c r="P100" s="242"/>
      <c r="Q100" s="242"/>
      <c r="R100" s="242"/>
      <c r="S100" s="242"/>
      <c r="T100" s="24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4" t="s">
        <v>244</v>
      </c>
      <c r="AU100" s="244" t="s">
        <v>86</v>
      </c>
      <c r="AV100" s="13" t="s">
        <v>80</v>
      </c>
      <c r="AW100" s="13" t="s">
        <v>33</v>
      </c>
      <c r="AX100" s="13" t="s">
        <v>73</v>
      </c>
      <c r="AY100" s="244" t="s">
        <v>233</v>
      </c>
    </row>
    <row r="101" s="14" customFormat="1">
      <c r="A101" s="14"/>
      <c r="B101" s="245"/>
      <c r="C101" s="246"/>
      <c r="D101" s="236" t="s">
        <v>244</v>
      </c>
      <c r="E101" s="247" t="s">
        <v>21</v>
      </c>
      <c r="F101" s="248" t="s">
        <v>556</v>
      </c>
      <c r="G101" s="246"/>
      <c r="H101" s="249">
        <v>22.113</v>
      </c>
      <c r="I101" s="250"/>
      <c r="J101" s="246"/>
      <c r="K101" s="246"/>
      <c r="L101" s="251"/>
      <c r="M101" s="252"/>
      <c r="N101" s="253"/>
      <c r="O101" s="253"/>
      <c r="P101" s="253"/>
      <c r="Q101" s="253"/>
      <c r="R101" s="253"/>
      <c r="S101" s="253"/>
      <c r="T101" s="25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5" t="s">
        <v>244</v>
      </c>
      <c r="AU101" s="255" t="s">
        <v>86</v>
      </c>
      <c r="AV101" s="14" t="s">
        <v>86</v>
      </c>
      <c r="AW101" s="14" t="s">
        <v>33</v>
      </c>
      <c r="AX101" s="14" t="s">
        <v>73</v>
      </c>
      <c r="AY101" s="255" t="s">
        <v>233</v>
      </c>
    </row>
    <row r="102" s="15" customFormat="1">
      <c r="A102" s="15"/>
      <c r="B102" s="256"/>
      <c r="C102" s="257"/>
      <c r="D102" s="236" t="s">
        <v>244</v>
      </c>
      <c r="E102" s="258" t="s">
        <v>21</v>
      </c>
      <c r="F102" s="259" t="s">
        <v>247</v>
      </c>
      <c r="G102" s="257"/>
      <c r="H102" s="260">
        <v>22.113</v>
      </c>
      <c r="I102" s="261"/>
      <c r="J102" s="257"/>
      <c r="K102" s="257"/>
      <c r="L102" s="262"/>
      <c r="M102" s="263"/>
      <c r="N102" s="264"/>
      <c r="O102" s="264"/>
      <c r="P102" s="264"/>
      <c r="Q102" s="264"/>
      <c r="R102" s="264"/>
      <c r="S102" s="264"/>
      <c r="T102" s="26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T102" s="266" t="s">
        <v>244</v>
      </c>
      <c r="AU102" s="266" t="s">
        <v>86</v>
      </c>
      <c r="AV102" s="15" t="s">
        <v>240</v>
      </c>
      <c r="AW102" s="15" t="s">
        <v>33</v>
      </c>
      <c r="AX102" s="15" t="s">
        <v>80</v>
      </c>
      <c r="AY102" s="266" t="s">
        <v>233</v>
      </c>
    </row>
    <row r="103" s="12" customFormat="1" ht="22.8" customHeight="1">
      <c r="A103" s="12"/>
      <c r="B103" s="200"/>
      <c r="C103" s="201"/>
      <c r="D103" s="202" t="s">
        <v>72</v>
      </c>
      <c r="E103" s="214" t="s">
        <v>312</v>
      </c>
      <c r="F103" s="214" t="s">
        <v>313</v>
      </c>
      <c r="G103" s="201"/>
      <c r="H103" s="201"/>
      <c r="I103" s="204"/>
      <c r="J103" s="215">
        <f>BK103</f>
        <v>0</v>
      </c>
      <c r="K103" s="201"/>
      <c r="L103" s="206"/>
      <c r="M103" s="207"/>
      <c r="N103" s="208"/>
      <c r="O103" s="208"/>
      <c r="P103" s="209">
        <f>SUM(P104:P105)</f>
        <v>0</v>
      </c>
      <c r="Q103" s="208"/>
      <c r="R103" s="209">
        <f>SUM(R104:R105)</f>
        <v>0</v>
      </c>
      <c r="S103" s="208"/>
      <c r="T103" s="210">
        <f>SUM(T104:T105)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11" t="s">
        <v>80</v>
      </c>
      <c r="AT103" s="212" t="s">
        <v>72</v>
      </c>
      <c r="AU103" s="212" t="s">
        <v>80</v>
      </c>
      <c r="AY103" s="211" t="s">
        <v>233</v>
      </c>
      <c r="BK103" s="213">
        <f>SUM(BK104:BK105)</f>
        <v>0</v>
      </c>
    </row>
    <row r="104" s="2" customFormat="1" ht="55.5" customHeight="1">
      <c r="A104" s="41"/>
      <c r="B104" s="42"/>
      <c r="C104" s="216" t="s">
        <v>117</v>
      </c>
      <c r="D104" s="216" t="s">
        <v>235</v>
      </c>
      <c r="E104" s="217" t="s">
        <v>557</v>
      </c>
      <c r="F104" s="218" t="s">
        <v>558</v>
      </c>
      <c r="G104" s="219" t="s">
        <v>279</v>
      </c>
      <c r="H104" s="220">
        <v>3.8969999999999998</v>
      </c>
      <c r="I104" s="221"/>
      <c r="J104" s="222">
        <f>ROUND(I104*H104,2)</f>
        <v>0</v>
      </c>
      <c r="K104" s="218" t="s">
        <v>239</v>
      </c>
      <c r="L104" s="47"/>
      <c r="M104" s="223" t="s">
        <v>21</v>
      </c>
      <c r="N104" s="224" t="s">
        <v>45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240</v>
      </c>
      <c r="AT104" s="227" t="s">
        <v>235</v>
      </c>
      <c r="AU104" s="227" t="s">
        <v>86</v>
      </c>
      <c r="AY104" s="20" t="s">
        <v>233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86</v>
      </c>
      <c r="BK104" s="228">
        <f>ROUND(I104*H104,2)</f>
        <v>0</v>
      </c>
      <c r="BL104" s="20" t="s">
        <v>240</v>
      </c>
      <c r="BM104" s="227" t="s">
        <v>559</v>
      </c>
    </row>
    <row r="105" s="2" customFormat="1">
      <c r="A105" s="41"/>
      <c r="B105" s="42"/>
      <c r="C105" s="43"/>
      <c r="D105" s="229" t="s">
        <v>242</v>
      </c>
      <c r="E105" s="43"/>
      <c r="F105" s="230" t="s">
        <v>560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242</v>
      </c>
      <c r="AU105" s="20" t="s">
        <v>86</v>
      </c>
    </row>
    <row r="106" s="12" customFormat="1" ht="25.92" customHeight="1">
      <c r="A106" s="12"/>
      <c r="B106" s="200"/>
      <c r="C106" s="201"/>
      <c r="D106" s="202" t="s">
        <v>72</v>
      </c>
      <c r="E106" s="203" t="s">
        <v>461</v>
      </c>
      <c r="F106" s="203" t="s">
        <v>462</v>
      </c>
      <c r="G106" s="201"/>
      <c r="H106" s="201"/>
      <c r="I106" s="204"/>
      <c r="J106" s="205">
        <f>BK106</f>
        <v>0</v>
      </c>
      <c r="K106" s="201"/>
      <c r="L106" s="206"/>
      <c r="M106" s="207"/>
      <c r="N106" s="208"/>
      <c r="O106" s="208"/>
      <c r="P106" s="209">
        <f>P107+P115</f>
        <v>0</v>
      </c>
      <c r="Q106" s="208"/>
      <c r="R106" s="209">
        <f>R107+R115</f>
        <v>0.1906149</v>
      </c>
      <c r="S106" s="208"/>
      <c r="T106" s="210">
        <f>T107+T115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11" t="s">
        <v>86</v>
      </c>
      <c r="AT106" s="212" t="s">
        <v>72</v>
      </c>
      <c r="AU106" s="212" t="s">
        <v>73</v>
      </c>
      <c r="AY106" s="211" t="s">
        <v>233</v>
      </c>
      <c r="BK106" s="213">
        <f>BK107+BK115</f>
        <v>0</v>
      </c>
    </row>
    <row r="107" s="12" customFormat="1" ht="22.8" customHeight="1">
      <c r="A107" s="12"/>
      <c r="B107" s="200"/>
      <c r="C107" s="201"/>
      <c r="D107" s="202" t="s">
        <v>72</v>
      </c>
      <c r="E107" s="214" t="s">
        <v>561</v>
      </c>
      <c r="F107" s="214" t="s">
        <v>562</v>
      </c>
      <c r="G107" s="201"/>
      <c r="H107" s="201"/>
      <c r="I107" s="204"/>
      <c r="J107" s="215">
        <f>BK107</f>
        <v>0</v>
      </c>
      <c r="K107" s="201"/>
      <c r="L107" s="206"/>
      <c r="M107" s="207"/>
      <c r="N107" s="208"/>
      <c r="O107" s="208"/>
      <c r="P107" s="209">
        <f>SUM(P108:P114)</f>
        <v>0</v>
      </c>
      <c r="Q107" s="208"/>
      <c r="R107" s="209">
        <f>SUM(R108:R114)</f>
        <v>0.1884036</v>
      </c>
      <c r="S107" s="208"/>
      <c r="T107" s="210">
        <f>SUM(T108:T114)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11" t="s">
        <v>86</v>
      </c>
      <c r="AT107" s="212" t="s">
        <v>72</v>
      </c>
      <c r="AU107" s="212" t="s">
        <v>80</v>
      </c>
      <c r="AY107" s="211" t="s">
        <v>233</v>
      </c>
      <c r="BK107" s="213">
        <f>SUM(BK108:BK114)</f>
        <v>0</v>
      </c>
    </row>
    <row r="108" s="2" customFormat="1" ht="44.25" customHeight="1">
      <c r="A108" s="41"/>
      <c r="B108" s="42"/>
      <c r="C108" s="216" t="s">
        <v>240</v>
      </c>
      <c r="D108" s="216" t="s">
        <v>235</v>
      </c>
      <c r="E108" s="217" t="s">
        <v>563</v>
      </c>
      <c r="F108" s="218" t="s">
        <v>564</v>
      </c>
      <c r="G108" s="219" t="s">
        <v>238</v>
      </c>
      <c r="H108" s="220">
        <v>22.113</v>
      </c>
      <c r="I108" s="221"/>
      <c r="J108" s="222">
        <f>ROUND(I108*H108,2)</f>
        <v>0</v>
      </c>
      <c r="K108" s="218" t="s">
        <v>239</v>
      </c>
      <c r="L108" s="47"/>
      <c r="M108" s="223" t="s">
        <v>21</v>
      </c>
      <c r="N108" s="224" t="s">
        <v>45</v>
      </c>
      <c r="O108" s="87"/>
      <c r="P108" s="225">
        <f>O108*H108</f>
        <v>0</v>
      </c>
      <c r="Q108" s="225">
        <v>0.0060000000000000001</v>
      </c>
      <c r="R108" s="225">
        <f>Q108*H108</f>
        <v>0.13267799999999999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394</v>
      </c>
      <c r="AT108" s="227" t="s">
        <v>235</v>
      </c>
      <c r="AU108" s="227" t="s">
        <v>86</v>
      </c>
      <c r="AY108" s="20" t="s">
        <v>233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86</v>
      </c>
      <c r="BK108" s="228">
        <f>ROUND(I108*H108,2)</f>
        <v>0</v>
      </c>
      <c r="BL108" s="20" t="s">
        <v>394</v>
      </c>
      <c r="BM108" s="227" t="s">
        <v>565</v>
      </c>
    </row>
    <row r="109" s="2" customFormat="1">
      <c r="A109" s="41"/>
      <c r="B109" s="42"/>
      <c r="C109" s="43"/>
      <c r="D109" s="229" t="s">
        <v>242</v>
      </c>
      <c r="E109" s="43"/>
      <c r="F109" s="230" t="s">
        <v>566</v>
      </c>
      <c r="G109" s="43"/>
      <c r="H109" s="43"/>
      <c r="I109" s="231"/>
      <c r="J109" s="43"/>
      <c r="K109" s="43"/>
      <c r="L109" s="47"/>
      <c r="M109" s="232"/>
      <c r="N109" s="233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242</v>
      </c>
      <c r="AU109" s="20" t="s">
        <v>86</v>
      </c>
    </row>
    <row r="110" s="13" customFormat="1">
      <c r="A110" s="13"/>
      <c r="B110" s="234"/>
      <c r="C110" s="235"/>
      <c r="D110" s="236" t="s">
        <v>244</v>
      </c>
      <c r="E110" s="237" t="s">
        <v>21</v>
      </c>
      <c r="F110" s="238" t="s">
        <v>555</v>
      </c>
      <c r="G110" s="235"/>
      <c r="H110" s="237" t="s">
        <v>21</v>
      </c>
      <c r="I110" s="239"/>
      <c r="J110" s="235"/>
      <c r="K110" s="235"/>
      <c r="L110" s="240"/>
      <c r="M110" s="241"/>
      <c r="N110" s="242"/>
      <c r="O110" s="242"/>
      <c r="P110" s="242"/>
      <c r="Q110" s="242"/>
      <c r="R110" s="242"/>
      <c r="S110" s="242"/>
      <c r="T110" s="24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4" t="s">
        <v>244</v>
      </c>
      <c r="AU110" s="244" t="s">
        <v>86</v>
      </c>
      <c r="AV110" s="13" t="s">
        <v>80</v>
      </c>
      <c r="AW110" s="13" t="s">
        <v>33</v>
      </c>
      <c r="AX110" s="13" t="s">
        <v>73</v>
      </c>
      <c r="AY110" s="244" t="s">
        <v>233</v>
      </c>
    </row>
    <row r="111" s="14" customFormat="1">
      <c r="A111" s="14"/>
      <c r="B111" s="245"/>
      <c r="C111" s="246"/>
      <c r="D111" s="236" t="s">
        <v>244</v>
      </c>
      <c r="E111" s="247" t="s">
        <v>21</v>
      </c>
      <c r="F111" s="248" t="s">
        <v>556</v>
      </c>
      <c r="G111" s="246"/>
      <c r="H111" s="249">
        <v>22.113</v>
      </c>
      <c r="I111" s="250"/>
      <c r="J111" s="246"/>
      <c r="K111" s="246"/>
      <c r="L111" s="251"/>
      <c r="M111" s="252"/>
      <c r="N111" s="253"/>
      <c r="O111" s="253"/>
      <c r="P111" s="253"/>
      <c r="Q111" s="253"/>
      <c r="R111" s="253"/>
      <c r="S111" s="253"/>
      <c r="T111" s="25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5" t="s">
        <v>244</v>
      </c>
      <c r="AU111" s="255" t="s">
        <v>86</v>
      </c>
      <c r="AV111" s="14" t="s">
        <v>86</v>
      </c>
      <c r="AW111" s="14" t="s">
        <v>33</v>
      </c>
      <c r="AX111" s="14" t="s">
        <v>73</v>
      </c>
      <c r="AY111" s="255" t="s">
        <v>233</v>
      </c>
    </row>
    <row r="112" s="15" customFormat="1">
      <c r="A112" s="15"/>
      <c r="B112" s="256"/>
      <c r="C112" s="257"/>
      <c r="D112" s="236" t="s">
        <v>244</v>
      </c>
      <c r="E112" s="258" t="s">
        <v>21</v>
      </c>
      <c r="F112" s="259" t="s">
        <v>247</v>
      </c>
      <c r="G112" s="257"/>
      <c r="H112" s="260">
        <v>22.113</v>
      </c>
      <c r="I112" s="261"/>
      <c r="J112" s="257"/>
      <c r="K112" s="257"/>
      <c r="L112" s="262"/>
      <c r="M112" s="263"/>
      <c r="N112" s="264"/>
      <c r="O112" s="264"/>
      <c r="P112" s="264"/>
      <c r="Q112" s="264"/>
      <c r="R112" s="264"/>
      <c r="S112" s="264"/>
      <c r="T112" s="26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T112" s="266" t="s">
        <v>244</v>
      </c>
      <c r="AU112" s="266" t="s">
        <v>86</v>
      </c>
      <c r="AV112" s="15" t="s">
        <v>240</v>
      </c>
      <c r="AW112" s="15" t="s">
        <v>33</v>
      </c>
      <c r="AX112" s="15" t="s">
        <v>80</v>
      </c>
      <c r="AY112" s="266" t="s">
        <v>233</v>
      </c>
    </row>
    <row r="113" s="2" customFormat="1" ht="24.15" customHeight="1">
      <c r="A113" s="41"/>
      <c r="B113" s="42"/>
      <c r="C113" s="267" t="s">
        <v>270</v>
      </c>
      <c r="D113" s="267" t="s">
        <v>297</v>
      </c>
      <c r="E113" s="268" t="s">
        <v>567</v>
      </c>
      <c r="F113" s="269" t="s">
        <v>568</v>
      </c>
      <c r="G113" s="270" t="s">
        <v>238</v>
      </c>
      <c r="H113" s="271">
        <v>23.219000000000001</v>
      </c>
      <c r="I113" s="272"/>
      <c r="J113" s="273">
        <f>ROUND(I113*H113,2)</f>
        <v>0</v>
      </c>
      <c r="K113" s="269" t="s">
        <v>239</v>
      </c>
      <c r="L113" s="274"/>
      <c r="M113" s="275" t="s">
        <v>21</v>
      </c>
      <c r="N113" s="276" t="s">
        <v>45</v>
      </c>
      <c r="O113" s="87"/>
      <c r="P113" s="225">
        <f>O113*H113</f>
        <v>0</v>
      </c>
      <c r="Q113" s="225">
        <v>0.0023999999999999998</v>
      </c>
      <c r="R113" s="225">
        <f>Q113*H113</f>
        <v>0.0557256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569</v>
      </c>
      <c r="AT113" s="227" t="s">
        <v>297</v>
      </c>
      <c r="AU113" s="227" t="s">
        <v>86</v>
      </c>
      <c r="AY113" s="20" t="s">
        <v>233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86</v>
      </c>
      <c r="BK113" s="228">
        <f>ROUND(I113*H113,2)</f>
        <v>0</v>
      </c>
      <c r="BL113" s="20" t="s">
        <v>394</v>
      </c>
      <c r="BM113" s="227" t="s">
        <v>570</v>
      </c>
    </row>
    <row r="114" s="14" customFormat="1">
      <c r="A114" s="14"/>
      <c r="B114" s="245"/>
      <c r="C114" s="246"/>
      <c r="D114" s="236" t="s">
        <v>244</v>
      </c>
      <c r="E114" s="246"/>
      <c r="F114" s="248" t="s">
        <v>571</v>
      </c>
      <c r="G114" s="246"/>
      <c r="H114" s="249">
        <v>23.219000000000001</v>
      </c>
      <c r="I114" s="250"/>
      <c r="J114" s="246"/>
      <c r="K114" s="246"/>
      <c r="L114" s="251"/>
      <c r="M114" s="252"/>
      <c r="N114" s="253"/>
      <c r="O114" s="253"/>
      <c r="P114" s="253"/>
      <c r="Q114" s="253"/>
      <c r="R114" s="253"/>
      <c r="S114" s="253"/>
      <c r="T114" s="25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5" t="s">
        <v>244</v>
      </c>
      <c r="AU114" s="255" t="s">
        <v>86</v>
      </c>
      <c r="AV114" s="14" t="s">
        <v>86</v>
      </c>
      <c r="AW114" s="14" t="s">
        <v>4</v>
      </c>
      <c r="AX114" s="14" t="s">
        <v>80</v>
      </c>
      <c r="AY114" s="255" t="s">
        <v>233</v>
      </c>
    </row>
    <row r="115" s="12" customFormat="1" ht="22.8" customHeight="1">
      <c r="A115" s="12"/>
      <c r="B115" s="200"/>
      <c r="C115" s="201"/>
      <c r="D115" s="202" t="s">
        <v>72</v>
      </c>
      <c r="E115" s="214" t="s">
        <v>572</v>
      </c>
      <c r="F115" s="214" t="s">
        <v>573</v>
      </c>
      <c r="G115" s="201"/>
      <c r="H115" s="201"/>
      <c r="I115" s="204"/>
      <c r="J115" s="215">
        <f>BK115</f>
        <v>0</v>
      </c>
      <c r="K115" s="201"/>
      <c r="L115" s="206"/>
      <c r="M115" s="207"/>
      <c r="N115" s="208"/>
      <c r="O115" s="208"/>
      <c r="P115" s="209">
        <f>SUM(P116:P120)</f>
        <v>0</v>
      </c>
      <c r="Q115" s="208"/>
      <c r="R115" s="209">
        <f>SUM(R116:R120)</f>
        <v>0.0022113000000000002</v>
      </c>
      <c r="S115" s="208"/>
      <c r="T115" s="210">
        <f>SUM(T116:T120)</f>
        <v>0</v>
      </c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R115" s="211" t="s">
        <v>86</v>
      </c>
      <c r="AT115" s="212" t="s">
        <v>72</v>
      </c>
      <c r="AU115" s="212" t="s">
        <v>80</v>
      </c>
      <c r="AY115" s="211" t="s">
        <v>233</v>
      </c>
      <c r="BK115" s="213">
        <f>SUM(BK116:BK120)</f>
        <v>0</v>
      </c>
    </row>
    <row r="116" s="2" customFormat="1" ht="44.25" customHeight="1">
      <c r="A116" s="41"/>
      <c r="B116" s="42"/>
      <c r="C116" s="216" t="s">
        <v>276</v>
      </c>
      <c r="D116" s="216" t="s">
        <v>235</v>
      </c>
      <c r="E116" s="217" t="s">
        <v>574</v>
      </c>
      <c r="F116" s="218" t="s">
        <v>575</v>
      </c>
      <c r="G116" s="219" t="s">
        <v>238</v>
      </c>
      <c r="H116" s="220">
        <v>22.113</v>
      </c>
      <c r="I116" s="221"/>
      <c r="J116" s="222">
        <f>ROUND(I116*H116,2)</f>
        <v>0</v>
      </c>
      <c r="K116" s="218" t="s">
        <v>239</v>
      </c>
      <c r="L116" s="47"/>
      <c r="M116" s="223" t="s">
        <v>21</v>
      </c>
      <c r="N116" s="224" t="s">
        <v>45</v>
      </c>
      <c r="O116" s="87"/>
      <c r="P116" s="225">
        <f>O116*H116</f>
        <v>0</v>
      </c>
      <c r="Q116" s="225">
        <v>0.00010000000000000001</v>
      </c>
      <c r="R116" s="225">
        <f>Q116*H116</f>
        <v>0.0022113000000000002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394</v>
      </c>
      <c r="AT116" s="227" t="s">
        <v>235</v>
      </c>
      <c r="AU116" s="227" t="s">
        <v>86</v>
      </c>
      <c r="AY116" s="20" t="s">
        <v>233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86</v>
      </c>
      <c r="BK116" s="228">
        <f>ROUND(I116*H116,2)</f>
        <v>0</v>
      </c>
      <c r="BL116" s="20" t="s">
        <v>394</v>
      </c>
      <c r="BM116" s="227" t="s">
        <v>576</v>
      </c>
    </row>
    <row r="117" s="2" customFormat="1">
      <c r="A117" s="41"/>
      <c r="B117" s="42"/>
      <c r="C117" s="43"/>
      <c r="D117" s="229" t="s">
        <v>242</v>
      </c>
      <c r="E117" s="43"/>
      <c r="F117" s="230" t="s">
        <v>577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242</v>
      </c>
      <c r="AU117" s="20" t="s">
        <v>86</v>
      </c>
    </row>
    <row r="118" s="13" customFormat="1">
      <c r="A118" s="13"/>
      <c r="B118" s="234"/>
      <c r="C118" s="235"/>
      <c r="D118" s="236" t="s">
        <v>244</v>
      </c>
      <c r="E118" s="237" t="s">
        <v>21</v>
      </c>
      <c r="F118" s="238" t="s">
        <v>555</v>
      </c>
      <c r="G118" s="235"/>
      <c r="H118" s="237" t="s">
        <v>21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244</v>
      </c>
      <c r="AU118" s="244" t="s">
        <v>86</v>
      </c>
      <c r="AV118" s="13" t="s">
        <v>80</v>
      </c>
      <c r="AW118" s="13" t="s">
        <v>33</v>
      </c>
      <c r="AX118" s="13" t="s">
        <v>73</v>
      </c>
      <c r="AY118" s="244" t="s">
        <v>233</v>
      </c>
    </row>
    <row r="119" s="14" customFormat="1">
      <c r="A119" s="14"/>
      <c r="B119" s="245"/>
      <c r="C119" s="246"/>
      <c r="D119" s="236" t="s">
        <v>244</v>
      </c>
      <c r="E119" s="247" t="s">
        <v>21</v>
      </c>
      <c r="F119" s="248" t="s">
        <v>556</v>
      </c>
      <c r="G119" s="246"/>
      <c r="H119" s="249">
        <v>22.113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244</v>
      </c>
      <c r="AU119" s="255" t="s">
        <v>86</v>
      </c>
      <c r="AV119" s="14" t="s">
        <v>86</v>
      </c>
      <c r="AW119" s="14" t="s">
        <v>33</v>
      </c>
      <c r="AX119" s="14" t="s">
        <v>73</v>
      </c>
      <c r="AY119" s="255" t="s">
        <v>233</v>
      </c>
    </row>
    <row r="120" s="15" customFormat="1">
      <c r="A120" s="15"/>
      <c r="B120" s="256"/>
      <c r="C120" s="257"/>
      <c r="D120" s="236" t="s">
        <v>244</v>
      </c>
      <c r="E120" s="258" t="s">
        <v>21</v>
      </c>
      <c r="F120" s="259" t="s">
        <v>247</v>
      </c>
      <c r="G120" s="257"/>
      <c r="H120" s="260">
        <v>22.113</v>
      </c>
      <c r="I120" s="261"/>
      <c r="J120" s="257"/>
      <c r="K120" s="257"/>
      <c r="L120" s="262"/>
      <c r="M120" s="282"/>
      <c r="N120" s="283"/>
      <c r="O120" s="283"/>
      <c r="P120" s="283"/>
      <c r="Q120" s="283"/>
      <c r="R120" s="283"/>
      <c r="S120" s="283"/>
      <c r="T120" s="284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6" t="s">
        <v>244</v>
      </c>
      <c r="AU120" s="266" t="s">
        <v>86</v>
      </c>
      <c r="AV120" s="15" t="s">
        <v>240</v>
      </c>
      <c r="AW120" s="15" t="s">
        <v>33</v>
      </c>
      <c r="AX120" s="15" t="s">
        <v>80</v>
      </c>
      <c r="AY120" s="266" t="s">
        <v>233</v>
      </c>
    </row>
    <row r="121" s="2" customFormat="1" ht="6.96" customHeight="1">
      <c r="A121" s="41"/>
      <c r="B121" s="62"/>
      <c r="C121" s="63"/>
      <c r="D121" s="63"/>
      <c r="E121" s="63"/>
      <c r="F121" s="63"/>
      <c r="G121" s="63"/>
      <c r="H121" s="63"/>
      <c r="I121" s="63"/>
      <c r="J121" s="63"/>
      <c r="K121" s="63"/>
      <c r="L121" s="47"/>
      <c r="M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</row>
  </sheetData>
  <sheetProtection sheet="1" autoFilter="0" formatColumns="0" formatRows="0" objects="1" scenarios="1" spinCount="100000" saltValue="7GFcl0cy8xqqf+zUv5EphO/PRXj29QhXseKmHRBYU5IzvOIOjDyWZeKk+kCfgB3RPGtZWTZESuVNKDk3fCcgMg==" hashValue="fnihhPZaDrejK/nGxvAnDHPipmGS+kiJDmMc/MbPFohEM50uUUtzLeKXmiZNNcaiEeeL2K9Rxyuxca8eogvXTA==" algorithmName="SHA-512" password="CC35"/>
  <autoFilter ref="C91:K12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hyperlinks>
    <hyperlink ref="F99" r:id="rId1" display="https://podminky.urs.cz/item/CS_URS_2023_02/612142001"/>
    <hyperlink ref="F105" r:id="rId2" display="https://podminky.urs.cz/item/CS_URS_2023_02/998011003"/>
    <hyperlink ref="F109" r:id="rId3" display="https://podminky.urs.cz/item/CS_URS_2023_02/713131141"/>
    <hyperlink ref="F117" r:id="rId4" display="https://podminky.urs.cz/item/CS_URS_2023_02/783826605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5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108</v>
      </c>
      <c r="AZ2" s="285" t="s">
        <v>578</v>
      </c>
      <c r="BA2" s="285" t="s">
        <v>579</v>
      </c>
      <c r="BB2" s="285" t="s">
        <v>21</v>
      </c>
      <c r="BC2" s="285" t="s">
        <v>580</v>
      </c>
      <c r="BD2" s="285" t="s">
        <v>86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  <c r="AZ3" s="285" t="s">
        <v>581</v>
      </c>
      <c r="BA3" s="285" t="s">
        <v>582</v>
      </c>
      <c r="BB3" s="285" t="s">
        <v>21</v>
      </c>
      <c r="BC3" s="285" t="s">
        <v>583</v>
      </c>
      <c r="BD3" s="285" t="s">
        <v>86</v>
      </c>
    </row>
    <row r="4" s="1" customFormat="1" ht="24.96" customHeight="1">
      <c r="B4" s="23"/>
      <c r="D4" s="144" t="s">
        <v>206</v>
      </c>
      <c r="L4" s="23"/>
      <c r="M4" s="145" t="s">
        <v>10</v>
      </c>
      <c r="AT4" s="20" t="s">
        <v>4</v>
      </c>
      <c r="AZ4" s="285" t="s">
        <v>584</v>
      </c>
      <c r="BA4" s="285" t="s">
        <v>585</v>
      </c>
      <c r="BB4" s="285" t="s">
        <v>21</v>
      </c>
      <c r="BC4" s="285" t="s">
        <v>586</v>
      </c>
      <c r="BD4" s="285" t="s">
        <v>86</v>
      </c>
    </row>
    <row r="5" s="1" customFormat="1" ht="6.96" customHeight="1">
      <c r="B5" s="23"/>
      <c r="L5" s="23"/>
      <c r="AZ5" s="285" t="s">
        <v>587</v>
      </c>
      <c r="BA5" s="285" t="s">
        <v>588</v>
      </c>
      <c r="BB5" s="285" t="s">
        <v>21</v>
      </c>
      <c r="BC5" s="285" t="s">
        <v>589</v>
      </c>
      <c r="BD5" s="285" t="s">
        <v>86</v>
      </c>
    </row>
    <row r="6" s="1" customFormat="1" ht="12" customHeight="1">
      <c r="B6" s="23"/>
      <c r="D6" s="146" t="s">
        <v>16</v>
      </c>
      <c r="L6" s="23"/>
      <c r="AZ6" s="285" t="s">
        <v>590</v>
      </c>
      <c r="BA6" s="285" t="s">
        <v>591</v>
      </c>
      <c r="BB6" s="285" t="s">
        <v>21</v>
      </c>
      <c r="BC6" s="285" t="s">
        <v>592</v>
      </c>
      <c r="BD6" s="285" t="s">
        <v>86</v>
      </c>
    </row>
    <row r="7" s="1" customFormat="1" ht="16.5" customHeight="1">
      <c r="B7" s="23"/>
      <c r="E7" s="147" t="str">
        <f>'Rekapitulace stavby'!K6</f>
        <v>Kolovraty - dostupné bydlení</v>
      </c>
      <c r="F7" s="146"/>
      <c r="G7" s="146"/>
      <c r="H7" s="146"/>
      <c r="L7" s="23"/>
      <c r="AZ7" s="285" t="s">
        <v>593</v>
      </c>
      <c r="BA7" s="285" t="s">
        <v>594</v>
      </c>
      <c r="BB7" s="285" t="s">
        <v>21</v>
      </c>
      <c r="BC7" s="285" t="s">
        <v>595</v>
      </c>
      <c r="BD7" s="285" t="s">
        <v>86</v>
      </c>
    </row>
    <row r="8" s="1" customFormat="1" ht="12" customHeight="1">
      <c r="B8" s="23"/>
      <c r="D8" s="146" t="s">
        <v>207</v>
      </c>
      <c r="L8" s="23"/>
      <c r="AZ8" s="285" t="s">
        <v>596</v>
      </c>
      <c r="BA8" s="285" t="s">
        <v>597</v>
      </c>
      <c r="BB8" s="285" t="s">
        <v>21</v>
      </c>
      <c r="BC8" s="285" t="s">
        <v>598</v>
      </c>
      <c r="BD8" s="285" t="s">
        <v>86</v>
      </c>
    </row>
    <row r="9" s="2" customFormat="1" ht="16.5" customHeight="1">
      <c r="A9" s="41"/>
      <c r="B9" s="47"/>
      <c r="C9" s="41"/>
      <c r="D9" s="41"/>
      <c r="E9" s="147" t="s">
        <v>599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Z9" s="285" t="s">
        <v>600</v>
      </c>
      <c r="BA9" s="285" t="s">
        <v>601</v>
      </c>
      <c r="BB9" s="285" t="s">
        <v>21</v>
      </c>
      <c r="BC9" s="285" t="s">
        <v>602</v>
      </c>
      <c r="BD9" s="285" t="s">
        <v>86</v>
      </c>
    </row>
    <row r="10" s="2" customFormat="1" ht="12" customHeight="1">
      <c r="A10" s="41"/>
      <c r="B10" s="47"/>
      <c r="C10" s="41"/>
      <c r="D10" s="146" t="s">
        <v>209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Z10" s="285" t="s">
        <v>603</v>
      </c>
      <c r="BA10" s="285" t="s">
        <v>604</v>
      </c>
      <c r="BB10" s="285" t="s">
        <v>21</v>
      </c>
      <c r="BC10" s="285" t="s">
        <v>605</v>
      </c>
      <c r="BD10" s="285" t="s">
        <v>86</v>
      </c>
    </row>
    <row r="11" s="2" customFormat="1" ht="16.5" customHeight="1">
      <c r="A11" s="41"/>
      <c r="B11" s="47"/>
      <c r="C11" s="41"/>
      <c r="D11" s="41"/>
      <c r="E11" s="149" t="s">
        <v>606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Z11" s="285" t="s">
        <v>607</v>
      </c>
      <c r="BA11" s="285" t="s">
        <v>608</v>
      </c>
      <c r="BB11" s="285" t="s">
        <v>21</v>
      </c>
      <c r="BC11" s="285" t="s">
        <v>609</v>
      </c>
      <c r="BD11" s="285" t="s">
        <v>86</v>
      </c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Z12" s="285" t="s">
        <v>610</v>
      </c>
      <c r="BA12" s="285" t="s">
        <v>611</v>
      </c>
      <c r="BB12" s="285" t="s">
        <v>21</v>
      </c>
      <c r="BC12" s="285" t="s">
        <v>612</v>
      </c>
      <c r="BD12" s="285" t="s">
        <v>86</v>
      </c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Z13" s="285" t="s">
        <v>613</v>
      </c>
      <c r="BA13" s="285" t="s">
        <v>614</v>
      </c>
      <c r="BB13" s="285" t="s">
        <v>21</v>
      </c>
      <c r="BC13" s="285" t="s">
        <v>615</v>
      </c>
      <c r="BD13" s="285" t="s">
        <v>86</v>
      </c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28. 6. 2021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Z14" s="285" t="s">
        <v>616</v>
      </c>
      <c r="BA14" s="285" t="s">
        <v>617</v>
      </c>
      <c r="BB14" s="285" t="s">
        <v>21</v>
      </c>
      <c r="BC14" s="285" t="s">
        <v>618</v>
      </c>
      <c r="BD14" s="285" t="s">
        <v>86</v>
      </c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Z15" s="285" t="s">
        <v>619</v>
      </c>
      <c r="BA15" s="285" t="s">
        <v>620</v>
      </c>
      <c r="BB15" s="285" t="s">
        <v>21</v>
      </c>
      <c r="BC15" s="285" t="s">
        <v>621</v>
      </c>
      <c r="BD15" s="285" t="s">
        <v>86</v>
      </c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Z16" s="285" t="s">
        <v>622</v>
      </c>
      <c r="BA16" s="285" t="s">
        <v>623</v>
      </c>
      <c r="BB16" s="285" t="s">
        <v>21</v>
      </c>
      <c r="BC16" s="285" t="s">
        <v>624</v>
      </c>
      <c r="BD16" s="285" t="s">
        <v>86</v>
      </c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Z17" s="285" t="s">
        <v>625</v>
      </c>
      <c r="BA17" s="285" t="s">
        <v>626</v>
      </c>
      <c r="BB17" s="285" t="s">
        <v>21</v>
      </c>
      <c r="BC17" s="285" t="s">
        <v>627</v>
      </c>
      <c r="BD17" s="285" t="s">
        <v>86</v>
      </c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Z18" s="285" t="s">
        <v>628</v>
      </c>
      <c r="BA18" s="285" t="s">
        <v>629</v>
      </c>
      <c r="BB18" s="285" t="s">
        <v>21</v>
      </c>
      <c r="BC18" s="285" t="s">
        <v>630</v>
      </c>
      <c r="BD18" s="285" t="s">
        <v>86</v>
      </c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Z19" s="285" t="s">
        <v>631</v>
      </c>
      <c r="BA19" s="285" t="s">
        <v>632</v>
      </c>
      <c r="BB19" s="285" t="s">
        <v>21</v>
      </c>
      <c r="BC19" s="285" t="s">
        <v>580</v>
      </c>
      <c r="BD19" s="285" t="s">
        <v>86</v>
      </c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Z20" s="285" t="s">
        <v>633</v>
      </c>
      <c r="BA20" s="285" t="s">
        <v>634</v>
      </c>
      <c r="BB20" s="285" t="s">
        <v>21</v>
      </c>
      <c r="BC20" s="285" t="s">
        <v>635</v>
      </c>
      <c r="BD20" s="285" t="s">
        <v>86</v>
      </c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Z21" s="285" t="s">
        <v>636</v>
      </c>
      <c r="BA21" s="285" t="s">
        <v>637</v>
      </c>
      <c r="BB21" s="285" t="s">
        <v>21</v>
      </c>
      <c r="BC21" s="285" t="s">
        <v>638</v>
      </c>
      <c r="BD21" s="285" t="s">
        <v>86</v>
      </c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Z22" s="285" t="s">
        <v>639</v>
      </c>
      <c r="BA22" s="285" t="s">
        <v>640</v>
      </c>
      <c r="BB22" s="285" t="s">
        <v>21</v>
      </c>
      <c r="BC22" s="285" t="s">
        <v>638</v>
      </c>
      <c r="BD22" s="285" t="s">
        <v>86</v>
      </c>
    </row>
    <row r="23" s="2" customFormat="1" ht="18" customHeight="1">
      <c r="A23" s="41"/>
      <c r="B23" s="47"/>
      <c r="C23" s="41"/>
      <c r="D23" s="41"/>
      <c r="E23" s="136" t="s">
        <v>28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Z23" s="285" t="s">
        <v>641</v>
      </c>
      <c r="BA23" s="285" t="s">
        <v>642</v>
      </c>
      <c r="BB23" s="285" t="s">
        <v>21</v>
      </c>
      <c r="BC23" s="285" t="s">
        <v>643</v>
      </c>
      <c r="BD23" s="285" t="s">
        <v>86</v>
      </c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Z24" s="285" t="s">
        <v>644</v>
      </c>
      <c r="BA24" s="285" t="s">
        <v>645</v>
      </c>
      <c r="BB24" s="285" t="s">
        <v>21</v>
      </c>
      <c r="BC24" s="285" t="s">
        <v>646</v>
      </c>
      <c r="BD24" s="285" t="s">
        <v>86</v>
      </c>
    </row>
    <row r="25" s="2" customFormat="1" ht="12" customHeight="1">
      <c r="A25" s="41"/>
      <c r="B25" s="47"/>
      <c r="C25" s="41"/>
      <c r="D25" s="146" t="s">
        <v>34</v>
      </c>
      <c r="E25" s="41"/>
      <c r="F25" s="41"/>
      <c r="G25" s="41"/>
      <c r="H25" s="41"/>
      <c r="I25" s="146" t="s">
        <v>27</v>
      </c>
      <c r="J25" s="136" t="s">
        <v>35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Z25" s="285" t="s">
        <v>647</v>
      </c>
      <c r="BA25" s="285" t="s">
        <v>648</v>
      </c>
      <c r="BB25" s="285" t="s">
        <v>21</v>
      </c>
      <c r="BC25" s="285" t="s">
        <v>649</v>
      </c>
      <c r="BD25" s="285" t="s">
        <v>86</v>
      </c>
    </row>
    <row r="26" s="2" customFormat="1" ht="18" customHeight="1">
      <c r="A26" s="41"/>
      <c r="B26" s="47"/>
      <c r="C26" s="41"/>
      <c r="D26" s="41"/>
      <c r="E26" s="136" t="s">
        <v>36</v>
      </c>
      <c r="F26" s="41"/>
      <c r="G26" s="41"/>
      <c r="H26" s="41"/>
      <c r="I26" s="146" t="s">
        <v>29</v>
      </c>
      <c r="J26" s="136" t="s">
        <v>21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Z26" s="285" t="s">
        <v>650</v>
      </c>
      <c r="BA26" s="285" t="s">
        <v>651</v>
      </c>
      <c r="BB26" s="285" t="s">
        <v>21</v>
      </c>
      <c r="BC26" s="285" t="s">
        <v>652</v>
      </c>
      <c r="BD26" s="285" t="s">
        <v>86</v>
      </c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Z27" s="285" t="s">
        <v>653</v>
      </c>
      <c r="BA27" s="285" t="s">
        <v>654</v>
      </c>
      <c r="BB27" s="285" t="s">
        <v>21</v>
      </c>
      <c r="BC27" s="285" t="s">
        <v>655</v>
      </c>
      <c r="BD27" s="285" t="s">
        <v>86</v>
      </c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Z28" s="285" t="s">
        <v>656</v>
      </c>
      <c r="BA28" s="285" t="s">
        <v>657</v>
      </c>
      <c r="BB28" s="285" t="s">
        <v>21</v>
      </c>
      <c r="BC28" s="285" t="s">
        <v>658</v>
      </c>
      <c r="BD28" s="285" t="s">
        <v>86</v>
      </c>
    </row>
    <row r="29" s="8" customFormat="1" ht="71.25" customHeight="1">
      <c r="A29" s="151"/>
      <c r="B29" s="152"/>
      <c r="C29" s="151"/>
      <c r="D29" s="151"/>
      <c r="E29" s="153" t="s">
        <v>38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Z29" s="286" t="s">
        <v>659</v>
      </c>
      <c r="BA29" s="286" t="s">
        <v>660</v>
      </c>
      <c r="BB29" s="286" t="s">
        <v>21</v>
      </c>
      <c r="BC29" s="286" t="s">
        <v>661</v>
      </c>
      <c r="BD29" s="286" t="s">
        <v>86</v>
      </c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Z30" s="285" t="s">
        <v>662</v>
      </c>
      <c r="BA30" s="285" t="s">
        <v>663</v>
      </c>
      <c r="BB30" s="285" t="s">
        <v>21</v>
      </c>
      <c r="BC30" s="285" t="s">
        <v>664</v>
      </c>
      <c r="BD30" s="285" t="s">
        <v>86</v>
      </c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Z31" s="285" t="s">
        <v>665</v>
      </c>
      <c r="BA31" s="285" t="s">
        <v>666</v>
      </c>
      <c r="BB31" s="285" t="s">
        <v>21</v>
      </c>
      <c r="BC31" s="285" t="s">
        <v>667</v>
      </c>
      <c r="BD31" s="285" t="s">
        <v>86</v>
      </c>
    </row>
    <row r="32" s="2" customFormat="1" ht="25.44" customHeight="1">
      <c r="A32" s="41"/>
      <c r="B32" s="47"/>
      <c r="C32" s="41"/>
      <c r="D32" s="156" t="s">
        <v>39</v>
      </c>
      <c r="E32" s="41"/>
      <c r="F32" s="41"/>
      <c r="G32" s="41"/>
      <c r="H32" s="41"/>
      <c r="I32" s="41"/>
      <c r="J32" s="157">
        <f>ROUND(J108,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41</v>
      </c>
      <c r="G34" s="41"/>
      <c r="H34" s="41"/>
      <c r="I34" s="158" t="s">
        <v>40</v>
      </c>
      <c r="J34" s="158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43</v>
      </c>
      <c r="E35" s="146" t="s">
        <v>44</v>
      </c>
      <c r="F35" s="160">
        <f>ROUND((SUM(BE108:BE2176)),  2)</f>
        <v>0</v>
      </c>
      <c r="G35" s="41"/>
      <c r="H35" s="41"/>
      <c r="I35" s="161">
        <v>0.20999999999999999</v>
      </c>
      <c r="J35" s="160">
        <f>ROUND(((SUM(BE108:BE2176))*I35),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0">
        <f>ROUND((SUM(BF108:BF2176)),  2)</f>
        <v>0</v>
      </c>
      <c r="G36" s="41"/>
      <c r="H36" s="41"/>
      <c r="I36" s="161">
        <v>0.14999999999999999</v>
      </c>
      <c r="J36" s="160">
        <f>ROUND(((SUM(BF108:BF2176))*I36),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ROUND((SUM(BG108:BG2176)),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0">
        <f>ROUND((SUM(BH108:BH2176)),  2)</f>
        <v>0</v>
      </c>
      <c r="G38" s="41"/>
      <c r="H38" s="41"/>
      <c r="I38" s="161">
        <v>0.14999999999999999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0">
        <f>ROUND((SUM(BI108:BI2176)),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49</v>
      </c>
      <c r="E41" s="164"/>
      <c r="F41" s="164"/>
      <c r="G41" s="165" t="s">
        <v>50</v>
      </c>
      <c r="H41" s="166" t="s">
        <v>51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211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Kolovraty - dostupné bydlení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207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599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209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SO-04.01 - Architektonicko stavební řešení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Kolovraty</v>
      </c>
      <c r="G56" s="43"/>
      <c r="H56" s="43"/>
      <c r="I56" s="35" t="s">
        <v>24</v>
      </c>
      <c r="J56" s="75" t="str">
        <f>IF(J14="","",J14)</f>
        <v>28. 6. 2021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26</v>
      </c>
      <c r="D58" s="43"/>
      <c r="E58" s="43"/>
      <c r="F58" s="30" t="str">
        <f>E17</f>
        <v>atelier HETA s.r.o.</v>
      </c>
      <c r="G58" s="43"/>
      <c r="H58" s="43"/>
      <c r="I58" s="35" t="s">
        <v>32</v>
      </c>
      <c r="J58" s="39" t="str">
        <f>E23</f>
        <v>atelier HETA s.r.o.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Toman Martin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212</v>
      </c>
      <c r="D61" s="175"/>
      <c r="E61" s="175"/>
      <c r="F61" s="175"/>
      <c r="G61" s="175"/>
      <c r="H61" s="175"/>
      <c r="I61" s="175"/>
      <c r="J61" s="176" t="s">
        <v>213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71</v>
      </c>
      <c r="D63" s="43"/>
      <c r="E63" s="43"/>
      <c r="F63" s="43"/>
      <c r="G63" s="43"/>
      <c r="H63" s="43"/>
      <c r="I63" s="43"/>
      <c r="J63" s="105">
        <f>J108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214</v>
      </c>
    </row>
    <row r="64" s="9" customFormat="1" ht="24.96" customHeight="1">
      <c r="A64" s="9"/>
      <c r="B64" s="178"/>
      <c r="C64" s="179"/>
      <c r="D64" s="180" t="s">
        <v>215</v>
      </c>
      <c r="E64" s="181"/>
      <c r="F64" s="181"/>
      <c r="G64" s="181"/>
      <c r="H64" s="181"/>
      <c r="I64" s="181"/>
      <c r="J64" s="182">
        <f>J109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668</v>
      </c>
      <c r="E65" s="186"/>
      <c r="F65" s="186"/>
      <c r="G65" s="186"/>
      <c r="H65" s="186"/>
      <c r="I65" s="186"/>
      <c r="J65" s="187">
        <f>J110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541</v>
      </c>
      <c r="E66" s="186"/>
      <c r="F66" s="186"/>
      <c r="G66" s="186"/>
      <c r="H66" s="186"/>
      <c r="I66" s="186"/>
      <c r="J66" s="187">
        <f>J128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321</v>
      </c>
      <c r="E67" s="186"/>
      <c r="F67" s="186"/>
      <c r="G67" s="186"/>
      <c r="H67" s="186"/>
      <c r="I67" s="186"/>
      <c r="J67" s="187">
        <f>J294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542</v>
      </c>
      <c r="E68" s="186"/>
      <c r="F68" s="186"/>
      <c r="G68" s="186"/>
      <c r="H68" s="186"/>
      <c r="I68" s="186"/>
      <c r="J68" s="187">
        <f>J314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669</v>
      </c>
      <c r="E69" s="186"/>
      <c r="F69" s="186"/>
      <c r="G69" s="186"/>
      <c r="H69" s="186"/>
      <c r="I69" s="186"/>
      <c r="J69" s="187">
        <f>J944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217</v>
      </c>
      <c r="E70" s="186"/>
      <c r="F70" s="186"/>
      <c r="G70" s="186"/>
      <c r="H70" s="186"/>
      <c r="I70" s="186"/>
      <c r="J70" s="187">
        <f>J1044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78"/>
      <c r="C71" s="179"/>
      <c r="D71" s="180" t="s">
        <v>323</v>
      </c>
      <c r="E71" s="181"/>
      <c r="F71" s="181"/>
      <c r="G71" s="181"/>
      <c r="H71" s="181"/>
      <c r="I71" s="181"/>
      <c r="J71" s="182">
        <f>J1053</f>
        <v>0</v>
      </c>
      <c r="K71" s="179"/>
      <c r="L71" s="183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4"/>
      <c r="C72" s="128"/>
      <c r="D72" s="185" t="s">
        <v>670</v>
      </c>
      <c r="E72" s="186"/>
      <c r="F72" s="186"/>
      <c r="G72" s="186"/>
      <c r="H72" s="186"/>
      <c r="I72" s="186"/>
      <c r="J72" s="187">
        <f>J1054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671</v>
      </c>
      <c r="E73" s="186"/>
      <c r="F73" s="186"/>
      <c r="G73" s="186"/>
      <c r="H73" s="186"/>
      <c r="I73" s="186"/>
      <c r="J73" s="187">
        <f>J1152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8"/>
      <c r="D74" s="185" t="s">
        <v>543</v>
      </c>
      <c r="E74" s="186"/>
      <c r="F74" s="186"/>
      <c r="G74" s="186"/>
      <c r="H74" s="186"/>
      <c r="I74" s="186"/>
      <c r="J74" s="187">
        <f>J1192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672</v>
      </c>
      <c r="E75" s="186"/>
      <c r="F75" s="186"/>
      <c r="G75" s="186"/>
      <c r="H75" s="186"/>
      <c r="I75" s="186"/>
      <c r="J75" s="187">
        <f>J1360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673</v>
      </c>
      <c r="E76" s="186"/>
      <c r="F76" s="186"/>
      <c r="G76" s="186"/>
      <c r="H76" s="186"/>
      <c r="I76" s="186"/>
      <c r="J76" s="187">
        <f>J1369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674</v>
      </c>
      <c r="E77" s="186"/>
      <c r="F77" s="186"/>
      <c r="G77" s="186"/>
      <c r="H77" s="186"/>
      <c r="I77" s="186"/>
      <c r="J77" s="187">
        <f>J1377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675</v>
      </c>
      <c r="E78" s="186"/>
      <c r="F78" s="186"/>
      <c r="G78" s="186"/>
      <c r="H78" s="186"/>
      <c r="I78" s="186"/>
      <c r="J78" s="187">
        <f>J1443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8"/>
      <c r="D79" s="185" t="s">
        <v>676</v>
      </c>
      <c r="E79" s="186"/>
      <c r="F79" s="186"/>
      <c r="G79" s="186"/>
      <c r="H79" s="186"/>
      <c r="I79" s="186"/>
      <c r="J79" s="187">
        <f>J1496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4"/>
      <c r="C80" s="128"/>
      <c r="D80" s="185" t="s">
        <v>677</v>
      </c>
      <c r="E80" s="186"/>
      <c r="F80" s="186"/>
      <c r="G80" s="186"/>
      <c r="H80" s="186"/>
      <c r="I80" s="186"/>
      <c r="J80" s="187">
        <f>J1666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678</v>
      </c>
      <c r="E81" s="186"/>
      <c r="F81" s="186"/>
      <c r="G81" s="186"/>
      <c r="H81" s="186"/>
      <c r="I81" s="186"/>
      <c r="J81" s="187">
        <f>J1829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679</v>
      </c>
      <c r="E82" s="186"/>
      <c r="F82" s="186"/>
      <c r="G82" s="186"/>
      <c r="H82" s="186"/>
      <c r="I82" s="186"/>
      <c r="J82" s="187">
        <f>J1871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4"/>
      <c r="C83" s="128"/>
      <c r="D83" s="185" t="s">
        <v>680</v>
      </c>
      <c r="E83" s="186"/>
      <c r="F83" s="186"/>
      <c r="G83" s="186"/>
      <c r="H83" s="186"/>
      <c r="I83" s="186"/>
      <c r="J83" s="187">
        <f>J1905</f>
        <v>0</v>
      </c>
      <c r="K83" s="128"/>
      <c r="L83" s="188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4"/>
      <c r="C84" s="128"/>
      <c r="D84" s="185" t="s">
        <v>544</v>
      </c>
      <c r="E84" s="186"/>
      <c r="F84" s="186"/>
      <c r="G84" s="186"/>
      <c r="H84" s="186"/>
      <c r="I84" s="186"/>
      <c r="J84" s="187">
        <f>J1974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4"/>
      <c r="C85" s="128"/>
      <c r="D85" s="185" t="s">
        <v>681</v>
      </c>
      <c r="E85" s="186"/>
      <c r="F85" s="186"/>
      <c r="G85" s="186"/>
      <c r="H85" s="186"/>
      <c r="I85" s="186"/>
      <c r="J85" s="187">
        <f>J2033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4"/>
      <c r="C86" s="128"/>
      <c r="D86" s="185" t="s">
        <v>682</v>
      </c>
      <c r="E86" s="186"/>
      <c r="F86" s="186"/>
      <c r="G86" s="186"/>
      <c r="H86" s="186"/>
      <c r="I86" s="186"/>
      <c r="J86" s="187">
        <f>J2147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2" customFormat="1" ht="21.84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62"/>
      <c r="C88" s="63"/>
      <c r="D88" s="63"/>
      <c r="E88" s="63"/>
      <c r="F88" s="63"/>
      <c r="G88" s="63"/>
      <c r="H88" s="63"/>
      <c r="I88" s="63"/>
      <c r="J88" s="63"/>
      <c r="K88" s="6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92" s="2" customFormat="1" ht="6.96" customHeight="1">
      <c r="A92" s="41"/>
      <c r="B92" s="64"/>
      <c r="C92" s="65"/>
      <c r="D92" s="65"/>
      <c r="E92" s="65"/>
      <c r="F92" s="65"/>
      <c r="G92" s="65"/>
      <c r="H92" s="65"/>
      <c r="I92" s="65"/>
      <c r="J92" s="65"/>
      <c r="K92" s="65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4.96" customHeight="1">
      <c r="A93" s="41"/>
      <c r="B93" s="42"/>
      <c r="C93" s="26" t="s">
        <v>218</v>
      </c>
      <c r="D93" s="43"/>
      <c r="E93" s="43"/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6.96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2" customHeight="1">
      <c r="A95" s="41"/>
      <c r="B95" s="42"/>
      <c r="C95" s="35" t="s">
        <v>16</v>
      </c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6.5" customHeight="1">
      <c r="A96" s="41"/>
      <c r="B96" s="42"/>
      <c r="C96" s="43"/>
      <c r="D96" s="43"/>
      <c r="E96" s="173" t="str">
        <f>E7</f>
        <v>Kolovraty - dostupné bydlení</v>
      </c>
      <c r="F96" s="35"/>
      <c r="G96" s="35"/>
      <c r="H96" s="35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1" customFormat="1" ht="12" customHeight="1">
      <c r="B97" s="24"/>
      <c r="C97" s="35" t="s">
        <v>207</v>
      </c>
      <c r="D97" s="25"/>
      <c r="E97" s="25"/>
      <c r="F97" s="25"/>
      <c r="G97" s="25"/>
      <c r="H97" s="25"/>
      <c r="I97" s="25"/>
      <c r="J97" s="25"/>
      <c r="K97" s="25"/>
      <c r="L97" s="23"/>
    </row>
    <row r="98" s="2" customFormat="1" ht="16.5" customHeight="1">
      <c r="A98" s="41"/>
      <c r="B98" s="42"/>
      <c r="C98" s="43"/>
      <c r="D98" s="43"/>
      <c r="E98" s="173" t="s">
        <v>599</v>
      </c>
      <c r="F98" s="43"/>
      <c r="G98" s="43"/>
      <c r="H98" s="43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2" customHeight="1">
      <c r="A99" s="41"/>
      <c r="B99" s="42"/>
      <c r="C99" s="35" t="s">
        <v>209</v>
      </c>
      <c r="D99" s="43"/>
      <c r="E99" s="43"/>
      <c r="F99" s="43"/>
      <c r="G99" s="43"/>
      <c r="H99" s="43"/>
      <c r="I99" s="43"/>
      <c r="J99" s="43"/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6.5" customHeight="1">
      <c r="A100" s="41"/>
      <c r="B100" s="42"/>
      <c r="C100" s="43"/>
      <c r="D100" s="43"/>
      <c r="E100" s="72" t="str">
        <f>E11</f>
        <v>SO-04.01 - Architektonicko stavební řešení</v>
      </c>
      <c r="F100" s="43"/>
      <c r="G100" s="43"/>
      <c r="H100" s="43"/>
      <c r="I100" s="43"/>
      <c r="J100" s="43"/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6.96" customHeight="1">
      <c r="A101" s="41"/>
      <c r="B101" s="42"/>
      <c r="C101" s="43"/>
      <c r="D101" s="43"/>
      <c r="E101" s="43"/>
      <c r="F101" s="43"/>
      <c r="G101" s="43"/>
      <c r="H101" s="43"/>
      <c r="I101" s="43"/>
      <c r="J101" s="43"/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2" customHeight="1">
      <c r="A102" s="41"/>
      <c r="B102" s="42"/>
      <c r="C102" s="35" t="s">
        <v>22</v>
      </c>
      <c r="D102" s="43"/>
      <c r="E102" s="43"/>
      <c r="F102" s="30" t="str">
        <f>F14</f>
        <v>Kolovraty</v>
      </c>
      <c r="G102" s="43"/>
      <c r="H102" s="43"/>
      <c r="I102" s="35" t="s">
        <v>24</v>
      </c>
      <c r="J102" s="75" t="str">
        <f>IF(J14="","",J14)</f>
        <v>28. 6. 2021</v>
      </c>
      <c r="K102" s="43"/>
      <c r="L102" s="14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2" customFormat="1" ht="6.96" customHeight="1">
      <c r="A103" s="41"/>
      <c r="B103" s="42"/>
      <c r="C103" s="43"/>
      <c r="D103" s="43"/>
      <c r="E103" s="43"/>
      <c r="F103" s="43"/>
      <c r="G103" s="43"/>
      <c r="H103" s="43"/>
      <c r="I103" s="43"/>
      <c r="J103" s="43"/>
      <c r="K103" s="43"/>
      <c r="L103" s="148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  <row r="104" s="2" customFormat="1" ht="15.15" customHeight="1">
      <c r="A104" s="41"/>
      <c r="B104" s="42"/>
      <c r="C104" s="35" t="s">
        <v>26</v>
      </c>
      <c r="D104" s="43"/>
      <c r="E104" s="43"/>
      <c r="F104" s="30" t="str">
        <f>E17</f>
        <v>atelier HETA s.r.o.</v>
      </c>
      <c r="G104" s="43"/>
      <c r="H104" s="43"/>
      <c r="I104" s="35" t="s">
        <v>32</v>
      </c>
      <c r="J104" s="39" t="str">
        <f>E23</f>
        <v>atelier HETA s.r.o.</v>
      </c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2" customFormat="1" ht="15.15" customHeight="1">
      <c r="A105" s="41"/>
      <c r="B105" s="42"/>
      <c r="C105" s="35" t="s">
        <v>30</v>
      </c>
      <c r="D105" s="43"/>
      <c r="E105" s="43"/>
      <c r="F105" s="30" t="str">
        <f>IF(E20="","",E20)</f>
        <v>Vyplň údaj</v>
      </c>
      <c r="G105" s="43"/>
      <c r="H105" s="43"/>
      <c r="I105" s="35" t="s">
        <v>34</v>
      </c>
      <c r="J105" s="39" t="str">
        <f>E26</f>
        <v>Toman Martin</v>
      </c>
      <c r="K105" s="43"/>
      <c r="L105" s="148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  <row r="106" s="2" customFormat="1" ht="10.32" customHeight="1">
      <c r="A106" s="41"/>
      <c r="B106" s="42"/>
      <c r="C106" s="43"/>
      <c r="D106" s="43"/>
      <c r="E106" s="43"/>
      <c r="F106" s="43"/>
      <c r="G106" s="43"/>
      <c r="H106" s="43"/>
      <c r="I106" s="43"/>
      <c r="J106" s="43"/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11" customFormat="1" ht="29.28" customHeight="1">
      <c r="A107" s="189"/>
      <c r="B107" s="190"/>
      <c r="C107" s="191" t="s">
        <v>219</v>
      </c>
      <c r="D107" s="192" t="s">
        <v>58</v>
      </c>
      <c r="E107" s="192" t="s">
        <v>54</v>
      </c>
      <c r="F107" s="192" t="s">
        <v>55</v>
      </c>
      <c r="G107" s="192" t="s">
        <v>220</v>
      </c>
      <c r="H107" s="192" t="s">
        <v>221</v>
      </c>
      <c r="I107" s="192" t="s">
        <v>222</v>
      </c>
      <c r="J107" s="192" t="s">
        <v>213</v>
      </c>
      <c r="K107" s="193" t="s">
        <v>223</v>
      </c>
      <c r="L107" s="194"/>
      <c r="M107" s="95" t="s">
        <v>21</v>
      </c>
      <c r="N107" s="96" t="s">
        <v>43</v>
      </c>
      <c r="O107" s="96" t="s">
        <v>224</v>
      </c>
      <c r="P107" s="96" t="s">
        <v>225</v>
      </c>
      <c r="Q107" s="96" t="s">
        <v>226</v>
      </c>
      <c r="R107" s="96" t="s">
        <v>227</v>
      </c>
      <c r="S107" s="96" t="s">
        <v>228</v>
      </c>
      <c r="T107" s="97" t="s">
        <v>229</v>
      </c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</row>
    <row r="108" s="2" customFormat="1" ht="22.8" customHeight="1">
      <c r="A108" s="41"/>
      <c r="B108" s="42"/>
      <c r="C108" s="102" t="s">
        <v>230</v>
      </c>
      <c r="D108" s="43"/>
      <c r="E108" s="43"/>
      <c r="F108" s="43"/>
      <c r="G108" s="43"/>
      <c r="H108" s="43"/>
      <c r="I108" s="43"/>
      <c r="J108" s="195">
        <f>BK108</f>
        <v>0</v>
      </c>
      <c r="K108" s="43"/>
      <c r="L108" s="47"/>
      <c r="M108" s="98"/>
      <c r="N108" s="196"/>
      <c r="O108" s="99"/>
      <c r="P108" s="197">
        <f>P109+P1053</f>
        <v>0</v>
      </c>
      <c r="Q108" s="99"/>
      <c r="R108" s="197">
        <f>R109+R1053</f>
        <v>2918.1110323400003</v>
      </c>
      <c r="S108" s="99"/>
      <c r="T108" s="198">
        <f>T109+T1053</f>
        <v>0.97716168000000003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72</v>
      </c>
      <c r="AU108" s="20" t="s">
        <v>214</v>
      </c>
      <c r="BK108" s="199">
        <f>BK109+BK1053</f>
        <v>0</v>
      </c>
    </row>
    <row r="109" s="12" customFormat="1" ht="25.92" customHeight="1">
      <c r="A109" s="12"/>
      <c r="B109" s="200"/>
      <c r="C109" s="201"/>
      <c r="D109" s="202" t="s">
        <v>72</v>
      </c>
      <c r="E109" s="203" t="s">
        <v>231</v>
      </c>
      <c r="F109" s="203" t="s">
        <v>232</v>
      </c>
      <c r="G109" s="201"/>
      <c r="H109" s="201"/>
      <c r="I109" s="204"/>
      <c r="J109" s="205">
        <f>BK109</f>
        <v>0</v>
      </c>
      <c r="K109" s="201"/>
      <c r="L109" s="206"/>
      <c r="M109" s="207"/>
      <c r="N109" s="208"/>
      <c r="O109" s="208"/>
      <c r="P109" s="209">
        <f>P110+P128+P294+P314+P944+P1044</f>
        <v>0</v>
      </c>
      <c r="Q109" s="208"/>
      <c r="R109" s="209">
        <f>R110+R128+R294+R314+R944+R1044</f>
        <v>2543.2351092600002</v>
      </c>
      <c r="S109" s="208"/>
      <c r="T109" s="210">
        <f>T110+T128+T294+T314+T944+T1044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11" t="s">
        <v>80</v>
      </c>
      <c r="AT109" s="212" t="s">
        <v>72</v>
      </c>
      <c r="AU109" s="212" t="s">
        <v>73</v>
      </c>
      <c r="AY109" s="211" t="s">
        <v>233</v>
      </c>
      <c r="BK109" s="213">
        <f>BK110+BK128+BK294+BK314+BK944+BK1044</f>
        <v>0</v>
      </c>
    </row>
    <row r="110" s="12" customFormat="1" ht="22.8" customHeight="1">
      <c r="A110" s="12"/>
      <c r="B110" s="200"/>
      <c r="C110" s="201"/>
      <c r="D110" s="202" t="s">
        <v>72</v>
      </c>
      <c r="E110" s="214" t="s">
        <v>86</v>
      </c>
      <c r="F110" s="214" t="s">
        <v>683</v>
      </c>
      <c r="G110" s="201"/>
      <c r="H110" s="201"/>
      <c r="I110" s="204"/>
      <c r="J110" s="215">
        <f>BK110</f>
        <v>0</v>
      </c>
      <c r="K110" s="201"/>
      <c r="L110" s="206"/>
      <c r="M110" s="207"/>
      <c r="N110" s="208"/>
      <c r="O110" s="208"/>
      <c r="P110" s="209">
        <f>SUM(P111:P127)</f>
        <v>0</v>
      </c>
      <c r="Q110" s="208"/>
      <c r="R110" s="209">
        <f>SUM(R111:R127)</f>
        <v>262.8096855</v>
      </c>
      <c r="S110" s="208"/>
      <c r="T110" s="210">
        <f>SUM(T111:T127)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11" t="s">
        <v>80</v>
      </c>
      <c r="AT110" s="212" t="s">
        <v>72</v>
      </c>
      <c r="AU110" s="212" t="s">
        <v>80</v>
      </c>
      <c r="AY110" s="211" t="s">
        <v>233</v>
      </c>
      <c r="BK110" s="213">
        <f>SUM(BK111:BK127)</f>
        <v>0</v>
      </c>
    </row>
    <row r="111" s="2" customFormat="1" ht="24.15" customHeight="1">
      <c r="A111" s="41"/>
      <c r="B111" s="42"/>
      <c r="C111" s="216" t="s">
        <v>80</v>
      </c>
      <c r="D111" s="216" t="s">
        <v>235</v>
      </c>
      <c r="E111" s="217" t="s">
        <v>684</v>
      </c>
      <c r="F111" s="218" t="s">
        <v>685</v>
      </c>
      <c r="G111" s="219" t="s">
        <v>332</v>
      </c>
      <c r="H111" s="220">
        <v>556.29999999999995</v>
      </c>
      <c r="I111" s="221"/>
      <c r="J111" s="222">
        <f>ROUND(I111*H111,2)</f>
        <v>0</v>
      </c>
      <c r="K111" s="218" t="s">
        <v>239</v>
      </c>
      <c r="L111" s="47"/>
      <c r="M111" s="223" t="s">
        <v>21</v>
      </c>
      <c r="N111" s="224" t="s">
        <v>45</v>
      </c>
      <c r="O111" s="87"/>
      <c r="P111" s="225">
        <f>O111*H111</f>
        <v>0</v>
      </c>
      <c r="Q111" s="225">
        <v>0.00048999999999999998</v>
      </c>
      <c r="R111" s="225">
        <f>Q111*H111</f>
        <v>0.27258699999999997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240</v>
      </c>
      <c r="AT111" s="227" t="s">
        <v>235</v>
      </c>
      <c r="AU111" s="227" t="s">
        <v>86</v>
      </c>
      <c r="AY111" s="20" t="s">
        <v>233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86</v>
      </c>
      <c r="BK111" s="228">
        <f>ROUND(I111*H111,2)</f>
        <v>0</v>
      </c>
      <c r="BL111" s="20" t="s">
        <v>240</v>
      </c>
      <c r="BM111" s="227" t="s">
        <v>686</v>
      </c>
    </row>
    <row r="112" s="2" customFormat="1">
      <c r="A112" s="41"/>
      <c r="B112" s="42"/>
      <c r="C112" s="43"/>
      <c r="D112" s="229" t="s">
        <v>242</v>
      </c>
      <c r="E112" s="43"/>
      <c r="F112" s="230" t="s">
        <v>687</v>
      </c>
      <c r="G112" s="43"/>
      <c r="H112" s="43"/>
      <c r="I112" s="231"/>
      <c r="J112" s="43"/>
      <c r="K112" s="43"/>
      <c r="L112" s="47"/>
      <c r="M112" s="232"/>
      <c r="N112" s="233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242</v>
      </c>
      <c r="AU112" s="20" t="s">
        <v>86</v>
      </c>
    </row>
    <row r="113" s="13" customFormat="1">
      <c r="A113" s="13"/>
      <c r="B113" s="234"/>
      <c r="C113" s="235"/>
      <c r="D113" s="236" t="s">
        <v>244</v>
      </c>
      <c r="E113" s="237" t="s">
        <v>21</v>
      </c>
      <c r="F113" s="238" t="s">
        <v>688</v>
      </c>
      <c r="G113" s="235"/>
      <c r="H113" s="237" t="s">
        <v>21</v>
      </c>
      <c r="I113" s="239"/>
      <c r="J113" s="235"/>
      <c r="K113" s="235"/>
      <c r="L113" s="240"/>
      <c r="M113" s="241"/>
      <c r="N113" s="242"/>
      <c r="O113" s="242"/>
      <c r="P113" s="242"/>
      <c r="Q113" s="242"/>
      <c r="R113" s="242"/>
      <c r="S113" s="242"/>
      <c r="T113" s="24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4" t="s">
        <v>244</v>
      </c>
      <c r="AU113" s="244" t="s">
        <v>86</v>
      </c>
      <c r="AV113" s="13" t="s">
        <v>80</v>
      </c>
      <c r="AW113" s="13" t="s">
        <v>33</v>
      </c>
      <c r="AX113" s="13" t="s">
        <v>73</v>
      </c>
      <c r="AY113" s="244" t="s">
        <v>233</v>
      </c>
    </row>
    <row r="114" s="14" customFormat="1">
      <c r="A114" s="14"/>
      <c r="B114" s="245"/>
      <c r="C114" s="246"/>
      <c r="D114" s="236" t="s">
        <v>244</v>
      </c>
      <c r="E114" s="247" t="s">
        <v>21</v>
      </c>
      <c r="F114" s="248" t="s">
        <v>689</v>
      </c>
      <c r="G114" s="246"/>
      <c r="H114" s="249">
        <v>556.29999999999995</v>
      </c>
      <c r="I114" s="250"/>
      <c r="J114" s="246"/>
      <c r="K114" s="246"/>
      <c r="L114" s="251"/>
      <c r="M114" s="252"/>
      <c r="N114" s="253"/>
      <c r="O114" s="253"/>
      <c r="P114" s="253"/>
      <c r="Q114" s="253"/>
      <c r="R114" s="253"/>
      <c r="S114" s="253"/>
      <c r="T114" s="25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5" t="s">
        <v>244</v>
      </c>
      <c r="AU114" s="255" t="s">
        <v>86</v>
      </c>
      <c r="AV114" s="14" t="s">
        <v>86</v>
      </c>
      <c r="AW114" s="14" t="s">
        <v>33</v>
      </c>
      <c r="AX114" s="14" t="s">
        <v>73</v>
      </c>
      <c r="AY114" s="255" t="s">
        <v>233</v>
      </c>
    </row>
    <row r="115" s="15" customFormat="1">
      <c r="A115" s="15"/>
      <c r="B115" s="256"/>
      <c r="C115" s="257"/>
      <c r="D115" s="236" t="s">
        <v>244</v>
      </c>
      <c r="E115" s="258" t="s">
        <v>21</v>
      </c>
      <c r="F115" s="259" t="s">
        <v>247</v>
      </c>
      <c r="G115" s="257"/>
      <c r="H115" s="260">
        <v>556.29999999999995</v>
      </c>
      <c r="I115" s="261"/>
      <c r="J115" s="257"/>
      <c r="K115" s="257"/>
      <c r="L115" s="262"/>
      <c r="M115" s="263"/>
      <c r="N115" s="264"/>
      <c r="O115" s="264"/>
      <c r="P115" s="264"/>
      <c r="Q115" s="264"/>
      <c r="R115" s="264"/>
      <c r="S115" s="264"/>
      <c r="T115" s="26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T115" s="266" t="s">
        <v>244</v>
      </c>
      <c r="AU115" s="266" t="s">
        <v>86</v>
      </c>
      <c r="AV115" s="15" t="s">
        <v>240</v>
      </c>
      <c r="AW115" s="15" t="s">
        <v>33</v>
      </c>
      <c r="AX115" s="15" t="s">
        <v>80</v>
      </c>
      <c r="AY115" s="266" t="s">
        <v>233</v>
      </c>
    </row>
    <row r="116" s="2" customFormat="1" ht="37.8" customHeight="1">
      <c r="A116" s="41"/>
      <c r="B116" s="42"/>
      <c r="C116" s="216" t="s">
        <v>86</v>
      </c>
      <c r="D116" s="216" t="s">
        <v>235</v>
      </c>
      <c r="E116" s="217" t="s">
        <v>690</v>
      </c>
      <c r="F116" s="218" t="s">
        <v>691</v>
      </c>
      <c r="G116" s="219" t="s">
        <v>238</v>
      </c>
      <c r="H116" s="220">
        <v>556.29999999999995</v>
      </c>
      <c r="I116" s="221"/>
      <c r="J116" s="222">
        <f>ROUND(I116*H116,2)</f>
        <v>0</v>
      </c>
      <c r="K116" s="218" t="s">
        <v>239</v>
      </c>
      <c r="L116" s="47"/>
      <c r="M116" s="223" t="s">
        <v>21</v>
      </c>
      <c r="N116" s="224" t="s">
        <v>45</v>
      </c>
      <c r="O116" s="87"/>
      <c r="P116" s="225">
        <f>O116*H116</f>
        <v>0</v>
      </c>
      <c r="Q116" s="225">
        <v>0.00010000000000000001</v>
      </c>
      <c r="R116" s="225">
        <f>Q116*H116</f>
        <v>0.055629999999999999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240</v>
      </c>
      <c r="AT116" s="227" t="s">
        <v>235</v>
      </c>
      <c r="AU116" s="227" t="s">
        <v>86</v>
      </c>
      <c r="AY116" s="20" t="s">
        <v>233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86</v>
      </c>
      <c r="BK116" s="228">
        <f>ROUND(I116*H116,2)</f>
        <v>0</v>
      </c>
      <c r="BL116" s="20" t="s">
        <v>240</v>
      </c>
      <c r="BM116" s="227" t="s">
        <v>692</v>
      </c>
    </row>
    <row r="117" s="2" customFormat="1">
      <c r="A117" s="41"/>
      <c r="B117" s="42"/>
      <c r="C117" s="43"/>
      <c r="D117" s="229" t="s">
        <v>242</v>
      </c>
      <c r="E117" s="43"/>
      <c r="F117" s="230" t="s">
        <v>693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242</v>
      </c>
      <c r="AU117" s="20" t="s">
        <v>86</v>
      </c>
    </row>
    <row r="118" s="13" customFormat="1">
      <c r="A118" s="13"/>
      <c r="B118" s="234"/>
      <c r="C118" s="235"/>
      <c r="D118" s="236" t="s">
        <v>244</v>
      </c>
      <c r="E118" s="237" t="s">
        <v>21</v>
      </c>
      <c r="F118" s="238" t="s">
        <v>694</v>
      </c>
      <c r="G118" s="235"/>
      <c r="H118" s="237" t="s">
        <v>21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244</v>
      </c>
      <c r="AU118" s="244" t="s">
        <v>86</v>
      </c>
      <c r="AV118" s="13" t="s">
        <v>80</v>
      </c>
      <c r="AW118" s="13" t="s">
        <v>33</v>
      </c>
      <c r="AX118" s="13" t="s">
        <v>73</v>
      </c>
      <c r="AY118" s="244" t="s">
        <v>233</v>
      </c>
    </row>
    <row r="119" s="14" customFormat="1">
      <c r="A119" s="14"/>
      <c r="B119" s="245"/>
      <c r="C119" s="246"/>
      <c r="D119" s="236" t="s">
        <v>244</v>
      </c>
      <c r="E119" s="247" t="s">
        <v>21</v>
      </c>
      <c r="F119" s="248" t="s">
        <v>695</v>
      </c>
      <c r="G119" s="246"/>
      <c r="H119" s="249">
        <v>556.29999999999995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244</v>
      </c>
      <c r="AU119" s="255" t="s">
        <v>86</v>
      </c>
      <c r="AV119" s="14" t="s">
        <v>86</v>
      </c>
      <c r="AW119" s="14" t="s">
        <v>33</v>
      </c>
      <c r="AX119" s="14" t="s">
        <v>73</v>
      </c>
      <c r="AY119" s="255" t="s">
        <v>233</v>
      </c>
    </row>
    <row r="120" s="15" customFormat="1">
      <c r="A120" s="15"/>
      <c r="B120" s="256"/>
      <c r="C120" s="257"/>
      <c r="D120" s="236" t="s">
        <v>244</v>
      </c>
      <c r="E120" s="258" t="s">
        <v>21</v>
      </c>
      <c r="F120" s="259" t="s">
        <v>247</v>
      </c>
      <c r="G120" s="257"/>
      <c r="H120" s="260">
        <v>556.29999999999995</v>
      </c>
      <c r="I120" s="261"/>
      <c r="J120" s="257"/>
      <c r="K120" s="257"/>
      <c r="L120" s="262"/>
      <c r="M120" s="263"/>
      <c r="N120" s="264"/>
      <c r="O120" s="264"/>
      <c r="P120" s="264"/>
      <c r="Q120" s="264"/>
      <c r="R120" s="264"/>
      <c r="S120" s="264"/>
      <c r="T120" s="26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6" t="s">
        <v>244</v>
      </c>
      <c r="AU120" s="266" t="s">
        <v>86</v>
      </c>
      <c r="AV120" s="15" t="s">
        <v>240</v>
      </c>
      <c r="AW120" s="15" t="s">
        <v>33</v>
      </c>
      <c r="AX120" s="15" t="s">
        <v>80</v>
      </c>
      <c r="AY120" s="266" t="s">
        <v>233</v>
      </c>
    </row>
    <row r="121" s="2" customFormat="1" ht="24.15" customHeight="1">
      <c r="A121" s="41"/>
      <c r="B121" s="42"/>
      <c r="C121" s="267" t="s">
        <v>117</v>
      </c>
      <c r="D121" s="267" t="s">
        <v>297</v>
      </c>
      <c r="E121" s="268" t="s">
        <v>696</v>
      </c>
      <c r="F121" s="269" t="s">
        <v>697</v>
      </c>
      <c r="G121" s="270" t="s">
        <v>238</v>
      </c>
      <c r="H121" s="271">
        <v>658.93700000000001</v>
      </c>
      <c r="I121" s="272"/>
      <c r="J121" s="273">
        <f>ROUND(I121*H121,2)</f>
        <v>0</v>
      </c>
      <c r="K121" s="269" t="s">
        <v>239</v>
      </c>
      <c r="L121" s="274"/>
      <c r="M121" s="275" t="s">
        <v>21</v>
      </c>
      <c r="N121" s="276" t="s">
        <v>45</v>
      </c>
      <c r="O121" s="87"/>
      <c r="P121" s="225">
        <f>O121*H121</f>
        <v>0</v>
      </c>
      <c r="Q121" s="225">
        <v>0.00050000000000000001</v>
      </c>
      <c r="R121" s="225">
        <f>Q121*H121</f>
        <v>0.3294685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289</v>
      </c>
      <c r="AT121" s="227" t="s">
        <v>297</v>
      </c>
      <c r="AU121" s="227" t="s">
        <v>86</v>
      </c>
      <c r="AY121" s="20" t="s">
        <v>233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86</v>
      </c>
      <c r="BK121" s="228">
        <f>ROUND(I121*H121,2)</f>
        <v>0</v>
      </c>
      <c r="BL121" s="20" t="s">
        <v>240</v>
      </c>
      <c r="BM121" s="227" t="s">
        <v>698</v>
      </c>
    </row>
    <row r="122" s="14" customFormat="1">
      <c r="A122" s="14"/>
      <c r="B122" s="245"/>
      <c r="C122" s="246"/>
      <c r="D122" s="236" t="s">
        <v>244</v>
      </c>
      <c r="E122" s="246"/>
      <c r="F122" s="248" t="s">
        <v>699</v>
      </c>
      <c r="G122" s="246"/>
      <c r="H122" s="249">
        <v>658.93700000000001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244</v>
      </c>
      <c r="AU122" s="255" t="s">
        <v>86</v>
      </c>
      <c r="AV122" s="14" t="s">
        <v>86</v>
      </c>
      <c r="AW122" s="14" t="s">
        <v>4</v>
      </c>
      <c r="AX122" s="14" t="s">
        <v>80</v>
      </c>
      <c r="AY122" s="255" t="s">
        <v>233</v>
      </c>
    </row>
    <row r="123" s="2" customFormat="1" ht="24.15" customHeight="1">
      <c r="A123" s="41"/>
      <c r="B123" s="42"/>
      <c r="C123" s="216" t="s">
        <v>240</v>
      </c>
      <c r="D123" s="216" t="s">
        <v>235</v>
      </c>
      <c r="E123" s="217" t="s">
        <v>700</v>
      </c>
      <c r="F123" s="218" t="s">
        <v>701</v>
      </c>
      <c r="G123" s="219" t="s">
        <v>250</v>
      </c>
      <c r="H123" s="220">
        <v>132.40000000000001</v>
      </c>
      <c r="I123" s="221"/>
      <c r="J123" s="222">
        <f>ROUND(I123*H123,2)</f>
        <v>0</v>
      </c>
      <c r="K123" s="218" t="s">
        <v>239</v>
      </c>
      <c r="L123" s="47"/>
      <c r="M123" s="223" t="s">
        <v>21</v>
      </c>
      <c r="N123" s="224" t="s">
        <v>45</v>
      </c>
      <c r="O123" s="87"/>
      <c r="P123" s="225">
        <f>O123*H123</f>
        <v>0</v>
      </c>
      <c r="Q123" s="225">
        <v>1.98</v>
      </c>
      <c r="R123" s="225">
        <f>Q123*H123</f>
        <v>262.15199999999999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240</v>
      </c>
      <c r="AT123" s="227" t="s">
        <v>235</v>
      </c>
      <c r="AU123" s="227" t="s">
        <v>86</v>
      </c>
      <c r="AY123" s="20" t="s">
        <v>233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86</v>
      </c>
      <c r="BK123" s="228">
        <f>ROUND(I123*H123,2)</f>
        <v>0</v>
      </c>
      <c r="BL123" s="20" t="s">
        <v>240</v>
      </c>
      <c r="BM123" s="227" t="s">
        <v>702</v>
      </c>
    </row>
    <row r="124" s="2" customFormat="1">
      <c r="A124" s="41"/>
      <c r="B124" s="42"/>
      <c r="C124" s="43"/>
      <c r="D124" s="229" t="s">
        <v>242</v>
      </c>
      <c r="E124" s="43"/>
      <c r="F124" s="230" t="s">
        <v>703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242</v>
      </c>
      <c r="AU124" s="20" t="s">
        <v>86</v>
      </c>
    </row>
    <row r="125" s="13" customFormat="1">
      <c r="A125" s="13"/>
      <c r="B125" s="234"/>
      <c r="C125" s="235"/>
      <c r="D125" s="236" t="s">
        <v>244</v>
      </c>
      <c r="E125" s="237" t="s">
        <v>21</v>
      </c>
      <c r="F125" s="238" t="s">
        <v>253</v>
      </c>
      <c r="G125" s="235"/>
      <c r="H125" s="237" t="s">
        <v>21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244</v>
      </c>
      <c r="AU125" s="244" t="s">
        <v>86</v>
      </c>
      <c r="AV125" s="13" t="s">
        <v>80</v>
      </c>
      <c r="AW125" s="13" t="s">
        <v>33</v>
      </c>
      <c r="AX125" s="13" t="s">
        <v>73</v>
      </c>
      <c r="AY125" s="244" t="s">
        <v>233</v>
      </c>
    </row>
    <row r="126" s="14" customFormat="1">
      <c r="A126" s="14"/>
      <c r="B126" s="245"/>
      <c r="C126" s="246"/>
      <c r="D126" s="236" t="s">
        <v>244</v>
      </c>
      <c r="E126" s="247" t="s">
        <v>21</v>
      </c>
      <c r="F126" s="248" t="s">
        <v>704</v>
      </c>
      <c r="G126" s="246"/>
      <c r="H126" s="249">
        <v>132.40000000000001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244</v>
      </c>
      <c r="AU126" s="255" t="s">
        <v>86</v>
      </c>
      <c r="AV126" s="14" t="s">
        <v>86</v>
      </c>
      <c r="AW126" s="14" t="s">
        <v>33</v>
      </c>
      <c r="AX126" s="14" t="s">
        <v>73</v>
      </c>
      <c r="AY126" s="255" t="s">
        <v>233</v>
      </c>
    </row>
    <row r="127" s="15" customFormat="1">
      <c r="A127" s="15"/>
      <c r="B127" s="256"/>
      <c r="C127" s="257"/>
      <c r="D127" s="236" t="s">
        <v>244</v>
      </c>
      <c r="E127" s="258" t="s">
        <v>21</v>
      </c>
      <c r="F127" s="259" t="s">
        <v>247</v>
      </c>
      <c r="G127" s="257"/>
      <c r="H127" s="260">
        <v>132.40000000000001</v>
      </c>
      <c r="I127" s="261"/>
      <c r="J127" s="257"/>
      <c r="K127" s="257"/>
      <c r="L127" s="262"/>
      <c r="M127" s="263"/>
      <c r="N127" s="264"/>
      <c r="O127" s="264"/>
      <c r="P127" s="264"/>
      <c r="Q127" s="264"/>
      <c r="R127" s="264"/>
      <c r="S127" s="264"/>
      <c r="T127" s="26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66" t="s">
        <v>244</v>
      </c>
      <c r="AU127" s="266" t="s">
        <v>86</v>
      </c>
      <c r="AV127" s="15" t="s">
        <v>240</v>
      </c>
      <c r="AW127" s="15" t="s">
        <v>33</v>
      </c>
      <c r="AX127" s="15" t="s">
        <v>80</v>
      </c>
      <c r="AY127" s="266" t="s">
        <v>233</v>
      </c>
    </row>
    <row r="128" s="12" customFormat="1" ht="22.8" customHeight="1">
      <c r="A128" s="12"/>
      <c r="B128" s="200"/>
      <c r="C128" s="201"/>
      <c r="D128" s="202" t="s">
        <v>72</v>
      </c>
      <c r="E128" s="214" t="s">
        <v>117</v>
      </c>
      <c r="F128" s="214" t="s">
        <v>545</v>
      </c>
      <c r="G128" s="201"/>
      <c r="H128" s="201"/>
      <c r="I128" s="204"/>
      <c r="J128" s="215">
        <f>BK128</f>
        <v>0</v>
      </c>
      <c r="K128" s="201"/>
      <c r="L128" s="206"/>
      <c r="M128" s="207"/>
      <c r="N128" s="208"/>
      <c r="O128" s="208"/>
      <c r="P128" s="209">
        <f>SUM(P129:P293)</f>
        <v>0</v>
      </c>
      <c r="Q128" s="208"/>
      <c r="R128" s="209">
        <f>SUM(R129:R293)</f>
        <v>1056.3102562600002</v>
      </c>
      <c r="S128" s="208"/>
      <c r="T128" s="210">
        <f>SUM(T129:T293)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1" t="s">
        <v>80</v>
      </c>
      <c r="AT128" s="212" t="s">
        <v>72</v>
      </c>
      <c r="AU128" s="212" t="s">
        <v>80</v>
      </c>
      <c r="AY128" s="211" t="s">
        <v>233</v>
      </c>
      <c r="BK128" s="213">
        <f>SUM(BK129:BK293)</f>
        <v>0</v>
      </c>
    </row>
    <row r="129" s="2" customFormat="1" ht="33" customHeight="1">
      <c r="A129" s="41"/>
      <c r="B129" s="42"/>
      <c r="C129" s="216" t="s">
        <v>270</v>
      </c>
      <c r="D129" s="216" t="s">
        <v>235</v>
      </c>
      <c r="E129" s="217" t="s">
        <v>705</v>
      </c>
      <c r="F129" s="218" t="s">
        <v>706</v>
      </c>
      <c r="G129" s="219" t="s">
        <v>250</v>
      </c>
      <c r="H129" s="220">
        <v>626.44100000000003</v>
      </c>
      <c r="I129" s="221"/>
      <c r="J129" s="222">
        <f>ROUND(I129*H129,2)</f>
        <v>0</v>
      </c>
      <c r="K129" s="218" t="s">
        <v>342</v>
      </c>
      <c r="L129" s="47"/>
      <c r="M129" s="223" t="s">
        <v>21</v>
      </c>
      <c r="N129" s="224" t="s">
        <v>45</v>
      </c>
      <c r="O129" s="87"/>
      <c r="P129" s="225">
        <f>O129*H129</f>
        <v>0</v>
      </c>
      <c r="Q129" s="225">
        <v>1.2397800000000001</v>
      </c>
      <c r="R129" s="225">
        <f>Q129*H129</f>
        <v>776.64902298000015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240</v>
      </c>
      <c r="AT129" s="227" t="s">
        <v>235</v>
      </c>
      <c r="AU129" s="227" t="s">
        <v>86</v>
      </c>
      <c r="AY129" s="20" t="s">
        <v>233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86</v>
      </c>
      <c r="BK129" s="228">
        <f>ROUND(I129*H129,2)</f>
        <v>0</v>
      </c>
      <c r="BL129" s="20" t="s">
        <v>240</v>
      </c>
      <c r="BM129" s="227" t="s">
        <v>707</v>
      </c>
    </row>
    <row r="130" s="13" customFormat="1">
      <c r="A130" s="13"/>
      <c r="B130" s="234"/>
      <c r="C130" s="235"/>
      <c r="D130" s="236" t="s">
        <v>244</v>
      </c>
      <c r="E130" s="237" t="s">
        <v>21</v>
      </c>
      <c r="F130" s="238" t="s">
        <v>708</v>
      </c>
      <c r="G130" s="235"/>
      <c r="H130" s="237" t="s">
        <v>21</v>
      </c>
      <c r="I130" s="239"/>
      <c r="J130" s="235"/>
      <c r="K130" s="235"/>
      <c r="L130" s="240"/>
      <c r="M130" s="241"/>
      <c r="N130" s="242"/>
      <c r="O130" s="242"/>
      <c r="P130" s="242"/>
      <c r="Q130" s="242"/>
      <c r="R130" s="242"/>
      <c r="S130" s="242"/>
      <c r="T130" s="24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4" t="s">
        <v>244</v>
      </c>
      <c r="AU130" s="244" t="s">
        <v>86</v>
      </c>
      <c r="AV130" s="13" t="s">
        <v>80</v>
      </c>
      <c r="AW130" s="13" t="s">
        <v>33</v>
      </c>
      <c r="AX130" s="13" t="s">
        <v>73</v>
      </c>
      <c r="AY130" s="244" t="s">
        <v>233</v>
      </c>
    </row>
    <row r="131" s="14" customFormat="1">
      <c r="A131" s="14"/>
      <c r="B131" s="245"/>
      <c r="C131" s="246"/>
      <c r="D131" s="236" t="s">
        <v>244</v>
      </c>
      <c r="E131" s="247" t="s">
        <v>21</v>
      </c>
      <c r="F131" s="248" t="s">
        <v>709</v>
      </c>
      <c r="G131" s="246"/>
      <c r="H131" s="249">
        <v>169.703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244</v>
      </c>
      <c r="AU131" s="255" t="s">
        <v>86</v>
      </c>
      <c r="AV131" s="14" t="s">
        <v>86</v>
      </c>
      <c r="AW131" s="14" t="s">
        <v>33</v>
      </c>
      <c r="AX131" s="14" t="s">
        <v>73</v>
      </c>
      <c r="AY131" s="255" t="s">
        <v>233</v>
      </c>
    </row>
    <row r="132" s="14" customFormat="1">
      <c r="A132" s="14"/>
      <c r="B132" s="245"/>
      <c r="C132" s="246"/>
      <c r="D132" s="236" t="s">
        <v>244</v>
      </c>
      <c r="E132" s="247" t="s">
        <v>21</v>
      </c>
      <c r="F132" s="248" t="s">
        <v>710</v>
      </c>
      <c r="G132" s="246"/>
      <c r="H132" s="249">
        <v>64.552000000000007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244</v>
      </c>
      <c r="AU132" s="255" t="s">
        <v>86</v>
      </c>
      <c r="AV132" s="14" t="s">
        <v>86</v>
      </c>
      <c r="AW132" s="14" t="s">
        <v>33</v>
      </c>
      <c r="AX132" s="14" t="s">
        <v>73</v>
      </c>
      <c r="AY132" s="255" t="s">
        <v>233</v>
      </c>
    </row>
    <row r="133" s="14" customFormat="1">
      <c r="A133" s="14"/>
      <c r="B133" s="245"/>
      <c r="C133" s="246"/>
      <c r="D133" s="236" t="s">
        <v>244</v>
      </c>
      <c r="E133" s="247" t="s">
        <v>21</v>
      </c>
      <c r="F133" s="248" t="s">
        <v>711</v>
      </c>
      <c r="G133" s="246"/>
      <c r="H133" s="249">
        <v>3.8439999999999999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244</v>
      </c>
      <c r="AU133" s="255" t="s">
        <v>86</v>
      </c>
      <c r="AV133" s="14" t="s">
        <v>86</v>
      </c>
      <c r="AW133" s="14" t="s">
        <v>33</v>
      </c>
      <c r="AX133" s="14" t="s">
        <v>73</v>
      </c>
      <c r="AY133" s="255" t="s">
        <v>233</v>
      </c>
    </row>
    <row r="134" s="14" customFormat="1">
      <c r="A134" s="14"/>
      <c r="B134" s="245"/>
      <c r="C134" s="246"/>
      <c r="D134" s="236" t="s">
        <v>244</v>
      </c>
      <c r="E134" s="247" t="s">
        <v>21</v>
      </c>
      <c r="F134" s="248" t="s">
        <v>712</v>
      </c>
      <c r="G134" s="246"/>
      <c r="H134" s="249">
        <v>7.75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244</v>
      </c>
      <c r="AU134" s="255" t="s">
        <v>86</v>
      </c>
      <c r="AV134" s="14" t="s">
        <v>86</v>
      </c>
      <c r="AW134" s="14" t="s">
        <v>33</v>
      </c>
      <c r="AX134" s="14" t="s">
        <v>73</v>
      </c>
      <c r="AY134" s="255" t="s">
        <v>233</v>
      </c>
    </row>
    <row r="135" s="13" customFormat="1">
      <c r="A135" s="13"/>
      <c r="B135" s="234"/>
      <c r="C135" s="235"/>
      <c r="D135" s="236" t="s">
        <v>244</v>
      </c>
      <c r="E135" s="237" t="s">
        <v>21</v>
      </c>
      <c r="F135" s="238" t="s">
        <v>713</v>
      </c>
      <c r="G135" s="235"/>
      <c r="H135" s="237" t="s">
        <v>21</v>
      </c>
      <c r="I135" s="239"/>
      <c r="J135" s="235"/>
      <c r="K135" s="235"/>
      <c r="L135" s="240"/>
      <c r="M135" s="241"/>
      <c r="N135" s="242"/>
      <c r="O135" s="242"/>
      <c r="P135" s="242"/>
      <c r="Q135" s="242"/>
      <c r="R135" s="242"/>
      <c r="S135" s="242"/>
      <c r="T135" s="24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4" t="s">
        <v>244</v>
      </c>
      <c r="AU135" s="244" t="s">
        <v>86</v>
      </c>
      <c r="AV135" s="13" t="s">
        <v>80</v>
      </c>
      <c r="AW135" s="13" t="s">
        <v>33</v>
      </c>
      <c r="AX135" s="13" t="s">
        <v>73</v>
      </c>
      <c r="AY135" s="244" t="s">
        <v>233</v>
      </c>
    </row>
    <row r="136" s="14" customFormat="1">
      <c r="A136" s="14"/>
      <c r="B136" s="245"/>
      <c r="C136" s="246"/>
      <c r="D136" s="236" t="s">
        <v>244</v>
      </c>
      <c r="E136" s="247" t="s">
        <v>21</v>
      </c>
      <c r="F136" s="248" t="s">
        <v>714</v>
      </c>
      <c r="G136" s="246"/>
      <c r="H136" s="249">
        <v>-2.5870000000000002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244</v>
      </c>
      <c r="AU136" s="255" t="s">
        <v>86</v>
      </c>
      <c r="AV136" s="14" t="s">
        <v>86</v>
      </c>
      <c r="AW136" s="14" t="s">
        <v>33</v>
      </c>
      <c r="AX136" s="14" t="s">
        <v>73</v>
      </c>
      <c r="AY136" s="255" t="s">
        <v>233</v>
      </c>
    </row>
    <row r="137" s="14" customFormat="1">
      <c r="A137" s="14"/>
      <c r="B137" s="245"/>
      <c r="C137" s="246"/>
      <c r="D137" s="236" t="s">
        <v>244</v>
      </c>
      <c r="E137" s="247" t="s">
        <v>21</v>
      </c>
      <c r="F137" s="248" t="s">
        <v>715</v>
      </c>
      <c r="G137" s="246"/>
      <c r="H137" s="249">
        <v>-0.58799999999999997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244</v>
      </c>
      <c r="AU137" s="255" t="s">
        <v>86</v>
      </c>
      <c r="AV137" s="14" t="s">
        <v>86</v>
      </c>
      <c r="AW137" s="14" t="s">
        <v>33</v>
      </c>
      <c r="AX137" s="14" t="s">
        <v>73</v>
      </c>
      <c r="AY137" s="255" t="s">
        <v>233</v>
      </c>
    </row>
    <row r="138" s="14" customFormat="1">
      <c r="A138" s="14"/>
      <c r="B138" s="245"/>
      <c r="C138" s="246"/>
      <c r="D138" s="236" t="s">
        <v>244</v>
      </c>
      <c r="E138" s="247" t="s">
        <v>21</v>
      </c>
      <c r="F138" s="248" t="s">
        <v>716</v>
      </c>
      <c r="G138" s="246"/>
      <c r="H138" s="249">
        <v>-28.224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244</v>
      </c>
      <c r="AU138" s="255" t="s">
        <v>86</v>
      </c>
      <c r="AV138" s="14" t="s">
        <v>86</v>
      </c>
      <c r="AW138" s="14" t="s">
        <v>33</v>
      </c>
      <c r="AX138" s="14" t="s">
        <v>73</v>
      </c>
      <c r="AY138" s="255" t="s">
        <v>233</v>
      </c>
    </row>
    <row r="139" s="14" customFormat="1">
      <c r="A139" s="14"/>
      <c r="B139" s="245"/>
      <c r="C139" s="246"/>
      <c r="D139" s="236" t="s">
        <v>244</v>
      </c>
      <c r="E139" s="247" t="s">
        <v>21</v>
      </c>
      <c r="F139" s="248" t="s">
        <v>717</v>
      </c>
      <c r="G139" s="246"/>
      <c r="H139" s="249">
        <v>-2.3039999999999998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244</v>
      </c>
      <c r="AU139" s="255" t="s">
        <v>86</v>
      </c>
      <c r="AV139" s="14" t="s">
        <v>86</v>
      </c>
      <c r="AW139" s="14" t="s">
        <v>33</v>
      </c>
      <c r="AX139" s="14" t="s">
        <v>73</v>
      </c>
      <c r="AY139" s="255" t="s">
        <v>233</v>
      </c>
    </row>
    <row r="140" s="14" customFormat="1">
      <c r="A140" s="14"/>
      <c r="B140" s="245"/>
      <c r="C140" s="246"/>
      <c r="D140" s="236" t="s">
        <v>244</v>
      </c>
      <c r="E140" s="247" t="s">
        <v>21</v>
      </c>
      <c r="F140" s="248" t="s">
        <v>718</v>
      </c>
      <c r="G140" s="246"/>
      <c r="H140" s="249">
        <v>-0.38400000000000001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244</v>
      </c>
      <c r="AU140" s="255" t="s">
        <v>86</v>
      </c>
      <c r="AV140" s="14" t="s">
        <v>86</v>
      </c>
      <c r="AW140" s="14" t="s">
        <v>33</v>
      </c>
      <c r="AX140" s="14" t="s">
        <v>73</v>
      </c>
      <c r="AY140" s="255" t="s">
        <v>233</v>
      </c>
    </row>
    <row r="141" s="14" customFormat="1">
      <c r="A141" s="14"/>
      <c r="B141" s="245"/>
      <c r="C141" s="246"/>
      <c r="D141" s="236" t="s">
        <v>244</v>
      </c>
      <c r="E141" s="247" t="s">
        <v>21</v>
      </c>
      <c r="F141" s="248" t="s">
        <v>715</v>
      </c>
      <c r="G141" s="246"/>
      <c r="H141" s="249">
        <v>-0.58799999999999997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244</v>
      </c>
      <c r="AU141" s="255" t="s">
        <v>86</v>
      </c>
      <c r="AV141" s="14" t="s">
        <v>86</v>
      </c>
      <c r="AW141" s="14" t="s">
        <v>33</v>
      </c>
      <c r="AX141" s="14" t="s">
        <v>73</v>
      </c>
      <c r="AY141" s="255" t="s">
        <v>233</v>
      </c>
    </row>
    <row r="142" s="14" customFormat="1">
      <c r="A142" s="14"/>
      <c r="B142" s="245"/>
      <c r="C142" s="246"/>
      <c r="D142" s="236" t="s">
        <v>244</v>
      </c>
      <c r="E142" s="247" t="s">
        <v>21</v>
      </c>
      <c r="F142" s="248" t="s">
        <v>719</v>
      </c>
      <c r="G142" s="246"/>
      <c r="H142" s="249">
        <v>-0.55800000000000005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244</v>
      </c>
      <c r="AU142" s="255" t="s">
        <v>86</v>
      </c>
      <c r="AV142" s="14" t="s">
        <v>86</v>
      </c>
      <c r="AW142" s="14" t="s">
        <v>33</v>
      </c>
      <c r="AX142" s="14" t="s">
        <v>73</v>
      </c>
      <c r="AY142" s="255" t="s">
        <v>233</v>
      </c>
    </row>
    <row r="143" s="14" customFormat="1">
      <c r="A143" s="14"/>
      <c r="B143" s="245"/>
      <c r="C143" s="246"/>
      <c r="D143" s="236" t="s">
        <v>244</v>
      </c>
      <c r="E143" s="247" t="s">
        <v>21</v>
      </c>
      <c r="F143" s="248" t="s">
        <v>720</v>
      </c>
      <c r="G143" s="246"/>
      <c r="H143" s="249">
        <v>-7.5330000000000004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244</v>
      </c>
      <c r="AU143" s="255" t="s">
        <v>86</v>
      </c>
      <c r="AV143" s="14" t="s">
        <v>86</v>
      </c>
      <c r="AW143" s="14" t="s">
        <v>33</v>
      </c>
      <c r="AX143" s="14" t="s">
        <v>73</v>
      </c>
      <c r="AY143" s="255" t="s">
        <v>233</v>
      </c>
    </row>
    <row r="144" s="13" customFormat="1">
      <c r="A144" s="13"/>
      <c r="B144" s="234"/>
      <c r="C144" s="235"/>
      <c r="D144" s="236" t="s">
        <v>244</v>
      </c>
      <c r="E144" s="237" t="s">
        <v>21</v>
      </c>
      <c r="F144" s="238" t="s">
        <v>721</v>
      </c>
      <c r="G144" s="235"/>
      <c r="H144" s="237" t="s">
        <v>21</v>
      </c>
      <c r="I144" s="239"/>
      <c r="J144" s="235"/>
      <c r="K144" s="235"/>
      <c r="L144" s="240"/>
      <c r="M144" s="241"/>
      <c r="N144" s="242"/>
      <c r="O144" s="242"/>
      <c r="P144" s="242"/>
      <c r="Q144" s="242"/>
      <c r="R144" s="242"/>
      <c r="S144" s="242"/>
      <c r="T144" s="24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4" t="s">
        <v>244</v>
      </c>
      <c r="AU144" s="244" t="s">
        <v>86</v>
      </c>
      <c r="AV144" s="13" t="s">
        <v>80</v>
      </c>
      <c r="AW144" s="13" t="s">
        <v>33</v>
      </c>
      <c r="AX144" s="13" t="s">
        <v>73</v>
      </c>
      <c r="AY144" s="244" t="s">
        <v>233</v>
      </c>
    </row>
    <row r="145" s="14" customFormat="1">
      <c r="A145" s="14"/>
      <c r="B145" s="245"/>
      <c r="C145" s="246"/>
      <c r="D145" s="236" t="s">
        <v>244</v>
      </c>
      <c r="E145" s="247" t="s">
        <v>21</v>
      </c>
      <c r="F145" s="248" t="s">
        <v>722</v>
      </c>
      <c r="G145" s="246"/>
      <c r="H145" s="249">
        <v>-6.8680000000000003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244</v>
      </c>
      <c r="AU145" s="255" t="s">
        <v>86</v>
      </c>
      <c r="AV145" s="14" t="s">
        <v>86</v>
      </c>
      <c r="AW145" s="14" t="s">
        <v>33</v>
      </c>
      <c r="AX145" s="14" t="s">
        <v>73</v>
      </c>
      <c r="AY145" s="255" t="s">
        <v>233</v>
      </c>
    </row>
    <row r="146" s="13" customFormat="1">
      <c r="A146" s="13"/>
      <c r="B146" s="234"/>
      <c r="C146" s="235"/>
      <c r="D146" s="236" t="s">
        <v>244</v>
      </c>
      <c r="E146" s="237" t="s">
        <v>21</v>
      </c>
      <c r="F146" s="238" t="s">
        <v>723</v>
      </c>
      <c r="G146" s="235"/>
      <c r="H146" s="237" t="s">
        <v>21</v>
      </c>
      <c r="I146" s="239"/>
      <c r="J146" s="235"/>
      <c r="K146" s="235"/>
      <c r="L146" s="240"/>
      <c r="M146" s="241"/>
      <c r="N146" s="242"/>
      <c r="O146" s="242"/>
      <c r="P146" s="242"/>
      <c r="Q146" s="242"/>
      <c r="R146" s="242"/>
      <c r="S146" s="242"/>
      <c r="T146" s="24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4" t="s">
        <v>244</v>
      </c>
      <c r="AU146" s="244" t="s">
        <v>86</v>
      </c>
      <c r="AV146" s="13" t="s">
        <v>80</v>
      </c>
      <c r="AW146" s="13" t="s">
        <v>33</v>
      </c>
      <c r="AX146" s="13" t="s">
        <v>73</v>
      </c>
      <c r="AY146" s="244" t="s">
        <v>233</v>
      </c>
    </row>
    <row r="147" s="14" customFormat="1">
      <c r="A147" s="14"/>
      <c r="B147" s="245"/>
      <c r="C147" s="246"/>
      <c r="D147" s="236" t="s">
        <v>244</v>
      </c>
      <c r="E147" s="247" t="s">
        <v>21</v>
      </c>
      <c r="F147" s="248" t="s">
        <v>724</v>
      </c>
      <c r="G147" s="246"/>
      <c r="H147" s="249">
        <v>-6.6529999999999996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244</v>
      </c>
      <c r="AU147" s="255" t="s">
        <v>86</v>
      </c>
      <c r="AV147" s="14" t="s">
        <v>86</v>
      </c>
      <c r="AW147" s="14" t="s">
        <v>33</v>
      </c>
      <c r="AX147" s="14" t="s">
        <v>73</v>
      </c>
      <c r="AY147" s="255" t="s">
        <v>233</v>
      </c>
    </row>
    <row r="148" s="16" customFormat="1">
      <c r="A148" s="16"/>
      <c r="B148" s="287"/>
      <c r="C148" s="288"/>
      <c r="D148" s="236" t="s">
        <v>244</v>
      </c>
      <c r="E148" s="289" t="s">
        <v>21</v>
      </c>
      <c r="F148" s="290" t="s">
        <v>725</v>
      </c>
      <c r="G148" s="288"/>
      <c r="H148" s="291">
        <v>189.56200000000001</v>
      </c>
      <c r="I148" s="292"/>
      <c r="J148" s="288"/>
      <c r="K148" s="288"/>
      <c r="L148" s="293"/>
      <c r="M148" s="294"/>
      <c r="N148" s="295"/>
      <c r="O148" s="295"/>
      <c r="P148" s="295"/>
      <c r="Q148" s="295"/>
      <c r="R148" s="295"/>
      <c r="S148" s="295"/>
      <c r="T148" s="29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T148" s="297" t="s">
        <v>244</v>
      </c>
      <c r="AU148" s="297" t="s">
        <v>86</v>
      </c>
      <c r="AV148" s="16" t="s">
        <v>117</v>
      </c>
      <c r="AW148" s="16" t="s">
        <v>33</v>
      </c>
      <c r="AX148" s="16" t="s">
        <v>73</v>
      </c>
      <c r="AY148" s="297" t="s">
        <v>233</v>
      </c>
    </row>
    <row r="149" s="13" customFormat="1">
      <c r="A149" s="13"/>
      <c r="B149" s="234"/>
      <c r="C149" s="235"/>
      <c r="D149" s="236" t="s">
        <v>244</v>
      </c>
      <c r="E149" s="237" t="s">
        <v>21</v>
      </c>
      <c r="F149" s="238" t="s">
        <v>726</v>
      </c>
      <c r="G149" s="235"/>
      <c r="H149" s="237" t="s">
        <v>21</v>
      </c>
      <c r="I149" s="239"/>
      <c r="J149" s="235"/>
      <c r="K149" s="235"/>
      <c r="L149" s="240"/>
      <c r="M149" s="241"/>
      <c r="N149" s="242"/>
      <c r="O149" s="242"/>
      <c r="P149" s="242"/>
      <c r="Q149" s="242"/>
      <c r="R149" s="242"/>
      <c r="S149" s="242"/>
      <c r="T149" s="24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4" t="s">
        <v>244</v>
      </c>
      <c r="AU149" s="244" t="s">
        <v>86</v>
      </c>
      <c r="AV149" s="13" t="s">
        <v>80</v>
      </c>
      <c r="AW149" s="13" t="s">
        <v>33</v>
      </c>
      <c r="AX149" s="13" t="s">
        <v>73</v>
      </c>
      <c r="AY149" s="244" t="s">
        <v>233</v>
      </c>
    </row>
    <row r="150" s="14" customFormat="1">
      <c r="A150" s="14"/>
      <c r="B150" s="245"/>
      <c r="C150" s="246"/>
      <c r="D150" s="236" t="s">
        <v>244</v>
      </c>
      <c r="E150" s="247" t="s">
        <v>21</v>
      </c>
      <c r="F150" s="248" t="s">
        <v>709</v>
      </c>
      <c r="G150" s="246"/>
      <c r="H150" s="249">
        <v>169.703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244</v>
      </c>
      <c r="AU150" s="255" t="s">
        <v>86</v>
      </c>
      <c r="AV150" s="14" t="s">
        <v>86</v>
      </c>
      <c r="AW150" s="14" t="s">
        <v>33</v>
      </c>
      <c r="AX150" s="14" t="s">
        <v>73</v>
      </c>
      <c r="AY150" s="255" t="s">
        <v>233</v>
      </c>
    </row>
    <row r="151" s="14" customFormat="1">
      <c r="A151" s="14"/>
      <c r="B151" s="245"/>
      <c r="C151" s="246"/>
      <c r="D151" s="236" t="s">
        <v>244</v>
      </c>
      <c r="E151" s="247" t="s">
        <v>21</v>
      </c>
      <c r="F151" s="248" t="s">
        <v>710</v>
      </c>
      <c r="G151" s="246"/>
      <c r="H151" s="249">
        <v>64.552000000000007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5" t="s">
        <v>244</v>
      </c>
      <c r="AU151" s="255" t="s">
        <v>86</v>
      </c>
      <c r="AV151" s="14" t="s">
        <v>86</v>
      </c>
      <c r="AW151" s="14" t="s">
        <v>33</v>
      </c>
      <c r="AX151" s="14" t="s">
        <v>73</v>
      </c>
      <c r="AY151" s="255" t="s">
        <v>233</v>
      </c>
    </row>
    <row r="152" s="14" customFormat="1">
      <c r="A152" s="14"/>
      <c r="B152" s="245"/>
      <c r="C152" s="246"/>
      <c r="D152" s="236" t="s">
        <v>244</v>
      </c>
      <c r="E152" s="247" t="s">
        <v>21</v>
      </c>
      <c r="F152" s="248" t="s">
        <v>711</v>
      </c>
      <c r="G152" s="246"/>
      <c r="H152" s="249">
        <v>3.8439999999999999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244</v>
      </c>
      <c r="AU152" s="255" t="s">
        <v>86</v>
      </c>
      <c r="AV152" s="14" t="s">
        <v>86</v>
      </c>
      <c r="AW152" s="14" t="s">
        <v>33</v>
      </c>
      <c r="AX152" s="14" t="s">
        <v>73</v>
      </c>
      <c r="AY152" s="255" t="s">
        <v>233</v>
      </c>
    </row>
    <row r="153" s="14" customFormat="1">
      <c r="A153" s="14"/>
      <c r="B153" s="245"/>
      <c r="C153" s="246"/>
      <c r="D153" s="236" t="s">
        <v>244</v>
      </c>
      <c r="E153" s="247" t="s">
        <v>21</v>
      </c>
      <c r="F153" s="248" t="s">
        <v>727</v>
      </c>
      <c r="G153" s="246"/>
      <c r="H153" s="249">
        <v>27.125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244</v>
      </c>
      <c r="AU153" s="255" t="s">
        <v>86</v>
      </c>
      <c r="AV153" s="14" t="s">
        <v>86</v>
      </c>
      <c r="AW153" s="14" t="s">
        <v>33</v>
      </c>
      <c r="AX153" s="14" t="s">
        <v>73</v>
      </c>
      <c r="AY153" s="255" t="s">
        <v>233</v>
      </c>
    </row>
    <row r="154" s="13" customFormat="1">
      <c r="A154" s="13"/>
      <c r="B154" s="234"/>
      <c r="C154" s="235"/>
      <c r="D154" s="236" t="s">
        <v>244</v>
      </c>
      <c r="E154" s="237" t="s">
        <v>21</v>
      </c>
      <c r="F154" s="238" t="s">
        <v>713</v>
      </c>
      <c r="G154" s="235"/>
      <c r="H154" s="237" t="s">
        <v>21</v>
      </c>
      <c r="I154" s="239"/>
      <c r="J154" s="235"/>
      <c r="K154" s="235"/>
      <c r="L154" s="240"/>
      <c r="M154" s="241"/>
      <c r="N154" s="242"/>
      <c r="O154" s="242"/>
      <c r="P154" s="242"/>
      <c r="Q154" s="242"/>
      <c r="R154" s="242"/>
      <c r="S154" s="242"/>
      <c r="T154" s="24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4" t="s">
        <v>244</v>
      </c>
      <c r="AU154" s="244" t="s">
        <v>86</v>
      </c>
      <c r="AV154" s="13" t="s">
        <v>80</v>
      </c>
      <c r="AW154" s="13" t="s">
        <v>33</v>
      </c>
      <c r="AX154" s="13" t="s">
        <v>73</v>
      </c>
      <c r="AY154" s="244" t="s">
        <v>233</v>
      </c>
    </row>
    <row r="155" s="14" customFormat="1">
      <c r="A155" s="14"/>
      <c r="B155" s="245"/>
      <c r="C155" s="246"/>
      <c r="D155" s="236" t="s">
        <v>244</v>
      </c>
      <c r="E155" s="247" t="s">
        <v>21</v>
      </c>
      <c r="F155" s="248" t="s">
        <v>728</v>
      </c>
      <c r="G155" s="246"/>
      <c r="H155" s="249">
        <v>-29.399999999999999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5" t="s">
        <v>244</v>
      </c>
      <c r="AU155" s="255" t="s">
        <v>86</v>
      </c>
      <c r="AV155" s="14" t="s">
        <v>86</v>
      </c>
      <c r="AW155" s="14" t="s">
        <v>33</v>
      </c>
      <c r="AX155" s="14" t="s">
        <v>73</v>
      </c>
      <c r="AY155" s="255" t="s">
        <v>233</v>
      </c>
    </row>
    <row r="156" s="14" customFormat="1">
      <c r="A156" s="14"/>
      <c r="B156" s="245"/>
      <c r="C156" s="246"/>
      <c r="D156" s="236" t="s">
        <v>244</v>
      </c>
      <c r="E156" s="247" t="s">
        <v>21</v>
      </c>
      <c r="F156" s="248" t="s">
        <v>717</v>
      </c>
      <c r="G156" s="246"/>
      <c r="H156" s="249">
        <v>-2.3039999999999998</v>
      </c>
      <c r="I156" s="250"/>
      <c r="J156" s="246"/>
      <c r="K156" s="246"/>
      <c r="L156" s="251"/>
      <c r="M156" s="252"/>
      <c r="N156" s="253"/>
      <c r="O156" s="253"/>
      <c r="P156" s="253"/>
      <c r="Q156" s="253"/>
      <c r="R156" s="253"/>
      <c r="S156" s="253"/>
      <c r="T156" s="25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5" t="s">
        <v>244</v>
      </c>
      <c r="AU156" s="255" t="s">
        <v>86</v>
      </c>
      <c r="AV156" s="14" t="s">
        <v>86</v>
      </c>
      <c r="AW156" s="14" t="s">
        <v>33</v>
      </c>
      <c r="AX156" s="14" t="s">
        <v>73</v>
      </c>
      <c r="AY156" s="255" t="s">
        <v>233</v>
      </c>
    </row>
    <row r="157" s="14" customFormat="1">
      <c r="A157" s="14"/>
      <c r="B157" s="245"/>
      <c r="C157" s="246"/>
      <c r="D157" s="236" t="s">
        <v>244</v>
      </c>
      <c r="E157" s="247" t="s">
        <v>21</v>
      </c>
      <c r="F157" s="248" t="s">
        <v>729</v>
      </c>
      <c r="G157" s="246"/>
      <c r="H157" s="249">
        <v>-10.545999999999999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244</v>
      </c>
      <c r="AU157" s="255" t="s">
        <v>86</v>
      </c>
      <c r="AV157" s="14" t="s">
        <v>86</v>
      </c>
      <c r="AW157" s="14" t="s">
        <v>33</v>
      </c>
      <c r="AX157" s="14" t="s">
        <v>73</v>
      </c>
      <c r="AY157" s="255" t="s">
        <v>233</v>
      </c>
    </row>
    <row r="158" s="13" customFormat="1">
      <c r="A158" s="13"/>
      <c r="B158" s="234"/>
      <c r="C158" s="235"/>
      <c r="D158" s="236" t="s">
        <v>244</v>
      </c>
      <c r="E158" s="237" t="s">
        <v>21</v>
      </c>
      <c r="F158" s="238" t="s">
        <v>721</v>
      </c>
      <c r="G158" s="235"/>
      <c r="H158" s="237" t="s">
        <v>21</v>
      </c>
      <c r="I158" s="239"/>
      <c r="J158" s="235"/>
      <c r="K158" s="235"/>
      <c r="L158" s="240"/>
      <c r="M158" s="241"/>
      <c r="N158" s="242"/>
      <c r="O158" s="242"/>
      <c r="P158" s="242"/>
      <c r="Q158" s="242"/>
      <c r="R158" s="242"/>
      <c r="S158" s="242"/>
      <c r="T158" s="24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4" t="s">
        <v>244</v>
      </c>
      <c r="AU158" s="244" t="s">
        <v>86</v>
      </c>
      <c r="AV158" s="13" t="s">
        <v>80</v>
      </c>
      <c r="AW158" s="13" t="s">
        <v>33</v>
      </c>
      <c r="AX158" s="13" t="s">
        <v>73</v>
      </c>
      <c r="AY158" s="244" t="s">
        <v>233</v>
      </c>
    </row>
    <row r="159" s="14" customFormat="1">
      <c r="A159" s="14"/>
      <c r="B159" s="245"/>
      <c r="C159" s="246"/>
      <c r="D159" s="236" t="s">
        <v>244</v>
      </c>
      <c r="E159" s="247" t="s">
        <v>21</v>
      </c>
      <c r="F159" s="248" t="s">
        <v>722</v>
      </c>
      <c r="G159" s="246"/>
      <c r="H159" s="249">
        <v>-6.8680000000000003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244</v>
      </c>
      <c r="AU159" s="255" t="s">
        <v>86</v>
      </c>
      <c r="AV159" s="14" t="s">
        <v>86</v>
      </c>
      <c r="AW159" s="14" t="s">
        <v>33</v>
      </c>
      <c r="AX159" s="14" t="s">
        <v>73</v>
      </c>
      <c r="AY159" s="255" t="s">
        <v>233</v>
      </c>
    </row>
    <row r="160" s="13" customFormat="1">
      <c r="A160" s="13"/>
      <c r="B160" s="234"/>
      <c r="C160" s="235"/>
      <c r="D160" s="236" t="s">
        <v>244</v>
      </c>
      <c r="E160" s="237" t="s">
        <v>21</v>
      </c>
      <c r="F160" s="238" t="s">
        <v>723</v>
      </c>
      <c r="G160" s="235"/>
      <c r="H160" s="237" t="s">
        <v>21</v>
      </c>
      <c r="I160" s="239"/>
      <c r="J160" s="235"/>
      <c r="K160" s="235"/>
      <c r="L160" s="240"/>
      <c r="M160" s="241"/>
      <c r="N160" s="242"/>
      <c r="O160" s="242"/>
      <c r="P160" s="242"/>
      <c r="Q160" s="242"/>
      <c r="R160" s="242"/>
      <c r="S160" s="242"/>
      <c r="T160" s="24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4" t="s">
        <v>244</v>
      </c>
      <c r="AU160" s="244" t="s">
        <v>86</v>
      </c>
      <c r="AV160" s="13" t="s">
        <v>80</v>
      </c>
      <c r="AW160" s="13" t="s">
        <v>33</v>
      </c>
      <c r="AX160" s="13" t="s">
        <v>73</v>
      </c>
      <c r="AY160" s="244" t="s">
        <v>233</v>
      </c>
    </row>
    <row r="161" s="14" customFormat="1">
      <c r="A161" s="14"/>
      <c r="B161" s="245"/>
      <c r="C161" s="246"/>
      <c r="D161" s="236" t="s">
        <v>244</v>
      </c>
      <c r="E161" s="247" t="s">
        <v>21</v>
      </c>
      <c r="F161" s="248" t="s">
        <v>730</v>
      </c>
      <c r="G161" s="246"/>
      <c r="H161" s="249">
        <v>-6.048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5" t="s">
        <v>244</v>
      </c>
      <c r="AU161" s="255" t="s">
        <v>86</v>
      </c>
      <c r="AV161" s="14" t="s">
        <v>86</v>
      </c>
      <c r="AW161" s="14" t="s">
        <v>33</v>
      </c>
      <c r="AX161" s="14" t="s">
        <v>73</v>
      </c>
      <c r="AY161" s="255" t="s">
        <v>233</v>
      </c>
    </row>
    <row r="162" s="16" customFormat="1">
      <c r="A162" s="16"/>
      <c r="B162" s="287"/>
      <c r="C162" s="288"/>
      <c r="D162" s="236" t="s">
        <v>244</v>
      </c>
      <c r="E162" s="289" t="s">
        <v>21</v>
      </c>
      <c r="F162" s="290" t="s">
        <v>725</v>
      </c>
      <c r="G162" s="288"/>
      <c r="H162" s="291">
        <v>210.05799999999999</v>
      </c>
      <c r="I162" s="292"/>
      <c r="J162" s="288"/>
      <c r="K162" s="288"/>
      <c r="L162" s="293"/>
      <c r="M162" s="294"/>
      <c r="N162" s="295"/>
      <c r="O162" s="295"/>
      <c r="P162" s="295"/>
      <c r="Q162" s="295"/>
      <c r="R162" s="295"/>
      <c r="S162" s="295"/>
      <c r="T162" s="29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T162" s="297" t="s">
        <v>244</v>
      </c>
      <c r="AU162" s="297" t="s">
        <v>86</v>
      </c>
      <c r="AV162" s="16" t="s">
        <v>117</v>
      </c>
      <c r="AW162" s="16" t="s">
        <v>33</v>
      </c>
      <c r="AX162" s="16" t="s">
        <v>73</v>
      </c>
      <c r="AY162" s="297" t="s">
        <v>233</v>
      </c>
    </row>
    <row r="163" s="13" customFormat="1">
      <c r="A163" s="13"/>
      <c r="B163" s="234"/>
      <c r="C163" s="235"/>
      <c r="D163" s="236" t="s">
        <v>244</v>
      </c>
      <c r="E163" s="237" t="s">
        <v>21</v>
      </c>
      <c r="F163" s="238" t="s">
        <v>731</v>
      </c>
      <c r="G163" s="235"/>
      <c r="H163" s="237" t="s">
        <v>21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244</v>
      </c>
      <c r="AU163" s="244" t="s">
        <v>86</v>
      </c>
      <c r="AV163" s="13" t="s">
        <v>80</v>
      </c>
      <c r="AW163" s="13" t="s">
        <v>33</v>
      </c>
      <c r="AX163" s="13" t="s">
        <v>73</v>
      </c>
      <c r="AY163" s="244" t="s">
        <v>233</v>
      </c>
    </row>
    <row r="164" s="14" customFormat="1">
      <c r="A164" s="14"/>
      <c r="B164" s="245"/>
      <c r="C164" s="246"/>
      <c r="D164" s="236" t="s">
        <v>244</v>
      </c>
      <c r="E164" s="247" t="s">
        <v>21</v>
      </c>
      <c r="F164" s="248" t="s">
        <v>732</v>
      </c>
      <c r="G164" s="246"/>
      <c r="H164" s="249">
        <v>182.75700000000001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244</v>
      </c>
      <c r="AU164" s="255" t="s">
        <v>86</v>
      </c>
      <c r="AV164" s="14" t="s">
        <v>86</v>
      </c>
      <c r="AW164" s="14" t="s">
        <v>33</v>
      </c>
      <c r="AX164" s="14" t="s">
        <v>73</v>
      </c>
      <c r="AY164" s="255" t="s">
        <v>233</v>
      </c>
    </row>
    <row r="165" s="14" customFormat="1">
      <c r="A165" s="14"/>
      <c r="B165" s="245"/>
      <c r="C165" s="246"/>
      <c r="D165" s="236" t="s">
        <v>244</v>
      </c>
      <c r="E165" s="247" t="s">
        <v>21</v>
      </c>
      <c r="F165" s="248" t="s">
        <v>733</v>
      </c>
      <c r="G165" s="246"/>
      <c r="H165" s="249">
        <v>47.069000000000003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244</v>
      </c>
      <c r="AU165" s="255" t="s">
        <v>86</v>
      </c>
      <c r="AV165" s="14" t="s">
        <v>86</v>
      </c>
      <c r="AW165" s="14" t="s">
        <v>33</v>
      </c>
      <c r="AX165" s="14" t="s">
        <v>73</v>
      </c>
      <c r="AY165" s="255" t="s">
        <v>233</v>
      </c>
    </row>
    <row r="166" s="14" customFormat="1">
      <c r="A166" s="14"/>
      <c r="B166" s="245"/>
      <c r="C166" s="246"/>
      <c r="D166" s="236" t="s">
        <v>244</v>
      </c>
      <c r="E166" s="247" t="s">
        <v>21</v>
      </c>
      <c r="F166" s="248" t="s">
        <v>734</v>
      </c>
      <c r="G166" s="246"/>
      <c r="H166" s="249">
        <v>14.414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5" t="s">
        <v>244</v>
      </c>
      <c r="AU166" s="255" t="s">
        <v>86</v>
      </c>
      <c r="AV166" s="14" t="s">
        <v>86</v>
      </c>
      <c r="AW166" s="14" t="s">
        <v>33</v>
      </c>
      <c r="AX166" s="14" t="s">
        <v>73</v>
      </c>
      <c r="AY166" s="255" t="s">
        <v>233</v>
      </c>
    </row>
    <row r="167" s="14" customFormat="1">
      <c r="A167" s="14"/>
      <c r="B167" s="245"/>
      <c r="C167" s="246"/>
      <c r="D167" s="236" t="s">
        <v>244</v>
      </c>
      <c r="E167" s="247" t="s">
        <v>21</v>
      </c>
      <c r="F167" s="248" t="s">
        <v>735</v>
      </c>
      <c r="G167" s="246"/>
      <c r="H167" s="249">
        <v>31.297999999999998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244</v>
      </c>
      <c r="AU167" s="255" t="s">
        <v>86</v>
      </c>
      <c r="AV167" s="14" t="s">
        <v>86</v>
      </c>
      <c r="AW167" s="14" t="s">
        <v>33</v>
      </c>
      <c r="AX167" s="14" t="s">
        <v>73</v>
      </c>
      <c r="AY167" s="255" t="s">
        <v>233</v>
      </c>
    </row>
    <row r="168" s="13" customFormat="1">
      <c r="A168" s="13"/>
      <c r="B168" s="234"/>
      <c r="C168" s="235"/>
      <c r="D168" s="236" t="s">
        <v>244</v>
      </c>
      <c r="E168" s="237" t="s">
        <v>21</v>
      </c>
      <c r="F168" s="238" t="s">
        <v>713</v>
      </c>
      <c r="G168" s="235"/>
      <c r="H168" s="237" t="s">
        <v>21</v>
      </c>
      <c r="I168" s="239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244</v>
      </c>
      <c r="AU168" s="244" t="s">
        <v>86</v>
      </c>
      <c r="AV168" s="13" t="s">
        <v>80</v>
      </c>
      <c r="AW168" s="13" t="s">
        <v>33</v>
      </c>
      <c r="AX168" s="13" t="s">
        <v>73</v>
      </c>
      <c r="AY168" s="244" t="s">
        <v>233</v>
      </c>
    </row>
    <row r="169" s="14" customFormat="1">
      <c r="A169" s="14"/>
      <c r="B169" s="245"/>
      <c r="C169" s="246"/>
      <c r="D169" s="236" t="s">
        <v>244</v>
      </c>
      <c r="E169" s="247" t="s">
        <v>21</v>
      </c>
      <c r="F169" s="248" t="s">
        <v>736</v>
      </c>
      <c r="G169" s="246"/>
      <c r="H169" s="249">
        <v>-31.800000000000001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5" t="s">
        <v>244</v>
      </c>
      <c r="AU169" s="255" t="s">
        <v>86</v>
      </c>
      <c r="AV169" s="14" t="s">
        <v>86</v>
      </c>
      <c r="AW169" s="14" t="s">
        <v>33</v>
      </c>
      <c r="AX169" s="14" t="s">
        <v>73</v>
      </c>
      <c r="AY169" s="255" t="s">
        <v>233</v>
      </c>
    </row>
    <row r="170" s="14" customFormat="1">
      <c r="A170" s="14"/>
      <c r="B170" s="245"/>
      <c r="C170" s="246"/>
      <c r="D170" s="236" t="s">
        <v>244</v>
      </c>
      <c r="E170" s="247" t="s">
        <v>21</v>
      </c>
      <c r="F170" s="248" t="s">
        <v>737</v>
      </c>
      <c r="G170" s="246"/>
      <c r="H170" s="249">
        <v>-2.5920000000000001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244</v>
      </c>
      <c r="AU170" s="255" t="s">
        <v>86</v>
      </c>
      <c r="AV170" s="14" t="s">
        <v>86</v>
      </c>
      <c r="AW170" s="14" t="s">
        <v>33</v>
      </c>
      <c r="AX170" s="14" t="s">
        <v>73</v>
      </c>
      <c r="AY170" s="255" t="s">
        <v>233</v>
      </c>
    </row>
    <row r="171" s="14" customFormat="1">
      <c r="A171" s="14"/>
      <c r="B171" s="245"/>
      <c r="C171" s="246"/>
      <c r="D171" s="236" t="s">
        <v>244</v>
      </c>
      <c r="E171" s="247" t="s">
        <v>21</v>
      </c>
      <c r="F171" s="248" t="s">
        <v>738</v>
      </c>
      <c r="G171" s="246"/>
      <c r="H171" s="249">
        <v>-8.0350000000000001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244</v>
      </c>
      <c r="AU171" s="255" t="s">
        <v>86</v>
      </c>
      <c r="AV171" s="14" t="s">
        <v>86</v>
      </c>
      <c r="AW171" s="14" t="s">
        <v>33</v>
      </c>
      <c r="AX171" s="14" t="s">
        <v>73</v>
      </c>
      <c r="AY171" s="255" t="s">
        <v>233</v>
      </c>
    </row>
    <row r="172" s="13" customFormat="1">
      <c r="A172" s="13"/>
      <c r="B172" s="234"/>
      <c r="C172" s="235"/>
      <c r="D172" s="236" t="s">
        <v>244</v>
      </c>
      <c r="E172" s="237" t="s">
        <v>21</v>
      </c>
      <c r="F172" s="238" t="s">
        <v>721</v>
      </c>
      <c r="G172" s="235"/>
      <c r="H172" s="237" t="s">
        <v>21</v>
      </c>
      <c r="I172" s="239"/>
      <c r="J172" s="235"/>
      <c r="K172" s="235"/>
      <c r="L172" s="240"/>
      <c r="M172" s="241"/>
      <c r="N172" s="242"/>
      <c r="O172" s="242"/>
      <c r="P172" s="242"/>
      <c r="Q172" s="242"/>
      <c r="R172" s="242"/>
      <c r="S172" s="242"/>
      <c r="T172" s="24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4" t="s">
        <v>244</v>
      </c>
      <c r="AU172" s="244" t="s">
        <v>86</v>
      </c>
      <c r="AV172" s="13" t="s">
        <v>80</v>
      </c>
      <c r="AW172" s="13" t="s">
        <v>33</v>
      </c>
      <c r="AX172" s="13" t="s">
        <v>73</v>
      </c>
      <c r="AY172" s="244" t="s">
        <v>233</v>
      </c>
    </row>
    <row r="173" s="14" customFormat="1">
      <c r="A173" s="14"/>
      <c r="B173" s="245"/>
      <c r="C173" s="246"/>
      <c r="D173" s="236" t="s">
        <v>244</v>
      </c>
      <c r="E173" s="247" t="s">
        <v>21</v>
      </c>
      <c r="F173" s="248" t="s">
        <v>722</v>
      </c>
      <c r="G173" s="246"/>
      <c r="H173" s="249">
        <v>-6.8680000000000003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244</v>
      </c>
      <c r="AU173" s="255" t="s">
        <v>86</v>
      </c>
      <c r="AV173" s="14" t="s">
        <v>86</v>
      </c>
      <c r="AW173" s="14" t="s">
        <v>33</v>
      </c>
      <c r="AX173" s="14" t="s">
        <v>73</v>
      </c>
      <c r="AY173" s="255" t="s">
        <v>233</v>
      </c>
    </row>
    <row r="174" s="13" customFormat="1">
      <c r="A174" s="13"/>
      <c r="B174" s="234"/>
      <c r="C174" s="235"/>
      <c r="D174" s="236" t="s">
        <v>244</v>
      </c>
      <c r="E174" s="237" t="s">
        <v>21</v>
      </c>
      <c r="F174" s="238" t="s">
        <v>723</v>
      </c>
      <c r="G174" s="235"/>
      <c r="H174" s="237" t="s">
        <v>21</v>
      </c>
      <c r="I174" s="239"/>
      <c r="J174" s="235"/>
      <c r="K174" s="235"/>
      <c r="L174" s="240"/>
      <c r="M174" s="241"/>
      <c r="N174" s="242"/>
      <c r="O174" s="242"/>
      <c r="P174" s="242"/>
      <c r="Q174" s="242"/>
      <c r="R174" s="242"/>
      <c r="S174" s="242"/>
      <c r="T174" s="24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4" t="s">
        <v>244</v>
      </c>
      <c r="AU174" s="244" t="s">
        <v>86</v>
      </c>
      <c r="AV174" s="13" t="s">
        <v>80</v>
      </c>
      <c r="AW174" s="13" t="s">
        <v>33</v>
      </c>
      <c r="AX174" s="13" t="s">
        <v>73</v>
      </c>
      <c r="AY174" s="244" t="s">
        <v>233</v>
      </c>
    </row>
    <row r="175" s="14" customFormat="1">
      <c r="A175" s="14"/>
      <c r="B175" s="245"/>
      <c r="C175" s="246"/>
      <c r="D175" s="236" t="s">
        <v>244</v>
      </c>
      <c r="E175" s="247" t="s">
        <v>21</v>
      </c>
      <c r="F175" s="248" t="s">
        <v>739</v>
      </c>
      <c r="G175" s="246"/>
      <c r="H175" s="249">
        <v>-5.7460000000000004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244</v>
      </c>
      <c r="AU175" s="255" t="s">
        <v>86</v>
      </c>
      <c r="AV175" s="14" t="s">
        <v>86</v>
      </c>
      <c r="AW175" s="14" t="s">
        <v>33</v>
      </c>
      <c r="AX175" s="14" t="s">
        <v>73</v>
      </c>
      <c r="AY175" s="255" t="s">
        <v>233</v>
      </c>
    </row>
    <row r="176" s="14" customFormat="1">
      <c r="A176" s="14"/>
      <c r="B176" s="245"/>
      <c r="C176" s="246"/>
      <c r="D176" s="236" t="s">
        <v>244</v>
      </c>
      <c r="E176" s="247" t="s">
        <v>21</v>
      </c>
      <c r="F176" s="248" t="s">
        <v>740</v>
      </c>
      <c r="G176" s="246"/>
      <c r="H176" s="249">
        <v>-3.7629999999999999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244</v>
      </c>
      <c r="AU176" s="255" t="s">
        <v>86</v>
      </c>
      <c r="AV176" s="14" t="s">
        <v>86</v>
      </c>
      <c r="AW176" s="14" t="s">
        <v>33</v>
      </c>
      <c r="AX176" s="14" t="s">
        <v>73</v>
      </c>
      <c r="AY176" s="255" t="s">
        <v>233</v>
      </c>
    </row>
    <row r="177" s="14" customFormat="1">
      <c r="A177" s="14"/>
      <c r="B177" s="245"/>
      <c r="C177" s="246"/>
      <c r="D177" s="236" t="s">
        <v>244</v>
      </c>
      <c r="E177" s="247" t="s">
        <v>21</v>
      </c>
      <c r="F177" s="248" t="s">
        <v>741</v>
      </c>
      <c r="G177" s="246"/>
      <c r="H177" s="249">
        <v>-0.48399999999999999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244</v>
      </c>
      <c r="AU177" s="255" t="s">
        <v>86</v>
      </c>
      <c r="AV177" s="14" t="s">
        <v>86</v>
      </c>
      <c r="AW177" s="14" t="s">
        <v>33</v>
      </c>
      <c r="AX177" s="14" t="s">
        <v>73</v>
      </c>
      <c r="AY177" s="255" t="s">
        <v>233</v>
      </c>
    </row>
    <row r="178" s="16" customFormat="1">
      <c r="A178" s="16"/>
      <c r="B178" s="287"/>
      <c r="C178" s="288"/>
      <c r="D178" s="236" t="s">
        <v>244</v>
      </c>
      <c r="E178" s="289" t="s">
        <v>21</v>
      </c>
      <c r="F178" s="290" t="s">
        <v>725</v>
      </c>
      <c r="G178" s="288"/>
      <c r="H178" s="291">
        <v>216.25</v>
      </c>
      <c r="I178" s="292"/>
      <c r="J178" s="288"/>
      <c r="K178" s="288"/>
      <c r="L178" s="293"/>
      <c r="M178" s="294"/>
      <c r="N178" s="295"/>
      <c r="O178" s="295"/>
      <c r="P178" s="295"/>
      <c r="Q178" s="295"/>
      <c r="R178" s="295"/>
      <c r="S178" s="295"/>
      <c r="T178" s="29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T178" s="297" t="s">
        <v>244</v>
      </c>
      <c r="AU178" s="297" t="s">
        <v>86</v>
      </c>
      <c r="AV178" s="16" t="s">
        <v>117</v>
      </c>
      <c r="AW178" s="16" t="s">
        <v>33</v>
      </c>
      <c r="AX178" s="16" t="s">
        <v>73</v>
      </c>
      <c r="AY178" s="297" t="s">
        <v>233</v>
      </c>
    </row>
    <row r="179" s="13" customFormat="1">
      <c r="A179" s="13"/>
      <c r="B179" s="234"/>
      <c r="C179" s="235"/>
      <c r="D179" s="236" t="s">
        <v>244</v>
      </c>
      <c r="E179" s="237" t="s">
        <v>21</v>
      </c>
      <c r="F179" s="238" t="s">
        <v>742</v>
      </c>
      <c r="G179" s="235"/>
      <c r="H179" s="237" t="s">
        <v>21</v>
      </c>
      <c r="I179" s="239"/>
      <c r="J179" s="235"/>
      <c r="K179" s="235"/>
      <c r="L179" s="240"/>
      <c r="M179" s="241"/>
      <c r="N179" s="242"/>
      <c r="O179" s="242"/>
      <c r="P179" s="242"/>
      <c r="Q179" s="242"/>
      <c r="R179" s="242"/>
      <c r="S179" s="242"/>
      <c r="T179" s="24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4" t="s">
        <v>244</v>
      </c>
      <c r="AU179" s="244" t="s">
        <v>86</v>
      </c>
      <c r="AV179" s="13" t="s">
        <v>80</v>
      </c>
      <c r="AW179" s="13" t="s">
        <v>33</v>
      </c>
      <c r="AX179" s="13" t="s">
        <v>73</v>
      </c>
      <c r="AY179" s="244" t="s">
        <v>233</v>
      </c>
    </row>
    <row r="180" s="14" customFormat="1">
      <c r="A180" s="14"/>
      <c r="B180" s="245"/>
      <c r="C180" s="246"/>
      <c r="D180" s="236" t="s">
        <v>244</v>
      </c>
      <c r="E180" s="247" t="s">
        <v>21</v>
      </c>
      <c r="F180" s="248" t="s">
        <v>743</v>
      </c>
      <c r="G180" s="246"/>
      <c r="H180" s="249">
        <v>10.571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244</v>
      </c>
      <c r="AU180" s="255" t="s">
        <v>86</v>
      </c>
      <c r="AV180" s="14" t="s">
        <v>86</v>
      </c>
      <c r="AW180" s="14" t="s">
        <v>33</v>
      </c>
      <c r="AX180" s="14" t="s">
        <v>73</v>
      </c>
      <c r="AY180" s="255" t="s">
        <v>233</v>
      </c>
    </row>
    <row r="181" s="16" customFormat="1">
      <c r="A181" s="16"/>
      <c r="B181" s="287"/>
      <c r="C181" s="288"/>
      <c r="D181" s="236" t="s">
        <v>244</v>
      </c>
      <c r="E181" s="289" t="s">
        <v>21</v>
      </c>
      <c r="F181" s="290" t="s">
        <v>725</v>
      </c>
      <c r="G181" s="288"/>
      <c r="H181" s="291">
        <v>10.571</v>
      </c>
      <c r="I181" s="292"/>
      <c r="J181" s="288"/>
      <c r="K181" s="288"/>
      <c r="L181" s="293"/>
      <c r="M181" s="294"/>
      <c r="N181" s="295"/>
      <c r="O181" s="295"/>
      <c r="P181" s="295"/>
      <c r="Q181" s="295"/>
      <c r="R181" s="295"/>
      <c r="S181" s="295"/>
      <c r="T181" s="29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T181" s="297" t="s">
        <v>244</v>
      </c>
      <c r="AU181" s="297" t="s">
        <v>86</v>
      </c>
      <c r="AV181" s="16" t="s">
        <v>117</v>
      </c>
      <c r="AW181" s="16" t="s">
        <v>33</v>
      </c>
      <c r="AX181" s="16" t="s">
        <v>73</v>
      </c>
      <c r="AY181" s="297" t="s">
        <v>233</v>
      </c>
    </row>
    <row r="182" s="15" customFormat="1">
      <c r="A182" s="15"/>
      <c r="B182" s="256"/>
      <c r="C182" s="257"/>
      <c r="D182" s="236" t="s">
        <v>244</v>
      </c>
      <c r="E182" s="258" t="s">
        <v>21</v>
      </c>
      <c r="F182" s="259" t="s">
        <v>247</v>
      </c>
      <c r="G182" s="257"/>
      <c r="H182" s="260">
        <v>626.44100000000003</v>
      </c>
      <c r="I182" s="261"/>
      <c r="J182" s="257"/>
      <c r="K182" s="257"/>
      <c r="L182" s="262"/>
      <c r="M182" s="263"/>
      <c r="N182" s="264"/>
      <c r="O182" s="264"/>
      <c r="P182" s="264"/>
      <c r="Q182" s="264"/>
      <c r="R182" s="264"/>
      <c r="S182" s="264"/>
      <c r="T182" s="26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66" t="s">
        <v>244</v>
      </c>
      <c r="AU182" s="266" t="s">
        <v>86</v>
      </c>
      <c r="AV182" s="15" t="s">
        <v>240</v>
      </c>
      <c r="AW182" s="15" t="s">
        <v>33</v>
      </c>
      <c r="AX182" s="15" t="s">
        <v>80</v>
      </c>
      <c r="AY182" s="266" t="s">
        <v>233</v>
      </c>
    </row>
    <row r="183" s="2" customFormat="1" ht="44.25" customHeight="1">
      <c r="A183" s="41"/>
      <c r="B183" s="42"/>
      <c r="C183" s="216" t="s">
        <v>276</v>
      </c>
      <c r="D183" s="216" t="s">
        <v>235</v>
      </c>
      <c r="E183" s="217" t="s">
        <v>744</v>
      </c>
      <c r="F183" s="218" t="s">
        <v>745</v>
      </c>
      <c r="G183" s="219" t="s">
        <v>402</v>
      </c>
      <c r="H183" s="220">
        <v>30</v>
      </c>
      <c r="I183" s="221"/>
      <c r="J183" s="222">
        <f>ROUND(I183*H183,2)</f>
        <v>0</v>
      </c>
      <c r="K183" s="218" t="s">
        <v>239</v>
      </c>
      <c r="L183" s="47"/>
      <c r="M183" s="223" t="s">
        <v>21</v>
      </c>
      <c r="N183" s="224" t="s">
        <v>45</v>
      </c>
      <c r="O183" s="87"/>
      <c r="P183" s="225">
        <f>O183*H183</f>
        <v>0</v>
      </c>
      <c r="Q183" s="225">
        <v>0.035630000000000002</v>
      </c>
      <c r="R183" s="225">
        <f>Q183*H183</f>
        <v>1.0689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240</v>
      </c>
      <c r="AT183" s="227" t="s">
        <v>235</v>
      </c>
      <c r="AU183" s="227" t="s">
        <v>86</v>
      </c>
      <c r="AY183" s="20" t="s">
        <v>233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86</v>
      </c>
      <c r="BK183" s="228">
        <f>ROUND(I183*H183,2)</f>
        <v>0</v>
      </c>
      <c r="BL183" s="20" t="s">
        <v>240</v>
      </c>
      <c r="BM183" s="227" t="s">
        <v>746</v>
      </c>
    </row>
    <row r="184" s="2" customFormat="1">
      <c r="A184" s="41"/>
      <c r="B184" s="42"/>
      <c r="C184" s="43"/>
      <c r="D184" s="229" t="s">
        <v>242</v>
      </c>
      <c r="E184" s="43"/>
      <c r="F184" s="230" t="s">
        <v>747</v>
      </c>
      <c r="G184" s="43"/>
      <c r="H184" s="43"/>
      <c r="I184" s="231"/>
      <c r="J184" s="43"/>
      <c r="K184" s="43"/>
      <c r="L184" s="47"/>
      <c r="M184" s="232"/>
      <c r="N184" s="233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242</v>
      </c>
      <c r="AU184" s="20" t="s">
        <v>86</v>
      </c>
    </row>
    <row r="185" s="13" customFormat="1">
      <c r="A185" s="13"/>
      <c r="B185" s="234"/>
      <c r="C185" s="235"/>
      <c r="D185" s="236" t="s">
        <v>244</v>
      </c>
      <c r="E185" s="237" t="s">
        <v>21</v>
      </c>
      <c r="F185" s="238" t="s">
        <v>748</v>
      </c>
      <c r="G185" s="235"/>
      <c r="H185" s="237" t="s">
        <v>21</v>
      </c>
      <c r="I185" s="239"/>
      <c r="J185" s="235"/>
      <c r="K185" s="235"/>
      <c r="L185" s="240"/>
      <c r="M185" s="241"/>
      <c r="N185" s="242"/>
      <c r="O185" s="242"/>
      <c r="P185" s="242"/>
      <c r="Q185" s="242"/>
      <c r="R185" s="242"/>
      <c r="S185" s="242"/>
      <c r="T185" s="24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4" t="s">
        <v>244</v>
      </c>
      <c r="AU185" s="244" t="s">
        <v>86</v>
      </c>
      <c r="AV185" s="13" t="s">
        <v>80</v>
      </c>
      <c r="AW185" s="13" t="s">
        <v>33</v>
      </c>
      <c r="AX185" s="13" t="s">
        <v>73</v>
      </c>
      <c r="AY185" s="244" t="s">
        <v>233</v>
      </c>
    </row>
    <row r="186" s="14" customFormat="1">
      <c r="A186" s="14"/>
      <c r="B186" s="245"/>
      <c r="C186" s="246"/>
      <c r="D186" s="236" t="s">
        <v>244</v>
      </c>
      <c r="E186" s="247" t="s">
        <v>21</v>
      </c>
      <c r="F186" s="248" t="s">
        <v>465</v>
      </c>
      <c r="G186" s="246"/>
      <c r="H186" s="249">
        <v>30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244</v>
      </c>
      <c r="AU186" s="255" t="s">
        <v>86</v>
      </c>
      <c r="AV186" s="14" t="s">
        <v>86</v>
      </c>
      <c r="AW186" s="14" t="s">
        <v>33</v>
      </c>
      <c r="AX186" s="14" t="s">
        <v>73</v>
      </c>
      <c r="AY186" s="255" t="s">
        <v>233</v>
      </c>
    </row>
    <row r="187" s="15" customFormat="1">
      <c r="A187" s="15"/>
      <c r="B187" s="256"/>
      <c r="C187" s="257"/>
      <c r="D187" s="236" t="s">
        <v>244</v>
      </c>
      <c r="E187" s="258" t="s">
        <v>21</v>
      </c>
      <c r="F187" s="259" t="s">
        <v>247</v>
      </c>
      <c r="G187" s="257"/>
      <c r="H187" s="260">
        <v>30</v>
      </c>
      <c r="I187" s="261"/>
      <c r="J187" s="257"/>
      <c r="K187" s="257"/>
      <c r="L187" s="262"/>
      <c r="M187" s="263"/>
      <c r="N187" s="264"/>
      <c r="O187" s="264"/>
      <c r="P187" s="264"/>
      <c r="Q187" s="264"/>
      <c r="R187" s="264"/>
      <c r="S187" s="264"/>
      <c r="T187" s="26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6" t="s">
        <v>244</v>
      </c>
      <c r="AU187" s="266" t="s">
        <v>86</v>
      </c>
      <c r="AV187" s="15" t="s">
        <v>240</v>
      </c>
      <c r="AW187" s="15" t="s">
        <v>33</v>
      </c>
      <c r="AX187" s="15" t="s">
        <v>80</v>
      </c>
      <c r="AY187" s="266" t="s">
        <v>233</v>
      </c>
    </row>
    <row r="188" s="2" customFormat="1" ht="24.15" customHeight="1">
      <c r="A188" s="41"/>
      <c r="B188" s="42"/>
      <c r="C188" s="216" t="s">
        <v>749</v>
      </c>
      <c r="D188" s="216" t="s">
        <v>235</v>
      </c>
      <c r="E188" s="217" t="s">
        <v>750</v>
      </c>
      <c r="F188" s="218" t="s">
        <v>751</v>
      </c>
      <c r="G188" s="219" t="s">
        <v>402</v>
      </c>
      <c r="H188" s="220">
        <v>12</v>
      </c>
      <c r="I188" s="221"/>
      <c r="J188" s="222">
        <f>ROUND(I188*H188,2)</f>
        <v>0</v>
      </c>
      <c r="K188" s="218" t="s">
        <v>239</v>
      </c>
      <c r="L188" s="47"/>
      <c r="M188" s="223" t="s">
        <v>21</v>
      </c>
      <c r="N188" s="224" t="s">
        <v>45</v>
      </c>
      <c r="O188" s="87"/>
      <c r="P188" s="225">
        <f>O188*H188</f>
        <v>0</v>
      </c>
      <c r="Q188" s="225">
        <v>0.026599999999999999</v>
      </c>
      <c r="R188" s="225">
        <f>Q188*H188</f>
        <v>0.31919999999999998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240</v>
      </c>
      <c r="AT188" s="227" t="s">
        <v>235</v>
      </c>
      <c r="AU188" s="227" t="s">
        <v>86</v>
      </c>
      <c r="AY188" s="20" t="s">
        <v>233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86</v>
      </c>
      <c r="BK188" s="228">
        <f>ROUND(I188*H188,2)</f>
        <v>0</v>
      </c>
      <c r="BL188" s="20" t="s">
        <v>240</v>
      </c>
      <c r="BM188" s="227" t="s">
        <v>752</v>
      </c>
    </row>
    <row r="189" s="2" customFormat="1">
      <c r="A189" s="41"/>
      <c r="B189" s="42"/>
      <c r="C189" s="43"/>
      <c r="D189" s="229" t="s">
        <v>242</v>
      </c>
      <c r="E189" s="43"/>
      <c r="F189" s="230" t="s">
        <v>753</v>
      </c>
      <c r="G189" s="43"/>
      <c r="H189" s="43"/>
      <c r="I189" s="231"/>
      <c r="J189" s="43"/>
      <c r="K189" s="43"/>
      <c r="L189" s="47"/>
      <c r="M189" s="232"/>
      <c r="N189" s="233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242</v>
      </c>
      <c r="AU189" s="20" t="s">
        <v>86</v>
      </c>
    </row>
    <row r="190" s="13" customFormat="1">
      <c r="A190" s="13"/>
      <c r="B190" s="234"/>
      <c r="C190" s="235"/>
      <c r="D190" s="236" t="s">
        <v>244</v>
      </c>
      <c r="E190" s="237" t="s">
        <v>21</v>
      </c>
      <c r="F190" s="238" t="s">
        <v>754</v>
      </c>
      <c r="G190" s="235"/>
      <c r="H190" s="237" t="s">
        <v>21</v>
      </c>
      <c r="I190" s="239"/>
      <c r="J190" s="235"/>
      <c r="K190" s="235"/>
      <c r="L190" s="240"/>
      <c r="M190" s="241"/>
      <c r="N190" s="242"/>
      <c r="O190" s="242"/>
      <c r="P190" s="242"/>
      <c r="Q190" s="242"/>
      <c r="R190" s="242"/>
      <c r="S190" s="242"/>
      <c r="T190" s="24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4" t="s">
        <v>244</v>
      </c>
      <c r="AU190" s="244" t="s">
        <v>86</v>
      </c>
      <c r="AV190" s="13" t="s">
        <v>80</v>
      </c>
      <c r="AW190" s="13" t="s">
        <v>33</v>
      </c>
      <c r="AX190" s="13" t="s">
        <v>73</v>
      </c>
      <c r="AY190" s="244" t="s">
        <v>233</v>
      </c>
    </row>
    <row r="191" s="14" customFormat="1">
      <c r="A191" s="14"/>
      <c r="B191" s="245"/>
      <c r="C191" s="246"/>
      <c r="D191" s="236" t="s">
        <v>244</v>
      </c>
      <c r="E191" s="247" t="s">
        <v>21</v>
      </c>
      <c r="F191" s="248" t="s">
        <v>371</v>
      </c>
      <c r="G191" s="246"/>
      <c r="H191" s="249">
        <v>12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5" t="s">
        <v>244</v>
      </c>
      <c r="AU191" s="255" t="s">
        <v>86</v>
      </c>
      <c r="AV191" s="14" t="s">
        <v>86</v>
      </c>
      <c r="AW191" s="14" t="s">
        <v>33</v>
      </c>
      <c r="AX191" s="14" t="s">
        <v>73</v>
      </c>
      <c r="AY191" s="255" t="s">
        <v>233</v>
      </c>
    </row>
    <row r="192" s="15" customFormat="1">
      <c r="A192" s="15"/>
      <c r="B192" s="256"/>
      <c r="C192" s="257"/>
      <c r="D192" s="236" t="s">
        <v>244</v>
      </c>
      <c r="E192" s="258" t="s">
        <v>21</v>
      </c>
      <c r="F192" s="259" t="s">
        <v>247</v>
      </c>
      <c r="G192" s="257"/>
      <c r="H192" s="260">
        <v>12</v>
      </c>
      <c r="I192" s="261"/>
      <c r="J192" s="257"/>
      <c r="K192" s="257"/>
      <c r="L192" s="262"/>
      <c r="M192" s="263"/>
      <c r="N192" s="264"/>
      <c r="O192" s="264"/>
      <c r="P192" s="264"/>
      <c r="Q192" s="264"/>
      <c r="R192" s="264"/>
      <c r="S192" s="264"/>
      <c r="T192" s="26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66" t="s">
        <v>244</v>
      </c>
      <c r="AU192" s="266" t="s">
        <v>86</v>
      </c>
      <c r="AV192" s="15" t="s">
        <v>240</v>
      </c>
      <c r="AW192" s="15" t="s">
        <v>33</v>
      </c>
      <c r="AX192" s="15" t="s">
        <v>80</v>
      </c>
      <c r="AY192" s="266" t="s">
        <v>233</v>
      </c>
    </row>
    <row r="193" s="2" customFormat="1" ht="33" customHeight="1">
      <c r="A193" s="41"/>
      <c r="B193" s="42"/>
      <c r="C193" s="216" t="s">
        <v>284</v>
      </c>
      <c r="D193" s="216" t="s">
        <v>235</v>
      </c>
      <c r="E193" s="217" t="s">
        <v>755</v>
      </c>
      <c r="F193" s="218" t="s">
        <v>756</v>
      </c>
      <c r="G193" s="219" t="s">
        <v>402</v>
      </c>
      <c r="H193" s="220">
        <v>30</v>
      </c>
      <c r="I193" s="221"/>
      <c r="J193" s="222">
        <f>ROUND(I193*H193,2)</f>
        <v>0</v>
      </c>
      <c r="K193" s="218" t="s">
        <v>239</v>
      </c>
      <c r="L193" s="47"/>
      <c r="M193" s="223" t="s">
        <v>21</v>
      </c>
      <c r="N193" s="224" t="s">
        <v>45</v>
      </c>
      <c r="O193" s="87"/>
      <c r="P193" s="225">
        <f>O193*H193</f>
        <v>0</v>
      </c>
      <c r="Q193" s="225">
        <v>0.03329</v>
      </c>
      <c r="R193" s="225">
        <f>Q193*H193</f>
        <v>0.99870000000000003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240</v>
      </c>
      <c r="AT193" s="227" t="s">
        <v>235</v>
      </c>
      <c r="AU193" s="227" t="s">
        <v>86</v>
      </c>
      <c r="AY193" s="20" t="s">
        <v>233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86</v>
      </c>
      <c r="BK193" s="228">
        <f>ROUND(I193*H193,2)</f>
        <v>0</v>
      </c>
      <c r="BL193" s="20" t="s">
        <v>240</v>
      </c>
      <c r="BM193" s="227" t="s">
        <v>757</v>
      </c>
    </row>
    <row r="194" s="2" customFormat="1">
      <c r="A194" s="41"/>
      <c r="B194" s="42"/>
      <c r="C194" s="43"/>
      <c r="D194" s="229" t="s">
        <v>242</v>
      </c>
      <c r="E194" s="43"/>
      <c r="F194" s="230" t="s">
        <v>758</v>
      </c>
      <c r="G194" s="43"/>
      <c r="H194" s="43"/>
      <c r="I194" s="231"/>
      <c r="J194" s="43"/>
      <c r="K194" s="43"/>
      <c r="L194" s="47"/>
      <c r="M194" s="232"/>
      <c r="N194" s="233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242</v>
      </c>
      <c r="AU194" s="20" t="s">
        <v>86</v>
      </c>
    </row>
    <row r="195" s="13" customFormat="1">
      <c r="A195" s="13"/>
      <c r="B195" s="234"/>
      <c r="C195" s="235"/>
      <c r="D195" s="236" t="s">
        <v>244</v>
      </c>
      <c r="E195" s="237" t="s">
        <v>21</v>
      </c>
      <c r="F195" s="238" t="s">
        <v>759</v>
      </c>
      <c r="G195" s="235"/>
      <c r="H195" s="237" t="s">
        <v>21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244</v>
      </c>
      <c r="AU195" s="244" t="s">
        <v>86</v>
      </c>
      <c r="AV195" s="13" t="s">
        <v>80</v>
      </c>
      <c r="AW195" s="13" t="s">
        <v>33</v>
      </c>
      <c r="AX195" s="13" t="s">
        <v>73</v>
      </c>
      <c r="AY195" s="244" t="s">
        <v>233</v>
      </c>
    </row>
    <row r="196" s="14" customFormat="1">
      <c r="A196" s="14"/>
      <c r="B196" s="245"/>
      <c r="C196" s="246"/>
      <c r="D196" s="236" t="s">
        <v>244</v>
      </c>
      <c r="E196" s="247" t="s">
        <v>21</v>
      </c>
      <c r="F196" s="248" t="s">
        <v>465</v>
      </c>
      <c r="G196" s="246"/>
      <c r="H196" s="249">
        <v>30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244</v>
      </c>
      <c r="AU196" s="255" t="s">
        <v>86</v>
      </c>
      <c r="AV196" s="14" t="s">
        <v>86</v>
      </c>
      <c r="AW196" s="14" t="s">
        <v>33</v>
      </c>
      <c r="AX196" s="14" t="s">
        <v>73</v>
      </c>
      <c r="AY196" s="255" t="s">
        <v>233</v>
      </c>
    </row>
    <row r="197" s="15" customFormat="1">
      <c r="A197" s="15"/>
      <c r="B197" s="256"/>
      <c r="C197" s="257"/>
      <c r="D197" s="236" t="s">
        <v>244</v>
      </c>
      <c r="E197" s="258" t="s">
        <v>21</v>
      </c>
      <c r="F197" s="259" t="s">
        <v>247</v>
      </c>
      <c r="G197" s="257"/>
      <c r="H197" s="260">
        <v>30</v>
      </c>
      <c r="I197" s="261"/>
      <c r="J197" s="257"/>
      <c r="K197" s="257"/>
      <c r="L197" s="262"/>
      <c r="M197" s="263"/>
      <c r="N197" s="264"/>
      <c r="O197" s="264"/>
      <c r="P197" s="264"/>
      <c r="Q197" s="264"/>
      <c r="R197" s="264"/>
      <c r="S197" s="264"/>
      <c r="T197" s="26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66" t="s">
        <v>244</v>
      </c>
      <c r="AU197" s="266" t="s">
        <v>86</v>
      </c>
      <c r="AV197" s="15" t="s">
        <v>240</v>
      </c>
      <c r="AW197" s="15" t="s">
        <v>33</v>
      </c>
      <c r="AX197" s="15" t="s">
        <v>80</v>
      </c>
      <c r="AY197" s="266" t="s">
        <v>233</v>
      </c>
    </row>
    <row r="198" s="2" customFormat="1" ht="33" customHeight="1">
      <c r="A198" s="41"/>
      <c r="B198" s="42"/>
      <c r="C198" s="216" t="s">
        <v>289</v>
      </c>
      <c r="D198" s="216" t="s">
        <v>235</v>
      </c>
      <c r="E198" s="217" t="s">
        <v>760</v>
      </c>
      <c r="F198" s="218" t="s">
        <v>761</v>
      </c>
      <c r="G198" s="219" t="s">
        <v>402</v>
      </c>
      <c r="H198" s="220">
        <v>56</v>
      </c>
      <c r="I198" s="221"/>
      <c r="J198" s="222">
        <f>ROUND(I198*H198,2)</f>
        <v>0</v>
      </c>
      <c r="K198" s="218" t="s">
        <v>239</v>
      </c>
      <c r="L198" s="47"/>
      <c r="M198" s="223" t="s">
        <v>21</v>
      </c>
      <c r="N198" s="224" t="s">
        <v>45</v>
      </c>
      <c r="O198" s="87"/>
      <c r="P198" s="225">
        <f>O198*H198</f>
        <v>0</v>
      </c>
      <c r="Q198" s="225">
        <v>0.040090000000000001</v>
      </c>
      <c r="R198" s="225">
        <f>Q198*H198</f>
        <v>2.2450399999999999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240</v>
      </c>
      <c r="AT198" s="227" t="s">
        <v>235</v>
      </c>
      <c r="AU198" s="227" t="s">
        <v>86</v>
      </c>
      <c r="AY198" s="20" t="s">
        <v>233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86</v>
      </c>
      <c r="BK198" s="228">
        <f>ROUND(I198*H198,2)</f>
        <v>0</v>
      </c>
      <c r="BL198" s="20" t="s">
        <v>240</v>
      </c>
      <c r="BM198" s="227" t="s">
        <v>762</v>
      </c>
    </row>
    <row r="199" s="2" customFormat="1">
      <c r="A199" s="41"/>
      <c r="B199" s="42"/>
      <c r="C199" s="43"/>
      <c r="D199" s="229" t="s">
        <v>242</v>
      </c>
      <c r="E199" s="43"/>
      <c r="F199" s="230" t="s">
        <v>763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242</v>
      </c>
      <c r="AU199" s="20" t="s">
        <v>86</v>
      </c>
    </row>
    <row r="200" s="13" customFormat="1">
      <c r="A200" s="13"/>
      <c r="B200" s="234"/>
      <c r="C200" s="235"/>
      <c r="D200" s="236" t="s">
        <v>244</v>
      </c>
      <c r="E200" s="237" t="s">
        <v>21</v>
      </c>
      <c r="F200" s="238" t="s">
        <v>764</v>
      </c>
      <c r="G200" s="235"/>
      <c r="H200" s="237" t="s">
        <v>21</v>
      </c>
      <c r="I200" s="239"/>
      <c r="J200" s="235"/>
      <c r="K200" s="235"/>
      <c r="L200" s="240"/>
      <c r="M200" s="241"/>
      <c r="N200" s="242"/>
      <c r="O200" s="242"/>
      <c r="P200" s="242"/>
      <c r="Q200" s="242"/>
      <c r="R200" s="242"/>
      <c r="S200" s="242"/>
      <c r="T200" s="24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4" t="s">
        <v>244</v>
      </c>
      <c r="AU200" s="244" t="s">
        <v>86</v>
      </c>
      <c r="AV200" s="13" t="s">
        <v>80</v>
      </c>
      <c r="AW200" s="13" t="s">
        <v>33</v>
      </c>
      <c r="AX200" s="13" t="s">
        <v>73</v>
      </c>
      <c r="AY200" s="244" t="s">
        <v>233</v>
      </c>
    </row>
    <row r="201" s="14" customFormat="1">
      <c r="A201" s="14"/>
      <c r="B201" s="245"/>
      <c r="C201" s="246"/>
      <c r="D201" s="236" t="s">
        <v>244</v>
      </c>
      <c r="E201" s="247" t="s">
        <v>21</v>
      </c>
      <c r="F201" s="248" t="s">
        <v>765</v>
      </c>
      <c r="G201" s="246"/>
      <c r="H201" s="249">
        <v>56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244</v>
      </c>
      <c r="AU201" s="255" t="s">
        <v>86</v>
      </c>
      <c r="AV201" s="14" t="s">
        <v>86</v>
      </c>
      <c r="AW201" s="14" t="s">
        <v>33</v>
      </c>
      <c r="AX201" s="14" t="s">
        <v>73</v>
      </c>
      <c r="AY201" s="255" t="s">
        <v>233</v>
      </c>
    </row>
    <row r="202" s="15" customFormat="1">
      <c r="A202" s="15"/>
      <c r="B202" s="256"/>
      <c r="C202" s="257"/>
      <c r="D202" s="236" t="s">
        <v>244</v>
      </c>
      <c r="E202" s="258" t="s">
        <v>21</v>
      </c>
      <c r="F202" s="259" t="s">
        <v>247</v>
      </c>
      <c r="G202" s="257"/>
      <c r="H202" s="260">
        <v>56</v>
      </c>
      <c r="I202" s="261"/>
      <c r="J202" s="257"/>
      <c r="K202" s="257"/>
      <c r="L202" s="262"/>
      <c r="M202" s="263"/>
      <c r="N202" s="264"/>
      <c r="O202" s="264"/>
      <c r="P202" s="264"/>
      <c r="Q202" s="264"/>
      <c r="R202" s="264"/>
      <c r="S202" s="264"/>
      <c r="T202" s="26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66" t="s">
        <v>244</v>
      </c>
      <c r="AU202" s="266" t="s">
        <v>86</v>
      </c>
      <c r="AV202" s="15" t="s">
        <v>240</v>
      </c>
      <c r="AW202" s="15" t="s">
        <v>33</v>
      </c>
      <c r="AX202" s="15" t="s">
        <v>80</v>
      </c>
      <c r="AY202" s="266" t="s">
        <v>233</v>
      </c>
    </row>
    <row r="203" s="2" customFormat="1" ht="33" customHeight="1">
      <c r="A203" s="41"/>
      <c r="B203" s="42"/>
      <c r="C203" s="216" t="s">
        <v>302</v>
      </c>
      <c r="D203" s="216" t="s">
        <v>235</v>
      </c>
      <c r="E203" s="217" t="s">
        <v>766</v>
      </c>
      <c r="F203" s="218" t="s">
        <v>767</v>
      </c>
      <c r="G203" s="219" t="s">
        <v>402</v>
      </c>
      <c r="H203" s="220">
        <v>20</v>
      </c>
      <c r="I203" s="221"/>
      <c r="J203" s="222">
        <f>ROUND(I203*H203,2)</f>
        <v>0</v>
      </c>
      <c r="K203" s="218" t="s">
        <v>239</v>
      </c>
      <c r="L203" s="47"/>
      <c r="M203" s="223" t="s">
        <v>21</v>
      </c>
      <c r="N203" s="224" t="s">
        <v>45</v>
      </c>
      <c r="O203" s="87"/>
      <c r="P203" s="225">
        <f>O203*H203</f>
        <v>0</v>
      </c>
      <c r="Q203" s="225">
        <v>0.060069999999999998</v>
      </c>
      <c r="R203" s="225">
        <f>Q203*H203</f>
        <v>1.2014</v>
      </c>
      <c r="S203" s="225">
        <v>0</v>
      </c>
      <c r="T203" s="226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7" t="s">
        <v>240</v>
      </c>
      <c r="AT203" s="227" t="s">
        <v>235</v>
      </c>
      <c r="AU203" s="227" t="s">
        <v>86</v>
      </c>
      <c r="AY203" s="20" t="s">
        <v>233</v>
      </c>
      <c r="BE203" s="228">
        <f>IF(N203="základní",J203,0)</f>
        <v>0</v>
      </c>
      <c r="BF203" s="228">
        <f>IF(N203="snížená",J203,0)</f>
        <v>0</v>
      </c>
      <c r="BG203" s="228">
        <f>IF(N203="zákl. přenesená",J203,0)</f>
        <v>0</v>
      </c>
      <c r="BH203" s="228">
        <f>IF(N203="sníž. přenesená",J203,0)</f>
        <v>0</v>
      </c>
      <c r="BI203" s="228">
        <f>IF(N203="nulová",J203,0)</f>
        <v>0</v>
      </c>
      <c r="BJ203" s="20" t="s">
        <v>86</v>
      </c>
      <c r="BK203" s="228">
        <f>ROUND(I203*H203,2)</f>
        <v>0</v>
      </c>
      <c r="BL203" s="20" t="s">
        <v>240</v>
      </c>
      <c r="BM203" s="227" t="s">
        <v>768</v>
      </c>
    </row>
    <row r="204" s="2" customFormat="1">
      <c r="A204" s="41"/>
      <c r="B204" s="42"/>
      <c r="C204" s="43"/>
      <c r="D204" s="229" t="s">
        <v>242</v>
      </c>
      <c r="E204" s="43"/>
      <c r="F204" s="230" t="s">
        <v>769</v>
      </c>
      <c r="G204" s="43"/>
      <c r="H204" s="43"/>
      <c r="I204" s="231"/>
      <c r="J204" s="43"/>
      <c r="K204" s="43"/>
      <c r="L204" s="47"/>
      <c r="M204" s="232"/>
      <c r="N204" s="233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242</v>
      </c>
      <c r="AU204" s="20" t="s">
        <v>86</v>
      </c>
    </row>
    <row r="205" s="13" customFormat="1">
      <c r="A205" s="13"/>
      <c r="B205" s="234"/>
      <c r="C205" s="235"/>
      <c r="D205" s="236" t="s">
        <v>244</v>
      </c>
      <c r="E205" s="237" t="s">
        <v>21</v>
      </c>
      <c r="F205" s="238" t="s">
        <v>770</v>
      </c>
      <c r="G205" s="235"/>
      <c r="H205" s="237" t="s">
        <v>21</v>
      </c>
      <c r="I205" s="239"/>
      <c r="J205" s="235"/>
      <c r="K205" s="235"/>
      <c r="L205" s="240"/>
      <c r="M205" s="241"/>
      <c r="N205" s="242"/>
      <c r="O205" s="242"/>
      <c r="P205" s="242"/>
      <c r="Q205" s="242"/>
      <c r="R205" s="242"/>
      <c r="S205" s="242"/>
      <c r="T205" s="24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4" t="s">
        <v>244</v>
      </c>
      <c r="AU205" s="244" t="s">
        <v>86</v>
      </c>
      <c r="AV205" s="13" t="s">
        <v>80</v>
      </c>
      <c r="AW205" s="13" t="s">
        <v>33</v>
      </c>
      <c r="AX205" s="13" t="s">
        <v>73</v>
      </c>
      <c r="AY205" s="244" t="s">
        <v>233</v>
      </c>
    </row>
    <row r="206" s="14" customFormat="1">
      <c r="A206" s="14"/>
      <c r="B206" s="245"/>
      <c r="C206" s="246"/>
      <c r="D206" s="236" t="s">
        <v>244</v>
      </c>
      <c r="E206" s="247" t="s">
        <v>21</v>
      </c>
      <c r="F206" s="248" t="s">
        <v>415</v>
      </c>
      <c r="G206" s="246"/>
      <c r="H206" s="249">
        <v>20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244</v>
      </c>
      <c r="AU206" s="255" t="s">
        <v>86</v>
      </c>
      <c r="AV206" s="14" t="s">
        <v>86</v>
      </c>
      <c r="AW206" s="14" t="s">
        <v>33</v>
      </c>
      <c r="AX206" s="14" t="s">
        <v>73</v>
      </c>
      <c r="AY206" s="255" t="s">
        <v>233</v>
      </c>
    </row>
    <row r="207" s="15" customFormat="1">
      <c r="A207" s="15"/>
      <c r="B207" s="256"/>
      <c r="C207" s="257"/>
      <c r="D207" s="236" t="s">
        <v>244</v>
      </c>
      <c r="E207" s="258" t="s">
        <v>21</v>
      </c>
      <c r="F207" s="259" t="s">
        <v>247</v>
      </c>
      <c r="G207" s="257"/>
      <c r="H207" s="260">
        <v>20</v>
      </c>
      <c r="I207" s="261"/>
      <c r="J207" s="257"/>
      <c r="K207" s="257"/>
      <c r="L207" s="262"/>
      <c r="M207" s="263"/>
      <c r="N207" s="264"/>
      <c r="O207" s="264"/>
      <c r="P207" s="264"/>
      <c r="Q207" s="264"/>
      <c r="R207" s="264"/>
      <c r="S207" s="264"/>
      <c r="T207" s="26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66" t="s">
        <v>244</v>
      </c>
      <c r="AU207" s="266" t="s">
        <v>86</v>
      </c>
      <c r="AV207" s="15" t="s">
        <v>240</v>
      </c>
      <c r="AW207" s="15" t="s">
        <v>33</v>
      </c>
      <c r="AX207" s="15" t="s">
        <v>80</v>
      </c>
      <c r="AY207" s="266" t="s">
        <v>233</v>
      </c>
    </row>
    <row r="208" s="2" customFormat="1" ht="24.15" customHeight="1">
      <c r="A208" s="41"/>
      <c r="B208" s="42"/>
      <c r="C208" s="216" t="s">
        <v>314</v>
      </c>
      <c r="D208" s="216" t="s">
        <v>235</v>
      </c>
      <c r="E208" s="217" t="s">
        <v>771</v>
      </c>
      <c r="F208" s="218" t="s">
        <v>772</v>
      </c>
      <c r="G208" s="219" t="s">
        <v>238</v>
      </c>
      <c r="H208" s="220">
        <v>1482.99</v>
      </c>
      <c r="I208" s="221"/>
      <c r="J208" s="222">
        <f>ROUND(I208*H208,2)</f>
        <v>0</v>
      </c>
      <c r="K208" s="218" t="s">
        <v>239</v>
      </c>
      <c r="L208" s="47"/>
      <c r="M208" s="223" t="s">
        <v>21</v>
      </c>
      <c r="N208" s="224" t="s">
        <v>45</v>
      </c>
      <c r="O208" s="87"/>
      <c r="P208" s="225">
        <f>O208*H208</f>
        <v>0</v>
      </c>
      <c r="Q208" s="225">
        <v>0.14901</v>
      </c>
      <c r="R208" s="225">
        <f>Q208*H208</f>
        <v>220.98033990000002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240</v>
      </c>
      <c r="AT208" s="227" t="s">
        <v>235</v>
      </c>
      <c r="AU208" s="227" t="s">
        <v>86</v>
      </c>
      <c r="AY208" s="20" t="s">
        <v>233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86</v>
      </c>
      <c r="BK208" s="228">
        <f>ROUND(I208*H208,2)</f>
        <v>0</v>
      </c>
      <c r="BL208" s="20" t="s">
        <v>240</v>
      </c>
      <c r="BM208" s="227" t="s">
        <v>773</v>
      </c>
    </row>
    <row r="209" s="2" customFormat="1">
      <c r="A209" s="41"/>
      <c r="B209" s="42"/>
      <c r="C209" s="43"/>
      <c r="D209" s="229" t="s">
        <v>242</v>
      </c>
      <c r="E209" s="43"/>
      <c r="F209" s="230" t="s">
        <v>774</v>
      </c>
      <c r="G209" s="43"/>
      <c r="H209" s="43"/>
      <c r="I209" s="231"/>
      <c r="J209" s="43"/>
      <c r="K209" s="43"/>
      <c r="L209" s="47"/>
      <c r="M209" s="232"/>
      <c r="N209" s="233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242</v>
      </c>
      <c r="AU209" s="20" t="s">
        <v>86</v>
      </c>
    </row>
    <row r="210" s="13" customFormat="1">
      <c r="A210" s="13"/>
      <c r="B210" s="234"/>
      <c r="C210" s="235"/>
      <c r="D210" s="236" t="s">
        <v>244</v>
      </c>
      <c r="E210" s="237" t="s">
        <v>21</v>
      </c>
      <c r="F210" s="238" t="s">
        <v>775</v>
      </c>
      <c r="G210" s="235"/>
      <c r="H210" s="237" t="s">
        <v>21</v>
      </c>
      <c r="I210" s="239"/>
      <c r="J210" s="235"/>
      <c r="K210" s="235"/>
      <c r="L210" s="240"/>
      <c r="M210" s="241"/>
      <c r="N210" s="242"/>
      <c r="O210" s="242"/>
      <c r="P210" s="242"/>
      <c r="Q210" s="242"/>
      <c r="R210" s="242"/>
      <c r="S210" s="242"/>
      <c r="T210" s="24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4" t="s">
        <v>244</v>
      </c>
      <c r="AU210" s="244" t="s">
        <v>86</v>
      </c>
      <c r="AV210" s="13" t="s">
        <v>80</v>
      </c>
      <c r="AW210" s="13" t="s">
        <v>33</v>
      </c>
      <c r="AX210" s="13" t="s">
        <v>73</v>
      </c>
      <c r="AY210" s="244" t="s">
        <v>233</v>
      </c>
    </row>
    <row r="211" s="14" customFormat="1">
      <c r="A211" s="14"/>
      <c r="B211" s="245"/>
      <c r="C211" s="246"/>
      <c r="D211" s="236" t="s">
        <v>244</v>
      </c>
      <c r="E211" s="247" t="s">
        <v>21</v>
      </c>
      <c r="F211" s="248" t="s">
        <v>776</v>
      </c>
      <c r="G211" s="246"/>
      <c r="H211" s="249">
        <v>32.049999999999997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244</v>
      </c>
      <c r="AU211" s="255" t="s">
        <v>86</v>
      </c>
      <c r="AV211" s="14" t="s">
        <v>86</v>
      </c>
      <c r="AW211" s="14" t="s">
        <v>33</v>
      </c>
      <c r="AX211" s="14" t="s">
        <v>73</v>
      </c>
      <c r="AY211" s="255" t="s">
        <v>233</v>
      </c>
    </row>
    <row r="212" s="14" customFormat="1">
      <c r="A212" s="14"/>
      <c r="B212" s="245"/>
      <c r="C212" s="246"/>
      <c r="D212" s="236" t="s">
        <v>244</v>
      </c>
      <c r="E212" s="247" t="s">
        <v>21</v>
      </c>
      <c r="F212" s="248" t="s">
        <v>777</v>
      </c>
      <c r="G212" s="246"/>
      <c r="H212" s="249">
        <v>-3.5459999999999998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244</v>
      </c>
      <c r="AU212" s="255" t="s">
        <v>86</v>
      </c>
      <c r="AV212" s="14" t="s">
        <v>86</v>
      </c>
      <c r="AW212" s="14" t="s">
        <v>33</v>
      </c>
      <c r="AX212" s="14" t="s">
        <v>73</v>
      </c>
      <c r="AY212" s="255" t="s">
        <v>233</v>
      </c>
    </row>
    <row r="213" s="14" customFormat="1">
      <c r="A213" s="14"/>
      <c r="B213" s="245"/>
      <c r="C213" s="246"/>
      <c r="D213" s="236" t="s">
        <v>244</v>
      </c>
      <c r="E213" s="247" t="s">
        <v>21</v>
      </c>
      <c r="F213" s="248" t="s">
        <v>778</v>
      </c>
      <c r="G213" s="246"/>
      <c r="H213" s="249">
        <v>-0.45600000000000002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244</v>
      </c>
      <c r="AU213" s="255" t="s">
        <v>86</v>
      </c>
      <c r="AV213" s="14" t="s">
        <v>86</v>
      </c>
      <c r="AW213" s="14" t="s">
        <v>33</v>
      </c>
      <c r="AX213" s="14" t="s">
        <v>73</v>
      </c>
      <c r="AY213" s="255" t="s">
        <v>233</v>
      </c>
    </row>
    <row r="214" s="16" customFormat="1">
      <c r="A214" s="16"/>
      <c r="B214" s="287"/>
      <c r="C214" s="288"/>
      <c r="D214" s="236" t="s">
        <v>244</v>
      </c>
      <c r="E214" s="289" t="s">
        <v>21</v>
      </c>
      <c r="F214" s="290" t="s">
        <v>725</v>
      </c>
      <c r="G214" s="288"/>
      <c r="H214" s="291">
        <v>28.047999999999998</v>
      </c>
      <c r="I214" s="292"/>
      <c r="J214" s="288"/>
      <c r="K214" s="288"/>
      <c r="L214" s="293"/>
      <c r="M214" s="294"/>
      <c r="N214" s="295"/>
      <c r="O214" s="295"/>
      <c r="P214" s="295"/>
      <c r="Q214" s="295"/>
      <c r="R214" s="295"/>
      <c r="S214" s="295"/>
      <c r="T214" s="29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T214" s="297" t="s">
        <v>244</v>
      </c>
      <c r="AU214" s="297" t="s">
        <v>86</v>
      </c>
      <c r="AV214" s="16" t="s">
        <v>117</v>
      </c>
      <c r="AW214" s="16" t="s">
        <v>33</v>
      </c>
      <c r="AX214" s="16" t="s">
        <v>73</v>
      </c>
      <c r="AY214" s="297" t="s">
        <v>233</v>
      </c>
    </row>
    <row r="215" s="13" customFormat="1">
      <c r="A215" s="13"/>
      <c r="B215" s="234"/>
      <c r="C215" s="235"/>
      <c r="D215" s="236" t="s">
        <v>244</v>
      </c>
      <c r="E215" s="237" t="s">
        <v>21</v>
      </c>
      <c r="F215" s="238" t="s">
        <v>708</v>
      </c>
      <c r="G215" s="235"/>
      <c r="H215" s="237" t="s">
        <v>21</v>
      </c>
      <c r="I215" s="239"/>
      <c r="J215" s="235"/>
      <c r="K215" s="235"/>
      <c r="L215" s="240"/>
      <c r="M215" s="241"/>
      <c r="N215" s="242"/>
      <c r="O215" s="242"/>
      <c r="P215" s="242"/>
      <c r="Q215" s="242"/>
      <c r="R215" s="242"/>
      <c r="S215" s="242"/>
      <c r="T215" s="24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4" t="s">
        <v>244</v>
      </c>
      <c r="AU215" s="244" t="s">
        <v>86</v>
      </c>
      <c r="AV215" s="13" t="s">
        <v>80</v>
      </c>
      <c r="AW215" s="13" t="s">
        <v>33</v>
      </c>
      <c r="AX215" s="13" t="s">
        <v>73</v>
      </c>
      <c r="AY215" s="244" t="s">
        <v>233</v>
      </c>
    </row>
    <row r="216" s="13" customFormat="1">
      <c r="A216" s="13"/>
      <c r="B216" s="234"/>
      <c r="C216" s="235"/>
      <c r="D216" s="236" t="s">
        <v>244</v>
      </c>
      <c r="E216" s="237" t="s">
        <v>21</v>
      </c>
      <c r="F216" s="238" t="s">
        <v>779</v>
      </c>
      <c r="G216" s="235"/>
      <c r="H216" s="237" t="s">
        <v>21</v>
      </c>
      <c r="I216" s="239"/>
      <c r="J216" s="235"/>
      <c r="K216" s="235"/>
      <c r="L216" s="240"/>
      <c r="M216" s="241"/>
      <c r="N216" s="242"/>
      <c r="O216" s="242"/>
      <c r="P216" s="242"/>
      <c r="Q216" s="242"/>
      <c r="R216" s="242"/>
      <c r="S216" s="242"/>
      <c r="T216" s="24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4" t="s">
        <v>244</v>
      </c>
      <c r="AU216" s="244" t="s">
        <v>86</v>
      </c>
      <c r="AV216" s="13" t="s">
        <v>80</v>
      </c>
      <c r="AW216" s="13" t="s">
        <v>33</v>
      </c>
      <c r="AX216" s="13" t="s">
        <v>73</v>
      </c>
      <c r="AY216" s="244" t="s">
        <v>233</v>
      </c>
    </row>
    <row r="217" s="14" customFormat="1">
      <c r="A217" s="14"/>
      <c r="B217" s="245"/>
      <c r="C217" s="246"/>
      <c r="D217" s="236" t="s">
        <v>244</v>
      </c>
      <c r="E217" s="247" t="s">
        <v>21</v>
      </c>
      <c r="F217" s="248" t="s">
        <v>780</v>
      </c>
      <c r="G217" s="246"/>
      <c r="H217" s="249">
        <v>56.560000000000002</v>
      </c>
      <c r="I217" s="250"/>
      <c r="J217" s="246"/>
      <c r="K217" s="246"/>
      <c r="L217" s="251"/>
      <c r="M217" s="252"/>
      <c r="N217" s="253"/>
      <c r="O217" s="253"/>
      <c r="P217" s="253"/>
      <c r="Q217" s="253"/>
      <c r="R217" s="253"/>
      <c r="S217" s="253"/>
      <c r="T217" s="25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5" t="s">
        <v>244</v>
      </c>
      <c r="AU217" s="255" t="s">
        <v>86</v>
      </c>
      <c r="AV217" s="14" t="s">
        <v>86</v>
      </c>
      <c r="AW217" s="14" t="s">
        <v>33</v>
      </c>
      <c r="AX217" s="14" t="s">
        <v>73</v>
      </c>
      <c r="AY217" s="255" t="s">
        <v>233</v>
      </c>
    </row>
    <row r="218" s="14" customFormat="1">
      <c r="A218" s="14"/>
      <c r="B218" s="245"/>
      <c r="C218" s="246"/>
      <c r="D218" s="236" t="s">
        <v>244</v>
      </c>
      <c r="E218" s="247" t="s">
        <v>21</v>
      </c>
      <c r="F218" s="248" t="s">
        <v>781</v>
      </c>
      <c r="G218" s="246"/>
      <c r="H218" s="249">
        <v>-3.5459999999999998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5" t="s">
        <v>244</v>
      </c>
      <c r="AU218" s="255" t="s">
        <v>86</v>
      </c>
      <c r="AV218" s="14" t="s">
        <v>86</v>
      </c>
      <c r="AW218" s="14" t="s">
        <v>33</v>
      </c>
      <c r="AX218" s="14" t="s">
        <v>73</v>
      </c>
      <c r="AY218" s="255" t="s">
        <v>233</v>
      </c>
    </row>
    <row r="219" s="14" customFormat="1">
      <c r="A219" s="14"/>
      <c r="B219" s="245"/>
      <c r="C219" s="246"/>
      <c r="D219" s="236" t="s">
        <v>244</v>
      </c>
      <c r="E219" s="247" t="s">
        <v>21</v>
      </c>
      <c r="F219" s="248" t="s">
        <v>778</v>
      </c>
      <c r="G219" s="246"/>
      <c r="H219" s="249">
        <v>-0.45600000000000002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244</v>
      </c>
      <c r="AU219" s="255" t="s">
        <v>86</v>
      </c>
      <c r="AV219" s="14" t="s">
        <v>86</v>
      </c>
      <c r="AW219" s="14" t="s">
        <v>33</v>
      </c>
      <c r="AX219" s="14" t="s">
        <v>73</v>
      </c>
      <c r="AY219" s="255" t="s">
        <v>233</v>
      </c>
    </row>
    <row r="220" s="13" customFormat="1">
      <c r="A220" s="13"/>
      <c r="B220" s="234"/>
      <c r="C220" s="235"/>
      <c r="D220" s="236" t="s">
        <v>244</v>
      </c>
      <c r="E220" s="237" t="s">
        <v>21</v>
      </c>
      <c r="F220" s="238" t="s">
        <v>782</v>
      </c>
      <c r="G220" s="235"/>
      <c r="H220" s="237" t="s">
        <v>21</v>
      </c>
      <c r="I220" s="239"/>
      <c r="J220" s="235"/>
      <c r="K220" s="235"/>
      <c r="L220" s="240"/>
      <c r="M220" s="241"/>
      <c r="N220" s="242"/>
      <c r="O220" s="242"/>
      <c r="P220" s="242"/>
      <c r="Q220" s="242"/>
      <c r="R220" s="242"/>
      <c r="S220" s="242"/>
      <c r="T220" s="24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4" t="s">
        <v>244</v>
      </c>
      <c r="AU220" s="244" t="s">
        <v>86</v>
      </c>
      <c r="AV220" s="13" t="s">
        <v>80</v>
      </c>
      <c r="AW220" s="13" t="s">
        <v>33</v>
      </c>
      <c r="AX220" s="13" t="s">
        <v>73</v>
      </c>
      <c r="AY220" s="244" t="s">
        <v>233</v>
      </c>
    </row>
    <row r="221" s="14" customFormat="1">
      <c r="A221" s="14"/>
      <c r="B221" s="245"/>
      <c r="C221" s="246"/>
      <c r="D221" s="236" t="s">
        <v>244</v>
      </c>
      <c r="E221" s="247" t="s">
        <v>21</v>
      </c>
      <c r="F221" s="248" t="s">
        <v>783</v>
      </c>
      <c r="G221" s="246"/>
      <c r="H221" s="249">
        <v>59.920000000000002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244</v>
      </c>
      <c r="AU221" s="255" t="s">
        <v>86</v>
      </c>
      <c r="AV221" s="14" t="s">
        <v>86</v>
      </c>
      <c r="AW221" s="14" t="s">
        <v>33</v>
      </c>
      <c r="AX221" s="14" t="s">
        <v>73</v>
      </c>
      <c r="AY221" s="255" t="s">
        <v>233</v>
      </c>
    </row>
    <row r="222" s="14" customFormat="1">
      <c r="A222" s="14"/>
      <c r="B222" s="245"/>
      <c r="C222" s="246"/>
      <c r="D222" s="236" t="s">
        <v>244</v>
      </c>
      <c r="E222" s="247" t="s">
        <v>21</v>
      </c>
      <c r="F222" s="248" t="s">
        <v>784</v>
      </c>
      <c r="G222" s="246"/>
      <c r="H222" s="249">
        <v>-5.516</v>
      </c>
      <c r="I222" s="250"/>
      <c r="J222" s="246"/>
      <c r="K222" s="246"/>
      <c r="L222" s="251"/>
      <c r="M222" s="252"/>
      <c r="N222" s="253"/>
      <c r="O222" s="253"/>
      <c r="P222" s="253"/>
      <c r="Q222" s="253"/>
      <c r="R222" s="253"/>
      <c r="S222" s="253"/>
      <c r="T222" s="25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5" t="s">
        <v>244</v>
      </c>
      <c r="AU222" s="255" t="s">
        <v>86</v>
      </c>
      <c r="AV222" s="14" t="s">
        <v>86</v>
      </c>
      <c r="AW222" s="14" t="s">
        <v>33</v>
      </c>
      <c r="AX222" s="14" t="s">
        <v>73</v>
      </c>
      <c r="AY222" s="255" t="s">
        <v>233</v>
      </c>
    </row>
    <row r="223" s="14" customFormat="1">
      <c r="A223" s="14"/>
      <c r="B223" s="245"/>
      <c r="C223" s="246"/>
      <c r="D223" s="236" t="s">
        <v>244</v>
      </c>
      <c r="E223" s="247" t="s">
        <v>21</v>
      </c>
      <c r="F223" s="248" t="s">
        <v>785</v>
      </c>
      <c r="G223" s="246"/>
      <c r="H223" s="249">
        <v>-0.91200000000000003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244</v>
      </c>
      <c r="AU223" s="255" t="s">
        <v>86</v>
      </c>
      <c r="AV223" s="14" t="s">
        <v>86</v>
      </c>
      <c r="AW223" s="14" t="s">
        <v>33</v>
      </c>
      <c r="AX223" s="14" t="s">
        <v>73</v>
      </c>
      <c r="AY223" s="255" t="s">
        <v>233</v>
      </c>
    </row>
    <row r="224" s="13" customFormat="1">
      <c r="A224" s="13"/>
      <c r="B224" s="234"/>
      <c r="C224" s="235"/>
      <c r="D224" s="236" t="s">
        <v>244</v>
      </c>
      <c r="E224" s="237" t="s">
        <v>21</v>
      </c>
      <c r="F224" s="238" t="s">
        <v>786</v>
      </c>
      <c r="G224" s="235"/>
      <c r="H224" s="237" t="s">
        <v>21</v>
      </c>
      <c r="I224" s="239"/>
      <c r="J224" s="235"/>
      <c r="K224" s="235"/>
      <c r="L224" s="240"/>
      <c r="M224" s="241"/>
      <c r="N224" s="242"/>
      <c r="O224" s="242"/>
      <c r="P224" s="242"/>
      <c r="Q224" s="242"/>
      <c r="R224" s="242"/>
      <c r="S224" s="242"/>
      <c r="T224" s="24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4" t="s">
        <v>244</v>
      </c>
      <c r="AU224" s="244" t="s">
        <v>86</v>
      </c>
      <c r="AV224" s="13" t="s">
        <v>80</v>
      </c>
      <c r="AW224" s="13" t="s">
        <v>33</v>
      </c>
      <c r="AX224" s="13" t="s">
        <v>73</v>
      </c>
      <c r="AY224" s="244" t="s">
        <v>233</v>
      </c>
    </row>
    <row r="225" s="14" customFormat="1">
      <c r="A225" s="14"/>
      <c r="B225" s="245"/>
      <c r="C225" s="246"/>
      <c r="D225" s="236" t="s">
        <v>244</v>
      </c>
      <c r="E225" s="247" t="s">
        <v>21</v>
      </c>
      <c r="F225" s="248" t="s">
        <v>787</v>
      </c>
      <c r="G225" s="246"/>
      <c r="H225" s="249">
        <v>401.46100000000001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5" t="s">
        <v>244</v>
      </c>
      <c r="AU225" s="255" t="s">
        <v>86</v>
      </c>
      <c r="AV225" s="14" t="s">
        <v>86</v>
      </c>
      <c r="AW225" s="14" t="s">
        <v>33</v>
      </c>
      <c r="AX225" s="14" t="s">
        <v>73</v>
      </c>
      <c r="AY225" s="255" t="s">
        <v>233</v>
      </c>
    </row>
    <row r="226" s="14" customFormat="1">
      <c r="A226" s="14"/>
      <c r="B226" s="245"/>
      <c r="C226" s="246"/>
      <c r="D226" s="236" t="s">
        <v>244</v>
      </c>
      <c r="E226" s="247" t="s">
        <v>21</v>
      </c>
      <c r="F226" s="248" t="s">
        <v>788</v>
      </c>
      <c r="G226" s="246"/>
      <c r="H226" s="249">
        <v>-56.735999999999997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244</v>
      </c>
      <c r="AU226" s="255" t="s">
        <v>86</v>
      </c>
      <c r="AV226" s="14" t="s">
        <v>86</v>
      </c>
      <c r="AW226" s="14" t="s">
        <v>33</v>
      </c>
      <c r="AX226" s="14" t="s">
        <v>73</v>
      </c>
      <c r="AY226" s="255" t="s">
        <v>233</v>
      </c>
    </row>
    <row r="227" s="14" customFormat="1">
      <c r="A227" s="14"/>
      <c r="B227" s="245"/>
      <c r="C227" s="246"/>
      <c r="D227" s="236" t="s">
        <v>244</v>
      </c>
      <c r="E227" s="247" t="s">
        <v>21</v>
      </c>
      <c r="F227" s="248" t="s">
        <v>789</v>
      </c>
      <c r="G227" s="246"/>
      <c r="H227" s="249">
        <v>-8.2080000000000002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244</v>
      </c>
      <c r="AU227" s="255" t="s">
        <v>86</v>
      </c>
      <c r="AV227" s="14" t="s">
        <v>86</v>
      </c>
      <c r="AW227" s="14" t="s">
        <v>33</v>
      </c>
      <c r="AX227" s="14" t="s">
        <v>73</v>
      </c>
      <c r="AY227" s="255" t="s">
        <v>233</v>
      </c>
    </row>
    <row r="228" s="16" customFormat="1">
      <c r="A228" s="16"/>
      <c r="B228" s="287"/>
      <c r="C228" s="288"/>
      <c r="D228" s="236" t="s">
        <v>244</v>
      </c>
      <c r="E228" s="289" t="s">
        <v>21</v>
      </c>
      <c r="F228" s="290" t="s">
        <v>725</v>
      </c>
      <c r="G228" s="288"/>
      <c r="H228" s="291">
        <v>442.56700000000001</v>
      </c>
      <c r="I228" s="292"/>
      <c r="J228" s="288"/>
      <c r="K228" s="288"/>
      <c r="L228" s="293"/>
      <c r="M228" s="294"/>
      <c r="N228" s="295"/>
      <c r="O228" s="295"/>
      <c r="P228" s="295"/>
      <c r="Q228" s="295"/>
      <c r="R228" s="295"/>
      <c r="S228" s="295"/>
      <c r="T228" s="29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T228" s="297" t="s">
        <v>244</v>
      </c>
      <c r="AU228" s="297" t="s">
        <v>86</v>
      </c>
      <c r="AV228" s="16" t="s">
        <v>117</v>
      </c>
      <c r="AW228" s="16" t="s">
        <v>33</v>
      </c>
      <c r="AX228" s="16" t="s">
        <v>73</v>
      </c>
      <c r="AY228" s="297" t="s">
        <v>233</v>
      </c>
    </row>
    <row r="229" s="13" customFormat="1">
      <c r="A229" s="13"/>
      <c r="B229" s="234"/>
      <c r="C229" s="235"/>
      <c r="D229" s="236" t="s">
        <v>244</v>
      </c>
      <c r="E229" s="237" t="s">
        <v>21</v>
      </c>
      <c r="F229" s="238" t="s">
        <v>726</v>
      </c>
      <c r="G229" s="235"/>
      <c r="H229" s="237" t="s">
        <v>21</v>
      </c>
      <c r="I229" s="239"/>
      <c r="J229" s="235"/>
      <c r="K229" s="235"/>
      <c r="L229" s="240"/>
      <c r="M229" s="241"/>
      <c r="N229" s="242"/>
      <c r="O229" s="242"/>
      <c r="P229" s="242"/>
      <c r="Q229" s="242"/>
      <c r="R229" s="242"/>
      <c r="S229" s="242"/>
      <c r="T229" s="24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4" t="s">
        <v>244</v>
      </c>
      <c r="AU229" s="244" t="s">
        <v>86</v>
      </c>
      <c r="AV229" s="13" t="s">
        <v>80</v>
      </c>
      <c r="AW229" s="13" t="s">
        <v>33</v>
      </c>
      <c r="AX229" s="13" t="s">
        <v>73</v>
      </c>
      <c r="AY229" s="244" t="s">
        <v>233</v>
      </c>
    </row>
    <row r="230" s="13" customFormat="1">
      <c r="A230" s="13"/>
      <c r="B230" s="234"/>
      <c r="C230" s="235"/>
      <c r="D230" s="236" t="s">
        <v>244</v>
      </c>
      <c r="E230" s="237" t="s">
        <v>21</v>
      </c>
      <c r="F230" s="238" t="s">
        <v>782</v>
      </c>
      <c r="G230" s="235"/>
      <c r="H230" s="237" t="s">
        <v>21</v>
      </c>
      <c r="I230" s="239"/>
      <c r="J230" s="235"/>
      <c r="K230" s="235"/>
      <c r="L230" s="240"/>
      <c r="M230" s="241"/>
      <c r="N230" s="242"/>
      <c r="O230" s="242"/>
      <c r="P230" s="242"/>
      <c r="Q230" s="242"/>
      <c r="R230" s="242"/>
      <c r="S230" s="242"/>
      <c r="T230" s="24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4" t="s">
        <v>244</v>
      </c>
      <c r="AU230" s="244" t="s">
        <v>86</v>
      </c>
      <c r="AV230" s="13" t="s">
        <v>80</v>
      </c>
      <c r="AW230" s="13" t="s">
        <v>33</v>
      </c>
      <c r="AX230" s="13" t="s">
        <v>73</v>
      </c>
      <c r="AY230" s="244" t="s">
        <v>233</v>
      </c>
    </row>
    <row r="231" s="14" customFormat="1">
      <c r="A231" s="14"/>
      <c r="B231" s="245"/>
      <c r="C231" s="246"/>
      <c r="D231" s="236" t="s">
        <v>244</v>
      </c>
      <c r="E231" s="247" t="s">
        <v>21</v>
      </c>
      <c r="F231" s="248" t="s">
        <v>790</v>
      </c>
      <c r="G231" s="246"/>
      <c r="H231" s="249">
        <v>239.68000000000001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244</v>
      </c>
      <c r="AU231" s="255" t="s">
        <v>86</v>
      </c>
      <c r="AV231" s="14" t="s">
        <v>86</v>
      </c>
      <c r="AW231" s="14" t="s">
        <v>33</v>
      </c>
      <c r="AX231" s="14" t="s">
        <v>73</v>
      </c>
      <c r="AY231" s="255" t="s">
        <v>233</v>
      </c>
    </row>
    <row r="232" s="14" customFormat="1">
      <c r="A232" s="14"/>
      <c r="B232" s="245"/>
      <c r="C232" s="246"/>
      <c r="D232" s="236" t="s">
        <v>244</v>
      </c>
      <c r="E232" s="247" t="s">
        <v>21</v>
      </c>
      <c r="F232" s="248" t="s">
        <v>791</v>
      </c>
      <c r="G232" s="246"/>
      <c r="H232" s="249">
        <v>-22.064</v>
      </c>
      <c r="I232" s="250"/>
      <c r="J232" s="246"/>
      <c r="K232" s="246"/>
      <c r="L232" s="251"/>
      <c r="M232" s="252"/>
      <c r="N232" s="253"/>
      <c r="O232" s="253"/>
      <c r="P232" s="253"/>
      <c r="Q232" s="253"/>
      <c r="R232" s="253"/>
      <c r="S232" s="253"/>
      <c r="T232" s="25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5" t="s">
        <v>244</v>
      </c>
      <c r="AU232" s="255" t="s">
        <v>86</v>
      </c>
      <c r="AV232" s="14" t="s">
        <v>86</v>
      </c>
      <c r="AW232" s="14" t="s">
        <v>33</v>
      </c>
      <c r="AX232" s="14" t="s">
        <v>73</v>
      </c>
      <c r="AY232" s="255" t="s">
        <v>233</v>
      </c>
    </row>
    <row r="233" s="14" customFormat="1">
      <c r="A233" s="14"/>
      <c r="B233" s="245"/>
      <c r="C233" s="246"/>
      <c r="D233" s="236" t="s">
        <v>244</v>
      </c>
      <c r="E233" s="247" t="s">
        <v>21</v>
      </c>
      <c r="F233" s="248" t="s">
        <v>792</v>
      </c>
      <c r="G233" s="246"/>
      <c r="H233" s="249">
        <v>-3.6480000000000001</v>
      </c>
      <c r="I233" s="250"/>
      <c r="J233" s="246"/>
      <c r="K233" s="246"/>
      <c r="L233" s="251"/>
      <c r="M233" s="252"/>
      <c r="N233" s="253"/>
      <c r="O233" s="253"/>
      <c r="P233" s="253"/>
      <c r="Q233" s="253"/>
      <c r="R233" s="253"/>
      <c r="S233" s="253"/>
      <c r="T233" s="25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5" t="s">
        <v>244</v>
      </c>
      <c r="AU233" s="255" t="s">
        <v>86</v>
      </c>
      <c r="AV233" s="14" t="s">
        <v>86</v>
      </c>
      <c r="AW233" s="14" t="s">
        <v>33</v>
      </c>
      <c r="AX233" s="14" t="s">
        <v>73</v>
      </c>
      <c r="AY233" s="255" t="s">
        <v>233</v>
      </c>
    </row>
    <row r="234" s="13" customFormat="1">
      <c r="A234" s="13"/>
      <c r="B234" s="234"/>
      <c r="C234" s="235"/>
      <c r="D234" s="236" t="s">
        <v>244</v>
      </c>
      <c r="E234" s="237" t="s">
        <v>21</v>
      </c>
      <c r="F234" s="238" t="s">
        <v>786</v>
      </c>
      <c r="G234" s="235"/>
      <c r="H234" s="237" t="s">
        <v>21</v>
      </c>
      <c r="I234" s="239"/>
      <c r="J234" s="235"/>
      <c r="K234" s="235"/>
      <c r="L234" s="240"/>
      <c r="M234" s="241"/>
      <c r="N234" s="242"/>
      <c r="O234" s="242"/>
      <c r="P234" s="242"/>
      <c r="Q234" s="242"/>
      <c r="R234" s="242"/>
      <c r="S234" s="242"/>
      <c r="T234" s="24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4" t="s">
        <v>244</v>
      </c>
      <c r="AU234" s="244" t="s">
        <v>86</v>
      </c>
      <c r="AV234" s="13" t="s">
        <v>80</v>
      </c>
      <c r="AW234" s="13" t="s">
        <v>33</v>
      </c>
      <c r="AX234" s="13" t="s">
        <v>73</v>
      </c>
      <c r="AY234" s="244" t="s">
        <v>233</v>
      </c>
    </row>
    <row r="235" s="14" customFormat="1">
      <c r="A235" s="14"/>
      <c r="B235" s="245"/>
      <c r="C235" s="246"/>
      <c r="D235" s="236" t="s">
        <v>244</v>
      </c>
      <c r="E235" s="247" t="s">
        <v>21</v>
      </c>
      <c r="F235" s="248" t="s">
        <v>793</v>
      </c>
      <c r="G235" s="246"/>
      <c r="H235" s="249">
        <v>133.81999999999999</v>
      </c>
      <c r="I235" s="250"/>
      <c r="J235" s="246"/>
      <c r="K235" s="246"/>
      <c r="L235" s="251"/>
      <c r="M235" s="252"/>
      <c r="N235" s="253"/>
      <c r="O235" s="253"/>
      <c r="P235" s="253"/>
      <c r="Q235" s="253"/>
      <c r="R235" s="253"/>
      <c r="S235" s="253"/>
      <c r="T235" s="25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5" t="s">
        <v>244</v>
      </c>
      <c r="AU235" s="255" t="s">
        <v>86</v>
      </c>
      <c r="AV235" s="14" t="s">
        <v>86</v>
      </c>
      <c r="AW235" s="14" t="s">
        <v>33</v>
      </c>
      <c r="AX235" s="14" t="s">
        <v>73</v>
      </c>
      <c r="AY235" s="255" t="s">
        <v>233</v>
      </c>
    </row>
    <row r="236" s="14" customFormat="1">
      <c r="A236" s="14"/>
      <c r="B236" s="245"/>
      <c r="C236" s="246"/>
      <c r="D236" s="236" t="s">
        <v>244</v>
      </c>
      <c r="E236" s="247" t="s">
        <v>21</v>
      </c>
      <c r="F236" s="248" t="s">
        <v>794</v>
      </c>
      <c r="G236" s="246"/>
      <c r="H236" s="249">
        <v>-18.911999999999999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244</v>
      </c>
      <c r="AU236" s="255" t="s">
        <v>86</v>
      </c>
      <c r="AV236" s="14" t="s">
        <v>86</v>
      </c>
      <c r="AW236" s="14" t="s">
        <v>33</v>
      </c>
      <c r="AX236" s="14" t="s">
        <v>73</v>
      </c>
      <c r="AY236" s="255" t="s">
        <v>233</v>
      </c>
    </row>
    <row r="237" s="14" customFormat="1">
      <c r="A237" s="14"/>
      <c r="B237" s="245"/>
      <c r="C237" s="246"/>
      <c r="D237" s="236" t="s">
        <v>244</v>
      </c>
      <c r="E237" s="247" t="s">
        <v>21</v>
      </c>
      <c r="F237" s="248" t="s">
        <v>795</v>
      </c>
      <c r="G237" s="246"/>
      <c r="H237" s="249">
        <v>-2.7360000000000002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5" t="s">
        <v>244</v>
      </c>
      <c r="AU237" s="255" t="s">
        <v>86</v>
      </c>
      <c r="AV237" s="14" t="s">
        <v>86</v>
      </c>
      <c r="AW237" s="14" t="s">
        <v>33</v>
      </c>
      <c r="AX237" s="14" t="s">
        <v>73</v>
      </c>
      <c r="AY237" s="255" t="s">
        <v>233</v>
      </c>
    </row>
    <row r="238" s="13" customFormat="1">
      <c r="A238" s="13"/>
      <c r="B238" s="234"/>
      <c r="C238" s="235"/>
      <c r="D238" s="236" t="s">
        <v>244</v>
      </c>
      <c r="E238" s="237" t="s">
        <v>21</v>
      </c>
      <c r="F238" s="238" t="s">
        <v>796</v>
      </c>
      <c r="G238" s="235"/>
      <c r="H238" s="237" t="s">
        <v>21</v>
      </c>
      <c r="I238" s="239"/>
      <c r="J238" s="235"/>
      <c r="K238" s="235"/>
      <c r="L238" s="240"/>
      <c r="M238" s="241"/>
      <c r="N238" s="242"/>
      <c r="O238" s="242"/>
      <c r="P238" s="242"/>
      <c r="Q238" s="242"/>
      <c r="R238" s="242"/>
      <c r="S238" s="242"/>
      <c r="T238" s="24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4" t="s">
        <v>244</v>
      </c>
      <c r="AU238" s="244" t="s">
        <v>86</v>
      </c>
      <c r="AV238" s="13" t="s">
        <v>80</v>
      </c>
      <c r="AW238" s="13" t="s">
        <v>33</v>
      </c>
      <c r="AX238" s="13" t="s">
        <v>73</v>
      </c>
      <c r="AY238" s="244" t="s">
        <v>233</v>
      </c>
    </row>
    <row r="239" s="14" customFormat="1">
      <c r="A239" s="14"/>
      <c r="B239" s="245"/>
      <c r="C239" s="246"/>
      <c r="D239" s="236" t="s">
        <v>244</v>
      </c>
      <c r="E239" s="247" t="s">
        <v>21</v>
      </c>
      <c r="F239" s="248" t="s">
        <v>797</v>
      </c>
      <c r="G239" s="246"/>
      <c r="H239" s="249">
        <v>123.956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5" t="s">
        <v>244</v>
      </c>
      <c r="AU239" s="255" t="s">
        <v>86</v>
      </c>
      <c r="AV239" s="14" t="s">
        <v>86</v>
      </c>
      <c r="AW239" s="14" t="s">
        <v>33</v>
      </c>
      <c r="AX239" s="14" t="s">
        <v>73</v>
      </c>
      <c r="AY239" s="255" t="s">
        <v>233</v>
      </c>
    </row>
    <row r="240" s="14" customFormat="1">
      <c r="A240" s="14"/>
      <c r="B240" s="245"/>
      <c r="C240" s="246"/>
      <c r="D240" s="236" t="s">
        <v>244</v>
      </c>
      <c r="E240" s="247" t="s">
        <v>21</v>
      </c>
      <c r="F240" s="248" t="s">
        <v>798</v>
      </c>
      <c r="G240" s="246"/>
      <c r="H240" s="249">
        <v>-16.154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244</v>
      </c>
      <c r="AU240" s="255" t="s">
        <v>86</v>
      </c>
      <c r="AV240" s="14" t="s">
        <v>86</v>
      </c>
      <c r="AW240" s="14" t="s">
        <v>33</v>
      </c>
      <c r="AX240" s="14" t="s">
        <v>73</v>
      </c>
      <c r="AY240" s="255" t="s">
        <v>233</v>
      </c>
    </row>
    <row r="241" s="14" customFormat="1">
      <c r="A241" s="14"/>
      <c r="B241" s="245"/>
      <c r="C241" s="246"/>
      <c r="D241" s="236" t="s">
        <v>244</v>
      </c>
      <c r="E241" s="247" t="s">
        <v>21</v>
      </c>
      <c r="F241" s="248" t="s">
        <v>799</v>
      </c>
      <c r="G241" s="246"/>
      <c r="H241" s="249">
        <v>-2.2799999999999998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244</v>
      </c>
      <c r="AU241" s="255" t="s">
        <v>86</v>
      </c>
      <c r="AV241" s="14" t="s">
        <v>86</v>
      </c>
      <c r="AW241" s="14" t="s">
        <v>33</v>
      </c>
      <c r="AX241" s="14" t="s">
        <v>73</v>
      </c>
      <c r="AY241" s="255" t="s">
        <v>233</v>
      </c>
    </row>
    <row r="242" s="16" customFormat="1">
      <c r="A242" s="16"/>
      <c r="B242" s="287"/>
      <c r="C242" s="288"/>
      <c r="D242" s="236" t="s">
        <v>244</v>
      </c>
      <c r="E242" s="289" t="s">
        <v>21</v>
      </c>
      <c r="F242" s="290" t="s">
        <v>725</v>
      </c>
      <c r="G242" s="288"/>
      <c r="H242" s="291">
        <v>431.66199999999998</v>
      </c>
      <c r="I242" s="292"/>
      <c r="J242" s="288"/>
      <c r="K242" s="288"/>
      <c r="L242" s="293"/>
      <c r="M242" s="294"/>
      <c r="N242" s="295"/>
      <c r="O242" s="295"/>
      <c r="P242" s="295"/>
      <c r="Q242" s="295"/>
      <c r="R242" s="295"/>
      <c r="S242" s="295"/>
      <c r="T242" s="29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T242" s="297" t="s">
        <v>244</v>
      </c>
      <c r="AU242" s="297" t="s">
        <v>86</v>
      </c>
      <c r="AV242" s="16" t="s">
        <v>117</v>
      </c>
      <c r="AW242" s="16" t="s">
        <v>33</v>
      </c>
      <c r="AX242" s="16" t="s">
        <v>73</v>
      </c>
      <c r="AY242" s="297" t="s">
        <v>233</v>
      </c>
    </row>
    <row r="243" s="13" customFormat="1">
      <c r="A243" s="13"/>
      <c r="B243" s="234"/>
      <c r="C243" s="235"/>
      <c r="D243" s="236" t="s">
        <v>244</v>
      </c>
      <c r="E243" s="237" t="s">
        <v>21</v>
      </c>
      <c r="F243" s="238" t="s">
        <v>731</v>
      </c>
      <c r="G243" s="235"/>
      <c r="H243" s="237" t="s">
        <v>21</v>
      </c>
      <c r="I243" s="239"/>
      <c r="J243" s="235"/>
      <c r="K243" s="235"/>
      <c r="L243" s="240"/>
      <c r="M243" s="241"/>
      <c r="N243" s="242"/>
      <c r="O243" s="242"/>
      <c r="P243" s="242"/>
      <c r="Q243" s="242"/>
      <c r="R243" s="242"/>
      <c r="S243" s="242"/>
      <c r="T243" s="24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4" t="s">
        <v>244</v>
      </c>
      <c r="AU243" s="244" t="s">
        <v>86</v>
      </c>
      <c r="AV243" s="13" t="s">
        <v>80</v>
      </c>
      <c r="AW243" s="13" t="s">
        <v>33</v>
      </c>
      <c r="AX243" s="13" t="s">
        <v>73</v>
      </c>
      <c r="AY243" s="244" t="s">
        <v>233</v>
      </c>
    </row>
    <row r="244" s="13" customFormat="1">
      <c r="A244" s="13"/>
      <c r="B244" s="234"/>
      <c r="C244" s="235"/>
      <c r="D244" s="236" t="s">
        <v>244</v>
      </c>
      <c r="E244" s="237" t="s">
        <v>21</v>
      </c>
      <c r="F244" s="238" t="s">
        <v>782</v>
      </c>
      <c r="G244" s="235"/>
      <c r="H244" s="237" t="s">
        <v>21</v>
      </c>
      <c r="I244" s="239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244</v>
      </c>
      <c r="AU244" s="244" t="s">
        <v>86</v>
      </c>
      <c r="AV244" s="13" t="s">
        <v>80</v>
      </c>
      <c r="AW244" s="13" t="s">
        <v>33</v>
      </c>
      <c r="AX244" s="13" t="s">
        <v>73</v>
      </c>
      <c r="AY244" s="244" t="s">
        <v>233</v>
      </c>
    </row>
    <row r="245" s="14" customFormat="1">
      <c r="A245" s="14"/>
      <c r="B245" s="245"/>
      <c r="C245" s="246"/>
      <c r="D245" s="236" t="s">
        <v>244</v>
      </c>
      <c r="E245" s="247" t="s">
        <v>21</v>
      </c>
      <c r="F245" s="248" t="s">
        <v>800</v>
      </c>
      <c r="G245" s="246"/>
      <c r="H245" s="249">
        <v>187.25</v>
      </c>
      <c r="I245" s="250"/>
      <c r="J245" s="246"/>
      <c r="K245" s="246"/>
      <c r="L245" s="251"/>
      <c r="M245" s="252"/>
      <c r="N245" s="253"/>
      <c r="O245" s="253"/>
      <c r="P245" s="253"/>
      <c r="Q245" s="253"/>
      <c r="R245" s="253"/>
      <c r="S245" s="253"/>
      <c r="T245" s="25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5" t="s">
        <v>244</v>
      </c>
      <c r="AU245" s="255" t="s">
        <v>86</v>
      </c>
      <c r="AV245" s="14" t="s">
        <v>86</v>
      </c>
      <c r="AW245" s="14" t="s">
        <v>33</v>
      </c>
      <c r="AX245" s="14" t="s">
        <v>73</v>
      </c>
      <c r="AY245" s="255" t="s">
        <v>233</v>
      </c>
    </row>
    <row r="246" s="14" customFormat="1">
      <c r="A246" s="14"/>
      <c r="B246" s="245"/>
      <c r="C246" s="246"/>
      <c r="D246" s="236" t="s">
        <v>244</v>
      </c>
      <c r="E246" s="247" t="s">
        <v>21</v>
      </c>
      <c r="F246" s="248" t="s">
        <v>801</v>
      </c>
      <c r="G246" s="246"/>
      <c r="H246" s="249">
        <v>-13.789999999999999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244</v>
      </c>
      <c r="AU246" s="255" t="s">
        <v>86</v>
      </c>
      <c r="AV246" s="14" t="s">
        <v>86</v>
      </c>
      <c r="AW246" s="14" t="s">
        <v>33</v>
      </c>
      <c r="AX246" s="14" t="s">
        <v>73</v>
      </c>
      <c r="AY246" s="255" t="s">
        <v>233</v>
      </c>
    </row>
    <row r="247" s="14" customFormat="1">
      <c r="A247" s="14"/>
      <c r="B247" s="245"/>
      <c r="C247" s="246"/>
      <c r="D247" s="236" t="s">
        <v>244</v>
      </c>
      <c r="E247" s="247" t="s">
        <v>21</v>
      </c>
      <c r="F247" s="248" t="s">
        <v>802</v>
      </c>
      <c r="G247" s="246"/>
      <c r="H247" s="249">
        <v>-2.2799999999999998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244</v>
      </c>
      <c r="AU247" s="255" t="s">
        <v>86</v>
      </c>
      <c r="AV247" s="14" t="s">
        <v>86</v>
      </c>
      <c r="AW247" s="14" t="s">
        <v>33</v>
      </c>
      <c r="AX247" s="14" t="s">
        <v>73</v>
      </c>
      <c r="AY247" s="255" t="s">
        <v>233</v>
      </c>
    </row>
    <row r="248" s="13" customFormat="1">
      <c r="A248" s="13"/>
      <c r="B248" s="234"/>
      <c r="C248" s="235"/>
      <c r="D248" s="236" t="s">
        <v>244</v>
      </c>
      <c r="E248" s="237" t="s">
        <v>21</v>
      </c>
      <c r="F248" s="238" t="s">
        <v>796</v>
      </c>
      <c r="G248" s="235"/>
      <c r="H248" s="237" t="s">
        <v>21</v>
      </c>
      <c r="I248" s="239"/>
      <c r="J248" s="235"/>
      <c r="K248" s="235"/>
      <c r="L248" s="240"/>
      <c r="M248" s="241"/>
      <c r="N248" s="242"/>
      <c r="O248" s="242"/>
      <c r="P248" s="242"/>
      <c r="Q248" s="242"/>
      <c r="R248" s="242"/>
      <c r="S248" s="242"/>
      <c r="T248" s="24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4" t="s">
        <v>244</v>
      </c>
      <c r="AU248" s="244" t="s">
        <v>86</v>
      </c>
      <c r="AV248" s="13" t="s">
        <v>80</v>
      </c>
      <c r="AW248" s="13" t="s">
        <v>33</v>
      </c>
      <c r="AX248" s="13" t="s">
        <v>73</v>
      </c>
      <c r="AY248" s="244" t="s">
        <v>233</v>
      </c>
    </row>
    <row r="249" s="14" customFormat="1">
      <c r="A249" s="14"/>
      <c r="B249" s="245"/>
      <c r="C249" s="246"/>
      <c r="D249" s="236" t="s">
        <v>244</v>
      </c>
      <c r="E249" s="247" t="s">
        <v>21</v>
      </c>
      <c r="F249" s="248" t="s">
        <v>803</v>
      </c>
      <c r="G249" s="246"/>
      <c r="H249" s="249">
        <v>464.83499999999998</v>
      </c>
      <c r="I249" s="250"/>
      <c r="J249" s="246"/>
      <c r="K249" s="246"/>
      <c r="L249" s="251"/>
      <c r="M249" s="252"/>
      <c r="N249" s="253"/>
      <c r="O249" s="253"/>
      <c r="P249" s="253"/>
      <c r="Q249" s="253"/>
      <c r="R249" s="253"/>
      <c r="S249" s="253"/>
      <c r="T249" s="25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5" t="s">
        <v>244</v>
      </c>
      <c r="AU249" s="255" t="s">
        <v>86</v>
      </c>
      <c r="AV249" s="14" t="s">
        <v>86</v>
      </c>
      <c r="AW249" s="14" t="s">
        <v>33</v>
      </c>
      <c r="AX249" s="14" t="s">
        <v>73</v>
      </c>
      <c r="AY249" s="255" t="s">
        <v>233</v>
      </c>
    </row>
    <row r="250" s="14" customFormat="1">
      <c r="A250" s="14"/>
      <c r="B250" s="245"/>
      <c r="C250" s="246"/>
      <c r="D250" s="236" t="s">
        <v>244</v>
      </c>
      <c r="E250" s="247" t="s">
        <v>21</v>
      </c>
      <c r="F250" s="248" t="s">
        <v>804</v>
      </c>
      <c r="G250" s="246"/>
      <c r="H250" s="249">
        <v>-48.462000000000003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5" t="s">
        <v>244</v>
      </c>
      <c r="AU250" s="255" t="s">
        <v>86</v>
      </c>
      <c r="AV250" s="14" t="s">
        <v>86</v>
      </c>
      <c r="AW250" s="14" t="s">
        <v>33</v>
      </c>
      <c r="AX250" s="14" t="s">
        <v>73</v>
      </c>
      <c r="AY250" s="255" t="s">
        <v>233</v>
      </c>
    </row>
    <row r="251" s="14" customFormat="1">
      <c r="A251" s="14"/>
      <c r="B251" s="245"/>
      <c r="C251" s="246"/>
      <c r="D251" s="236" t="s">
        <v>244</v>
      </c>
      <c r="E251" s="247" t="s">
        <v>21</v>
      </c>
      <c r="F251" s="248" t="s">
        <v>805</v>
      </c>
      <c r="G251" s="246"/>
      <c r="H251" s="249">
        <v>-6.8399999999999999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244</v>
      </c>
      <c r="AU251" s="255" t="s">
        <v>86</v>
      </c>
      <c r="AV251" s="14" t="s">
        <v>86</v>
      </c>
      <c r="AW251" s="14" t="s">
        <v>33</v>
      </c>
      <c r="AX251" s="14" t="s">
        <v>73</v>
      </c>
      <c r="AY251" s="255" t="s">
        <v>233</v>
      </c>
    </row>
    <row r="252" s="16" customFormat="1">
      <c r="A252" s="16"/>
      <c r="B252" s="287"/>
      <c r="C252" s="288"/>
      <c r="D252" s="236" t="s">
        <v>244</v>
      </c>
      <c r="E252" s="289" t="s">
        <v>21</v>
      </c>
      <c r="F252" s="290" t="s">
        <v>725</v>
      </c>
      <c r="G252" s="288"/>
      <c r="H252" s="291">
        <v>580.71299999999997</v>
      </c>
      <c r="I252" s="292"/>
      <c r="J252" s="288"/>
      <c r="K252" s="288"/>
      <c r="L252" s="293"/>
      <c r="M252" s="294"/>
      <c r="N252" s="295"/>
      <c r="O252" s="295"/>
      <c r="P252" s="295"/>
      <c r="Q252" s="295"/>
      <c r="R252" s="295"/>
      <c r="S252" s="295"/>
      <c r="T252" s="29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T252" s="297" t="s">
        <v>244</v>
      </c>
      <c r="AU252" s="297" t="s">
        <v>86</v>
      </c>
      <c r="AV252" s="16" t="s">
        <v>117</v>
      </c>
      <c r="AW252" s="16" t="s">
        <v>33</v>
      </c>
      <c r="AX252" s="16" t="s">
        <v>73</v>
      </c>
      <c r="AY252" s="297" t="s">
        <v>233</v>
      </c>
    </row>
    <row r="253" s="15" customFormat="1">
      <c r="A253" s="15"/>
      <c r="B253" s="256"/>
      <c r="C253" s="257"/>
      <c r="D253" s="236" t="s">
        <v>244</v>
      </c>
      <c r="E253" s="258" t="s">
        <v>21</v>
      </c>
      <c r="F253" s="259" t="s">
        <v>247</v>
      </c>
      <c r="G253" s="257"/>
      <c r="H253" s="260">
        <v>1482.99</v>
      </c>
      <c r="I253" s="261"/>
      <c r="J253" s="257"/>
      <c r="K253" s="257"/>
      <c r="L253" s="262"/>
      <c r="M253" s="263"/>
      <c r="N253" s="264"/>
      <c r="O253" s="264"/>
      <c r="P253" s="264"/>
      <c r="Q253" s="264"/>
      <c r="R253" s="264"/>
      <c r="S253" s="264"/>
      <c r="T253" s="26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66" t="s">
        <v>244</v>
      </c>
      <c r="AU253" s="266" t="s">
        <v>86</v>
      </c>
      <c r="AV253" s="15" t="s">
        <v>240</v>
      </c>
      <c r="AW253" s="15" t="s">
        <v>33</v>
      </c>
      <c r="AX253" s="15" t="s">
        <v>80</v>
      </c>
      <c r="AY253" s="266" t="s">
        <v>233</v>
      </c>
    </row>
    <row r="254" s="2" customFormat="1" ht="24.15" customHeight="1">
      <c r="A254" s="41"/>
      <c r="B254" s="42"/>
      <c r="C254" s="216" t="s">
        <v>371</v>
      </c>
      <c r="D254" s="216" t="s">
        <v>235</v>
      </c>
      <c r="E254" s="217" t="s">
        <v>806</v>
      </c>
      <c r="F254" s="218" t="s">
        <v>807</v>
      </c>
      <c r="G254" s="219" t="s">
        <v>238</v>
      </c>
      <c r="H254" s="220">
        <v>218.22399999999999</v>
      </c>
      <c r="I254" s="221"/>
      <c r="J254" s="222">
        <f>ROUND(I254*H254,2)</f>
        <v>0</v>
      </c>
      <c r="K254" s="218" t="s">
        <v>239</v>
      </c>
      <c r="L254" s="47"/>
      <c r="M254" s="223" t="s">
        <v>21</v>
      </c>
      <c r="N254" s="224" t="s">
        <v>45</v>
      </c>
      <c r="O254" s="87"/>
      <c r="P254" s="225">
        <f>O254*H254</f>
        <v>0</v>
      </c>
      <c r="Q254" s="225">
        <v>0.1588</v>
      </c>
      <c r="R254" s="225">
        <f>Q254*H254</f>
        <v>34.653971200000001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240</v>
      </c>
      <c r="AT254" s="227" t="s">
        <v>235</v>
      </c>
      <c r="AU254" s="227" t="s">
        <v>86</v>
      </c>
      <c r="AY254" s="20" t="s">
        <v>233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86</v>
      </c>
      <c r="BK254" s="228">
        <f>ROUND(I254*H254,2)</f>
        <v>0</v>
      </c>
      <c r="BL254" s="20" t="s">
        <v>240</v>
      </c>
      <c r="BM254" s="227" t="s">
        <v>808</v>
      </c>
    </row>
    <row r="255" s="2" customFormat="1">
      <c r="A255" s="41"/>
      <c r="B255" s="42"/>
      <c r="C255" s="43"/>
      <c r="D255" s="229" t="s">
        <v>242</v>
      </c>
      <c r="E255" s="43"/>
      <c r="F255" s="230" t="s">
        <v>809</v>
      </c>
      <c r="G255" s="43"/>
      <c r="H255" s="43"/>
      <c r="I255" s="231"/>
      <c r="J255" s="43"/>
      <c r="K255" s="43"/>
      <c r="L255" s="47"/>
      <c r="M255" s="232"/>
      <c r="N255" s="233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242</v>
      </c>
      <c r="AU255" s="20" t="s">
        <v>86</v>
      </c>
    </row>
    <row r="256" s="13" customFormat="1">
      <c r="A256" s="13"/>
      <c r="B256" s="234"/>
      <c r="C256" s="235"/>
      <c r="D256" s="236" t="s">
        <v>244</v>
      </c>
      <c r="E256" s="237" t="s">
        <v>21</v>
      </c>
      <c r="F256" s="238" t="s">
        <v>810</v>
      </c>
      <c r="G256" s="235"/>
      <c r="H256" s="237" t="s">
        <v>21</v>
      </c>
      <c r="I256" s="239"/>
      <c r="J256" s="235"/>
      <c r="K256" s="235"/>
      <c r="L256" s="240"/>
      <c r="M256" s="241"/>
      <c r="N256" s="242"/>
      <c r="O256" s="242"/>
      <c r="P256" s="242"/>
      <c r="Q256" s="242"/>
      <c r="R256" s="242"/>
      <c r="S256" s="242"/>
      <c r="T256" s="24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4" t="s">
        <v>244</v>
      </c>
      <c r="AU256" s="244" t="s">
        <v>86</v>
      </c>
      <c r="AV256" s="13" t="s">
        <v>80</v>
      </c>
      <c r="AW256" s="13" t="s">
        <v>33</v>
      </c>
      <c r="AX256" s="13" t="s">
        <v>73</v>
      </c>
      <c r="AY256" s="244" t="s">
        <v>233</v>
      </c>
    </row>
    <row r="257" s="14" customFormat="1">
      <c r="A257" s="14"/>
      <c r="B257" s="245"/>
      <c r="C257" s="246"/>
      <c r="D257" s="236" t="s">
        <v>244</v>
      </c>
      <c r="E257" s="247" t="s">
        <v>21</v>
      </c>
      <c r="F257" s="248" t="s">
        <v>811</v>
      </c>
      <c r="G257" s="246"/>
      <c r="H257" s="249">
        <v>218.22399999999999</v>
      </c>
      <c r="I257" s="250"/>
      <c r="J257" s="246"/>
      <c r="K257" s="246"/>
      <c r="L257" s="251"/>
      <c r="M257" s="252"/>
      <c r="N257" s="253"/>
      <c r="O257" s="253"/>
      <c r="P257" s="253"/>
      <c r="Q257" s="253"/>
      <c r="R257" s="253"/>
      <c r="S257" s="253"/>
      <c r="T257" s="25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5" t="s">
        <v>244</v>
      </c>
      <c r="AU257" s="255" t="s">
        <v>86</v>
      </c>
      <c r="AV257" s="14" t="s">
        <v>86</v>
      </c>
      <c r="AW257" s="14" t="s">
        <v>33</v>
      </c>
      <c r="AX257" s="14" t="s">
        <v>73</v>
      </c>
      <c r="AY257" s="255" t="s">
        <v>233</v>
      </c>
    </row>
    <row r="258" s="15" customFormat="1">
      <c r="A258" s="15"/>
      <c r="B258" s="256"/>
      <c r="C258" s="257"/>
      <c r="D258" s="236" t="s">
        <v>244</v>
      </c>
      <c r="E258" s="258" t="s">
        <v>21</v>
      </c>
      <c r="F258" s="259" t="s">
        <v>247</v>
      </c>
      <c r="G258" s="257"/>
      <c r="H258" s="260">
        <v>218.22399999999999</v>
      </c>
      <c r="I258" s="261"/>
      <c r="J258" s="257"/>
      <c r="K258" s="257"/>
      <c r="L258" s="262"/>
      <c r="M258" s="263"/>
      <c r="N258" s="264"/>
      <c r="O258" s="264"/>
      <c r="P258" s="264"/>
      <c r="Q258" s="264"/>
      <c r="R258" s="264"/>
      <c r="S258" s="264"/>
      <c r="T258" s="26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66" t="s">
        <v>244</v>
      </c>
      <c r="AU258" s="266" t="s">
        <v>86</v>
      </c>
      <c r="AV258" s="15" t="s">
        <v>240</v>
      </c>
      <c r="AW258" s="15" t="s">
        <v>33</v>
      </c>
      <c r="AX258" s="15" t="s">
        <v>80</v>
      </c>
      <c r="AY258" s="266" t="s">
        <v>233</v>
      </c>
    </row>
    <row r="259" s="2" customFormat="1" ht="37.8" customHeight="1">
      <c r="A259" s="41"/>
      <c r="B259" s="42"/>
      <c r="C259" s="216" t="s">
        <v>377</v>
      </c>
      <c r="D259" s="216" t="s">
        <v>235</v>
      </c>
      <c r="E259" s="217" t="s">
        <v>812</v>
      </c>
      <c r="F259" s="218" t="s">
        <v>813</v>
      </c>
      <c r="G259" s="219" t="s">
        <v>238</v>
      </c>
      <c r="H259" s="220">
        <v>52.5</v>
      </c>
      <c r="I259" s="221"/>
      <c r="J259" s="222">
        <f>ROUND(I259*H259,2)</f>
        <v>0</v>
      </c>
      <c r="K259" s="218" t="s">
        <v>239</v>
      </c>
      <c r="L259" s="47"/>
      <c r="M259" s="223" t="s">
        <v>21</v>
      </c>
      <c r="N259" s="224" t="s">
        <v>45</v>
      </c>
      <c r="O259" s="87"/>
      <c r="P259" s="225">
        <f>O259*H259</f>
        <v>0</v>
      </c>
      <c r="Q259" s="225">
        <v>0.06232</v>
      </c>
      <c r="R259" s="225">
        <f>Q259*H259</f>
        <v>3.2717999999999998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240</v>
      </c>
      <c r="AT259" s="227" t="s">
        <v>235</v>
      </c>
      <c r="AU259" s="227" t="s">
        <v>86</v>
      </c>
      <c r="AY259" s="20" t="s">
        <v>233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86</v>
      </c>
      <c r="BK259" s="228">
        <f>ROUND(I259*H259,2)</f>
        <v>0</v>
      </c>
      <c r="BL259" s="20" t="s">
        <v>240</v>
      </c>
      <c r="BM259" s="227" t="s">
        <v>814</v>
      </c>
    </row>
    <row r="260" s="2" customFormat="1">
      <c r="A260" s="41"/>
      <c r="B260" s="42"/>
      <c r="C260" s="43"/>
      <c r="D260" s="229" t="s">
        <v>242</v>
      </c>
      <c r="E260" s="43"/>
      <c r="F260" s="230" t="s">
        <v>815</v>
      </c>
      <c r="G260" s="43"/>
      <c r="H260" s="43"/>
      <c r="I260" s="231"/>
      <c r="J260" s="43"/>
      <c r="K260" s="43"/>
      <c r="L260" s="47"/>
      <c r="M260" s="232"/>
      <c r="N260" s="233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242</v>
      </c>
      <c r="AU260" s="20" t="s">
        <v>86</v>
      </c>
    </row>
    <row r="261" s="13" customFormat="1">
      <c r="A261" s="13"/>
      <c r="B261" s="234"/>
      <c r="C261" s="235"/>
      <c r="D261" s="236" t="s">
        <v>244</v>
      </c>
      <c r="E261" s="237" t="s">
        <v>21</v>
      </c>
      <c r="F261" s="238" t="s">
        <v>816</v>
      </c>
      <c r="G261" s="235"/>
      <c r="H261" s="237" t="s">
        <v>21</v>
      </c>
      <c r="I261" s="239"/>
      <c r="J261" s="235"/>
      <c r="K261" s="235"/>
      <c r="L261" s="240"/>
      <c r="M261" s="241"/>
      <c r="N261" s="242"/>
      <c r="O261" s="242"/>
      <c r="P261" s="242"/>
      <c r="Q261" s="242"/>
      <c r="R261" s="242"/>
      <c r="S261" s="242"/>
      <c r="T261" s="24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4" t="s">
        <v>244</v>
      </c>
      <c r="AU261" s="244" t="s">
        <v>86</v>
      </c>
      <c r="AV261" s="13" t="s">
        <v>80</v>
      </c>
      <c r="AW261" s="13" t="s">
        <v>33</v>
      </c>
      <c r="AX261" s="13" t="s">
        <v>73</v>
      </c>
      <c r="AY261" s="244" t="s">
        <v>233</v>
      </c>
    </row>
    <row r="262" s="14" customFormat="1">
      <c r="A262" s="14"/>
      <c r="B262" s="245"/>
      <c r="C262" s="246"/>
      <c r="D262" s="236" t="s">
        <v>244</v>
      </c>
      <c r="E262" s="247" t="s">
        <v>21</v>
      </c>
      <c r="F262" s="248" t="s">
        <v>817</v>
      </c>
      <c r="G262" s="246"/>
      <c r="H262" s="249">
        <v>52.5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5" t="s">
        <v>244</v>
      </c>
      <c r="AU262" s="255" t="s">
        <v>86</v>
      </c>
      <c r="AV262" s="14" t="s">
        <v>86</v>
      </c>
      <c r="AW262" s="14" t="s">
        <v>33</v>
      </c>
      <c r="AX262" s="14" t="s">
        <v>73</v>
      </c>
      <c r="AY262" s="255" t="s">
        <v>233</v>
      </c>
    </row>
    <row r="263" s="15" customFormat="1">
      <c r="A263" s="15"/>
      <c r="B263" s="256"/>
      <c r="C263" s="257"/>
      <c r="D263" s="236" t="s">
        <v>244</v>
      </c>
      <c r="E263" s="258" t="s">
        <v>21</v>
      </c>
      <c r="F263" s="259" t="s">
        <v>247</v>
      </c>
      <c r="G263" s="257"/>
      <c r="H263" s="260">
        <v>52.5</v>
      </c>
      <c r="I263" s="261"/>
      <c r="J263" s="257"/>
      <c r="K263" s="257"/>
      <c r="L263" s="262"/>
      <c r="M263" s="263"/>
      <c r="N263" s="264"/>
      <c r="O263" s="264"/>
      <c r="P263" s="264"/>
      <c r="Q263" s="264"/>
      <c r="R263" s="264"/>
      <c r="S263" s="264"/>
      <c r="T263" s="26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66" t="s">
        <v>244</v>
      </c>
      <c r="AU263" s="266" t="s">
        <v>86</v>
      </c>
      <c r="AV263" s="15" t="s">
        <v>240</v>
      </c>
      <c r="AW263" s="15" t="s">
        <v>33</v>
      </c>
      <c r="AX263" s="15" t="s">
        <v>80</v>
      </c>
      <c r="AY263" s="266" t="s">
        <v>233</v>
      </c>
    </row>
    <row r="264" s="2" customFormat="1" ht="37.8" customHeight="1">
      <c r="A264" s="41"/>
      <c r="B264" s="42"/>
      <c r="C264" s="216" t="s">
        <v>383</v>
      </c>
      <c r="D264" s="216" t="s">
        <v>235</v>
      </c>
      <c r="E264" s="217" t="s">
        <v>818</v>
      </c>
      <c r="F264" s="218" t="s">
        <v>819</v>
      </c>
      <c r="G264" s="219" t="s">
        <v>238</v>
      </c>
      <c r="H264" s="220">
        <v>178.898</v>
      </c>
      <c r="I264" s="221"/>
      <c r="J264" s="222">
        <f>ROUND(I264*H264,2)</f>
        <v>0</v>
      </c>
      <c r="K264" s="218" t="s">
        <v>239</v>
      </c>
      <c r="L264" s="47"/>
      <c r="M264" s="223" t="s">
        <v>21</v>
      </c>
      <c r="N264" s="224" t="s">
        <v>45</v>
      </c>
      <c r="O264" s="87"/>
      <c r="P264" s="225">
        <f>O264*H264</f>
        <v>0</v>
      </c>
      <c r="Q264" s="225">
        <v>0.083409999999999998</v>
      </c>
      <c r="R264" s="225">
        <f>Q264*H264</f>
        <v>14.921882179999999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240</v>
      </c>
      <c r="AT264" s="227" t="s">
        <v>235</v>
      </c>
      <c r="AU264" s="227" t="s">
        <v>86</v>
      </c>
      <c r="AY264" s="20" t="s">
        <v>233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86</v>
      </c>
      <c r="BK264" s="228">
        <f>ROUND(I264*H264,2)</f>
        <v>0</v>
      </c>
      <c r="BL264" s="20" t="s">
        <v>240</v>
      </c>
      <c r="BM264" s="227" t="s">
        <v>820</v>
      </c>
    </row>
    <row r="265" s="2" customFormat="1">
      <c r="A265" s="41"/>
      <c r="B265" s="42"/>
      <c r="C265" s="43"/>
      <c r="D265" s="229" t="s">
        <v>242</v>
      </c>
      <c r="E265" s="43"/>
      <c r="F265" s="230" t="s">
        <v>821</v>
      </c>
      <c r="G265" s="43"/>
      <c r="H265" s="43"/>
      <c r="I265" s="231"/>
      <c r="J265" s="43"/>
      <c r="K265" s="43"/>
      <c r="L265" s="47"/>
      <c r="M265" s="232"/>
      <c r="N265" s="233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242</v>
      </c>
      <c r="AU265" s="20" t="s">
        <v>86</v>
      </c>
    </row>
    <row r="266" s="13" customFormat="1">
      <c r="A266" s="13"/>
      <c r="B266" s="234"/>
      <c r="C266" s="235"/>
      <c r="D266" s="236" t="s">
        <v>244</v>
      </c>
      <c r="E266" s="237" t="s">
        <v>21</v>
      </c>
      <c r="F266" s="238" t="s">
        <v>822</v>
      </c>
      <c r="G266" s="235"/>
      <c r="H266" s="237" t="s">
        <v>21</v>
      </c>
      <c r="I266" s="239"/>
      <c r="J266" s="235"/>
      <c r="K266" s="235"/>
      <c r="L266" s="240"/>
      <c r="M266" s="241"/>
      <c r="N266" s="242"/>
      <c r="O266" s="242"/>
      <c r="P266" s="242"/>
      <c r="Q266" s="242"/>
      <c r="R266" s="242"/>
      <c r="S266" s="242"/>
      <c r="T266" s="24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4" t="s">
        <v>244</v>
      </c>
      <c r="AU266" s="244" t="s">
        <v>86</v>
      </c>
      <c r="AV266" s="13" t="s">
        <v>80</v>
      </c>
      <c r="AW266" s="13" t="s">
        <v>33</v>
      </c>
      <c r="AX266" s="13" t="s">
        <v>73</v>
      </c>
      <c r="AY266" s="244" t="s">
        <v>233</v>
      </c>
    </row>
    <row r="267" s="13" customFormat="1">
      <c r="A267" s="13"/>
      <c r="B267" s="234"/>
      <c r="C267" s="235"/>
      <c r="D267" s="236" t="s">
        <v>244</v>
      </c>
      <c r="E267" s="237" t="s">
        <v>21</v>
      </c>
      <c r="F267" s="238" t="s">
        <v>708</v>
      </c>
      <c r="G267" s="235"/>
      <c r="H267" s="237" t="s">
        <v>21</v>
      </c>
      <c r="I267" s="239"/>
      <c r="J267" s="235"/>
      <c r="K267" s="235"/>
      <c r="L267" s="240"/>
      <c r="M267" s="241"/>
      <c r="N267" s="242"/>
      <c r="O267" s="242"/>
      <c r="P267" s="242"/>
      <c r="Q267" s="242"/>
      <c r="R267" s="242"/>
      <c r="S267" s="242"/>
      <c r="T267" s="24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4" t="s">
        <v>244</v>
      </c>
      <c r="AU267" s="244" t="s">
        <v>86</v>
      </c>
      <c r="AV267" s="13" t="s">
        <v>80</v>
      </c>
      <c r="AW267" s="13" t="s">
        <v>33</v>
      </c>
      <c r="AX267" s="13" t="s">
        <v>73</v>
      </c>
      <c r="AY267" s="244" t="s">
        <v>233</v>
      </c>
    </row>
    <row r="268" s="13" customFormat="1">
      <c r="A268" s="13"/>
      <c r="B268" s="234"/>
      <c r="C268" s="235"/>
      <c r="D268" s="236" t="s">
        <v>244</v>
      </c>
      <c r="E268" s="237" t="s">
        <v>21</v>
      </c>
      <c r="F268" s="238" t="s">
        <v>823</v>
      </c>
      <c r="G268" s="235"/>
      <c r="H268" s="237" t="s">
        <v>21</v>
      </c>
      <c r="I268" s="239"/>
      <c r="J268" s="235"/>
      <c r="K268" s="235"/>
      <c r="L268" s="240"/>
      <c r="M268" s="241"/>
      <c r="N268" s="242"/>
      <c r="O268" s="242"/>
      <c r="P268" s="242"/>
      <c r="Q268" s="242"/>
      <c r="R268" s="242"/>
      <c r="S268" s="242"/>
      <c r="T268" s="24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4" t="s">
        <v>244</v>
      </c>
      <c r="AU268" s="244" t="s">
        <v>86</v>
      </c>
      <c r="AV268" s="13" t="s">
        <v>80</v>
      </c>
      <c r="AW268" s="13" t="s">
        <v>33</v>
      </c>
      <c r="AX268" s="13" t="s">
        <v>73</v>
      </c>
      <c r="AY268" s="244" t="s">
        <v>233</v>
      </c>
    </row>
    <row r="269" s="14" customFormat="1">
      <c r="A269" s="14"/>
      <c r="B269" s="245"/>
      <c r="C269" s="246"/>
      <c r="D269" s="236" t="s">
        <v>244</v>
      </c>
      <c r="E269" s="247" t="s">
        <v>21</v>
      </c>
      <c r="F269" s="248" t="s">
        <v>824</v>
      </c>
      <c r="G269" s="246"/>
      <c r="H269" s="249">
        <v>2.6499999999999999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5" t="s">
        <v>244</v>
      </c>
      <c r="AU269" s="255" t="s">
        <v>86</v>
      </c>
      <c r="AV269" s="14" t="s">
        <v>86</v>
      </c>
      <c r="AW269" s="14" t="s">
        <v>33</v>
      </c>
      <c r="AX269" s="14" t="s">
        <v>73</v>
      </c>
      <c r="AY269" s="255" t="s">
        <v>233</v>
      </c>
    </row>
    <row r="270" s="13" customFormat="1">
      <c r="A270" s="13"/>
      <c r="B270" s="234"/>
      <c r="C270" s="235"/>
      <c r="D270" s="236" t="s">
        <v>244</v>
      </c>
      <c r="E270" s="237" t="s">
        <v>21</v>
      </c>
      <c r="F270" s="238" t="s">
        <v>825</v>
      </c>
      <c r="G270" s="235"/>
      <c r="H270" s="237" t="s">
        <v>21</v>
      </c>
      <c r="I270" s="239"/>
      <c r="J270" s="235"/>
      <c r="K270" s="235"/>
      <c r="L270" s="240"/>
      <c r="M270" s="241"/>
      <c r="N270" s="242"/>
      <c r="O270" s="242"/>
      <c r="P270" s="242"/>
      <c r="Q270" s="242"/>
      <c r="R270" s="242"/>
      <c r="S270" s="242"/>
      <c r="T270" s="24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4" t="s">
        <v>244</v>
      </c>
      <c r="AU270" s="244" t="s">
        <v>86</v>
      </c>
      <c r="AV270" s="13" t="s">
        <v>80</v>
      </c>
      <c r="AW270" s="13" t="s">
        <v>33</v>
      </c>
      <c r="AX270" s="13" t="s">
        <v>73</v>
      </c>
      <c r="AY270" s="244" t="s">
        <v>233</v>
      </c>
    </row>
    <row r="271" s="14" customFormat="1">
      <c r="A271" s="14"/>
      <c r="B271" s="245"/>
      <c r="C271" s="246"/>
      <c r="D271" s="236" t="s">
        <v>244</v>
      </c>
      <c r="E271" s="247" t="s">
        <v>21</v>
      </c>
      <c r="F271" s="248" t="s">
        <v>824</v>
      </c>
      <c r="G271" s="246"/>
      <c r="H271" s="249">
        <v>2.6499999999999999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244</v>
      </c>
      <c r="AU271" s="255" t="s">
        <v>86</v>
      </c>
      <c r="AV271" s="14" t="s">
        <v>86</v>
      </c>
      <c r="AW271" s="14" t="s">
        <v>33</v>
      </c>
      <c r="AX271" s="14" t="s">
        <v>73</v>
      </c>
      <c r="AY271" s="255" t="s">
        <v>233</v>
      </c>
    </row>
    <row r="272" s="13" customFormat="1">
      <c r="A272" s="13"/>
      <c r="B272" s="234"/>
      <c r="C272" s="235"/>
      <c r="D272" s="236" t="s">
        <v>244</v>
      </c>
      <c r="E272" s="237" t="s">
        <v>21</v>
      </c>
      <c r="F272" s="238" t="s">
        <v>826</v>
      </c>
      <c r="G272" s="235"/>
      <c r="H272" s="237" t="s">
        <v>21</v>
      </c>
      <c r="I272" s="239"/>
      <c r="J272" s="235"/>
      <c r="K272" s="235"/>
      <c r="L272" s="240"/>
      <c r="M272" s="241"/>
      <c r="N272" s="242"/>
      <c r="O272" s="242"/>
      <c r="P272" s="242"/>
      <c r="Q272" s="242"/>
      <c r="R272" s="242"/>
      <c r="S272" s="242"/>
      <c r="T272" s="24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4" t="s">
        <v>244</v>
      </c>
      <c r="AU272" s="244" t="s">
        <v>86</v>
      </c>
      <c r="AV272" s="13" t="s">
        <v>80</v>
      </c>
      <c r="AW272" s="13" t="s">
        <v>33</v>
      </c>
      <c r="AX272" s="13" t="s">
        <v>73</v>
      </c>
      <c r="AY272" s="244" t="s">
        <v>233</v>
      </c>
    </row>
    <row r="273" s="14" customFormat="1">
      <c r="A273" s="14"/>
      <c r="B273" s="245"/>
      <c r="C273" s="246"/>
      <c r="D273" s="236" t="s">
        <v>244</v>
      </c>
      <c r="E273" s="247" t="s">
        <v>21</v>
      </c>
      <c r="F273" s="248" t="s">
        <v>824</v>
      </c>
      <c r="G273" s="246"/>
      <c r="H273" s="249">
        <v>2.6499999999999999</v>
      </c>
      <c r="I273" s="250"/>
      <c r="J273" s="246"/>
      <c r="K273" s="246"/>
      <c r="L273" s="251"/>
      <c r="M273" s="252"/>
      <c r="N273" s="253"/>
      <c r="O273" s="253"/>
      <c r="P273" s="253"/>
      <c r="Q273" s="253"/>
      <c r="R273" s="253"/>
      <c r="S273" s="253"/>
      <c r="T273" s="25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5" t="s">
        <v>244</v>
      </c>
      <c r="AU273" s="255" t="s">
        <v>86</v>
      </c>
      <c r="AV273" s="14" t="s">
        <v>86</v>
      </c>
      <c r="AW273" s="14" t="s">
        <v>33</v>
      </c>
      <c r="AX273" s="14" t="s">
        <v>73</v>
      </c>
      <c r="AY273" s="255" t="s">
        <v>233</v>
      </c>
    </row>
    <row r="274" s="13" customFormat="1">
      <c r="A274" s="13"/>
      <c r="B274" s="234"/>
      <c r="C274" s="235"/>
      <c r="D274" s="236" t="s">
        <v>244</v>
      </c>
      <c r="E274" s="237" t="s">
        <v>21</v>
      </c>
      <c r="F274" s="238" t="s">
        <v>827</v>
      </c>
      <c r="G274" s="235"/>
      <c r="H274" s="237" t="s">
        <v>21</v>
      </c>
      <c r="I274" s="239"/>
      <c r="J274" s="235"/>
      <c r="K274" s="235"/>
      <c r="L274" s="240"/>
      <c r="M274" s="241"/>
      <c r="N274" s="242"/>
      <c r="O274" s="242"/>
      <c r="P274" s="242"/>
      <c r="Q274" s="242"/>
      <c r="R274" s="242"/>
      <c r="S274" s="242"/>
      <c r="T274" s="24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4" t="s">
        <v>244</v>
      </c>
      <c r="AU274" s="244" t="s">
        <v>86</v>
      </c>
      <c r="AV274" s="13" t="s">
        <v>80</v>
      </c>
      <c r="AW274" s="13" t="s">
        <v>33</v>
      </c>
      <c r="AX274" s="13" t="s">
        <v>73</v>
      </c>
      <c r="AY274" s="244" t="s">
        <v>233</v>
      </c>
    </row>
    <row r="275" s="14" customFormat="1">
      <c r="A275" s="14"/>
      <c r="B275" s="245"/>
      <c r="C275" s="246"/>
      <c r="D275" s="236" t="s">
        <v>244</v>
      </c>
      <c r="E275" s="247" t="s">
        <v>21</v>
      </c>
      <c r="F275" s="248" t="s">
        <v>828</v>
      </c>
      <c r="G275" s="246"/>
      <c r="H275" s="249">
        <v>13.939</v>
      </c>
      <c r="I275" s="250"/>
      <c r="J275" s="246"/>
      <c r="K275" s="246"/>
      <c r="L275" s="251"/>
      <c r="M275" s="252"/>
      <c r="N275" s="253"/>
      <c r="O275" s="253"/>
      <c r="P275" s="253"/>
      <c r="Q275" s="253"/>
      <c r="R275" s="253"/>
      <c r="S275" s="253"/>
      <c r="T275" s="25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5" t="s">
        <v>244</v>
      </c>
      <c r="AU275" s="255" t="s">
        <v>86</v>
      </c>
      <c r="AV275" s="14" t="s">
        <v>86</v>
      </c>
      <c r="AW275" s="14" t="s">
        <v>33</v>
      </c>
      <c r="AX275" s="14" t="s">
        <v>73</v>
      </c>
      <c r="AY275" s="255" t="s">
        <v>233</v>
      </c>
    </row>
    <row r="276" s="13" customFormat="1">
      <c r="A276" s="13"/>
      <c r="B276" s="234"/>
      <c r="C276" s="235"/>
      <c r="D276" s="236" t="s">
        <v>244</v>
      </c>
      <c r="E276" s="237" t="s">
        <v>21</v>
      </c>
      <c r="F276" s="238" t="s">
        <v>829</v>
      </c>
      <c r="G276" s="235"/>
      <c r="H276" s="237" t="s">
        <v>21</v>
      </c>
      <c r="I276" s="239"/>
      <c r="J276" s="235"/>
      <c r="K276" s="235"/>
      <c r="L276" s="240"/>
      <c r="M276" s="241"/>
      <c r="N276" s="242"/>
      <c r="O276" s="242"/>
      <c r="P276" s="242"/>
      <c r="Q276" s="242"/>
      <c r="R276" s="242"/>
      <c r="S276" s="242"/>
      <c r="T276" s="24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4" t="s">
        <v>244</v>
      </c>
      <c r="AU276" s="244" t="s">
        <v>86</v>
      </c>
      <c r="AV276" s="13" t="s">
        <v>80</v>
      </c>
      <c r="AW276" s="13" t="s">
        <v>33</v>
      </c>
      <c r="AX276" s="13" t="s">
        <v>73</v>
      </c>
      <c r="AY276" s="244" t="s">
        <v>233</v>
      </c>
    </row>
    <row r="277" s="14" customFormat="1">
      <c r="A277" s="14"/>
      <c r="B277" s="245"/>
      <c r="C277" s="246"/>
      <c r="D277" s="236" t="s">
        <v>244</v>
      </c>
      <c r="E277" s="247" t="s">
        <v>21</v>
      </c>
      <c r="F277" s="248" t="s">
        <v>830</v>
      </c>
      <c r="G277" s="246"/>
      <c r="H277" s="249">
        <v>23.850000000000001</v>
      </c>
      <c r="I277" s="250"/>
      <c r="J277" s="246"/>
      <c r="K277" s="246"/>
      <c r="L277" s="251"/>
      <c r="M277" s="252"/>
      <c r="N277" s="253"/>
      <c r="O277" s="253"/>
      <c r="P277" s="253"/>
      <c r="Q277" s="253"/>
      <c r="R277" s="253"/>
      <c r="S277" s="253"/>
      <c r="T277" s="25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5" t="s">
        <v>244</v>
      </c>
      <c r="AU277" s="255" t="s">
        <v>86</v>
      </c>
      <c r="AV277" s="14" t="s">
        <v>86</v>
      </c>
      <c r="AW277" s="14" t="s">
        <v>33</v>
      </c>
      <c r="AX277" s="14" t="s">
        <v>73</v>
      </c>
      <c r="AY277" s="255" t="s">
        <v>233</v>
      </c>
    </row>
    <row r="278" s="16" customFormat="1">
      <c r="A278" s="16"/>
      <c r="B278" s="287"/>
      <c r="C278" s="288"/>
      <c r="D278" s="236" t="s">
        <v>244</v>
      </c>
      <c r="E278" s="289" t="s">
        <v>21</v>
      </c>
      <c r="F278" s="290" t="s">
        <v>725</v>
      </c>
      <c r="G278" s="288"/>
      <c r="H278" s="291">
        <v>45.738999999999997</v>
      </c>
      <c r="I278" s="292"/>
      <c r="J278" s="288"/>
      <c r="K278" s="288"/>
      <c r="L278" s="293"/>
      <c r="M278" s="294"/>
      <c r="N278" s="295"/>
      <c r="O278" s="295"/>
      <c r="P278" s="295"/>
      <c r="Q278" s="295"/>
      <c r="R278" s="295"/>
      <c r="S278" s="295"/>
      <c r="T278" s="29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T278" s="297" t="s">
        <v>244</v>
      </c>
      <c r="AU278" s="297" t="s">
        <v>86</v>
      </c>
      <c r="AV278" s="16" t="s">
        <v>117</v>
      </c>
      <c r="AW278" s="16" t="s">
        <v>33</v>
      </c>
      <c r="AX278" s="16" t="s">
        <v>73</v>
      </c>
      <c r="AY278" s="297" t="s">
        <v>233</v>
      </c>
    </row>
    <row r="279" s="13" customFormat="1">
      <c r="A279" s="13"/>
      <c r="B279" s="234"/>
      <c r="C279" s="235"/>
      <c r="D279" s="236" t="s">
        <v>244</v>
      </c>
      <c r="E279" s="237" t="s">
        <v>21</v>
      </c>
      <c r="F279" s="238" t="s">
        <v>726</v>
      </c>
      <c r="G279" s="235"/>
      <c r="H279" s="237" t="s">
        <v>21</v>
      </c>
      <c r="I279" s="239"/>
      <c r="J279" s="235"/>
      <c r="K279" s="235"/>
      <c r="L279" s="240"/>
      <c r="M279" s="241"/>
      <c r="N279" s="242"/>
      <c r="O279" s="242"/>
      <c r="P279" s="242"/>
      <c r="Q279" s="242"/>
      <c r="R279" s="242"/>
      <c r="S279" s="242"/>
      <c r="T279" s="24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4" t="s">
        <v>244</v>
      </c>
      <c r="AU279" s="244" t="s">
        <v>86</v>
      </c>
      <c r="AV279" s="13" t="s">
        <v>80</v>
      </c>
      <c r="AW279" s="13" t="s">
        <v>33</v>
      </c>
      <c r="AX279" s="13" t="s">
        <v>73</v>
      </c>
      <c r="AY279" s="244" t="s">
        <v>233</v>
      </c>
    </row>
    <row r="280" s="13" customFormat="1">
      <c r="A280" s="13"/>
      <c r="B280" s="234"/>
      <c r="C280" s="235"/>
      <c r="D280" s="236" t="s">
        <v>244</v>
      </c>
      <c r="E280" s="237" t="s">
        <v>21</v>
      </c>
      <c r="F280" s="238" t="s">
        <v>827</v>
      </c>
      <c r="G280" s="235"/>
      <c r="H280" s="237" t="s">
        <v>21</v>
      </c>
      <c r="I280" s="239"/>
      <c r="J280" s="235"/>
      <c r="K280" s="235"/>
      <c r="L280" s="240"/>
      <c r="M280" s="241"/>
      <c r="N280" s="242"/>
      <c r="O280" s="242"/>
      <c r="P280" s="242"/>
      <c r="Q280" s="242"/>
      <c r="R280" s="242"/>
      <c r="S280" s="242"/>
      <c r="T280" s="24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4" t="s">
        <v>244</v>
      </c>
      <c r="AU280" s="244" t="s">
        <v>86</v>
      </c>
      <c r="AV280" s="13" t="s">
        <v>80</v>
      </c>
      <c r="AW280" s="13" t="s">
        <v>33</v>
      </c>
      <c r="AX280" s="13" t="s">
        <v>73</v>
      </c>
      <c r="AY280" s="244" t="s">
        <v>233</v>
      </c>
    </row>
    <row r="281" s="14" customFormat="1">
      <c r="A281" s="14"/>
      <c r="B281" s="245"/>
      <c r="C281" s="246"/>
      <c r="D281" s="236" t="s">
        <v>244</v>
      </c>
      <c r="E281" s="247" t="s">
        <v>21</v>
      </c>
      <c r="F281" s="248" t="s">
        <v>831</v>
      </c>
      <c r="G281" s="246"/>
      <c r="H281" s="249">
        <v>55.756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5" t="s">
        <v>244</v>
      </c>
      <c r="AU281" s="255" t="s">
        <v>86</v>
      </c>
      <c r="AV281" s="14" t="s">
        <v>86</v>
      </c>
      <c r="AW281" s="14" t="s">
        <v>33</v>
      </c>
      <c r="AX281" s="14" t="s">
        <v>73</v>
      </c>
      <c r="AY281" s="255" t="s">
        <v>233</v>
      </c>
    </row>
    <row r="282" s="13" customFormat="1">
      <c r="A282" s="13"/>
      <c r="B282" s="234"/>
      <c r="C282" s="235"/>
      <c r="D282" s="236" t="s">
        <v>244</v>
      </c>
      <c r="E282" s="237" t="s">
        <v>21</v>
      </c>
      <c r="F282" s="238" t="s">
        <v>829</v>
      </c>
      <c r="G282" s="235"/>
      <c r="H282" s="237" t="s">
        <v>21</v>
      </c>
      <c r="I282" s="239"/>
      <c r="J282" s="235"/>
      <c r="K282" s="235"/>
      <c r="L282" s="240"/>
      <c r="M282" s="241"/>
      <c r="N282" s="242"/>
      <c r="O282" s="242"/>
      <c r="P282" s="242"/>
      <c r="Q282" s="242"/>
      <c r="R282" s="242"/>
      <c r="S282" s="242"/>
      <c r="T282" s="24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4" t="s">
        <v>244</v>
      </c>
      <c r="AU282" s="244" t="s">
        <v>86</v>
      </c>
      <c r="AV282" s="13" t="s">
        <v>80</v>
      </c>
      <c r="AW282" s="13" t="s">
        <v>33</v>
      </c>
      <c r="AX282" s="13" t="s">
        <v>73</v>
      </c>
      <c r="AY282" s="244" t="s">
        <v>233</v>
      </c>
    </row>
    <row r="283" s="14" customFormat="1">
      <c r="A283" s="14"/>
      <c r="B283" s="245"/>
      <c r="C283" s="246"/>
      <c r="D283" s="236" t="s">
        <v>244</v>
      </c>
      <c r="E283" s="247" t="s">
        <v>21</v>
      </c>
      <c r="F283" s="248" t="s">
        <v>832</v>
      </c>
      <c r="G283" s="246"/>
      <c r="H283" s="249">
        <v>7.9500000000000002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244</v>
      </c>
      <c r="AU283" s="255" t="s">
        <v>86</v>
      </c>
      <c r="AV283" s="14" t="s">
        <v>86</v>
      </c>
      <c r="AW283" s="14" t="s">
        <v>33</v>
      </c>
      <c r="AX283" s="14" t="s">
        <v>73</v>
      </c>
      <c r="AY283" s="255" t="s">
        <v>233</v>
      </c>
    </row>
    <row r="284" s="13" customFormat="1">
      <c r="A284" s="13"/>
      <c r="B284" s="234"/>
      <c r="C284" s="235"/>
      <c r="D284" s="236" t="s">
        <v>244</v>
      </c>
      <c r="E284" s="237" t="s">
        <v>21</v>
      </c>
      <c r="F284" s="238" t="s">
        <v>833</v>
      </c>
      <c r="G284" s="235"/>
      <c r="H284" s="237" t="s">
        <v>21</v>
      </c>
      <c r="I284" s="239"/>
      <c r="J284" s="235"/>
      <c r="K284" s="235"/>
      <c r="L284" s="240"/>
      <c r="M284" s="241"/>
      <c r="N284" s="242"/>
      <c r="O284" s="242"/>
      <c r="P284" s="242"/>
      <c r="Q284" s="242"/>
      <c r="R284" s="242"/>
      <c r="S284" s="242"/>
      <c r="T284" s="24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4" t="s">
        <v>244</v>
      </c>
      <c r="AU284" s="244" t="s">
        <v>86</v>
      </c>
      <c r="AV284" s="13" t="s">
        <v>80</v>
      </c>
      <c r="AW284" s="13" t="s">
        <v>33</v>
      </c>
      <c r="AX284" s="13" t="s">
        <v>73</v>
      </c>
      <c r="AY284" s="244" t="s">
        <v>233</v>
      </c>
    </row>
    <row r="285" s="14" customFormat="1">
      <c r="A285" s="14"/>
      <c r="B285" s="245"/>
      <c r="C285" s="246"/>
      <c r="D285" s="236" t="s">
        <v>244</v>
      </c>
      <c r="E285" s="247" t="s">
        <v>21</v>
      </c>
      <c r="F285" s="248" t="s">
        <v>834</v>
      </c>
      <c r="G285" s="246"/>
      <c r="H285" s="249">
        <v>5.2999999999999998</v>
      </c>
      <c r="I285" s="250"/>
      <c r="J285" s="246"/>
      <c r="K285" s="246"/>
      <c r="L285" s="251"/>
      <c r="M285" s="252"/>
      <c r="N285" s="253"/>
      <c r="O285" s="253"/>
      <c r="P285" s="253"/>
      <c r="Q285" s="253"/>
      <c r="R285" s="253"/>
      <c r="S285" s="253"/>
      <c r="T285" s="25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5" t="s">
        <v>244</v>
      </c>
      <c r="AU285" s="255" t="s">
        <v>86</v>
      </c>
      <c r="AV285" s="14" t="s">
        <v>86</v>
      </c>
      <c r="AW285" s="14" t="s">
        <v>33</v>
      </c>
      <c r="AX285" s="14" t="s">
        <v>73</v>
      </c>
      <c r="AY285" s="255" t="s">
        <v>233</v>
      </c>
    </row>
    <row r="286" s="16" customFormat="1">
      <c r="A286" s="16"/>
      <c r="B286" s="287"/>
      <c r="C286" s="288"/>
      <c r="D286" s="236" t="s">
        <v>244</v>
      </c>
      <c r="E286" s="289" t="s">
        <v>21</v>
      </c>
      <c r="F286" s="290" t="s">
        <v>725</v>
      </c>
      <c r="G286" s="288"/>
      <c r="H286" s="291">
        <v>69.006</v>
      </c>
      <c r="I286" s="292"/>
      <c r="J286" s="288"/>
      <c r="K286" s="288"/>
      <c r="L286" s="293"/>
      <c r="M286" s="294"/>
      <c r="N286" s="295"/>
      <c r="O286" s="295"/>
      <c r="P286" s="295"/>
      <c r="Q286" s="295"/>
      <c r="R286" s="295"/>
      <c r="S286" s="295"/>
      <c r="T286" s="29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T286" s="297" t="s">
        <v>244</v>
      </c>
      <c r="AU286" s="297" t="s">
        <v>86</v>
      </c>
      <c r="AV286" s="16" t="s">
        <v>117</v>
      </c>
      <c r="AW286" s="16" t="s">
        <v>33</v>
      </c>
      <c r="AX286" s="16" t="s">
        <v>73</v>
      </c>
      <c r="AY286" s="297" t="s">
        <v>233</v>
      </c>
    </row>
    <row r="287" s="13" customFormat="1">
      <c r="A287" s="13"/>
      <c r="B287" s="234"/>
      <c r="C287" s="235"/>
      <c r="D287" s="236" t="s">
        <v>244</v>
      </c>
      <c r="E287" s="237" t="s">
        <v>21</v>
      </c>
      <c r="F287" s="238" t="s">
        <v>731</v>
      </c>
      <c r="G287" s="235"/>
      <c r="H287" s="237" t="s">
        <v>21</v>
      </c>
      <c r="I287" s="239"/>
      <c r="J287" s="235"/>
      <c r="K287" s="235"/>
      <c r="L287" s="240"/>
      <c r="M287" s="241"/>
      <c r="N287" s="242"/>
      <c r="O287" s="242"/>
      <c r="P287" s="242"/>
      <c r="Q287" s="242"/>
      <c r="R287" s="242"/>
      <c r="S287" s="242"/>
      <c r="T287" s="24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4" t="s">
        <v>244</v>
      </c>
      <c r="AU287" s="244" t="s">
        <v>86</v>
      </c>
      <c r="AV287" s="13" t="s">
        <v>80</v>
      </c>
      <c r="AW287" s="13" t="s">
        <v>33</v>
      </c>
      <c r="AX287" s="13" t="s">
        <v>73</v>
      </c>
      <c r="AY287" s="244" t="s">
        <v>233</v>
      </c>
    </row>
    <row r="288" s="13" customFormat="1">
      <c r="A288" s="13"/>
      <c r="B288" s="234"/>
      <c r="C288" s="235"/>
      <c r="D288" s="236" t="s">
        <v>244</v>
      </c>
      <c r="E288" s="237" t="s">
        <v>21</v>
      </c>
      <c r="F288" s="238" t="s">
        <v>827</v>
      </c>
      <c r="G288" s="235"/>
      <c r="H288" s="237" t="s">
        <v>21</v>
      </c>
      <c r="I288" s="239"/>
      <c r="J288" s="235"/>
      <c r="K288" s="235"/>
      <c r="L288" s="240"/>
      <c r="M288" s="241"/>
      <c r="N288" s="242"/>
      <c r="O288" s="242"/>
      <c r="P288" s="242"/>
      <c r="Q288" s="242"/>
      <c r="R288" s="242"/>
      <c r="S288" s="242"/>
      <c r="T288" s="24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4" t="s">
        <v>244</v>
      </c>
      <c r="AU288" s="244" t="s">
        <v>86</v>
      </c>
      <c r="AV288" s="13" t="s">
        <v>80</v>
      </c>
      <c r="AW288" s="13" t="s">
        <v>33</v>
      </c>
      <c r="AX288" s="13" t="s">
        <v>73</v>
      </c>
      <c r="AY288" s="244" t="s">
        <v>233</v>
      </c>
    </row>
    <row r="289" s="14" customFormat="1">
      <c r="A289" s="14"/>
      <c r="B289" s="245"/>
      <c r="C289" s="246"/>
      <c r="D289" s="236" t="s">
        <v>244</v>
      </c>
      <c r="E289" s="247" t="s">
        <v>21</v>
      </c>
      <c r="F289" s="248" t="s">
        <v>835</v>
      </c>
      <c r="G289" s="246"/>
      <c r="H289" s="249">
        <v>44.052999999999997</v>
      </c>
      <c r="I289" s="250"/>
      <c r="J289" s="246"/>
      <c r="K289" s="246"/>
      <c r="L289" s="251"/>
      <c r="M289" s="252"/>
      <c r="N289" s="253"/>
      <c r="O289" s="253"/>
      <c r="P289" s="253"/>
      <c r="Q289" s="253"/>
      <c r="R289" s="253"/>
      <c r="S289" s="253"/>
      <c r="T289" s="25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5" t="s">
        <v>244</v>
      </c>
      <c r="AU289" s="255" t="s">
        <v>86</v>
      </c>
      <c r="AV289" s="14" t="s">
        <v>86</v>
      </c>
      <c r="AW289" s="14" t="s">
        <v>33</v>
      </c>
      <c r="AX289" s="14" t="s">
        <v>73</v>
      </c>
      <c r="AY289" s="255" t="s">
        <v>233</v>
      </c>
    </row>
    <row r="290" s="13" customFormat="1">
      <c r="A290" s="13"/>
      <c r="B290" s="234"/>
      <c r="C290" s="235"/>
      <c r="D290" s="236" t="s">
        <v>244</v>
      </c>
      <c r="E290" s="237" t="s">
        <v>21</v>
      </c>
      <c r="F290" s="238" t="s">
        <v>833</v>
      </c>
      <c r="G290" s="235"/>
      <c r="H290" s="237" t="s">
        <v>21</v>
      </c>
      <c r="I290" s="239"/>
      <c r="J290" s="235"/>
      <c r="K290" s="235"/>
      <c r="L290" s="240"/>
      <c r="M290" s="241"/>
      <c r="N290" s="242"/>
      <c r="O290" s="242"/>
      <c r="P290" s="242"/>
      <c r="Q290" s="242"/>
      <c r="R290" s="242"/>
      <c r="S290" s="242"/>
      <c r="T290" s="24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4" t="s">
        <v>244</v>
      </c>
      <c r="AU290" s="244" t="s">
        <v>86</v>
      </c>
      <c r="AV290" s="13" t="s">
        <v>80</v>
      </c>
      <c r="AW290" s="13" t="s">
        <v>33</v>
      </c>
      <c r="AX290" s="13" t="s">
        <v>73</v>
      </c>
      <c r="AY290" s="244" t="s">
        <v>233</v>
      </c>
    </row>
    <row r="291" s="14" customFormat="1">
      <c r="A291" s="14"/>
      <c r="B291" s="245"/>
      <c r="C291" s="246"/>
      <c r="D291" s="236" t="s">
        <v>244</v>
      </c>
      <c r="E291" s="247" t="s">
        <v>21</v>
      </c>
      <c r="F291" s="248" t="s">
        <v>836</v>
      </c>
      <c r="G291" s="246"/>
      <c r="H291" s="249">
        <v>20.100000000000001</v>
      </c>
      <c r="I291" s="250"/>
      <c r="J291" s="246"/>
      <c r="K291" s="246"/>
      <c r="L291" s="251"/>
      <c r="M291" s="252"/>
      <c r="N291" s="253"/>
      <c r="O291" s="253"/>
      <c r="P291" s="253"/>
      <c r="Q291" s="253"/>
      <c r="R291" s="253"/>
      <c r="S291" s="253"/>
      <c r="T291" s="25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5" t="s">
        <v>244</v>
      </c>
      <c r="AU291" s="255" t="s">
        <v>86</v>
      </c>
      <c r="AV291" s="14" t="s">
        <v>86</v>
      </c>
      <c r="AW291" s="14" t="s">
        <v>33</v>
      </c>
      <c r="AX291" s="14" t="s">
        <v>73</v>
      </c>
      <c r="AY291" s="255" t="s">
        <v>233</v>
      </c>
    </row>
    <row r="292" s="16" customFormat="1">
      <c r="A292" s="16"/>
      <c r="B292" s="287"/>
      <c r="C292" s="288"/>
      <c r="D292" s="236" t="s">
        <v>244</v>
      </c>
      <c r="E292" s="289" t="s">
        <v>21</v>
      </c>
      <c r="F292" s="290" t="s">
        <v>725</v>
      </c>
      <c r="G292" s="288"/>
      <c r="H292" s="291">
        <v>64.153000000000006</v>
      </c>
      <c r="I292" s="292"/>
      <c r="J292" s="288"/>
      <c r="K292" s="288"/>
      <c r="L292" s="293"/>
      <c r="M292" s="294"/>
      <c r="N292" s="295"/>
      <c r="O292" s="295"/>
      <c r="P292" s="295"/>
      <c r="Q292" s="295"/>
      <c r="R292" s="295"/>
      <c r="S292" s="295"/>
      <c r="T292" s="29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T292" s="297" t="s">
        <v>244</v>
      </c>
      <c r="AU292" s="297" t="s">
        <v>86</v>
      </c>
      <c r="AV292" s="16" t="s">
        <v>117</v>
      </c>
      <c r="AW292" s="16" t="s">
        <v>33</v>
      </c>
      <c r="AX292" s="16" t="s">
        <v>73</v>
      </c>
      <c r="AY292" s="297" t="s">
        <v>233</v>
      </c>
    </row>
    <row r="293" s="15" customFormat="1">
      <c r="A293" s="15"/>
      <c r="B293" s="256"/>
      <c r="C293" s="257"/>
      <c r="D293" s="236" t="s">
        <v>244</v>
      </c>
      <c r="E293" s="258" t="s">
        <v>21</v>
      </c>
      <c r="F293" s="259" t="s">
        <v>247</v>
      </c>
      <c r="G293" s="257"/>
      <c r="H293" s="260">
        <v>178.898</v>
      </c>
      <c r="I293" s="261"/>
      <c r="J293" s="257"/>
      <c r="K293" s="257"/>
      <c r="L293" s="262"/>
      <c r="M293" s="263"/>
      <c r="N293" s="264"/>
      <c r="O293" s="264"/>
      <c r="P293" s="264"/>
      <c r="Q293" s="264"/>
      <c r="R293" s="264"/>
      <c r="S293" s="264"/>
      <c r="T293" s="26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66" t="s">
        <v>244</v>
      </c>
      <c r="AU293" s="266" t="s">
        <v>86</v>
      </c>
      <c r="AV293" s="15" t="s">
        <v>240</v>
      </c>
      <c r="AW293" s="15" t="s">
        <v>33</v>
      </c>
      <c r="AX293" s="15" t="s">
        <v>80</v>
      </c>
      <c r="AY293" s="266" t="s">
        <v>233</v>
      </c>
    </row>
    <row r="294" s="12" customFormat="1" ht="22.8" customHeight="1">
      <c r="A294" s="12"/>
      <c r="B294" s="200"/>
      <c r="C294" s="201"/>
      <c r="D294" s="202" t="s">
        <v>72</v>
      </c>
      <c r="E294" s="214" t="s">
        <v>270</v>
      </c>
      <c r="F294" s="214" t="s">
        <v>376</v>
      </c>
      <c r="G294" s="201"/>
      <c r="H294" s="201"/>
      <c r="I294" s="204"/>
      <c r="J294" s="215">
        <f>BK294</f>
        <v>0</v>
      </c>
      <c r="K294" s="201"/>
      <c r="L294" s="206"/>
      <c r="M294" s="207"/>
      <c r="N294" s="208"/>
      <c r="O294" s="208"/>
      <c r="P294" s="209">
        <f>SUM(P295:P313)</f>
        <v>0</v>
      </c>
      <c r="Q294" s="208"/>
      <c r="R294" s="209">
        <f>SUM(R295:R313)</f>
        <v>166.80070979999999</v>
      </c>
      <c r="S294" s="208"/>
      <c r="T294" s="210">
        <f>SUM(T295:T313)</f>
        <v>0</v>
      </c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R294" s="211" t="s">
        <v>80</v>
      </c>
      <c r="AT294" s="212" t="s">
        <v>72</v>
      </c>
      <c r="AU294" s="212" t="s">
        <v>80</v>
      </c>
      <c r="AY294" s="211" t="s">
        <v>233</v>
      </c>
      <c r="BK294" s="213">
        <f>SUM(BK295:BK313)</f>
        <v>0</v>
      </c>
    </row>
    <row r="295" s="2" customFormat="1" ht="37.8" customHeight="1">
      <c r="A295" s="41"/>
      <c r="B295" s="42"/>
      <c r="C295" s="216" t="s">
        <v>8</v>
      </c>
      <c r="D295" s="216" t="s">
        <v>235</v>
      </c>
      <c r="E295" s="217" t="s">
        <v>837</v>
      </c>
      <c r="F295" s="218" t="s">
        <v>838</v>
      </c>
      <c r="G295" s="219" t="s">
        <v>238</v>
      </c>
      <c r="H295" s="220">
        <v>408.99000000000001</v>
      </c>
      <c r="I295" s="221"/>
      <c r="J295" s="222">
        <f>ROUND(I295*H295,2)</f>
        <v>0</v>
      </c>
      <c r="K295" s="218" t="s">
        <v>239</v>
      </c>
      <c r="L295" s="47"/>
      <c r="M295" s="223" t="s">
        <v>21</v>
      </c>
      <c r="N295" s="224" t="s">
        <v>45</v>
      </c>
      <c r="O295" s="87"/>
      <c r="P295" s="225">
        <f>O295*H295</f>
        <v>0</v>
      </c>
      <c r="Q295" s="225">
        <v>0</v>
      </c>
      <c r="R295" s="225">
        <f>Q295*H295</f>
        <v>0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240</v>
      </c>
      <c r="AT295" s="227" t="s">
        <v>235</v>
      </c>
      <c r="AU295" s="227" t="s">
        <v>86</v>
      </c>
      <c r="AY295" s="20" t="s">
        <v>233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86</v>
      </c>
      <c r="BK295" s="228">
        <f>ROUND(I295*H295,2)</f>
        <v>0</v>
      </c>
      <c r="BL295" s="20" t="s">
        <v>240</v>
      </c>
      <c r="BM295" s="227" t="s">
        <v>839</v>
      </c>
    </row>
    <row r="296" s="2" customFormat="1">
      <c r="A296" s="41"/>
      <c r="B296" s="42"/>
      <c r="C296" s="43"/>
      <c r="D296" s="229" t="s">
        <v>242</v>
      </c>
      <c r="E296" s="43"/>
      <c r="F296" s="230" t="s">
        <v>840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242</v>
      </c>
      <c r="AU296" s="20" t="s">
        <v>86</v>
      </c>
    </row>
    <row r="297" s="13" customFormat="1">
      <c r="A297" s="13"/>
      <c r="B297" s="234"/>
      <c r="C297" s="235"/>
      <c r="D297" s="236" t="s">
        <v>244</v>
      </c>
      <c r="E297" s="237" t="s">
        <v>21</v>
      </c>
      <c r="F297" s="238" t="s">
        <v>841</v>
      </c>
      <c r="G297" s="235"/>
      <c r="H297" s="237" t="s">
        <v>21</v>
      </c>
      <c r="I297" s="239"/>
      <c r="J297" s="235"/>
      <c r="K297" s="235"/>
      <c r="L297" s="240"/>
      <c r="M297" s="241"/>
      <c r="N297" s="242"/>
      <c r="O297" s="242"/>
      <c r="P297" s="242"/>
      <c r="Q297" s="242"/>
      <c r="R297" s="242"/>
      <c r="S297" s="242"/>
      <c r="T297" s="24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4" t="s">
        <v>244</v>
      </c>
      <c r="AU297" s="244" t="s">
        <v>86</v>
      </c>
      <c r="AV297" s="13" t="s">
        <v>80</v>
      </c>
      <c r="AW297" s="13" t="s">
        <v>33</v>
      </c>
      <c r="AX297" s="13" t="s">
        <v>73</v>
      </c>
      <c r="AY297" s="244" t="s">
        <v>233</v>
      </c>
    </row>
    <row r="298" s="14" customFormat="1">
      <c r="A298" s="14"/>
      <c r="B298" s="245"/>
      <c r="C298" s="246"/>
      <c r="D298" s="236" t="s">
        <v>244</v>
      </c>
      <c r="E298" s="247" t="s">
        <v>21</v>
      </c>
      <c r="F298" s="248" t="s">
        <v>842</v>
      </c>
      <c r="G298" s="246"/>
      <c r="H298" s="249">
        <v>408.99000000000001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244</v>
      </c>
      <c r="AU298" s="255" t="s">
        <v>86</v>
      </c>
      <c r="AV298" s="14" t="s">
        <v>86</v>
      </c>
      <c r="AW298" s="14" t="s">
        <v>33</v>
      </c>
      <c r="AX298" s="14" t="s">
        <v>73</v>
      </c>
      <c r="AY298" s="255" t="s">
        <v>233</v>
      </c>
    </row>
    <row r="299" s="15" customFormat="1">
      <c r="A299" s="15"/>
      <c r="B299" s="256"/>
      <c r="C299" s="257"/>
      <c r="D299" s="236" t="s">
        <v>244</v>
      </c>
      <c r="E299" s="258" t="s">
        <v>21</v>
      </c>
      <c r="F299" s="259" t="s">
        <v>247</v>
      </c>
      <c r="G299" s="257"/>
      <c r="H299" s="260">
        <v>408.99000000000001</v>
      </c>
      <c r="I299" s="261"/>
      <c r="J299" s="257"/>
      <c r="K299" s="257"/>
      <c r="L299" s="262"/>
      <c r="M299" s="263"/>
      <c r="N299" s="264"/>
      <c r="O299" s="264"/>
      <c r="P299" s="264"/>
      <c r="Q299" s="264"/>
      <c r="R299" s="264"/>
      <c r="S299" s="264"/>
      <c r="T299" s="26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66" t="s">
        <v>244</v>
      </c>
      <c r="AU299" s="266" t="s">
        <v>86</v>
      </c>
      <c r="AV299" s="15" t="s">
        <v>240</v>
      </c>
      <c r="AW299" s="15" t="s">
        <v>33</v>
      </c>
      <c r="AX299" s="15" t="s">
        <v>80</v>
      </c>
      <c r="AY299" s="266" t="s">
        <v>233</v>
      </c>
    </row>
    <row r="300" s="2" customFormat="1" ht="37.8" customHeight="1">
      <c r="A300" s="41"/>
      <c r="B300" s="42"/>
      <c r="C300" s="216" t="s">
        <v>394</v>
      </c>
      <c r="D300" s="216" t="s">
        <v>235</v>
      </c>
      <c r="E300" s="217" t="s">
        <v>843</v>
      </c>
      <c r="F300" s="218" t="s">
        <v>844</v>
      </c>
      <c r="G300" s="219" t="s">
        <v>238</v>
      </c>
      <c r="H300" s="220">
        <v>408.99000000000001</v>
      </c>
      <c r="I300" s="221"/>
      <c r="J300" s="222">
        <f>ROUND(I300*H300,2)</f>
        <v>0</v>
      </c>
      <c r="K300" s="218" t="s">
        <v>239</v>
      </c>
      <c r="L300" s="47"/>
      <c r="M300" s="223" t="s">
        <v>21</v>
      </c>
      <c r="N300" s="224" t="s">
        <v>45</v>
      </c>
      <c r="O300" s="87"/>
      <c r="P300" s="225">
        <f>O300*H300</f>
        <v>0</v>
      </c>
      <c r="Q300" s="225">
        <v>0</v>
      </c>
      <c r="R300" s="225">
        <f>Q300*H300</f>
        <v>0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240</v>
      </c>
      <c r="AT300" s="227" t="s">
        <v>235</v>
      </c>
      <c r="AU300" s="227" t="s">
        <v>86</v>
      </c>
      <c r="AY300" s="20" t="s">
        <v>233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86</v>
      </c>
      <c r="BK300" s="228">
        <f>ROUND(I300*H300,2)</f>
        <v>0</v>
      </c>
      <c r="BL300" s="20" t="s">
        <v>240</v>
      </c>
      <c r="BM300" s="227" t="s">
        <v>845</v>
      </c>
    </row>
    <row r="301" s="2" customFormat="1">
      <c r="A301" s="41"/>
      <c r="B301" s="42"/>
      <c r="C301" s="43"/>
      <c r="D301" s="229" t="s">
        <v>242</v>
      </c>
      <c r="E301" s="43"/>
      <c r="F301" s="230" t="s">
        <v>846</v>
      </c>
      <c r="G301" s="43"/>
      <c r="H301" s="43"/>
      <c r="I301" s="231"/>
      <c r="J301" s="43"/>
      <c r="K301" s="43"/>
      <c r="L301" s="47"/>
      <c r="M301" s="232"/>
      <c r="N301" s="233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242</v>
      </c>
      <c r="AU301" s="20" t="s">
        <v>86</v>
      </c>
    </row>
    <row r="302" s="13" customFormat="1">
      <c r="A302" s="13"/>
      <c r="B302" s="234"/>
      <c r="C302" s="235"/>
      <c r="D302" s="236" t="s">
        <v>244</v>
      </c>
      <c r="E302" s="237" t="s">
        <v>21</v>
      </c>
      <c r="F302" s="238" t="s">
        <v>841</v>
      </c>
      <c r="G302" s="235"/>
      <c r="H302" s="237" t="s">
        <v>21</v>
      </c>
      <c r="I302" s="239"/>
      <c r="J302" s="235"/>
      <c r="K302" s="235"/>
      <c r="L302" s="240"/>
      <c r="M302" s="241"/>
      <c r="N302" s="242"/>
      <c r="O302" s="242"/>
      <c r="P302" s="242"/>
      <c r="Q302" s="242"/>
      <c r="R302" s="242"/>
      <c r="S302" s="242"/>
      <c r="T302" s="24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4" t="s">
        <v>244</v>
      </c>
      <c r="AU302" s="244" t="s">
        <v>86</v>
      </c>
      <c r="AV302" s="13" t="s">
        <v>80</v>
      </c>
      <c r="AW302" s="13" t="s">
        <v>33</v>
      </c>
      <c r="AX302" s="13" t="s">
        <v>73</v>
      </c>
      <c r="AY302" s="244" t="s">
        <v>233</v>
      </c>
    </row>
    <row r="303" s="14" customFormat="1">
      <c r="A303" s="14"/>
      <c r="B303" s="245"/>
      <c r="C303" s="246"/>
      <c r="D303" s="236" t="s">
        <v>244</v>
      </c>
      <c r="E303" s="247" t="s">
        <v>21</v>
      </c>
      <c r="F303" s="248" t="s">
        <v>842</v>
      </c>
      <c r="G303" s="246"/>
      <c r="H303" s="249">
        <v>408.99000000000001</v>
      </c>
      <c r="I303" s="250"/>
      <c r="J303" s="246"/>
      <c r="K303" s="246"/>
      <c r="L303" s="251"/>
      <c r="M303" s="252"/>
      <c r="N303" s="253"/>
      <c r="O303" s="253"/>
      <c r="P303" s="253"/>
      <c r="Q303" s="253"/>
      <c r="R303" s="253"/>
      <c r="S303" s="253"/>
      <c r="T303" s="25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5" t="s">
        <v>244</v>
      </c>
      <c r="AU303" s="255" t="s">
        <v>86</v>
      </c>
      <c r="AV303" s="14" t="s">
        <v>86</v>
      </c>
      <c r="AW303" s="14" t="s">
        <v>33</v>
      </c>
      <c r="AX303" s="14" t="s">
        <v>73</v>
      </c>
      <c r="AY303" s="255" t="s">
        <v>233</v>
      </c>
    </row>
    <row r="304" s="15" customFormat="1">
      <c r="A304" s="15"/>
      <c r="B304" s="256"/>
      <c r="C304" s="257"/>
      <c r="D304" s="236" t="s">
        <v>244</v>
      </c>
      <c r="E304" s="258" t="s">
        <v>21</v>
      </c>
      <c r="F304" s="259" t="s">
        <v>247</v>
      </c>
      <c r="G304" s="257"/>
      <c r="H304" s="260">
        <v>408.99000000000001</v>
      </c>
      <c r="I304" s="261"/>
      <c r="J304" s="257"/>
      <c r="K304" s="257"/>
      <c r="L304" s="262"/>
      <c r="M304" s="263"/>
      <c r="N304" s="264"/>
      <c r="O304" s="264"/>
      <c r="P304" s="264"/>
      <c r="Q304" s="264"/>
      <c r="R304" s="264"/>
      <c r="S304" s="264"/>
      <c r="T304" s="26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T304" s="266" t="s">
        <v>244</v>
      </c>
      <c r="AU304" s="266" t="s">
        <v>86</v>
      </c>
      <c r="AV304" s="15" t="s">
        <v>240</v>
      </c>
      <c r="AW304" s="15" t="s">
        <v>33</v>
      </c>
      <c r="AX304" s="15" t="s">
        <v>80</v>
      </c>
      <c r="AY304" s="266" t="s">
        <v>233</v>
      </c>
    </row>
    <row r="305" s="2" customFormat="1" ht="78" customHeight="1">
      <c r="A305" s="41"/>
      <c r="B305" s="42"/>
      <c r="C305" s="216" t="s">
        <v>399</v>
      </c>
      <c r="D305" s="216" t="s">
        <v>235</v>
      </c>
      <c r="E305" s="217" t="s">
        <v>847</v>
      </c>
      <c r="F305" s="218" t="s">
        <v>848</v>
      </c>
      <c r="G305" s="219" t="s">
        <v>238</v>
      </c>
      <c r="H305" s="220">
        <v>592.28999999999996</v>
      </c>
      <c r="I305" s="221"/>
      <c r="J305" s="222">
        <f>ROUND(I305*H305,2)</f>
        <v>0</v>
      </c>
      <c r="K305" s="218" t="s">
        <v>239</v>
      </c>
      <c r="L305" s="47"/>
      <c r="M305" s="223" t="s">
        <v>21</v>
      </c>
      <c r="N305" s="224" t="s">
        <v>45</v>
      </c>
      <c r="O305" s="87"/>
      <c r="P305" s="225">
        <f>O305*H305</f>
        <v>0</v>
      </c>
      <c r="Q305" s="225">
        <v>0.11162</v>
      </c>
      <c r="R305" s="225">
        <f>Q305*H305</f>
        <v>66.11140979999999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240</v>
      </c>
      <c r="AT305" s="227" t="s">
        <v>235</v>
      </c>
      <c r="AU305" s="227" t="s">
        <v>86</v>
      </c>
      <c r="AY305" s="20" t="s">
        <v>233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86</v>
      </c>
      <c r="BK305" s="228">
        <f>ROUND(I305*H305,2)</f>
        <v>0</v>
      </c>
      <c r="BL305" s="20" t="s">
        <v>240</v>
      </c>
      <c r="BM305" s="227" t="s">
        <v>849</v>
      </c>
    </row>
    <row r="306" s="2" customFormat="1">
      <c r="A306" s="41"/>
      <c r="B306" s="42"/>
      <c r="C306" s="43"/>
      <c r="D306" s="229" t="s">
        <v>242</v>
      </c>
      <c r="E306" s="43"/>
      <c r="F306" s="230" t="s">
        <v>850</v>
      </c>
      <c r="G306" s="43"/>
      <c r="H306" s="43"/>
      <c r="I306" s="231"/>
      <c r="J306" s="43"/>
      <c r="K306" s="43"/>
      <c r="L306" s="47"/>
      <c r="M306" s="232"/>
      <c r="N306" s="233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242</v>
      </c>
      <c r="AU306" s="20" t="s">
        <v>86</v>
      </c>
    </row>
    <row r="307" s="14" customFormat="1">
      <c r="A307" s="14"/>
      <c r="B307" s="245"/>
      <c r="C307" s="246"/>
      <c r="D307" s="236" t="s">
        <v>244</v>
      </c>
      <c r="E307" s="247" t="s">
        <v>21</v>
      </c>
      <c r="F307" s="248" t="s">
        <v>641</v>
      </c>
      <c r="G307" s="246"/>
      <c r="H307" s="249">
        <v>183.30000000000001</v>
      </c>
      <c r="I307" s="250"/>
      <c r="J307" s="246"/>
      <c r="K307" s="246"/>
      <c r="L307" s="251"/>
      <c r="M307" s="252"/>
      <c r="N307" s="253"/>
      <c r="O307" s="253"/>
      <c r="P307" s="253"/>
      <c r="Q307" s="253"/>
      <c r="R307" s="253"/>
      <c r="S307" s="253"/>
      <c r="T307" s="25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5" t="s">
        <v>244</v>
      </c>
      <c r="AU307" s="255" t="s">
        <v>86</v>
      </c>
      <c r="AV307" s="14" t="s">
        <v>86</v>
      </c>
      <c r="AW307" s="14" t="s">
        <v>33</v>
      </c>
      <c r="AX307" s="14" t="s">
        <v>73</v>
      </c>
      <c r="AY307" s="255" t="s">
        <v>233</v>
      </c>
    </row>
    <row r="308" s="16" customFormat="1">
      <c r="A308" s="16"/>
      <c r="B308" s="287"/>
      <c r="C308" s="288"/>
      <c r="D308" s="236" t="s">
        <v>244</v>
      </c>
      <c r="E308" s="289" t="s">
        <v>21</v>
      </c>
      <c r="F308" s="290" t="s">
        <v>725</v>
      </c>
      <c r="G308" s="288"/>
      <c r="H308" s="291">
        <v>183.30000000000001</v>
      </c>
      <c r="I308" s="292"/>
      <c r="J308" s="288"/>
      <c r="K308" s="288"/>
      <c r="L308" s="293"/>
      <c r="M308" s="294"/>
      <c r="N308" s="295"/>
      <c r="O308" s="295"/>
      <c r="P308" s="295"/>
      <c r="Q308" s="295"/>
      <c r="R308" s="295"/>
      <c r="S308" s="295"/>
      <c r="T308" s="29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T308" s="297" t="s">
        <v>244</v>
      </c>
      <c r="AU308" s="297" t="s">
        <v>86</v>
      </c>
      <c r="AV308" s="16" t="s">
        <v>117</v>
      </c>
      <c r="AW308" s="16" t="s">
        <v>33</v>
      </c>
      <c r="AX308" s="16" t="s">
        <v>73</v>
      </c>
      <c r="AY308" s="297" t="s">
        <v>233</v>
      </c>
    </row>
    <row r="309" s="13" customFormat="1">
      <c r="A309" s="13"/>
      <c r="B309" s="234"/>
      <c r="C309" s="235"/>
      <c r="D309" s="236" t="s">
        <v>244</v>
      </c>
      <c r="E309" s="237" t="s">
        <v>21</v>
      </c>
      <c r="F309" s="238" t="s">
        <v>851</v>
      </c>
      <c r="G309" s="235"/>
      <c r="H309" s="237" t="s">
        <v>21</v>
      </c>
      <c r="I309" s="239"/>
      <c r="J309" s="235"/>
      <c r="K309" s="235"/>
      <c r="L309" s="240"/>
      <c r="M309" s="241"/>
      <c r="N309" s="242"/>
      <c r="O309" s="242"/>
      <c r="P309" s="242"/>
      <c r="Q309" s="242"/>
      <c r="R309" s="242"/>
      <c r="S309" s="242"/>
      <c r="T309" s="24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4" t="s">
        <v>244</v>
      </c>
      <c r="AU309" s="244" t="s">
        <v>86</v>
      </c>
      <c r="AV309" s="13" t="s">
        <v>80</v>
      </c>
      <c r="AW309" s="13" t="s">
        <v>33</v>
      </c>
      <c r="AX309" s="13" t="s">
        <v>73</v>
      </c>
      <c r="AY309" s="244" t="s">
        <v>233</v>
      </c>
    </row>
    <row r="310" s="14" customFormat="1">
      <c r="A310" s="14"/>
      <c r="B310" s="245"/>
      <c r="C310" s="246"/>
      <c r="D310" s="236" t="s">
        <v>244</v>
      </c>
      <c r="E310" s="247" t="s">
        <v>21</v>
      </c>
      <c r="F310" s="248" t="s">
        <v>842</v>
      </c>
      <c r="G310" s="246"/>
      <c r="H310" s="249">
        <v>408.99000000000001</v>
      </c>
      <c r="I310" s="250"/>
      <c r="J310" s="246"/>
      <c r="K310" s="246"/>
      <c r="L310" s="251"/>
      <c r="M310" s="252"/>
      <c r="N310" s="253"/>
      <c r="O310" s="253"/>
      <c r="P310" s="253"/>
      <c r="Q310" s="253"/>
      <c r="R310" s="253"/>
      <c r="S310" s="253"/>
      <c r="T310" s="25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5" t="s">
        <v>244</v>
      </c>
      <c r="AU310" s="255" t="s">
        <v>86</v>
      </c>
      <c r="AV310" s="14" t="s">
        <v>86</v>
      </c>
      <c r="AW310" s="14" t="s">
        <v>33</v>
      </c>
      <c r="AX310" s="14" t="s">
        <v>73</v>
      </c>
      <c r="AY310" s="255" t="s">
        <v>233</v>
      </c>
    </row>
    <row r="311" s="16" customFormat="1">
      <c r="A311" s="16"/>
      <c r="B311" s="287"/>
      <c r="C311" s="288"/>
      <c r="D311" s="236" t="s">
        <v>244</v>
      </c>
      <c r="E311" s="289" t="s">
        <v>21</v>
      </c>
      <c r="F311" s="290" t="s">
        <v>725</v>
      </c>
      <c r="G311" s="288"/>
      <c r="H311" s="291">
        <v>408.99000000000001</v>
      </c>
      <c r="I311" s="292"/>
      <c r="J311" s="288"/>
      <c r="K311" s="288"/>
      <c r="L311" s="293"/>
      <c r="M311" s="294"/>
      <c r="N311" s="295"/>
      <c r="O311" s="295"/>
      <c r="P311" s="295"/>
      <c r="Q311" s="295"/>
      <c r="R311" s="295"/>
      <c r="S311" s="295"/>
      <c r="T311" s="29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T311" s="297" t="s">
        <v>244</v>
      </c>
      <c r="AU311" s="297" t="s">
        <v>86</v>
      </c>
      <c r="AV311" s="16" t="s">
        <v>117</v>
      </c>
      <c r="AW311" s="16" t="s">
        <v>33</v>
      </c>
      <c r="AX311" s="16" t="s">
        <v>73</v>
      </c>
      <c r="AY311" s="297" t="s">
        <v>233</v>
      </c>
    </row>
    <row r="312" s="15" customFormat="1">
      <c r="A312" s="15"/>
      <c r="B312" s="256"/>
      <c r="C312" s="257"/>
      <c r="D312" s="236" t="s">
        <v>244</v>
      </c>
      <c r="E312" s="258" t="s">
        <v>21</v>
      </c>
      <c r="F312" s="259" t="s">
        <v>247</v>
      </c>
      <c r="G312" s="257"/>
      <c r="H312" s="260">
        <v>592.28999999999996</v>
      </c>
      <c r="I312" s="261"/>
      <c r="J312" s="257"/>
      <c r="K312" s="257"/>
      <c r="L312" s="262"/>
      <c r="M312" s="263"/>
      <c r="N312" s="264"/>
      <c r="O312" s="264"/>
      <c r="P312" s="264"/>
      <c r="Q312" s="264"/>
      <c r="R312" s="264"/>
      <c r="S312" s="264"/>
      <c r="T312" s="26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T312" s="266" t="s">
        <v>244</v>
      </c>
      <c r="AU312" s="266" t="s">
        <v>86</v>
      </c>
      <c r="AV312" s="15" t="s">
        <v>240</v>
      </c>
      <c r="AW312" s="15" t="s">
        <v>33</v>
      </c>
      <c r="AX312" s="15" t="s">
        <v>80</v>
      </c>
      <c r="AY312" s="266" t="s">
        <v>233</v>
      </c>
    </row>
    <row r="313" s="2" customFormat="1" ht="21.75" customHeight="1">
      <c r="A313" s="41"/>
      <c r="B313" s="42"/>
      <c r="C313" s="267" t="s">
        <v>405</v>
      </c>
      <c r="D313" s="267" t="s">
        <v>297</v>
      </c>
      <c r="E313" s="268" t="s">
        <v>852</v>
      </c>
      <c r="F313" s="269" t="s">
        <v>853</v>
      </c>
      <c r="G313" s="270" t="s">
        <v>238</v>
      </c>
      <c r="H313" s="271">
        <v>592.28999999999996</v>
      </c>
      <c r="I313" s="272"/>
      <c r="J313" s="273">
        <f>ROUND(I313*H313,2)</f>
        <v>0</v>
      </c>
      <c r="K313" s="269" t="s">
        <v>342</v>
      </c>
      <c r="L313" s="274"/>
      <c r="M313" s="275" t="s">
        <v>21</v>
      </c>
      <c r="N313" s="276" t="s">
        <v>45</v>
      </c>
      <c r="O313" s="87"/>
      <c r="P313" s="225">
        <f>O313*H313</f>
        <v>0</v>
      </c>
      <c r="Q313" s="225">
        <v>0.17000000000000001</v>
      </c>
      <c r="R313" s="225">
        <f>Q313*H313</f>
        <v>100.6893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289</v>
      </c>
      <c r="AT313" s="227" t="s">
        <v>297</v>
      </c>
      <c r="AU313" s="227" t="s">
        <v>86</v>
      </c>
      <c r="AY313" s="20" t="s">
        <v>233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86</v>
      </c>
      <c r="BK313" s="228">
        <f>ROUND(I313*H313,2)</f>
        <v>0</v>
      </c>
      <c r="BL313" s="20" t="s">
        <v>240</v>
      </c>
      <c r="BM313" s="227" t="s">
        <v>854</v>
      </c>
    </row>
    <row r="314" s="12" customFormat="1" ht="22.8" customHeight="1">
      <c r="A314" s="12"/>
      <c r="B314" s="200"/>
      <c r="C314" s="201"/>
      <c r="D314" s="202" t="s">
        <v>72</v>
      </c>
      <c r="E314" s="214" t="s">
        <v>276</v>
      </c>
      <c r="F314" s="214" t="s">
        <v>550</v>
      </c>
      <c r="G314" s="201"/>
      <c r="H314" s="201"/>
      <c r="I314" s="204"/>
      <c r="J314" s="215">
        <f>BK314</f>
        <v>0</v>
      </c>
      <c r="K314" s="201"/>
      <c r="L314" s="206"/>
      <c r="M314" s="207"/>
      <c r="N314" s="208"/>
      <c r="O314" s="208"/>
      <c r="P314" s="209">
        <f>SUM(P315:P943)</f>
        <v>0</v>
      </c>
      <c r="Q314" s="208"/>
      <c r="R314" s="209">
        <f>SUM(R315:R943)</f>
        <v>1011.7391647</v>
      </c>
      <c r="S314" s="208"/>
      <c r="T314" s="210">
        <f>SUM(T315:T943)</f>
        <v>0</v>
      </c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R314" s="211" t="s">
        <v>80</v>
      </c>
      <c r="AT314" s="212" t="s">
        <v>72</v>
      </c>
      <c r="AU314" s="212" t="s">
        <v>80</v>
      </c>
      <c r="AY314" s="211" t="s">
        <v>233</v>
      </c>
      <c r="BK314" s="213">
        <f>SUM(BK315:BK943)</f>
        <v>0</v>
      </c>
    </row>
    <row r="315" s="2" customFormat="1" ht="33" customHeight="1">
      <c r="A315" s="41"/>
      <c r="B315" s="42"/>
      <c r="C315" s="216" t="s">
        <v>411</v>
      </c>
      <c r="D315" s="216" t="s">
        <v>235</v>
      </c>
      <c r="E315" s="217" t="s">
        <v>855</v>
      </c>
      <c r="F315" s="218" t="s">
        <v>856</v>
      </c>
      <c r="G315" s="219" t="s">
        <v>238</v>
      </c>
      <c r="H315" s="220">
        <v>2234.2629999999999</v>
      </c>
      <c r="I315" s="221"/>
      <c r="J315" s="222">
        <f>ROUND(I315*H315,2)</f>
        <v>0</v>
      </c>
      <c r="K315" s="218" t="s">
        <v>239</v>
      </c>
      <c r="L315" s="47"/>
      <c r="M315" s="223" t="s">
        <v>21</v>
      </c>
      <c r="N315" s="224" t="s">
        <v>45</v>
      </c>
      <c r="O315" s="87"/>
      <c r="P315" s="225">
        <f>O315*H315</f>
        <v>0</v>
      </c>
      <c r="Q315" s="225">
        <v>0.00025999999999999998</v>
      </c>
      <c r="R315" s="225">
        <f>Q315*H315</f>
        <v>0.58090837999999989</v>
      </c>
      <c r="S315" s="225">
        <v>0</v>
      </c>
      <c r="T315" s="226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240</v>
      </c>
      <c r="AT315" s="227" t="s">
        <v>235</v>
      </c>
      <c r="AU315" s="227" t="s">
        <v>86</v>
      </c>
      <c r="AY315" s="20" t="s">
        <v>233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86</v>
      </c>
      <c r="BK315" s="228">
        <f>ROUND(I315*H315,2)</f>
        <v>0</v>
      </c>
      <c r="BL315" s="20" t="s">
        <v>240</v>
      </c>
      <c r="BM315" s="227" t="s">
        <v>857</v>
      </c>
    </row>
    <row r="316" s="2" customFormat="1">
      <c r="A316" s="41"/>
      <c r="B316" s="42"/>
      <c r="C316" s="43"/>
      <c r="D316" s="229" t="s">
        <v>242</v>
      </c>
      <c r="E316" s="43"/>
      <c r="F316" s="230" t="s">
        <v>858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242</v>
      </c>
      <c r="AU316" s="20" t="s">
        <v>86</v>
      </c>
    </row>
    <row r="317" s="13" customFormat="1">
      <c r="A317" s="13"/>
      <c r="B317" s="234"/>
      <c r="C317" s="235"/>
      <c r="D317" s="236" t="s">
        <v>244</v>
      </c>
      <c r="E317" s="237" t="s">
        <v>21</v>
      </c>
      <c r="F317" s="238" t="s">
        <v>859</v>
      </c>
      <c r="G317" s="235"/>
      <c r="H317" s="237" t="s">
        <v>21</v>
      </c>
      <c r="I317" s="239"/>
      <c r="J317" s="235"/>
      <c r="K317" s="235"/>
      <c r="L317" s="240"/>
      <c r="M317" s="241"/>
      <c r="N317" s="242"/>
      <c r="O317" s="242"/>
      <c r="P317" s="242"/>
      <c r="Q317" s="242"/>
      <c r="R317" s="242"/>
      <c r="S317" s="242"/>
      <c r="T317" s="24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4" t="s">
        <v>244</v>
      </c>
      <c r="AU317" s="244" t="s">
        <v>86</v>
      </c>
      <c r="AV317" s="13" t="s">
        <v>80</v>
      </c>
      <c r="AW317" s="13" t="s">
        <v>33</v>
      </c>
      <c r="AX317" s="13" t="s">
        <v>73</v>
      </c>
      <c r="AY317" s="244" t="s">
        <v>233</v>
      </c>
    </row>
    <row r="318" s="14" customFormat="1">
      <c r="A318" s="14"/>
      <c r="B318" s="245"/>
      <c r="C318" s="246"/>
      <c r="D318" s="236" t="s">
        <v>244</v>
      </c>
      <c r="E318" s="247" t="s">
        <v>21</v>
      </c>
      <c r="F318" s="248" t="s">
        <v>665</v>
      </c>
      <c r="G318" s="246"/>
      <c r="H318" s="249">
        <v>416.89299999999997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244</v>
      </c>
      <c r="AU318" s="255" t="s">
        <v>86</v>
      </c>
      <c r="AV318" s="14" t="s">
        <v>86</v>
      </c>
      <c r="AW318" s="14" t="s">
        <v>33</v>
      </c>
      <c r="AX318" s="14" t="s">
        <v>73</v>
      </c>
      <c r="AY318" s="255" t="s">
        <v>233</v>
      </c>
    </row>
    <row r="319" s="14" customFormat="1">
      <c r="A319" s="14"/>
      <c r="B319" s="245"/>
      <c r="C319" s="246"/>
      <c r="D319" s="236" t="s">
        <v>244</v>
      </c>
      <c r="E319" s="247" t="s">
        <v>21</v>
      </c>
      <c r="F319" s="248" t="s">
        <v>662</v>
      </c>
      <c r="G319" s="246"/>
      <c r="H319" s="249">
        <v>1817.3699999999999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5" t="s">
        <v>244</v>
      </c>
      <c r="AU319" s="255" t="s">
        <v>86</v>
      </c>
      <c r="AV319" s="14" t="s">
        <v>86</v>
      </c>
      <c r="AW319" s="14" t="s">
        <v>33</v>
      </c>
      <c r="AX319" s="14" t="s">
        <v>73</v>
      </c>
      <c r="AY319" s="255" t="s">
        <v>233</v>
      </c>
    </row>
    <row r="320" s="15" customFormat="1">
      <c r="A320" s="15"/>
      <c r="B320" s="256"/>
      <c r="C320" s="257"/>
      <c r="D320" s="236" t="s">
        <v>244</v>
      </c>
      <c r="E320" s="258" t="s">
        <v>21</v>
      </c>
      <c r="F320" s="259" t="s">
        <v>247</v>
      </c>
      <c r="G320" s="257"/>
      <c r="H320" s="260">
        <v>2234.2629999999999</v>
      </c>
      <c r="I320" s="261"/>
      <c r="J320" s="257"/>
      <c r="K320" s="257"/>
      <c r="L320" s="262"/>
      <c r="M320" s="263"/>
      <c r="N320" s="264"/>
      <c r="O320" s="264"/>
      <c r="P320" s="264"/>
      <c r="Q320" s="264"/>
      <c r="R320" s="264"/>
      <c r="S320" s="264"/>
      <c r="T320" s="26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66" t="s">
        <v>244</v>
      </c>
      <c r="AU320" s="266" t="s">
        <v>86</v>
      </c>
      <c r="AV320" s="15" t="s">
        <v>240</v>
      </c>
      <c r="AW320" s="15" t="s">
        <v>33</v>
      </c>
      <c r="AX320" s="15" t="s">
        <v>80</v>
      </c>
      <c r="AY320" s="266" t="s">
        <v>233</v>
      </c>
    </row>
    <row r="321" s="2" customFormat="1" ht="37.8" customHeight="1">
      <c r="A321" s="41"/>
      <c r="B321" s="42"/>
      <c r="C321" s="216" t="s">
        <v>415</v>
      </c>
      <c r="D321" s="216" t="s">
        <v>235</v>
      </c>
      <c r="E321" s="217" t="s">
        <v>860</v>
      </c>
      <c r="F321" s="218" t="s">
        <v>861</v>
      </c>
      <c r="G321" s="219" t="s">
        <v>238</v>
      </c>
      <c r="H321" s="220">
        <v>416.89299999999997</v>
      </c>
      <c r="I321" s="221"/>
      <c r="J321" s="222">
        <f>ROUND(I321*H321,2)</f>
        <v>0</v>
      </c>
      <c r="K321" s="218" t="s">
        <v>239</v>
      </c>
      <c r="L321" s="47"/>
      <c r="M321" s="223" t="s">
        <v>21</v>
      </c>
      <c r="N321" s="224" t="s">
        <v>45</v>
      </c>
      <c r="O321" s="87"/>
      <c r="P321" s="225">
        <f>O321*H321</f>
        <v>0</v>
      </c>
      <c r="Q321" s="225">
        <v>0.0039100000000000003</v>
      </c>
      <c r="R321" s="225">
        <f>Q321*H321</f>
        <v>1.6300516300000001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240</v>
      </c>
      <c r="AT321" s="227" t="s">
        <v>235</v>
      </c>
      <c r="AU321" s="227" t="s">
        <v>86</v>
      </c>
      <c r="AY321" s="20" t="s">
        <v>233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86</v>
      </c>
      <c r="BK321" s="228">
        <f>ROUND(I321*H321,2)</f>
        <v>0</v>
      </c>
      <c r="BL321" s="20" t="s">
        <v>240</v>
      </c>
      <c r="BM321" s="227" t="s">
        <v>862</v>
      </c>
    </row>
    <row r="322" s="2" customFormat="1">
      <c r="A322" s="41"/>
      <c r="B322" s="42"/>
      <c r="C322" s="43"/>
      <c r="D322" s="229" t="s">
        <v>242</v>
      </c>
      <c r="E322" s="43"/>
      <c r="F322" s="230" t="s">
        <v>863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242</v>
      </c>
      <c r="AU322" s="20" t="s">
        <v>86</v>
      </c>
    </row>
    <row r="323" s="13" customFormat="1">
      <c r="A323" s="13"/>
      <c r="B323" s="234"/>
      <c r="C323" s="235"/>
      <c r="D323" s="236" t="s">
        <v>244</v>
      </c>
      <c r="E323" s="237" t="s">
        <v>21</v>
      </c>
      <c r="F323" s="238" t="s">
        <v>859</v>
      </c>
      <c r="G323" s="235"/>
      <c r="H323" s="237" t="s">
        <v>21</v>
      </c>
      <c r="I323" s="239"/>
      <c r="J323" s="235"/>
      <c r="K323" s="235"/>
      <c r="L323" s="240"/>
      <c r="M323" s="241"/>
      <c r="N323" s="242"/>
      <c r="O323" s="242"/>
      <c r="P323" s="242"/>
      <c r="Q323" s="242"/>
      <c r="R323" s="242"/>
      <c r="S323" s="242"/>
      <c r="T323" s="24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4" t="s">
        <v>244</v>
      </c>
      <c r="AU323" s="244" t="s">
        <v>86</v>
      </c>
      <c r="AV323" s="13" t="s">
        <v>80</v>
      </c>
      <c r="AW323" s="13" t="s">
        <v>33</v>
      </c>
      <c r="AX323" s="13" t="s">
        <v>73</v>
      </c>
      <c r="AY323" s="244" t="s">
        <v>233</v>
      </c>
    </row>
    <row r="324" s="14" customFormat="1">
      <c r="A324" s="14"/>
      <c r="B324" s="245"/>
      <c r="C324" s="246"/>
      <c r="D324" s="236" t="s">
        <v>244</v>
      </c>
      <c r="E324" s="247" t="s">
        <v>21</v>
      </c>
      <c r="F324" s="248" t="s">
        <v>665</v>
      </c>
      <c r="G324" s="246"/>
      <c r="H324" s="249">
        <v>416.89299999999997</v>
      </c>
      <c r="I324" s="250"/>
      <c r="J324" s="246"/>
      <c r="K324" s="246"/>
      <c r="L324" s="251"/>
      <c r="M324" s="252"/>
      <c r="N324" s="253"/>
      <c r="O324" s="253"/>
      <c r="P324" s="253"/>
      <c r="Q324" s="253"/>
      <c r="R324" s="253"/>
      <c r="S324" s="253"/>
      <c r="T324" s="25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5" t="s">
        <v>244</v>
      </c>
      <c r="AU324" s="255" t="s">
        <v>86</v>
      </c>
      <c r="AV324" s="14" t="s">
        <v>86</v>
      </c>
      <c r="AW324" s="14" t="s">
        <v>33</v>
      </c>
      <c r="AX324" s="14" t="s">
        <v>73</v>
      </c>
      <c r="AY324" s="255" t="s">
        <v>233</v>
      </c>
    </row>
    <row r="325" s="15" customFormat="1">
      <c r="A325" s="15"/>
      <c r="B325" s="256"/>
      <c r="C325" s="257"/>
      <c r="D325" s="236" t="s">
        <v>244</v>
      </c>
      <c r="E325" s="258" t="s">
        <v>21</v>
      </c>
      <c r="F325" s="259" t="s">
        <v>247</v>
      </c>
      <c r="G325" s="257"/>
      <c r="H325" s="260">
        <v>416.89299999999997</v>
      </c>
      <c r="I325" s="261"/>
      <c r="J325" s="257"/>
      <c r="K325" s="257"/>
      <c r="L325" s="262"/>
      <c r="M325" s="263"/>
      <c r="N325" s="264"/>
      <c r="O325" s="264"/>
      <c r="P325" s="264"/>
      <c r="Q325" s="264"/>
      <c r="R325" s="264"/>
      <c r="S325" s="264"/>
      <c r="T325" s="26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66" t="s">
        <v>244</v>
      </c>
      <c r="AU325" s="266" t="s">
        <v>86</v>
      </c>
      <c r="AV325" s="15" t="s">
        <v>240</v>
      </c>
      <c r="AW325" s="15" t="s">
        <v>33</v>
      </c>
      <c r="AX325" s="15" t="s">
        <v>80</v>
      </c>
      <c r="AY325" s="266" t="s">
        <v>233</v>
      </c>
    </row>
    <row r="326" s="2" customFormat="1" ht="33" customHeight="1">
      <c r="A326" s="41"/>
      <c r="B326" s="42"/>
      <c r="C326" s="216" t="s">
        <v>7</v>
      </c>
      <c r="D326" s="216" t="s">
        <v>235</v>
      </c>
      <c r="E326" s="217" t="s">
        <v>864</v>
      </c>
      <c r="F326" s="218" t="s">
        <v>865</v>
      </c>
      <c r="G326" s="219" t="s">
        <v>238</v>
      </c>
      <c r="H326" s="220">
        <v>833.78599999999994</v>
      </c>
      <c r="I326" s="221"/>
      <c r="J326" s="222">
        <f>ROUND(I326*H326,2)</f>
        <v>0</v>
      </c>
      <c r="K326" s="218" t="s">
        <v>239</v>
      </c>
      <c r="L326" s="47"/>
      <c r="M326" s="223" t="s">
        <v>21</v>
      </c>
      <c r="N326" s="224" t="s">
        <v>45</v>
      </c>
      <c r="O326" s="87"/>
      <c r="P326" s="225">
        <f>O326*H326</f>
        <v>0</v>
      </c>
      <c r="Q326" s="225">
        <v>0.0012999999999999999</v>
      </c>
      <c r="R326" s="225">
        <f>Q326*H326</f>
        <v>1.0839217999999999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240</v>
      </c>
      <c r="AT326" s="227" t="s">
        <v>235</v>
      </c>
      <c r="AU326" s="227" t="s">
        <v>86</v>
      </c>
      <c r="AY326" s="20" t="s">
        <v>233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86</v>
      </c>
      <c r="BK326" s="228">
        <f>ROUND(I326*H326,2)</f>
        <v>0</v>
      </c>
      <c r="BL326" s="20" t="s">
        <v>240</v>
      </c>
      <c r="BM326" s="227" t="s">
        <v>866</v>
      </c>
    </row>
    <row r="327" s="2" customFormat="1">
      <c r="A327" s="41"/>
      <c r="B327" s="42"/>
      <c r="C327" s="43"/>
      <c r="D327" s="229" t="s">
        <v>242</v>
      </c>
      <c r="E327" s="43"/>
      <c r="F327" s="230" t="s">
        <v>867</v>
      </c>
      <c r="G327" s="43"/>
      <c r="H327" s="43"/>
      <c r="I327" s="231"/>
      <c r="J327" s="43"/>
      <c r="K327" s="43"/>
      <c r="L327" s="47"/>
      <c r="M327" s="232"/>
      <c r="N327" s="233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242</v>
      </c>
      <c r="AU327" s="20" t="s">
        <v>86</v>
      </c>
    </row>
    <row r="328" s="13" customFormat="1">
      <c r="A328" s="13"/>
      <c r="B328" s="234"/>
      <c r="C328" s="235"/>
      <c r="D328" s="236" t="s">
        <v>244</v>
      </c>
      <c r="E328" s="237" t="s">
        <v>21</v>
      </c>
      <c r="F328" s="238" t="s">
        <v>859</v>
      </c>
      <c r="G328" s="235"/>
      <c r="H328" s="237" t="s">
        <v>21</v>
      </c>
      <c r="I328" s="239"/>
      <c r="J328" s="235"/>
      <c r="K328" s="235"/>
      <c r="L328" s="240"/>
      <c r="M328" s="241"/>
      <c r="N328" s="242"/>
      <c r="O328" s="242"/>
      <c r="P328" s="242"/>
      <c r="Q328" s="242"/>
      <c r="R328" s="242"/>
      <c r="S328" s="242"/>
      <c r="T328" s="24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4" t="s">
        <v>244</v>
      </c>
      <c r="AU328" s="244" t="s">
        <v>86</v>
      </c>
      <c r="AV328" s="13" t="s">
        <v>80</v>
      </c>
      <c r="AW328" s="13" t="s">
        <v>33</v>
      </c>
      <c r="AX328" s="13" t="s">
        <v>73</v>
      </c>
      <c r="AY328" s="244" t="s">
        <v>233</v>
      </c>
    </row>
    <row r="329" s="14" customFormat="1">
      <c r="A329" s="14"/>
      <c r="B329" s="245"/>
      <c r="C329" s="246"/>
      <c r="D329" s="236" t="s">
        <v>244</v>
      </c>
      <c r="E329" s="247" t="s">
        <v>21</v>
      </c>
      <c r="F329" s="248" t="s">
        <v>868</v>
      </c>
      <c r="G329" s="246"/>
      <c r="H329" s="249">
        <v>833.78599999999994</v>
      </c>
      <c r="I329" s="250"/>
      <c r="J329" s="246"/>
      <c r="K329" s="246"/>
      <c r="L329" s="251"/>
      <c r="M329" s="252"/>
      <c r="N329" s="253"/>
      <c r="O329" s="253"/>
      <c r="P329" s="253"/>
      <c r="Q329" s="253"/>
      <c r="R329" s="253"/>
      <c r="S329" s="253"/>
      <c r="T329" s="25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5" t="s">
        <v>244</v>
      </c>
      <c r="AU329" s="255" t="s">
        <v>86</v>
      </c>
      <c r="AV329" s="14" t="s">
        <v>86</v>
      </c>
      <c r="AW329" s="14" t="s">
        <v>33</v>
      </c>
      <c r="AX329" s="14" t="s">
        <v>73</v>
      </c>
      <c r="AY329" s="255" t="s">
        <v>233</v>
      </c>
    </row>
    <row r="330" s="15" customFormat="1">
      <c r="A330" s="15"/>
      <c r="B330" s="256"/>
      <c r="C330" s="257"/>
      <c r="D330" s="236" t="s">
        <v>244</v>
      </c>
      <c r="E330" s="258" t="s">
        <v>21</v>
      </c>
      <c r="F330" s="259" t="s">
        <v>247</v>
      </c>
      <c r="G330" s="257"/>
      <c r="H330" s="260">
        <v>833.78599999999994</v>
      </c>
      <c r="I330" s="261"/>
      <c r="J330" s="257"/>
      <c r="K330" s="257"/>
      <c r="L330" s="262"/>
      <c r="M330" s="263"/>
      <c r="N330" s="264"/>
      <c r="O330" s="264"/>
      <c r="P330" s="264"/>
      <c r="Q330" s="264"/>
      <c r="R330" s="264"/>
      <c r="S330" s="264"/>
      <c r="T330" s="26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66" t="s">
        <v>244</v>
      </c>
      <c r="AU330" s="266" t="s">
        <v>86</v>
      </c>
      <c r="AV330" s="15" t="s">
        <v>240</v>
      </c>
      <c r="AW330" s="15" t="s">
        <v>33</v>
      </c>
      <c r="AX330" s="15" t="s">
        <v>80</v>
      </c>
      <c r="AY330" s="266" t="s">
        <v>233</v>
      </c>
    </row>
    <row r="331" s="2" customFormat="1" ht="44.25" customHeight="1">
      <c r="A331" s="41"/>
      <c r="B331" s="42"/>
      <c r="C331" s="216" t="s">
        <v>422</v>
      </c>
      <c r="D331" s="216" t="s">
        <v>235</v>
      </c>
      <c r="E331" s="217" t="s">
        <v>869</v>
      </c>
      <c r="F331" s="218" t="s">
        <v>870</v>
      </c>
      <c r="G331" s="219" t="s">
        <v>238</v>
      </c>
      <c r="H331" s="220">
        <v>1817.3699999999999</v>
      </c>
      <c r="I331" s="221"/>
      <c r="J331" s="222">
        <f>ROUND(I331*H331,2)</f>
        <v>0</v>
      </c>
      <c r="K331" s="218" t="s">
        <v>239</v>
      </c>
      <c r="L331" s="47"/>
      <c r="M331" s="223" t="s">
        <v>21</v>
      </c>
      <c r="N331" s="224" t="s">
        <v>45</v>
      </c>
      <c r="O331" s="87"/>
      <c r="P331" s="225">
        <f>O331*H331</f>
        <v>0</v>
      </c>
      <c r="Q331" s="225">
        <v>0.01103</v>
      </c>
      <c r="R331" s="225">
        <f>Q331*H331</f>
        <v>20.045591099999999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240</v>
      </c>
      <c r="AT331" s="227" t="s">
        <v>235</v>
      </c>
      <c r="AU331" s="227" t="s">
        <v>86</v>
      </c>
      <c r="AY331" s="20" t="s">
        <v>233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86</v>
      </c>
      <c r="BK331" s="228">
        <f>ROUND(I331*H331,2)</f>
        <v>0</v>
      </c>
      <c r="BL331" s="20" t="s">
        <v>240</v>
      </c>
      <c r="BM331" s="227" t="s">
        <v>871</v>
      </c>
    </row>
    <row r="332" s="2" customFormat="1">
      <c r="A332" s="41"/>
      <c r="B332" s="42"/>
      <c r="C332" s="43"/>
      <c r="D332" s="229" t="s">
        <v>242</v>
      </c>
      <c r="E332" s="43"/>
      <c r="F332" s="230" t="s">
        <v>872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242</v>
      </c>
      <c r="AU332" s="20" t="s">
        <v>86</v>
      </c>
    </row>
    <row r="333" s="13" customFormat="1">
      <c r="A333" s="13"/>
      <c r="B333" s="234"/>
      <c r="C333" s="235"/>
      <c r="D333" s="236" t="s">
        <v>244</v>
      </c>
      <c r="E333" s="237" t="s">
        <v>21</v>
      </c>
      <c r="F333" s="238" t="s">
        <v>873</v>
      </c>
      <c r="G333" s="235"/>
      <c r="H333" s="237" t="s">
        <v>21</v>
      </c>
      <c r="I333" s="239"/>
      <c r="J333" s="235"/>
      <c r="K333" s="235"/>
      <c r="L333" s="240"/>
      <c r="M333" s="241"/>
      <c r="N333" s="242"/>
      <c r="O333" s="242"/>
      <c r="P333" s="242"/>
      <c r="Q333" s="242"/>
      <c r="R333" s="242"/>
      <c r="S333" s="242"/>
      <c r="T333" s="24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4" t="s">
        <v>244</v>
      </c>
      <c r="AU333" s="244" t="s">
        <v>86</v>
      </c>
      <c r="AV333" s="13" t="s">
        <v>80</v>
      </c>
      <c r="AW333" s="13" t="s">
        <v>33</v>
      </c>
      <c r="AX333" s="13" t="s">
        <v>73</v>
      </c>
      <c r="AY333" s="244" t="s">
        <v>233</v>
      </c>
    </row>
    <row r="334" s="14" customFormat="1">
      <c r="A334" s="14"/>
      <c r="B334" s="245"/>
      <c r="C334" s="246"/>
      <c r="D334" s="236" t="s">
        <v>244</v>
      </c>
      <c r="E334" s="247" t="s">
        <v>21</v>
      </c>
      <c r="F334" s="248" t="s">
        <v>874</v>
      </c>
      <c r="G334" s="246"/>
      <c r="H334" s="249">
        <v>52.200000000000003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244</v>
      </c>
      <c r="AU334" s="255" t="s">
        <v>86</v>
      </c>
      <c r="AV334" s="14" t="s">
        <v>86</v>
      </c>
      <c r="AW334" s="14" t="s">
        <v>33</v>
      </c>
      <c r="AX334" s="14" t="s">
        <v>73</v>
      </c>
      <c r="AY334" s="255" t="s">
        <v>233</v>
      </c>
    </row>
    <row r="335" s="14" customFormat="1">
      <c r="A335" s="14"/>
      <c r="B335" s="245"/>
      <c r="C335" s="246"/>
      <c r="D335" s="236" t="s">
        <v>244</v>
      </c>
      <c r="E335" s="247" t="s">
        <v>21</v>
      </c>
      <c r="F335" s="248" t="s">
        <v>875</v>
      </c>
      <c r="G335" s="246"/>
      <c r="H335" s="249">
        <v>16.59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244</v>
      </c>
      <c r="AU335" s="255" t="s">
        <v>86</v>
      </c>
      <c r="AV335" s="14" t="s">
        <v>86</v>
      </c>
      <c r="AW335" s="14" t="s">
        <v>33</v>
      </c>
      <c r="AX335" s="14" t="s">
        <v>73</v>
      </c>
      <c r="AY335" s="255" t="s">
        <v>233</v>
      </c>
    </row>
    <row r="336" s="14" customFormat="1">
      <c r="A336" s="14"/>
      <c r="B336" s="245"/>
      <c r="C336" s="246"/>
      <c r="D336" s="236" t="s">
        <v>244</v>
      </c>
      <c r="E336" s="247" t="s">
        <v>21</v>
      </c>
      <c r="F336" s="248" t="s">
        <v>876</v>
      </c>
      <c r="G336" s="246"/>
      <c r="H336" s="249">
        <v>3.96</v>
      </c>
      <c r="I336" s="250"/>
      <c r="J336" s="246"/>
      <c r="K336" s="246"/>
      <c r="L336" s="251"/>
      <c r="M336" s="252"/>
      <c r="N336" s="253"/>
      <c r="O336" s="253"/>
      <c r="P336" s="253"/>
      <c r="Q336" s="253"/>
      <c r="R336" s="253"/>
      <c r="S336" s="253"/>
      <c r="T336" s="25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5" t="s">
        <v>244</v>
      </c>
      <c r="AU336" s="255" t="s">
        <v>86</v>
      </c>
      <c r="AV336" s="14" t="s">
        <v>86</v>
      </c>
      <c r="AW336" s="14" t="s">
        <v>33</v>
      </c>
      <c r="AX336" s="14" t="s">
        <v>73</v>
      </c>
      <c r="AY336" s="255" t="s">
        <v>233</v>
      </c>
    </row>
    <row r="337" s="14" customFormat="1">
      <c r="A337" s="14"/>
      <c r="B337" s="245"/>
      <c r="C337" s="246"/>
      <c r="D337" s="236" t="s">
        <v>244</v>
      </c>
      <c r="E337" s="247" t="s">
        <v>21</v>
      </c>
      <c r="F337" s="248" t="s">
        <v>877</v>
      </c>
      <c r="G337" s="246"/>
      <c r="H337" s="249">
        <v>2.04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5" t="s">
        <v>244</v>
      </c>
      <c r="AU337" s="255" t="s">
        <v>86</v>
      </c>
      <c r="AV337" s="14" t="s">
        <v>86</v>
      </c>
      <c r="AW337" s="14" t="s">
        <v>33</v>
      </c>
      <c r="AX337" s="14" t="s">
        <v>73</v>
      </c>
      <c r="AY337" s="255" t="s">
        <v>233</v>
      </c>
    </row>
    <row r="338" s="14" customFormat="1">
      <c r="A338" s="14"/>
      <c r="B338" s="245"/>
      <c r="C338" s="246"/>
      <c r="D338" s="236" t="s">
        <v>244</v>
      </c>
      <c r="E338" s="247" t="s">
        <v>21</v>
      </c>
      <c r="F338" s="248" t="s">
        <v>878</v>
      </c>
      <c r="G338" s="246"/>
      <c r="H338" s="249">
        <v>1.5600000000000001</v>
      </c>
      <c r="I338" s="250"/>
      <c r="J338" s="246"/>
      <c r="K338" s="246"/>
      <c r="L338" s="251"/>
      <c r="M338" s="252"/>
      <c r="N338" s="253"/>
      <c r="O338" s="253"/>
      <c r="P338" s="253"/>
      <c r="Q338" s="253"/>
      <c r="R338" s="253"/>
      <c r="S338" s="253"/>
      <c r="T338" s="25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5" t="s">
        <v>244</v>
      </c>
      <c r="AU338" s="255" t="s">
        <v>86</v>
      </c>
      <c r="AV338" s="14" t="s">
        <v>86</v>
      </c>
      <c r="AW338" s="14" t="s">
        <v>33</v>
      </c>
      <c r="AX338" s="14" t="s">
        <v>73</v>
      </c>
      <c r="AY338" s="255" t="s">
        <v>233</v>
      </c>
    </row>
    <row r="339" s="14" customFormat="1">
      <c r="A339" s="14"/>
      <c r="B339" s="245"/>
      <c r="C339" s="246"/>
      <c r="D339" s="236" t="s">
        <v>244</v>
      </c>
      <c r="E339" s="247" t="s">
        <v>21</v>
      </c>
      <c r="F339" s="248" t="s">
        <v>879</v>
      </c>
      <c r="G339" s="246"/>
      <c r="H339" s="249">
        <v>5.7000000000000002</v>
      </c>
      <c r="I339" s="250"/>
      <c r="J339" s="246"/>
      <c r="K339" s="246"/>
      <c r="L339" s="251"/>
      <c r="M339" s="252"/>
      <c r="N339" s="253"/>
      <c r="O339" s="253"/>
      <c r="P339" s="253"/>
      <c r="Q339" s="253"/>
      <c r="R339" s="253"/>
      <c r="S339" s="253"/>
      <c r="T339" s="25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5" t="s">
        <v>244</v>
      </c>
      <c r="AU339" s="255" t="s">
        <v>86</v>
      </c>
      <c r="AV339" s="14" t="s">
        <v>86</v>
      </c>
      <c r="AW339" s="14" t="s">
        <v>33</v>
      </c>
      <c r="AX339" s="14" t="s">
        <v>73</v>
      </c>
      <c r="AY339" s="255" t="s">
        <v>233</v>
      </c>
    </row>
    <row r="340" s="14" customFormat="1">
      <c r="A340" s="14"/>
      <c r="B340" s="245"/>
      <c r="C340" s="246"/>
      <c r="D340" s="236" t="s">
        <v>244</v>
      </c>
      <c r="E340" s="247" t="s">
        <v>21</v>
      </c>
      <c r="F340" s="248" t="s">
        <v>880</v>
      </c>
      <c r="G340" s="246"/>
      <c r="H340" s="249">
        <v>8.4700000000000006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5" t="s">
        <v>244</v>
      </c>
      <c r="AU340" s="255" t="s">
        <v>86</v>
      </c>
      <c r="AV340" s="14" t="s">
        <v>86</v>
      </c>
      <c r="AW340" s="14" t="s">
        <v>33</v>
      </c>
      <c r="AX340" s="14" t="s">
        <v>73</v>
      </c>
      <c r="AY340" s="255" t="s">
        <v>233</v>
      </c>
    </row>
    <row r="341" s="14" customFormat="1">
      <c r="A341" s="14"/>
      <c r="B341" s="245"/>
      <c r="C341" s="246"/>
      <c r="D341" s="236" t="s">
        <v>244</v>
      </c>
      <c r="E341" s="247" t="s">
        <v>21</v>
      </c>
      <c r="F341" s="248" t="s">
        <v>881</v>
      </c>
      <c r="G341" s="246"/>
      <c r="H341" s="249">
        <v>14.460000000000001</v>
      </c>
      <c r="I341" s="250"/>
      <c r="J341" s="246"/>
      <c r="K341" s="246"/>
      <c r="L341" s="251"/>
      <c r="M341" s="252"/>
      <c r="N341" s="253"/>
      <c r="O341" s="253"/>
      <c r="P341" s="253"/>
      <c r="Q341" s="253"/>
      <c r="R341" s="253"/>
      <c r="S341" s="253"/>
      <c r="T341" s="25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5" t="s">
        <v>244</v>
      </c>
      <c r="AU341" s="255" t="s">
        <v>86</v>
      </c>
      <c r="AV341" s="14" t="s">
        <v>86</v>
      </c>
      <c r="AW341" s="14" t="s">
        <v>33</v>
      </c>
      <c r="AX341" s="14" t="s">
        <v>73</v>
      </c>
      <c r="AY341" s="255" t="s">
        <v>233</v>
      </c>
    </row>
    <row r="342" s="14" customFormat="1">
      <c r="A342" s="14"/>
      <c r="B342" s="245"/>
      <c r="C342" s="246"/>
      <c r="D342" s="236" t="s">
        <v>244</v>
      </c>
      <c r="E342" s="247" t="s">
        <v>21</v>
      </c>
      <c r="F342" s="248" t="s">
        <v>882</v>
      </c>
      <c r="G342" s="246"/>
      <c r="H342" s="249">
        <v>10.44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244</v>
      </c>
      <c r="AU342" s="255" t="s">
        <v>86</v>
      </c>
      <c r="AV342" s="14" t="s">
        <v>86</v>
      </c>
      <c r="AW342" s="14" t="s">
        <v>33</v>
      </c>
      <c r="AX342" s="14" t="s">
        <v>73</v>
      </c>
      <c r="AY342" s="255" t="s">
        <v>233</v>
      </c>
    </row>
    <row r="343" s="14" customFormat="1">
      <c r="A343" s="14"/>
      <c r="B343" s="245"/>
      <c r="C343" s="246"/>
      <c r="D343" s="236" t="s">
        <v>244</v>
      </c>
      <c r="E343" s="247" t="s">
        <v>21</v>
      </c>
      <c r="F343" s="248" t="s">
        <v>883</v>
      </c>
      <c r="G343" s="246"/>
      <c r="H343" s="249">
        <v>25.170000000000002</v>
      </c>
      <c r="I343" s="250"/>
      <c r="J343" s="246"/>
      <c r="K343" s="246"/>
      <c r="L343" s="251"/>
      <c r="M343" s="252"/>
      <c r="N343" s="253"/>
      <c r="O343" s="253"/>
      <c r="P343" s="253"/>
      <c r="Q343" s="253"/>
      <c r="R343" s="253"/>
      <c r="S343" s="253"/>
      <c r="T343" s="25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5" t="s">
        <v>244</v>
      </c>
      <c r="AU343" s="255" t="s">
        <v>86</v>
      </c>
      <c r="AV343" s="14" t="s">
        <v>86</v>
      </c>
      <c r="AW343" s="14" t="s">
        <v>33</v>
      </c>
      <c r="AX343" s="14" t="s">
        <v>73</v>
      </c>
      <c r="AY343" s="255" t="s">
        <v>233</v>
      </c>
    </row>
    <row r="344" s="14" customFormat="1">
      <c r="A344" s="14"/>
      <c r="B344" s="245"/>
      <c r="C344" s="246"/>
      <c r="D344" s="236" t="s">
        <v>244</v>
      </c>
      <c r="E344" s="247" t="s">
        <v>21</v>
      </c>
      <c r="F344" s="248" t="s">
        <v>884</v>
      </c>
      <c r="G344" s="246"/>
      <c r="H344" s="249">
        <v>12.6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5" t="s">
        <v>244</v>
      </c>
      <c r="AU344" s="255" t="s">
        <v>86</v>
      </c>
      <c r="AV344" s="14" t="s">
        <v>86</v>
      </c>
      <c r="AW344" s="14" t="s">
        <v>33</v>
      </c>
      <c r="AX344" s="14" t="s">
        <v>73</v>
      </c>
      <c r="AY344" s="255" t="s">
        <v>233</v>
      </c>
    </row>
    <row r="345" s="14" customFormat="1">
      <c r="A345" s="14"/>
      <c r="B345" s="245"/>
      <c r="C345" s="246"/>
      <c r="D345" s="236" t="s">
        <v>244</v>
      </c>
      <c r="E345" s="247" t="s">
        <v>21</v>
      </c>
      <c r="F345" s="248" t="s">
        <v>885</v>
      </c>
      <c r="G345" s="246"/>
      <c r="H345" s="249">
        <v>64.239999999999995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244</v>
      </c>
      <c r="AU345" s="255" t="s">
        <v>86</v>
      </c>
      <c r="AV345" s="14" t="s">
        <v>86</v>
      </c>
      <c r="AW345" s="14" t="s">
        <v>33</v>
      </c>
      <c r="AX345" s="14" t="s">
        <v>73</v>
      </c>
      <c r="AY345" s="255" t="s">
        <v>233</v>
      </c>
    </row>
    <row r="346" s="14" customFormat="1">
      <c r="A346" s="14"/>
      <c r="B346" s="245"/>
      <c r="C346" s="246"/>
      <c r="D346" s="236" t="s">
        <v>244</v>
      </c>
      <c r="E346" s="247" t="s">
        <v>21</v>
      </c>
      <c r="F346" s="248" t="s">
        <v>886</v>
      </c>
      <c r="G346" s="246"/>
      <c r="H346" s="249">
        <v>54.810000000000002</v>
      </c>
      <c r="I346" s="250"/>
      <c r="J346" s="246"/>
      <c r="K346" s="246"/>
      <c r="L346" s="251"/>
      <c r="M346" s="252"/>
      <c r="N346" s="253"/>
      <c r="O346" s="253"/>
      <c r="P346" s="253"/>
      <c r="Q346" s="253"/>
      <c r="R346" s="253"/>
      <c r="S346" s="253"/>
      <c r="T346" s="25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5" t="s">
        <v>244</v>
      </c>
      <c r="AU346" s="255" t="s">
        <v>86</v>
      </c>
      <c r="AV346" s="14" t="s">
        <v>86</v>
      </c>
      <c r="AW346" s="14" t="s">
        <v>33</v>
      </c>
      <c r="AX346" s="14" t="s">
        <v>73</v>
      </c>
      <c r="AY346" s="255" t="s">
        <v>233</v>
      </c>
    </row>
    <row r="347" s="14" customFormat="1">
      <c r="A347" s="14"/>
      <c r="B347" s="245"/>
      <c r="C347" s="246"/>
      <c r="D347" s="236" t="s">
        <v>244</v>
      </c>
      <c r="E347" s="247" t="s">
        <v>21</v>
      </c>
      <c r="F347" s="248" t="s">
        <v>887</v>
      </c>
      <c r="G347" s="246"/>
      <c r="H347" s="249">
        <v>140.75999999999999</v>
      </c>
      <c r="I347" s="250"/>
      <c r="J347" s="246"/>
      <c r="K347" s="246"/>
      <c r="L347" s="251"/>
      <c r="M347" s="252"/>
      <c r="N347" s="253"/>
      <c r="O347" s="253"/>
      <c r="P347" s="253"/>
      <c r="Q347" s="253"/>
      <c r="R347" s="253"/>
      <c r="S347" s="253"/>
      <c r="T347" s="25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5" t="s">
        <v>244</v>
      </c>
      <c r="AU347" s="255" t="s">
        <v>86</v>
      </c>
      <c r="AV347" s="14" t="s">
        <v>86</v>
      </c>
      <c r="AW347" s="14" t="s">
        <v>33</v>
      </c>
      <c r="AX347" s="14" t="s">
        <v>73</v>
      </c>
      <c r="AY347" s="255" t="s">
        <v>233</v>
      </c>
    </row>
    <row r="348" s="14" customFormat="1">
      <c r="A348" s="14"/>
      <c r="B348" s="245"/>
      <c r="C348" s="246"/>
      <c r="D348" s="236" t="s">
        <v>244</v>
      </c>
      <c r="E348" s="247" t="s">
        <v>21</v>
      </c>
      <c r="F348" s="248" t="s">
        <v>888</v>
      </c>
      <c r="G348" s="246"/>
      <c r="H348" s="249">
        <v>155.97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5" t="s">
        <v>244</v>
      </c>
      <c r="AU348" s="255" t="s">
        <v>86</v>
      </c>
      <c r="AV348" s="14" t="s">
        <v>86</v>
      </c>
      <c r="AW348" s="14" t="s">
        <v>33</v>
      </c>
      <c r="AX348" s="14" t="s">
        <v>73</v>
      </c>
      <c r="AY348" s="255" t="s">
        <v>233</v>
      </c>
    </row>
    <row r="349" s="14" customFormat="1">
      <c r="A349" s="14"/>
      <c r="B349" s="245"/>
      <c r="C349" s="246"/>
      <c r="D349" s="236" t="s">
        <v>244</v>
      </c>
      <c r="E349" s="247" t="s">
        <v>21</v>
      </c>
      <c r="F349" s="248" t="s">
        <v>889</v>
      </c>
      <c r="G349" s="246"/>
      <c r="H349" s="249">
        <v>51.479999999999997</v>
      </c>
      <c r="I349" s="250"/>
      <c r="J349" s="246"/>
      <c r="K349" s="246"/>
      <c r="L349" s="251"/>
      <c r="M349" s="252"/>
      <c r="N349" s="253"/>
      <c r="O349" s="253"/>
      <c r="P349" s="253"/>
      <c r="Q349" s="253"/>
      <c r="R349" s="253"/>
      <c r="S349" s="253"/>
      <c r="T349" s="25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5" t="s">
        <v>244</v>
      </c>
      <c r="AU349" s="255" t="s">
        <v>86</v>
      </c>
      <c r="AV349" s="14" t="s">
        <v>86</v>
      </c>
      <c r="AW349" s="14" t="s">
        <v>33</v>
      </c>
      <c r="AX349" s="14" t="s">
        <v>73</v>
      </c>
      <c r="AY349" s="255" t="s">
        <v>233</v>
      </c>
    </row>
    <row r="350" s="13" customFormat="1">
      <c r="A350" s="13"/>
      <c r="B350" s="234"/>
      <c r="C350" s="235"/>
      <c r="D350" s="236" t="s">
        <v>244</v>
      </c>
      <c r="E350" s="237" t="s">
        <v>21</v>
      </c>
      <c r="F350" s="238" t="s">
        <v>726</v>
      </c>
      <c r="G350" s="235"/>
      <c r="H350" s="237" t="s">
        <v>21</v>
      </c>
      <c r="I350" s="239"/>
      <c r="J350" s="235"/>
      <c r="K350" s="235"/>
      <c r="L350" s="240"/>
      <c r="M350" s="241"/>
      <c r="N350" s="242"/>
      <c r="O350" s="242"/>
      <c r="P350" s="242"/>
      <c r="Q350" s="242"/>
      <c r="R350" s="242"/>
      <c r="S350" s="242"/>
      <c r="T350" s="24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4" t="s">
        <v>244</v>
      </c>
      <c r="AU350" s="244" t="s">
        <v>86</v>
      </c>
      <c r="AV350" s="13" t="s">
        <v>80</v>
      </c>
      <c r="AW350" s="13" t="s">
        <v>33</v>
      </c>
      <c r="AX350" s="13" t="s">
        <v>73</v>
      </c>
      <c r="AY350" s="244" t="s">
        <v>233</v>
      </c>
    </row>
    <row r="351" s="14" customFormat="1">
      <c r="A351" s="14"/>
      <c r="B351" s="245"/>
      <c r="C351" s="246"/>
      <c r="D351" s="236" t="s">
        <v>244</v>
      </c>
      <c r="E351" s="247" t="s">
        <v>21</v>
      </c>
      <c r="F351" s="248" t="s">
        <v>890</v>
      </c>
      <c r="G351" s="246"/>
      <c r="H351" s="249">
        <v>50.399999999999999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244</v>
      </c>
      <c r="AU351" s="255" t="s">
        <v>86</v>
      </c>
      <c r="AV351" s="14" t="s">
        <v>86</v>
      </c>
      <c r="AW351" s="14" t="s">
        <v>33</v>
      </c>
      <c r="AX351" s="14" t="s">
        <v>73</v>
      </c>
      <c r="AY351" s="255" t="s">
        <v>233</v>
      </c>
    </row>
    <row r="352" s="14" customFormat="1">
      <c r="A352" s="14"/>
      <c r="B352" s="245"/>
      <c r="C352" s="246"/>
      <c r="D352" s="236" t="s">
        <v>244</v>
      </c>
      <c r="E352" s="247" t="s">
        <v>21</v>
      </c>
      <c r="F352" s="248" t="s">
        <v>891</v>
      </c>
      <c r="G352" s="246"/>
      <c r="H352" s="249">
        <v>256.95999999999998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244</v>
      </c>
      <c r="AU352" s="255" t="s">
        <v>86</v>
      </c>
      <c r="AV352" s="14" t="s">
        <v>86</v>
      </c>
      <c r="AW352" s="14" t="s">
        <v>33</v>
      </c>
      <c r="AX352" s="14" t="s">
        <v>73</v>
      </c>
      <c r="AY352" s="255" t="s">
        <v>233</v>
      </c>
    </row>
    <row r="353" s="14" customFormat="1">
      <c r="A353" s="14"/>
      <c r="B353" s="245"/>
      <c r="C353" s="246"/>
      <c r="D353" s="236" t="s">
        <v>244</v>
      </c>
      <c r="E353" s="247" t="s">
        <v>21</v>
      </c>
      <c r="F353" s="248" t="s">
        <v>892</v>
      </c>
      <c r="G353" s="246"/>
      <c r="H353" s="249">
        <v>18.27</v>
      </c>
      <c r="I353" s="250"/>
      <c r="J353" s="246"/>
      <c r="K353" s="246"/>
      <c r="L353" s="251"/>
      <c r="M353" s="252"/>
      <c r="N353" s="253"/>
      <c r="O353" s="253"/>
      <c r="P353" s="253"/>
      <c r="Q353" s="253"/>
      <c r="R353" s="253"/>
      <c r="S353" s="253"/>
      <c r="T353" s="25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5" t="s">
        <v>244</v>
      </c>
      <c r="AU353" s="255" t="s">
        <v>86</v>
      </c>
      <c r="AV353" s="14" t="s">
        <v>86</v>
      </c>
      <c r="AW353" s="14" t="s">
        <v>33</v>
      </c>
      <c r="AX353" s="14" t="s">
        <v>73</v>
      </c>
      <c r="AY353" s="255" t="s">
        <v>233</v>
      </c>
    </row>
    <row r="354" s="14" customFormat="1">
      <c r="A354" s="14"/>
      <c r="B354" s="245"/>
      <c r="C354" s="246"/>
      <c r="D354" s="236" t="s">
        <v>244</v>
      </c>
      <c r="E354" s="247" t="s">
        <v>21</v>
      </c>
      <c r="F354" s="248" t="s">
        <v>893</v>
      </c>
      <c r="G354" s="246"/>
      <c r="H354" s="249">
        <v>46.920000000000002</v>
      </c>
      <c r="I354" s="250"/>
      <c r="J354" s="246"/>
      <c r="K354" s="246"/>
      <c r="L354" s="251"/>
      <c r="M354" s="252"/>
      <c r="N354" s="253"/>
      <c r="O354" s="253"/>
      <c r="P354" s="253"/>
      <c r="Q354" s="253"/>
      <c r="R354" s="253"/>
      <c r="S354" s="253"/>
      <c r="T354" s="25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5" t="s">
        <v>244</v>
      </c>
      <c r="AU354" s="255" t="s">
        <v>86</v>
      </c>
      <c r="AV354" s="14" t="s">
        <v>86</v>
      </c>
      <c r="AW354" s="14" t="s">
        <v>33</v>
      </c>
      <c r="AX354" s="14" t="s">
        <v>73</v>
      </c>
      <c r="AY354" s="255" t="s">
        <v>233</v>
      </c>
    </row>
    <row r="355" s="14" customFormat="1">
      <c r="A355" s="14"/>
      <c r="B355" s="245"/>
      <c r="C355" s="246"/>
      <c r="D355" s="236" t="s">
        <v>244</v>
      </c>
      <c r="E355" s="247" t="s">
        <v>21</v>
      </c>
      <c r="F355" s="248" t="s">
        <v>894</v>
      </c>
      <c r="G355" s="246"/>
      <c r="H355" s="249">
        <v>51.990000000000002</v>
      </c>
      <c r="I355" s="250"/>
      <c r="J355" s="246"/>
      <c r="K355" s="246"/>
      <c r="L355" s="251"/>
      <c r="M355" s="252"/>
      <c r="N355" s="253"/>
      <c r="O355" s="253"/>
      <c r="P355" s="253"/>
      <c r="Q355" s="253"/>
      <c r="R355" s="253"/>
      <c r="S355" s="253"/>
      <c r="T355" s="25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5" t="s">
        <v>244</v>
      </c>
      <c r="AU355" s="255" t="s">
        <v>86</v>
      </c>
      <c r="AV355" s="14" t="s">
        <v>86</v>
      </c>
      <c r="AW355" s="14" t="s">
        <v>33</v>
      </c>
      <c r="AX355" s="14" t="s">
        <v>73</v>
      </c>
      <c r="AY355" s="255" t="s">
        <v>233</v>
      </c>
    </row>
    <row r="356" s="14" customFormat="1">
      <c r="A356" s="14"/>
      <c r="B356" s="245"/>
      <c r="C356" s="246"/>
      <c r="D356" s="236" t="s">
        <v>244</v>
      </c>
      <c r="E356" s="247" t="s">
        <v>21</v>
      </c>
      <c r="F356" s="248" t="s">
        <v>895</v>
      </c>
      <c r="G356" s="246"/>
      <c r="H356" s="249">
        <v>17.16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5" t="s">
        <v>244</v>
      </c>
      <c r="AU356" s="255" t="s">
        <v>86</v>
      </c>
      <c r="AV356" s="14" t="s">
        <v>86</v>
      </c>
      <c r="AW356" s="14" t="s">
        <v>33</v>
      </c>
      <c r="AX356" s="14" t="s">
        <v>73</v>
      </c>
      <c r="AY356" s="255" t="s">
        <v>233</v>
      </c>
    </row>
    <row r="357" s="14" customFormat="1">
      <c r="A357" s="14"/>
      <c r="B357" s="245"/>
      <c r="C357" s="246"/>
      <c r="D357" s="236" t="s">
        <v>244</v>
      </c>
      <c r="E357" s="247" t="s">
        <v>21</v>
      </c>
      <c r="F357" s="248" t="s">
        <v>896</v>
      </c>
      <c r="G357" s="246"/>
      <c r="H357" s="249">
        <v>25.18</v>
      </c>
      <c r="I357" s="250"/>
      <c r="J357" s="246"/>
      <c r="K357" s="246"/>
      <c r="L357" s="251"/>
      <c r="M357" s="252"/>
      <c r="N357" s="253"/>
      <c r="O357" s="253"/>
      <c r="P357" s="253"/>
      <c r="Q357" s="253"/>
      <c r="R357" s="253"/>
      <c r="S357" s="253"/>
      <c r="T357" s="25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5" t="s">
        <v>244</v>
      </c>
      <c r="AU357" s="255" t="s">
        <v>86</v>
      </c>
      <c r="AV357" s="14" t="s">
        <v>86</v>
      </c>
      <c r="AW357" s="14" t="s">
        <v>33</v>
      </c>
      <c r="AX357" s="14" t="s">
        <v>73</v>
      </c>
      <c r="AY357" s="255" t="s">
        <v>233</v>
      </c>
    </row>
    <row r="358" s="14" customFormat="1">
      <c r="A358" s="14"/>
      <c r="B358" s="245"/>
      <c r="C358" s="246"/>
      <c r="D358" s="236" t="s">
        <v>244</v>
      </c>
      <c r="E358" s="247" t="s">
        <v>21</v>
      </c>
      <c r="F358" s="248" t="s">
        <v>897</v>
      </c>
      <c r="G358" s="246"/>
      <c r="H358" s="249">
        <v>30.719999999999999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244</v>
      </c>
      <c r="AU358" s="255" t="s">
        <v>86</v>
      </c>
      <c r="AV358" s="14" t="s">
        <v>86</v>
      </c>
      <c r="AW358" s="14" t="s">
        <v>33</v>
      </c>
      <c r="AX358" s="14" t="s">
        <v>73</v>
      </c>
      <c r="AY358" s="255" t="s">
        <v>233</v>
      </c>
    </row>
    <row r="359" s="14" customFormat="1">
      <c r="A359" s="14"/>
      <c r="B359" s="245"/>
      <c r="C359" s="246"/>
      <c r="D359" s="236" t="s">
        <v>244</v>
      </c>
      <c r="E359" s="247" t="s">
        <v>21</v>
      </c>
      <c r="F359" s="248" t="s">
        <v>898</v>
      </c>
      <c r="G359" s="246"/>
      <c r="H359" s="249">
        <v>34.159999999999997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5" t="s">
        <v>244</v>
      </c>
      <c r="AU359" s="255" t="s">
        <v>86</v>
      </c>
      <c r="AV359" s="14" t="s">
        <v>86</v>
      </c>
      <c r="AW359" s="14" t="s">
        <v>33</v>
      </c>
      <c r="AX359" s="14" t="s">
        <v>73</v>
      </c>
      <c r="AY359" s="255" t="s">
        <v>233</v>
      </c>
    </row>
    <row r="360" s="14" customFormat="1">
      <c r="A360" s="14"/>
      <c r="B360" s="245"/>
      <c r="C360" s="246"/>
      <c r="D360" s="236" t="s">
        <v>244</v>
      </c>
      <c r="E360" s="247" t="s">
        <v>21</v>
      </c>
      <c r="F360" s="248" t="s">
        <v>899</v>
      </c>
      <c r="G360" s="246"/>
      <c r="H360" s="249">
        <v>34.560000000000002</v>
      </c>
      <c r="I360" s="250"/>
      <c r="J360" s="246"/>
      <c r="K360" s="246"/>
      <c r="L360" s="251"/>
      <c r="M360" s="252"/>
      <c r="N360" s="253"/>
      <c r="O360" s="253"/>
      <c r="P360" s="253"/>
      <c r="Q360" s="253"/>
      <c r="R360" s="253"/>
      <c r="S360" s="253"/>
      <c r="T360" s="25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5" t="s">
        <v>244</v>
      </c>
      <c r="AU360" s="255" t="s">
        <v>86</v>
      </c>
      <c r="AV360" s="14" t="s">
        <v>86</v>
      </c>
      <c r="AW360" s="14" t="s">
        <v>33</v>
      </c>
      <c r="AX360" s="14" t="s">
        <v>73</v>
      </c>
      <c r="AY360" s="255" t="s">
        <v>233</v>
      </c>
    </row>
    <row r="361" s="14" customFormat="1">
      <c r="A361" s="14"/>
      <c r="B361" s="245"/>
      <c r="C361" s="246"/>
      <c r="D361" s="236" t="s">
        <v>244</v>
      </c>
      <c r="E361" s="247" t="s">
        <v>21</v>
      </c>
      <c r="F361" s="248" t="s">
        <v>900</v>
      </c>
      <c r="G361" s="246"/>
      <c r="H361" s="249">
        <v>16.16</v>
      </c>
      <c r="I361" s="250"/>
      <c r="J361" s="246"/>
      <c r="K361" s="246"/>
      <c r="L361" s="251"/>
      <c r="M361" s="252"/>
      <c r="N361" s="253"/>
      <c r="O361" s="253"/>
      <c r="P361" s="253"/>
      <c r="Q361" s="253"/>
      <c r="R361" s="253"/>
      <c r="S361" s="253"/>
      <c r="T361" s="25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5" t="s">
        <v>244</v>
      </c>
      <c r="AU361" s="255" t="s">
        <v>86</v>
      </c>
      <c r="AV361" s="14" t="s">
        <v>86</v>
      </c>
      <c r="AW361" s="14" t="s">
        <v>33</v>
      </c>
      <c r="AX361" s="14" t="s">
        <v>73</v>
      </c>
      <c r="AY361" s="255" t="s">
        <v>233</v>
      </c>
    </row>
    <row r="362" s="13" customFormat="1">
      <c r="A362" s="13"/>
      <c r="B362" s="234"/>
      <c r="C362" s="235"/>
      <c r="D362" s="236" t="s">
        <v>244</v>
      </c>
      <c r="E362" s="237" t="s">
        <v>21</v>
      </c>
      <c r="F362" s="238" t="s">
        <v>731</v>
      </c>
      <c r="G362" s="235"/>
      <c r="H362" s="237" t="s">
        <v>21</v>
      </c>
      <c r="I362" s="239"/>
      <c r="J362" s="235"/>
      <c r="K362" s="235"/>
      <c r="L362" s="240"/>
      <c r="M362" s="241"/>
      <c r="N362" s="242"/>
      <c r="O362" s="242"/>
      <c r="P362" s="242"/>
      <c r="Q362" s="242"/>
      <c r="R362" s="242"/>
      <c r="S362" s="242"/>
      <c r="T362" s="24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4" t="s">
        <v>244</v>
      </c>
      <c r="AU362" s="244" t="s">
        <v>86</v>
      </c>
      <c r="AV362" s="13" t="s">
        <v>80</v>
      </c>
      <c r="AW362" s="13" t="s">
        <v>33</v>
      </c>
      <c r="AX362" s="13" t="s">
        <v>73</v>
      </c>
      <c r="AY362" s="244" t="s">
        <v>233</v>
      </c>
    </row>
    <row r="363" s="14" customFormat="1">
      <c r="A363" s="14"/>
      <c r="B363" s="245"/>
      <c r="C363" s="246"/>
      <c r="D363" s="236" t="s">
        <v>244</v>
      </c>
      <c r="E363" s="247" t="s">
        <v>21</v>
      </c>
      <c r="F363" s="248" t="s">
        <v>901</v>
      </c>
      <c r="G363" s="246"/>
      <c r="H363" s="249">
        <v>31.5</v>
      </c>
      <c r="I363" s="250"/>
      <c r="J363" s="246"/>
      <c r="K363" s="246"/>
      <c r="L363" s="251"/>
      <c r="M363" s="252"/>
      <c r="N363" s="253"/>
      <c r="O363" s="253"/>
      <c r="P363" s="253"/>
      <c r="Q363" s="253"/>
      <c r="R363" s="253"/>
      <c r="S363" s="253"/>
      <c r="T363" s="25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5" t="s">
        <v>244</v>
      </c>
      <c r="AU363" s="255" t="s">
        <v>86</v>
      </c>
      <c r="AV363" s="14" t="s">
        <v>86</v>
      </c>
      <c r="AW363" s="14" t="s">
        <v>33</v>
      </c>
      <c r="AX363" s="14" t="s">
        <v>73</v>
      </c>
      <c r="AY363" s="255" t="s">
        <v>233</v>
      </c>
    </row>
    <row r="364" s="14" customFormat="1">
      <c r="A364" s="14"/>
      <c r="B364" s="245"/>
      <c r="C364" s="246"/>
      <c r="D364" s="236" t="s">
        <v>244</v>
      </c>
      <c r="E364" s="247" t="s">
        <v>21</v>
      </c>
      <c r="F364" s="248" t="s">
        <v>902</v>
      </c>
      <c r="G364" s="246"/>
      <c r="H364" s="249">
        <v>160.59999999999999</v>
      </c>
      <c r="I364" s="250"/>
      <c r="J364" s="246"/>
      <c r="K364" s="246"/>
      <c r="L364" s="251"/>
      <c r="M364" s="252"/>
      <c r="N364" s="253"/>
      <c r="O364" s="253"/>
      <c r="P364" s="253"/>
      <c r="Q364" s="253"/>
      <c r="R364" s="253"/>
      <c r="S364" s="253"/>
      <c r="T364" s="25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5" t="s">
        <v>244</v>
      </c>
      <c r="AU364" s="255" t="s">
        <v>86</v>
      </c>
      <c r="AV364" s="14" t="s">
        <v>86</v>
      </c>
      <c r="AW364" s="14" t="s">
        <v>33</v>
      </c>
      <c r="AX364" s="14" t="s">
        <v>73</v>
      </c>
      <c r="AY364" s="255" t="s">
        <v>233</v>
      </c>
    </row>
    <row r="365" s="14" customFormat="1">
      <c r="A365" s="14"/>
      <c r="B365" s="245"/>
      <c r="C365" s="246"/>
      <c r="D365" s="236" t="s">
        <v>244</v>
      </c>
      <c r="E365" s="247" t="s">
        <v>21</v>
      </c>
      <c r="F365" s="248" t="s">
        <v>903</v>
      </c>
      <c r="G365" s="246"/>
      <c r="H365" s="249">
        <v>75.540000000000006</v>
      </c>
      <c r="I365" s="250"/>
      <c r="J365" s="246"/>
      <c r="K365" s="246"/>
      <c r="L365" s="251"/>
      <c r="M365" s="252"/>
      <c r="N365" s="253"/>
      <c r="O365" s="253"/>
      <c r="P365" s="253"/>
      <c r="Q365" s="253"/>
      <c r="R365" s="253"/>
      <c r="S365" s="253"/>
      <c r="T365" s="25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5" t="s">
        <v>244</v>
      </c>
      <c r="AU365" s="255" t="s">
        <v>86</v>
      </c>
      <c r="AV365" s="14" t="s">
        <v>86</v>
      </c>
      <c r="AW365" s="14" t="s">
        <v>33</v>
      </c>
      <c r="AX365" s="14" t="s">
        <v>73</v>
      </c>
      <c r="AY365" s="255" t="s">
        <v>233</v>
      </c>
    </row>
    <row r="366" s="14" customFormat="1">
      <c r="A366" s="14"/>
      <c r="B366" s="245"/>
      <c r="C366" s="246"/>
      <c r="D366" s="236" t="s">
        <v>244</v>
      </c>
      <c r="E366" s="247" t="s">
        <v>21</v>
      </c>
      <c r="F366" s="248" t="s">
        <v>904</v>
      </c>
      <c r="G366" s="246"/>
      <c r="H366" s="249">
        <v>92.159999999999997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5" t="s">
        <v>244</v>
      </c>
      <c r="AU366" s="255" t="s">
        <v>86</v>
      </c>
      <c r="AV366" s="14" t="s">
        <v>86</v>
      </c>
      <c r="AW366" s="14" t="s">
        <v>33</v>
      </c>
      <c r="AX366" s="14" t="s">
        <v>73</v>
      </c>
      <c r="AY366" s="255" t="s">
        <v>233</v>
      </c>
    </row>
    <row r="367" s="14" customFormat="1">
      <c r="A367" s="14"/>
      <c r="B367" s="245"/>
      <c r="C367" s="246"/>
      <c r="D367" s="236" t="s">
        <v>244</v>
      </c>
      <c r="E367" s="247" t="s">
        <v>21</v>
      </c>
      <c r="F367" s="248" t="s">
        <v>905</v>
      </c>
      <c r="G367" s="246"/>
      <c r="H367" s="249">
        <v>102.48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5" t="s">
        <v>244</v>
      </c>
      <c r="AU367" s="255" t="s">
        <v>86</v>
      </c>
      <c r="AV367" s="14" t="s">
        <v>86</v>
      </c>
      <c r="AW367" s="14" t="s">
        <v>33</v>
      </c>
      <c r="AX367" s="14" t="s">
        <v>73</v>
      </c>
      <c r="AY367" s="255" t="s">
        <v>233</v>
      </c>
    </row>
    <row r="368" s="14" customFormat="1">
      <c r="A368" s="14"/>
      <c r="B368" s="245"/>
      <c r="C368" s="246"/>
      <c r="D368" s="236" t="s">
        <v>244</v>
      </c>
      <c r="E368" s="247" t="s">
        <v>21</v>
      </c>
      <c r="F368" s="248" t="s">
        <v>906</v>
      </c>
      <c r="G368" s="246"/>
      <c r="H368" s="249">
        <v>103.68000000000001</v>
      </c>
      <c r="I368" s="250"/>
      <c r="J368" s="246"/>
      <c r="K368" s="246"/>
      <c r="L368" s="251"/>
      <c r="M368" s="252"/>
      <c r="N368" s="253"/>
      <c r="O368" s="253"/>
      <c r="P368" s="253"/>
      <c r="Q368" s="253"/>
      <c r="R368" s="253"/>
      <c r="S368" s="253"/>
      <c r="T368" s="25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5" t="s">
        <v>244</v>
      </c>
      <c r="AU368" s="255" t="s">
        <v>86</v>
      </c>
      <c r="AV368" s="14" t="s">
        <v>86</v>
      </c>
      <c r="AW368" s="14" t="s">
        <v>33</v>
      </c>
      <c r="AX368" s="14" t="s">
        <v>73</v>
      </c>
      <c r="AY368" s="255" t="s">
        <v>233</v>
      </c>
    </row>
    <row r="369" s="14" customFormat="1">
      <c r="A369" s="14"/>
      <c r="B369" s="245"/>
      <c r="C369" s="246"/>
      <c r="D369" s="236" t="s">
        <v>244</v>
      </c>
      <c r="E369" s="247" t="s">
        <v>21</v>
      </c>
      <c r="F369" s="248" t="s">
        <v>907</v>
      </c>
      <c r="G369" s="246"/>
      <c r="H369" s="249">
        <v>48.479999999999997</v>
      </c>
      <c r="I369" s="250"/>
      <c r="J369" s="246"/>
      <c r="K369" s="246"/>
      <c r="L369" s="251"/>
      <c r="M369" s="252"/>
      <c r="N369" s="253"/>
      <c r="O369" s="253"/>
      <c r="P369" s="253"/>
      <c r="Q369" s="253"/>
      <c r="R369" s="253"/>
      <c r="S369" s="253"/>
      <c r="T369" s="25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5" t="s">
        <v>244</v>
      </c>
      <c r="AU369" s="255" t="s">
        <v>86</v>
      </c>
      <c r="AV369" s="14" t="s">
        <v>86</v>
      </c>
      <c r="AW369" s="14" t="s">
        <v>33</v>
      </c>
      <c r="AX369" s="14" t="s">
        <v>73</v>
      </c>
      <c r="AY369" s="255" t="s">
        <v>233</v>
      </c>
    </row>
    <row r="370" s="15" customFormat="1">
      <c r="A370" s="15"/>
      <c r="B370" s="256"/>
      <c r="C370" s="257"/>
      <c r="D370" s="236" t="s">
        <v>244</v>
      </c>
      <c r="E370" s="258" t="s">
        <v>662</v>
      </c>
      <c r="F370" s="259" t="s">
        <v>247</v>
      </c>
      <c r="G370" s="257"/>
      <c r="H370" s="260">
        <v>1817.3699999999999</v>
      </c>
      <c r="I370" s="261"/>
      <c r="J370" s="257"/>
      <c r="K370" s="257"/>
      <c r="L370" s="262"/>
      <c r="M370" s="263"/>
      <c r="N370" s="264"/>
      <c r="O370" s="264"/>
      <c r="P370" s="264"/>
      <c r="Q370" s="264"/>
      <c r="R370" s="264"/>
      <c r="S370" s="264"/>
      <c r="T370" s="26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T370" s="266" t="s">
        <v>244</v>
      </c>
      <c r="AU370" s="266" t="s">
        <v>86</v>
      </c>
      <c r="AV370" s="15" t="s">
        <v>240</v>
      </c>
      <c r="AW370" s="15" t="s">
        <v>33</v>
      </c>
      <c r="AX370" s="15" t="s">
        <v>80</v>
      </c>
      <c r="AY370" s="266" t="s">
        <v>233</v>
      </c>
    </row>
    <row r="371" s="2" customFormat="1" ht="37.8" customHeight="1">
      <c r="A371" s="41"/>
      <c r="B371" s="42"/>
      <c r="C371" s="216" t="s">
        <v>427</v>
      </c>
      <c r="D371" s="216" t="s">
        <v>235</v>
      </c>
      <c r="E371" s="217" t="s">
        <v>551</v>
      </c>
      <c r="F371" s="218" t="s">
        <v>552</v>
      </c>
      <c r="G371" s="219" t="s">
        <v>238</v>
      </c>
      <c r="H371" s="220">
        <v>1252.6659999999999</v>
      </c>
      <c r="I371" s="221"/>
      <c r="J371" s="222">
        <f>ROUND(I371*H371,2)</f>
        <v>0</v>
      </c>
      <c r="K371" s="218" t="s">
        <v>239</v>
      </c>
      <c r="L371" s="47"/>
      <c r="M371" s="223" t="s">
        <v>21</v>
      </c>
      <c r="N371" s="224" t="s">
        <v>45</v>
      </c>
      <c r="O371" s="87"/>
      <c r="P371" s="225">
        <f>O371*H371</f>
        <v>0</v>
      </c>
      <c r="Q371" s="225">
        <v>0.0043800000000000002</v>
      </c>
      <c r="R371" s="225">
        <f>Q371*H371</f>
        <v>5.4866770799999998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240</v>
      </c>
      <c r="AT371" s="227" t="s">
        <v>235</v>
      </c>
      <c r="AU371" s="227" t="s">
        <v>86</v>
      </c>
      <c r="AY371" s="20" t="s">
        <v>233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86</v>
      </c>
      <c r="BK371" s="228">
        <f>ROUND(I371*H371,2)</f>
        <v>0</v>
      </c>
      <c r="BL371" s="20" t="s">
        <v>240</v>
      </c>
      <c r="BM371" s="227" t="s">
        <v>908</v>
      </c>
    </row>
    <row r="372" s="2" customFormat="1">
      <c r="A372" s="41"/>
      <c r="B372" s="42"/>
      <c r="C372" s="43"/>
      <c r="D372" s="229" t="s">
        <v>242</v>
      </c>
      <c r="E372" s="43"/>
      <c r="F372" s="230" t="s">
        <v>554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242</v>
      </c>
      <c r="AU372" s="20" t="s">
        <v>86</v>
      </c>
    </row>
    <row r="373" s="14" customFormat="1">
      <c r="A373" s="14"/>
      <c r="B373" s="245"/>
      <c r="C373" s="246"/>
      <c r="D373" s="236" t="s">
        <v>244</v>
      </c>
      <c r="E373" s="247" t="s">
        <v>21</v>
      </c>
      <c r="F373" s="248" t="s">
        <v>622</v>
      </c>
      <c r="G373" s="246"/>
      <c r="H373" s="249">
        <v>1252.6659999999999</v>
      </c>
      <c r="I373" s="250"/>
      <c r="J373" s="246"/>
      <c r="K373" s="246"/>
      <c r="L373" s="251"/>
      <c r="M373" s="252"/>
      <c r="N373" s="253"/>
      <c r="O373" s="253"/>
      <c r="P373" s="253"/>
      <c r="Q373" s="253"/>
      <c r="R373" s="253"/>
      <c r="S373" s="253"/>
      <c r="T373" s="25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5" t="s">
        <v>244</v>
      </c>
      <c r="AU373" s="255" t="s">
        <v>86</v>
      </c>
      <c r="AV373" s="14" t="s">
        <v>86</v>
      </c>
      <c r="AW373" s="14" t="s">
        <v>33</v>
      </c>
      <c r="AX373" s="14" t="s">
        <v>73</v>
      </c>
      <c r="AY373" s="255" t="s">
        <v>233</v>
      </c>
    </row>
    <row r="374" s="15" customFormat="1">
      <c r="A374" s="15"/>
      <c r="B374" s="256"/>
      <c r="C374" s="257"/>
      <c r="D374" s="236" t="s">
        <v>244</v>
      </c>
      <c r="E374" s="258" t="s">
        <v>21</v>
      </c>
      <c r="F374" s="259" t="s">
        <v>247</v>
      </c>
      <c r="G374" s="257"/>
      <c r="H374" s="260">
        <v>1252.6659999999999</v>
      </c>
      <c r="I374" s="261"/>
      <c r="J374" s="257"/>
      <c r="K374" s="257"/>
      <c r="L374" s="262"/>
      <c r="M374" s="263"/>
      <c r="N374" s="264"/>
      <c r="O374" s="264"/>
      <c r="P374" s="264"/>
      <c r="Q374" s="264"/>
      <c r="R374" s="264"/>
      <c r="S374" s="264"/>
      <c r="T374" s="26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T374" s="266" t="s">
        <v>244</v>
      </c>
      <c r="AU374" s="266" t="s">
        <v>86</v>
      </c>
      <c r="AV374" s="15" t="s">
        <v>240</v>
      </c>
      <c r="AW374" s="15" t="s">
        <v>33</v>
      </c>
      <c r="AX374" s="15" t="s">
        <v>80</v>
      </c>
      <c r="AY374" s="266" t="s">
        <v>233</v>
      </c>
    </row>
    <row r="375" s="2" customFormat="1" ht="37.8" customHeight="1">
      <c r="A375" s="41"/>
      <c r="B375" s="42"/>
      <c r="C375" s="216" t="s">
        <v>431</v>
      </c>
      <c r="D375" s="216" t="s">
        <v>235</v>
      </c>
      <c r="E375" s="217" t="s">
        <v>909</v>
      </c>
      <c r="F375" s="218" t="s">
        <v>910</v>
      </c>
      <c r="G375" s="219" t="s">
        <v>238</v>
      </c>
      <c r="H375" s="220">
        <v>4741.0770000000002</v>
      </c>
      <c r="I375" s="221"/>
      <c r="J375" s="222">
        <f>ROUND(I375*H375,2)</f>
        <v>0</v>
      </c>
      <c r="K375" s="218" t="s">
        <v>239</v>
      </c>
      <c r="L375" s="47"/>
      <c r="M375" s="223" t="s">
        <v>21</v>
      </c>
      <c r="N375" s="224" t="s">
        <v>45</v>
      </c>
      <c r="O375" s="87"/>
      <c r="P375" s="225">
        <f>O375*H375</f>
        <v>0</v>
      </c>
      <c r="Q375" s="225">
        <v>0.01103</v>
      </c>
      <c r="R375" s="225">
        <f>Q375*H375</f>
        <v>52.294079310000001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240</v>
      </c>
      <c r="AT375" s="227" t="s">
        <v>235</v>
      </c>
      <c r="AU375" s="227" t="s">
        <v>86</v>
      </c>
      <c r="AY375" s="20" t="s">
        <v>233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86</v>
      </c>
      <c r="BK375" s="228">
        <f>ROUND(I375*H375,2)</f>
        <v>0</v>
      </c>
      <c r="BL375" s="20" t="s">
        <v>240</v>
      </c>
      <c r="BM375" s="227" t="s">
        <v>911</v>
      </c>
    </row>
    <row r="376" s="2" customFormat="1">
      <c r="A376" s="41"/>
      <c r="B376" s="42"/>
      <c r="C376" s="43"/>
      <c r="D376" s="229" t="s">
        <v>242</v>
      </c>
      <c r="E376" s="43"/>
      <c r="F376" s="230" t="s">
        <v>912</v>
      </c>
      <c r="G376" s="43"/>
      <c r="H376" s="43"/>
      <c r="I376" s="231"/>
      <c r="J376" s="43"/>
      <c r="K376" s="43"/>
      <c r="L376" s="47"/>
      <c r="M376" s="232"/>
      <c r="N376" s="233"/>
      <c r="O376" s="87"/>
      <c r="P376" s="87"/>
      <c r="Q376" s="87"/>
      <c r="R376" s="87"/>
      <c r="S376" s="87"/>
      <c r="T376" s="88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T376" s="20" t="s">
        <v>242</v>
      </c>
      <c r="AU376" s="20" t="s">
        <v>86</v>
      </c>
    </row>
    <row r="377" s="13" customFormat="1">
      <c r="A377" s="13"/>
      <c r="B377" s="234"/>
      <c r="C377" s="235"/>
      <c r="D377" s="236" t="s">
        <v>244</v>
      </c>
      <c r="E377" s="237" t="s">
        <v>21</v>
      </c>
      <c r="F377" s="238" t="s">
        <v>775</v>
      </c>
      <c r="G377" s="235"/>
      <c r="H377" s="237" t="s">
        <v>21</v>
      </c>
      <c r="I377" s="239"/>
      <c r="J377" s="235"/>
      <c r="K377" s="235"/>
      <c r="L377" s="240"/>
      <c r="M377" s="241"/>
      <c r="N377" s="242"/>
      <c r="O377" s="242"/>
      <c r="P377" s="242"/>
      <c r="Q377" s="242"/>
      <c r="R377" s="242"/>
      <c r="S377" s="242"/>
      <c r="T377" s="24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4" t="s">
        <v>244</v>
      </c>
      <c r="AU377" s="244" t="s">
        <v>86</v>
      </c>
      <c r="AV377" s="13" t="s">
        <v>80</v>
      </c>
      <c r="AW377" s="13" t="s">
        <v>33</v>
      </c>
      <c r="AX377" s="13" t="s">
        <v>73</v>
      </c>
      <c r="AY377" s="244" t="s">
        <v>233</v>
      </c>
    </row>
    <row r="378" s="14" customFormat="1">
      <c r="A378" s="14"/>
      <c r="B378" s="245"/>
      <c r="C378" s="246"/>
      <c r="D378" s="236" t="s">
        <v>244</v>
      </c>
      <c r="E378" s="247" t="s">
        <v>21</v>
      </c>
      <c r="F378" s="248" t="s">
        <v>913</v>
      </c>
      <c r="G378" s="246"/>
      <c r="H378" s="249">
        <v>24.327999999999999</v>
      </c>
      <c r="I378" s="250"/>
      <c r="J378" s="246"/>
      <c r="K378" s="246"/>
      <c r="L378" s="251"/>
      <c r="M378" s="252"/>
      <c r="N378" s="253"/>
      <c r="O378" s="253"/>
      <c r="P378" s="253"/>
      <c r="Q378" s="253"/>
      <c r="R378" s="253"/>
      <c r="S378" s="253"/>
      <c r="T378" s="25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5" t="s">
        <v>244</v>
      </c>
      <c r="AU378" s="255" t="s">
        <v>86</v>
      </c>
      <c r="AV378" s="14" t="s">
        <v>86</v>
      </c>
      <c r="AW378" s="14" t="s">
        <v>33</v>
      </c>
      <c r="AX378" s="14" t="s">
        <v>73</v>
      </c>
      <c r="AY378" s="255" t="s">
        <v>233</v>
      </c>
    </row>
    <row r="379" s="14" customFormat="1">
      <c r="A379" s="14"/>
      <c r="B379" s="245"/>
      <c r="C379" s="246"/>
      <c r="D379" s="236" t="s">
        <v>244</v>
      </c>
      <c r="E379" s="247" t="s">
        <v>21</v>
      </c>
      <c r="F379" s="248" t="s">
        <v>914</v>
      </c>
      <c r="G379" s="246"/>
      <c r="H379" s="249">
        <v>9.1799999999999997</v>
      </c>
      <c r="I379" s="250"/>
      <c r="J379" s="246"/>
      <c r="K379" s="246"/>
      <c r="L379" s="251"/>
      <c r="M379" s="252"/>
      <c r="N379" s="253"/>
      <c r="O379" s="253"/>
      <c r="P379" s="253"/>
      <c r="Q379" s="253"/>
      <c r="R379" s="253"/>
      <c r="S379" s="253"/>
      <c r="T379" s="25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5" t="s">
        <v>244</v>
      </c>
      <c r="AU379" s="255" t="s">
        <v>86</v>
      </c>
      <c r="AV379" s="14" t="s">
        <v>86</v>
      </c>
      <c r="AW379" s="14" t="s">
        <v>33</v>
      </c>
      <c r="AX379" s="14" t="s">
        <v>73</v>
      </c>
      <c r="AY379" s="255" t="s">
        <v>233</v>
      </c>
    </row>
    <row r="380" s="14" customFormat="1">
      <c r="A380" s="14"/>
      <c r="B380" s="245"/>
      <c r="C380" s="246"/>
      <c r="D380" s="236" t="s">
        <v>244</v>
      </c>
      <c r="E380" s="247" t="s">
        <v>21</v>
      </c>
      <c r="F380" s="248" t="s">
        <v>915</v>
      </c>
      <c r="G380" s="246"/>
      <c r="H380" s="249">
        <v>35.262</v>
      </c>
      <c r="I380" s="250"/>
      <c r="J380" s="246"/>
      <c r="K380" s="246"/>
      <c r="L380" s="251"/>
      <c r="M380" s="252"/>
      <c r="N380" s="253"/>
      <c r="O380" s="253"/>
      <c r="P380" s="253"/>
      <c r="Q380" s="253"/>
      <c r="R380" s="253"/>
      <c r="S380" s="253"/>
      <c r="T380" s="25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5" t="s">
        <v>244</v>
      </c>
      <c r="AU380" s="255" t="s">
        <v>86</v>
      </c>
      <c r="AV380" s="14" t="s">
        <v>86</v>
      </c>
      <c r="AW380" s="14" t="s">
        <v>33</v>
      </c>
      <c r="AX380" s="14" t="s">
        <v>73</v>
      </c>
      <c r="AY380" s="255" t="s">
        <v>233</v>
      </c>
    </row>
    <row r="381" s="14" customFormat="1">
      <c r="A381" s="14"/>
      <c r="B381" s="245"/>
      <c r="C381" s="246"/>
      <c r="D381" s="236" t="s">
        <v>244</v>
      </c>
      <c r="E381" s="247" t="s">
        <v>21</v>
      </c>
      <c r="F381" s="248" t="s">
        <v>916</v>
      </c>
      <c r="G381" s="246"/>
      <c r="H381" s="249">
        <v>6.9119999999999999</v>
      </c>
      <c r="I381" s="250"/>
      <c r="J381" s="246"/>
      <c r="K381" s="246"/>
      <c r="L381" s="251"/>
      <c r="M381" s="252"/>
      <c r="N381" s="253"/>
      <c r="O381" s="253"/>
      <c r="P381" s="253"/>
      <c r="Q381" s="253"/>
      <c r="R381" s="253"/>
      <c r="S381" s="253"/>
      <c r="T381" s="25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5" t="s">
        <v>244</v>
      </c>
      <c r="AU381" s="255" t="s">
        <v>86</v>
      </c>
      <c r="AV381" s="14" t="s">
        <v>86</v>
      </c>
      <c r="AW381" s="14" t="s">
        <v>33</v>
      </c>
      <c r="AX381" s="14" t="s">
        <v>73</v>
      </c>
      <c r="AY381" s="255" t="s">
        <v>233</v>
      </c>
    </row>
    <row r="382" s="13" customFormat="1">
      <c r="A382" s="13"/>
      <c r="B382" s="234"/>
      <c r="C382" s="235"/>
      <c r="D382" s="236" t="s">
        <v>244</v>
      </c>
      <c r="E382" s="237" t="s">
        <v>21</v>
      </c>
      <c r="F382" s="238" t="s">
        <v>917</v>
      </c>
      <c r="G382" s="235"/>
      <c r="H382" s="237" t="s">
        <v>21</v>
      </c>
      <c r="I382" s="239"/>
      <c r="J382" s="235"/>
      <c r="K382" s="235"/>
      <c r="L382" s="240"/>
      <c r="M382" s="241"/>
      <c r="N382" s="242"/>
      <c r="O382" s="242"/>
      <c r="P382" s="242"/>
      <c r="Q382" s="242"/>
      <c r="R382" s="242"/>
      <c r="S382" s="242"/>
      <c r="T382" s="24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4" t="s">
        <v>244</v>
      </c>
      <c r="AU382" s="244" t="s">
        <v>86</v>
      </c>
      <c r="AV382" s="13" t="s">
        <v>80</v>
      </c>
      <c r="AW382" s="13" t="s">
        <v>33</v>
      </c>
      <c r="AX382" s="13" t="s">
        <v>73</v>
      </c>
      <c r="AY382" s="244" t="s">
        <v>233</v>
      </c>
    </row>
    <row r="383" s="14" customFormat="1">
      <c r="A383" s="14"/>
      <c r="B383" s="245"/>
      <c r="C383" s="246"/>
      <c r="D383" s="236" t="s">
        <v>244</v>
      </c>
      <c r="E383" s="247" t="s">
        <v>21</v>
      </c>
      <c r="F383" s="248" t="s">
        <v>918</v>
      </c>
      <c r="G383" s="246"/>
      <c r="H383" s="249">
        <v>32.759999999999998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244</v>
      </c>
      <c r="AU383" s="255" t="s">
        <v>86</v>
      </c>
      <c r="AV383" s="14" t="s">
        <v>86</v>
      </c>
      <c r="AW383" s="14" t="s">
        <v>33</v>
      </c>
      <c r="AX383" s="14" t="s">
        <v>73</v>
      </c>
      <c r="AY383" s="255" t="s">
        <v>233</v>
      </c>
    </row>
    <row r="384" s="16" customFormat="1">
      <c r="A384" s="16"/>
      <c r="B384" s="287"/>
      <c r="C384" s="288"/>
      <c r="D384" s="236" t="s">
        <v>244</v>
      </c>
      <c r="E384" s="289" t="s">
        <v>21</v>
      </c>
      <c r="F384" s="290" t="s">
        <v>725</v>
      </c>
      <c r="G384" s="288"/>
      <c r="H384" s="291">
        <v>108.44199999999999</v>
      </c>
      <c r="I384" s="292"/>
      <c r="J384" s="288"/>
      <c r="K384" s="288"/>
      <c r="L384" s="293"/>
      <c r="M384" s="294"/>
      <c r="N384" s="295"/>
      <c r="O384" s="295"/>
      <c r="P384" s="295"/>
      <c r="Q384" s="295"/>
      <c r="R384" s="295"/>
      <c r="S384" s="295"/>
      <c r="T384" s="29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T384" s="297" t="s">
        <v>244</v>
      </c>
      <c r="AU384" s="297" t="s">
        <v>86</v>
      </c>
      <c r="AV384" s="16" t="s">
        <v>117</v>
      </c>
      <c r="AW384" s="16" t="s">
        <v>33</v>
      </c>
      <c r="AX384" s="16" t="s">
        <v>73</v>
      </c>
      <c r="AY384" s="297" t="s">
        <v>233</v>
      </c>
    </row>
    <row r="385" s="13" customFormat="1">
      <c r="A385" s="13"/>
      <c r="B385" s="234"/>
      <c r="C385" s="235"/>
      <c r="D385" s="236" t="s">
        <v>244</v>
      </c>
      <c r="E385" s="237" t="s">
        <v>21</v>
      </c>
      <c r="F385" s="238" t="s">
        <v>708</v>
      </c>
      <c r="G385" s="235"/>
      <c r="H385" s="237" t="s">
        <v>21</v>
      </c>
      <c r="I385" s="239"/>
      <c r="J385" s="235"/>
      <c r="K385" s="235"/>
      <c r="L385" s="240"/>
      <c r="M385" s="241"/>
      <c r="N385" s="242"/>
      <c r="O385" s="242"/>
      <c r="P385" s="242"/>
      <c r="Q385" s="242"/>
      <c r="R385" s="242"/>
      <c r="S385" s="242"/>
      <c r="T385" s="24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4" t="s">
        <v>244</v>
      </c>
      <c r="AU385" s="244" t="s">
        <v>86</v>
      </c>
      <c r="AV385" s="13" t="s">
        <v>80</v>
      </c>
      <c r="AW385" s="13" t="s">
        <v>33</v>
      </c>
      <c r="AX385" s="13" t="s">
        <v>73</v>
      </c>
      <c r="AY385" s="244" t="s">
        <v>233</v>
      </c>
    </row>
    <row r="386" s="13" customFormat="1">
      <c r="A386" s="13"/>
      <c r="B386" s="234"/>
      <c r="C386" s="235"/>
      <c r="D386" s="236" t="s">
        <v>244</v>
      </c>
      <c r="E386" s="237" t="s">
        <v>21</v>
      </c>
      <c r="F386" s="238" t="s">
        <v>919</v>
      </c>
      <c r="G386" s="235"/>
      <c r="H386" s="237" t="s">
        <v>21</v>
      </c>
      <c r="I386" s="239"/>
      <c r="J386" s="235"/>
      <c r="K386" s="235"/>
      <c r="L386" s="240"/>
      <c r="M386" s="241"/>
      <c r="N386" s="242"/>
      <c r="O386" s="242"/>
      <c r="P386" s="242"/>
      <c r="Q386" s="242"/>
      <c r="R386" s="242"/>
      <c r="S386" s="242"/>
      <c r="T386" s="24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4" t="s">
        <v>244</v>
      </c>
      <c r="AU386" s="244" t="s">
        <v>86</v>
      </c>
      <c r="AV386" s="13" t="s">
        <v>80</v>
      </c>
      <c r="AW386" s="13" t="s">
        <v>33</v>
      </c>
      <c r="AX386" s="13" t="s">
        <v>73</v>
      </c>
      <c r="AY386" s="244" t="s">
        <v>233</v>
      </c>
    </row>
    <row r="387" s="14" customFormat="1">
      <c r="A387" s="14"/>
      <c r="B387" s="245"/>
      <c r="C387" s="246"/>
      <c r="D387" s="236" t="s">
        <v>244</v>
      </c>
      <c r="E387" s="247" t="s">
        <v>21</v>
      </c>
      <c r="F387" s="248" t="s">
        <v>920</v>
      </c>
      <c r="G387" s="246"/>
      <c r="H387" s="249">
        <v>73.272999999999996</v>
      </c>
      <c r="I387" s="250"/>
      <c r="J387" s="246"/>
      <c r="K387" s="246"/>
      <c r="L387" s="251"/>
      <c r="M387" s="252"/>
      <c r="N387" s="253"/>
      <c r="O387" s="253"/>
      <c r="P387" s="253"/>
      <c r="Q387" s="253"/>
      <c r="R387" s="253"/>
      <c r="S387" s="253"/>
      <c r="T387" s="25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5" t="s">
        <v>244</v>
      </c>
      <c r="AU387" s="255" t="s">
        <v>86</v>
      </c>
      <c r="AV387" s="14" t="s">
        <v>86</v>
      </c>
      <c r="AW387" s="14" t="s">
        <v>33</v>
      </c>
      <c r="AX387" s="14" t="s">
        <v>73</v>
      </c>
      <c r="AY387" s="255" t="s">
        <v>233</v>
      </c>
    </row>
    <row r="388" s="14" customFormat="1">
      <c r="A388" s="14"/>
      <c r="B388" s="245"/>
      <c r="C388" s="246"/>
      <c r="D388" s="236" t="s">
        <v>244</v>
      </c>
      <c r="E388" s="247" t="s">
        <v>21</v>
      </c>
      <c r="F388" s="248" t="s">
        <v>921</v>
      </c>
      <c r="G388" s="246"/>
      <c r="H388" s="249">
        <v>1.0349999999999999</v>
      </c>
      <c r="I388" s="250"/>
      <c r="J388" s="246"/>
      <c r="K388" s="246"/>
      <c r="L388" s="251"/>
      <c r="M388" s="252"/>
      <c r="N388" s="253"/>
      <c r="O388" s="253"/>
      <c r="P388" s="253"/>
      <c r="Q388" s="253"/>
      <c r="R388" s="253"/>
      <c r="S388" s="253"/>
      <c r="T388" s="25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5" t="s">
        <v>244</v>
      </c>
      <c r="AU388" s="255" t="s">
        <v>86</v>
      </c>
      <c r="AV388" s="14" t="s">
        <v>86</v>
      </c>
      <c r="AW388" s="14" t="s">
        <v>33</v>
      </c>
      <c r="AX388" s="14" t="s">
        <v>73</v>
      </c>
      <c r="AY388" s="255" t="s">
        <v>233</v>
      </c>
    </row>
    <row r="389" s="14" customFormat="1">
      <c r="A389" s="14"/>
      <c r="B389" s="245"/>
      <c r="C389" s="246"/>
      <c r="D389" s="236" t="s">
        <v>244</v>
      </c>
      <c r="E389" s="247" t="s">
        <v>21</v>
      </c>
      <c r="F389" s="248" t="s">
        <v>922</v>
      </c>
      <c r="G389" s="246"/>
      <c r="H389" s="249">
        <v>0.78000000000000003</v>
      </c>
      <c r="I389" s="250"/>
      <c r="J389" s="246"/>
      <c r="K389" s="246"/>
      <c r="L389" s="251"/>
      <c r="M389" s="252"/>
      <c r="N389" s="253"/>
      <c r="O389" s="253"/>
      <c r="P389" s="253"/>
      <c r="Q389" s="253"/>
      <c r="R389" s="253"/>
      <c r="S389" s="253"/>
      <c r="T389" s="25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5" t="s">
        <v>244</v>
      </c>
      <c r="AU389" s="255" t="s">
        <v>86</v>
      </c>
      <c r="AV389" s="14" t="s">
        <v>86</v>
      </c>
      <c r="AW389" s="14" t="s">
        <v>33</v>
      </c>
      <c r="AX389" s="14" t="s">
        <v>73</v>
      </c>
      <c r="AY389" s="255" t="s">
        <v>233</v>
      </c>
    </row>
    <row r="390" s="14" customFormat="1">
      <c r="A390" s="14"/>
      <c r="B390" s="245"/>
      <c r="C390" s="246"/>
      <c r="D390" s="236" t="s">
        <v>244</v>
      </c>
      <c r="E390" s="247" t="s">
        <v>21</v>
      </c>
      <c r="F390" s="248" t="s">
        <v>923</v>
      </c>
      <c r="G390" s="246"/>
      <c r="H390" s="249">
        <v>2.1299999999999999</v>
      </c>
      <c r="I390" s="250"/>
      <c r="J390" s="246"/>
      <c r="K390" s="246"/>
      <c r="L390" s="251"/>
      <c r="M390" s="252"/>
      <c r="N390" s="253"/>
      <c r="O390" s="253"/>
      <c r="P390" s="253"/>
      <c r="Q390" s="253"/>
      <c r="R390" s="253"/>
      <c r="S390" s="253"/>
      <c r="T390" s="25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5" t="s">
        <v>244</v>
      </c>
      <c r="AU390" s="255" t="s">
        <v>86</v>
      </c>
      <c r="AV390" s="14" t="s">
        <v>86</v>
      </c>
      <c r="AW390" s="14" t="s">
        <v>33</v>
      </c>
      <c r="AX390" s="14" t="s">
        <v>73</v>
      </c>
      <c r="AY390" s="255" t="s">
        <v>233</v>
      </c>
    </row>
    <row r="391" s="14" customFormat="1">
      <c r="A391" s="14"/>
      <c r="B391" s="245"/>
      <c r="C391" s="246"/>
      <c r="D391" s="236" t="s">
        <v>244</v>
      </c>
      <c r="E391" s="247" t="s">
        <v>21</v>
      </c>
      <c r="F391" s="248" t="s">
        <v>924</v>
      </c>
      <c r="G391" s="246"/>
      <c r="H391" s="249">
        <v>-22.425999999999998</v>
      </c>
      <c r="I391" s="250"/>
      <c r="J391" s="246"/>
      <c r="K391" s="246"/>
      <c r="L391" s="251"/>
      <c r="M391" s="252"/>
      <c r="N391" s="253"/>
      <c r="O391" s="253"/>
      <c r="P391" s="253"/>
      <c r="Q391" s="253"/>
      <c r="R391" s="253"/>
      <c r="S391" s="253"/>
      <c r="T391" s="25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5" t="s">
        <v>244</v>
      </c>
      <c r="AU391" s="255" t="s">
        <v>86</v>
      </c>
      <c r="AV391" s="14" t="s">
        <v>86</v>
      </c>
      <c r="AW391" s="14" t="s">
        <v>33</v>
      </c>
      <c r="AX391" s="14" t="s">
        <v>73</v>
      </c>
      <c r="AY391" s="255" t="s">
        <v>233</v>
      </c>
    </row>
    <row r="392" s="13" customFormat="1">
      <c r="A392" s="13"/>
      <c r="B392" s="234"/>
      <c r="C392" s="235"/>
      <c r="D392" s="236" t="s">
        <v>244</v>
      </c>
      <c r="E392" s="237" t="s">
        <v>21</v>
      </c>
      <c r="F392" s="238" t="s">
        <v>925</v>
      </c>
      <c r="G392" s="235"/>
      <c r="H392" s="237" t="s">
        <v>21</v>
      </c>
      <c r="I392" s="239"/>
      <c r="J392" s="235"/>
      <c r="K392" s="235"/>
      <c r="L392" s="240"/>
      <c r="M392" s="241"/>
      <c r="N392" s="242"/>
      <c r="O392" s="242"/>
      <c r="P392" s="242"/>
      <c r="Q392" s="242"/>
      <c r="R392" s="242"/>
      <c r="S392" s="242"/>
      <c r="T392" s="24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4" t="s">
        <v>244</v>
      </c>
      <c r="AU392" s="244" t="s">
        <v>86</v>
      </c>
      <c r="AV392" s="13" t="s">
        <v>80</v>
      </c>
      <c r="AW392" s="13" t="s">
        <v>33</v>
      </c>
      <c r="AX392" s="13" t="s">
        <v>73</v>
      </c>
      <c r="AY392" s="244" t="s">
        <v>233</v>
      </c>
    </row>
    <row r="393" s="14" customFormat="1">
      <c r="A393" s="14"/>
      <c r="B393" s="245"/>
      <c r="C393" s="246"/>
      <c r="D393" s="236" t="s">
        <v>244</v>
      </c>
      <c r="E393" s="247" t="s">
        <v>21</v>
      </c>
      <c r="F393" s="248" t="s">
        <v>926</v>
      </c>
      <c r="G393" s="246"/>
      <c r="H393" s="249">
        <v>64.129999999999995</v>
      </c>
      <c r="I393" s="250"/>
      <c r="J393" s="246"/>
      <c r="K393" s="246"/>
      <c r="L393" s="251"/>
      <c r="M393" s="252"/>
      <c r="N393" s="253"/>
      <c r="O393" s="253"/>
      <c r="P393" s="253"/>
      <c r="Q393" s="253"/>
      <c r="R393" s="253"/>
      <c r="S393" s="253"/>
      <c r="T393" s="25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5" t="s">
        <v>244</v>
      </c>
      <c r="AU393" s="255" t="s">
        <v>86</v>
      </c>
      <c r="AV393" s="14" t="s">
        <v>86</v>
      </c>
      <c r="AW393" s="14" t="s">
        <v>33</v>
      </c>
      <c r="AX393" s="14" t="s">
        <v>73</v>
      </c>
      <c r="AY393" s="255" t="s">
        <v>233</v>
      </c>
    </row>
    <row r="394" s="14" customFormat="1">
      <c r="A394" s="14"/>
      <c r="B394" s="245"/>
      <c r="C394" s="246"/>
      <c r="D394" s="236" t="s">
        <v>244</v>
      </c>
      <c r="E394" s="247" t="s">
        <v>21</v>
      </c>
      <c r="F394" s="248" t="s">
        <v>921</v>
      </c>
      <c r="G394" s="246"/>
      <c r="H394" s="249">
        <v>1.0349999999999999</v>
      </c>
      <c r="I394" s="250"/>
      <c r="J394" s="246"/>
      <c r="K394" s="246"/>
      <c r="L394" s="251"/>
      <c r="M394" s="252"/>
      <c r="N394" s="253"/>
      <c r="O394" s="253"/>
      <c r="P394" s="253"/>
      <c r="Q394" s="253"/>
      <c r="R394" s="253"/>
      <c r="S394" s="253"/>
      <c r="T394" s="25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5" t="s">
        <v>244</v>
      </c>
      <c r="AU394" s="255" t="s">
        <v>86</v>
      </c>
      <c r="AV394" s="14" t="s">
        <v>86</v>
      </c>
      <c r="AW394" s="14" t="s">
        <v>33</v>
      </c>
      <c r="AX394" s="14" t="s">
        <v>73</v>
      </c>
      <c r="AY394" s="255" t="s">
        <v>233</v>
      </c>
    </row>
    <row r="395" s="14" customFormat="1">
      <c r="A395" s="14"/>
      <c r="B395" s="245"/>
      <c r="C395" s="246"/>
      <c r="D395" s="236" t="s">
        <v>244</v>
      </c>
      <c r="E395" s="247" t="s">
        <v>21</v>
      </c>
      <c r="F395" s="248" t="s">
        <v>927</v>
      </c>
      <c r="G395" s="246"/>
      <c r="H395" s="249">
        <v>-6.673</v>
      </c>
      <c r="I395" s="250"/>
      <c r="J395" s="246"/>
      <c r="K395" s="246"/>
      <c r="L395" s="251"/>
      <c r="M395" s="252"/>
      <c r="N395" s="253"/>
      <c r="O395" s="253"/>
      <c r="P395" s="253"/>
      <c r="Q395" s="253"/>
      <c r="R395" s="253"/>
      <c r="S395" s="253"/>
      <c r="T395" s="25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5" t="s">
        <v>244</v>
      </c>
      <c r="AU395" s="255" t="s">
        <v>86</v>
      </c>
      <c r="AV395" s="14" t="s">
        <v>86</v>
      </c>
      <c r="AW395" s="14" t="s">
        <v>33</v>
      </c>
      <c r="AX395" s="14" t="s">
        <v>73</v>
      </c>
      <c r="AY395" s="255" t="s">
        <v>233</v>
      </c>
    </row>
    <row r="396" s="13" customFormat="1">
      <c r="A396" s="13"/>
      <c r="B396" s="234"/>
      <c r="C396" s="235"/>
      <c r="D396" s="236" t="s">
        <v>244</v>
      </c>
      <c r="E396" s="237" t="s">
        <v>21</v>
      </c>
      <c r="F396" s="238" t="s">
        <v>928</v>
      </c>
      <c r="G396" s="235"/>
      <c r="H396" s="237" t="s">
        <v>21</v>
      </c>
      <c r="I396" s="239"/>
      <c r="J396" s="235"/>
      <c r="K396" s="235"/>
      <c r="L396" s="240"/>
      <c r="M396" s="241"/>
      <c r="N396" s="242"/>
      <c r="O396" s="242"/>
      <c r="P396" s="242"/>
      <c r="Q396" s="242"/>
      <c r="R396" s="242"/>
      <c r="S396" s="242"/>
      <c r="T396" s="24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4" t="s">
        <v>244</v>
      </c>
      <c r="AU396" s="244" t="s">
        <v>86</v>
      </c>
      <c r="AV396" s="13" t="s">
        <v>80</v>
      </c>
      <c r="AW396" s="13" t="s">
        <v>33</v>
      </c>
      <c r="AX396" s="13" t="s">
        <v>73</v>
      </c>
      <c r="AY396" s="244" t="s">
        <v>233</v>
      </c>
    </row>
    <row r="397" s="14" customFormat="1">
      <c r="A397" s="14"/>
      <c r="B397" s="245"/>
      <c r="C397" s="246"/>
      <c r="D397" s="236" t="s">
        <v>244</v>
      </c>
      <c r="E397" s="247" t="s">
        <v>21</v>
      </c>
      <c r="F397" s="248" t="s">
        <v>929</v>
      </c>
      <c r="G397" s="246"/>
      <c r="H397" s="249">
        <v>36.68</v>
      </c>
      <c r="I397" s="250"/>
      <c r="J397" s="246"/>
      <c r="K397" s="246"/>
      <c r="L397" s="251"/>
      <c r="M397" s="252"/>
      <c r="N397" s="253"/>
      <c r="O397" s="253"/>
      <c r="P397" s="253"/>
      <c r="Q397" s="253"/>
      <c r="R397" s="253"/>
      <c r="S397" s="253"/>
      <c r="T397" s="25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5" t="s">
        <v>244</v>
      </c>
      <c r="AU397" s="255" t="s">
        <v>86</v>
      </c>
      <c r="AV397" s="14" t="s">
        <v>86</v>
      </c>
      <c r="AW397" s="14" t="s">
        <v>33</v>
      </c>
      <c r="AX397" s="14" t="s">
        <v>73</v>
      </c>
      <c r="AY397" s="255" t="s">
        <v>233</v>
      </c>
    </row>
    <row r="398" s="14" customFormat="1">
      <c r="A398" s="14"/>
      <c r="B398" s="245"/>
      <c r="C398" s="246"/>
      <c r="D398" s="236" t="s">
        <v>244</v>
      </c>
      <c r="E398" s="247" t="s">
        <v>21</v>
      </c>
      <c r="F398" s="248" t="s">
        <v>930</v>
      </c>
      <c r="G398" s="246"/>
      <c r="H398" s="249">
        <v>0.83299999999999996</v>
      </c>
      <c r="I398" s="250"/>
      <c r="J398" s="246"/>
      <c r="K398" s="246"/>
      <c r="L398" s="251"/>
      <c r="M398" s="252"/>
      <c r="N398" s="253"/>
      <c r="O398" s="253"/>
      <c r="P398" s="253"/>
      <c r="Q398" s="253"/>
      <c r="R398" s="253"/>
      <c r="S398" s="253"/>
      <c r="T398" s="25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5" t="s">
        <v>244</v>
      </c>
      <c r="AU398" s="255" t="s">
        <v>86</v>
      </c>
      <c r="AV398" s="14" t="s">
        <v>86</v>
      </c>
      <c r="AW398" s="14" t="s">
        <v>33</v>
      </c>
      <c r="AX398" s="14" t="s">
        <v>73</v>
      </c>
      <c r="AY398" s="255" t="s">
        <v>233</v>
      </c>
    </row>
    <row r="399" s="14" customFormat="1">
      <c r="A399" s="14"/>
      <c r="B399" s="245"/>
      <c r="C399" s="246"/>
      <c r="D399" s="236" t="s">
        <v>244</v>
      </c>
      <c r="E399" s="247" t="s">
        <v>21</v>
      </c>
      <c r="F399" s="248" t="s">
        <v>931</v>
      </c>
      <c r="G399" s="246"/>
      <c r="H399" s="249">
        <v>-2.093</v>
      </c>
      <c r="I399" s="250"/>
      <c r="J399" s="246"/>
      <c r="K399" s="246"/>
      <c r="L399" s="251"/>
      <c r="M399" s="252"/>
      <c r="N399" s="253"/>
      <c r="O399" s="253"/>
      <c r="P399" s="253"/>
      <c r="Q399" s="253"/>
      <c r="R399" s="253"/>
      <c r="S399" s="253"/>
      <c r="T399" s="25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5" t="s">
        <v>244</v>
      </c>
      <c r="AU399" s="255" t="s">
        <v>86</v>
      </c>
      <c r="AV399" s="14" t="s">
        <v>86</v>
      </c>
      <c r="AW399" s="14" t="s">
        <v>33</v>
      </c>
      <c r="AX399" s="14" t="s">
        <v>73</v>
      </c>
      <c r="AY399" s="255" t="s">
        <v>233</v>
      </c>
    </row>
    <row r="400" s="13" customFormat="1">
      <c r="A400" s="13"/>
      <c r="B400" s="234"/>
      <c r="C400" s="235"/>
      <c r="D400" s="236" t="s">
        <v>244</v>
      </c>
      <c r="E400" s="237" t="s">
        <v>21</v>
      </c>
      <c r="F400" s="238" t="s">
        <v>826</v>
      </c>
      <c r="G400" s="235"/>
      <c r="H400" s="237" t="s">
        <v>21</v>
      </c>
      <c r="I400" s="239"/>
      <c r="J400" s="235"/>
      <c r="K400" s="235"/>
      <c r="L400" s="240"/>
      <c r="M400" s="241"/>
      <c r="N400" s="242"/>
      <c r="O400" s="242"/>
      <c r="P400" s="242"/>
      <c r="Q400" s="242"/>
      <c r="R400" s="242"/>
      <c r="S400" s="242"/>
      <c r="T400" s="24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4" t="s">
        <v>244</v>
      </c>
      <c r="AU400" s="244" t="s">
        <v>86</v>
      </c>
      <c r="AV400" s="13" t="s">
        <v>80</v>
      </c>
      <c r="AW400" s="13" t="s">
        <v>33</v>
      </c>
      <c r="AX400" s="13" t="s">
        <v>73</v>
      </c>
      <c r="AY400" s="244" t="s">
        <v>233</v>
      </c>
    </row>
    <row r="401" s="14" customFormat="1">
      <c r="A401" s="14"/>
      <c r="B401" s="245"/>
      <c r="C401" s="246"/>
      <c r="D401" s="236" t="s">
        <v>244</v>
      </c>
      <c r="E401" s="247" t="s">
        <v>21</v>
      </c>
      <c r="F401" s="248" t="s">
        <v>932</v>
      </c>
      <c r="G401" s="246"/>
      <c r="H401" s="249">
        <v>28.620000000000001</v>
      </c>
      <c r="I401" s="250"/>
      <c r="J401" s="246"/>
      <c r="K401" s="246"/>
      <c r="L401" s="251"/>
      <c r="M401" s="252"/>
      <c r="N401" s="253"/>
      <c r="O401" s="253"/>
      <c r="P401" s="253"/>
      <c r="Q401" s="253"/>
      <c r="R401" s="253"/>
      <c r="S401" s="253"/>
      <c r="T401" s="25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5" t="s">
        <v>244</v>
      </c>
      <c r="AU401" s="255" t="s">
        <v>86</v>
      </c>
      <c r="AV401" s="14" t="s">
        <v>86</v>
      </c>
      <c r="AW401" s="14" t="s">
        <v>33</v>
      </c>
      <c r="AX401" s="14" t="s">
        <v>73</v>
      </c>
      <c r="AY401" s="255" t="s">
        <v>233</v>
      </c>
    </row>
    <row r="402" s="14" customFormat="1">
      <c r="A402" s="14"/>
      <c r="B402" s="245"/>
      <c r="C402" s="246"/>
      <c r="D402" s="236" t="s">
        <v>244</v>
      </c>
      <c r="E402" s="247" t="s">
        <v>21</v>
      </c>
      <c r="F402" s="248" t="s">
        <v>933</v>
      </c>
      <c r="G402" s="246"/>
      <c r="H402" s="249">
        <v>-1.5760000000000001</v>
      </c>
      <c r="I402" s="250"/>
      <c r="J402" s="246"/>
      <c r="K402" s="246"/>
      <c r="L402" s="251"/>
      <c r="M402" s="252"/>
      <c r="N402" s="253"/>
      <c r="O402" s="253"/>
      <c r="P402" s="253"/>
      <c r="Q402" s="253"/>
      <c r="R402" s="253"/>
      <c r="S402" s="253"/>
      <c r="T402" s="25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5" t="s">
        <v>244</v>
      </c>
      <c r="AU402" s="255" t="s">
        <v>86</v>
      </c>
      <c r="AV402" s="14" t="s">
        <v>86</v>
      </c>
      <c r="AW402" s="14" t="s">
        <v>33</v>
      </c>
      <c r="AX402" s="14" t="s">
        <v>73</v>
      </c>
      <c r="AY402" s="255" t="s">
        <v>233</v>
      </c>
    </row>
    <row r="403" s="13" customFormat="1">
      <c r="A403" s="13"/>
      <c r="B403" s="234"/>
      <c r="C403" s="235"/>
      <c r="D403" s="236" t="s">
        <v>244</v>
      </c>
      <c r="E403" s="237" t="s">
        <v>21</v>
      </c>
      <c r="F403" s="238" t="s">
        <v>934</v>
      </c>
      <c r="G403" s="235"/>
      <c r="H403" s="237" t="s">
        <v>21</v>
      </c>
      <c r="I403" s="239"/>
      <c r="J403" s="235"/>
      <c r="K403" s="235"/>
      <c r="L403" s="240"/>
      <c r="M403" s="241"/>
      <c r="N403" s="242"/>
      <c r="O403" s="242"/>
      <c r="P403" s="242"/>
      <c r="Q403" s="242"/>
      <c r="R403" s="242"/>
      <c r="S403" s="242"/>
      <c r="T403" s="24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4" t="s">
        <v>244</v>
      </c>
      <c r="AU403" s="244" t="s">
        <v>86</v>
      </c>
      <c r="AV403" s="13" t="s">
        <v>80</v>
      </c>
      <c r="AW403" s="13" t="s">
        <v>33</v>
      </c>
      <c r="AX403" s="13" t="s">
        <v>73</v>
      </c>
      <c r="AY403" s="244" t="s">
        <v>233</v>
      </c>
    </row>
    <row r="404" s="14" customFormat="1">
      <c r="A404" s="14"/>
      <c r="B404" s="245"/>
      <c r="C404" s="246"/>
      <c r="D404" s="236" t="s">
        <v>244</v>
      </c>
      <c r="E404" s="247" t="s">
        <v>21</v>
      </c>
      <c r="F404" s="248" t="s">
        <v>935</v>
      </c>
      <c r="G404" s="246"/>
      <c r="H404" s="249">
        <v>32.859999999999999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244</v>
      </c>
      <c r="AU404" s="255" t="s">
        <v>86</v>
      </c>
      <c r="AV404" s="14" t="s">
        <v>86</v>
      </c>
      <c r="AW404" s="14" t="s">
        <v>33</v>
      </c>
      <c r="AX404" s="14" t="s">
        <v>73</v>
      </c>
      <c r="AY404" s="255" t="s">
        <v>233</v>
      </c>
    </row>
    <row r="405" s="14" customFormat="1">
      <c r="A405" s="14"/>
      <c r="B405" s="245"/>
      <c r="C405" s="246"/>
      <c r="D405" s="236" t="s">
        <v>244</v>
      </c>
      <c r="E405" s="247" t="s">
        <v>21</v>
      </c>
      <c r="F405" s="248" t="s">
        <v>921</v>
      </c>
      <c r="G405" s="246"/>
      <c r="H405" s="249">
        <v>1.0349999999999999</v>
      </c>
      <c r="I405" s="250"/>
      <c r="J405" s="246"/>
      <c r="K405" s="246"/>
      <c r="L405" s="251"/>
      <c r="M405" s="252"/>
      <c r="N405" s="253"/>
      <c r="O405" s="253"/>
      <c r="P405" s="253"/>
      <c r="Q405" s="253"/>
      <c r="R405" s="253"/>
      <c r="S405" s="253"/>
      <c r="T405" s="25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5" t="s">
        <v>244</v>
      </c>
      <c r="AU405" s="255" t="s">
        <v>86</v>
      </c>
      <c r="AV405" s="14" t="s">
        <v>86</v>
      </c>
      <c r="AW405" s="14" t="s">
        <v>33</v>
      </c>
      <c r="AX405" s="14" t="s">
        <v>73</v>
      </c>
      <c r="AY405" s="255" t="s">
        <v>233</v>
      </c>
    </row>
    <row r="406" s="14" customFormat="1">
      <c r="A406" s="14"/>
      <c r="B406" s="245"/>
      <c r="C406" s="246"/>
      <c r="D406" s="236" t="s">
        <v>244</v>
      </c>
      <c r="E406" s="247" t="s">
        <v>21</v>
      </c>
      <c r="F406" s="248" t="s">
        <v>936</v>
      </c>
      <c r="G406" s="246"/>
      <c r="H406" s="249">
        <v>-4.9000000000000004</v>
      </c>
      <c r="I406" s="250"/>
      <c r="J406" s="246"/>
      <c r="K406" s="246"/>
      <c r="L406" s="251"/>
      <c r="M406" s="252"/>
      <c r="N406" s="253"/>
      <c r="O406" s="253"/>
      <c r="P406" s="253"/>
      <c r="Q406" s="253"/>
      <c r="R406" s="253"/>
      <c r="S406" s="253"/>
      <c r="T406" s="25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5" t="s">
        <v>244</v>
      </c>
      <c r="AU406" s="255" t="s">
        <v>86</v>
      </c>
      <c r="AV406" s="14" t="s">
        <v>86</v>
      </c>
      <c r="AW406" s="14" t="s">
        <v>33</v>
      </c>
      <c r="AX406" s="14" t="s">
        <v>73</v>
      </c>
      <c r="AY406" s="255" t="s">
        <v>233</v>
      </c>
    </row>
    <row r="407" s="13" customFormat="1">
      <c r="A407" s="13"/>
      <c r="B407" s="234"/>
      <c r="C407" s="235"/>
      <c r="D407" s="236" t="s">
        <v>244</v>
      </c>
      <c r="E407" s="237" t="s">
        <v>21</v>
      </c>
      <c r="F407" s="238" t="s">
        <v>937</v>
      </c>
      <c r="G407" s="235"/>
      <c r="H407" s="237" t="s">
        <v>21</v>
      </c>
      <c r="I407" s="239"/>
      <c r="J407" s="235"/>
      <c r="K407" s="235"/>
      <c r="L407" s="240"/>
      <c r="M407" s="241"/>
      <c r="N407" s="242"/>
      <c r="O407" s="242"/>
      <c r="P407" s="242"/>
      <c r="Q407" s="242"/>
      <c r="R407" s="242"/>
      <c r="S407" s="242"/>
      <c r="T407" s="24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4" t="s">
        <v>244</v>
      </c>
      <c r="AU407" s="244" t="s">
        <v>86</v>
      </c>
      <c r="AV407" s="13" t="s">
        <v>80</v>
      </c>
      <c r="AW407" s="13" t="s">
        <v>33</v>
      </c>
      <c r="AX407" s="13" t="s">
        <v>73</v>
      </c>
      <c r="AY407" s="244" t="s">
        <v>233</v>
      </c>
    </row>
    <row r="408" s="14" customFormat="1">
      <c r="A408" s="14"/>
      <c r="B408" s="245"/>
      <c r="C408" s="246"/>
      <c r="D408" s="236" t="s">
        <v>244</v>
      </c>
      <c r="E408" s="247" t="s">
        <v>21</v>
      </c>
      <c r="F408" s="248" t="s">
        <v>938</v>
      </c>
      <c r="G408" s="246"/>
      <c r="H408" s="249">
        <v>55.119999999999997</v>
      </c>
      <c r="I408" s="250"/>
      <c r="J408" s="246"/>
      <c r="K408" s="246"/>
      <c r="L408" s="251"/>
      <c r="M408" s="252"/>
      <c r="N408" s="253"/>
      <c r="O408" s="253"/>
      <c r="P408" s="253"/>
      <c r="Q408" s="253"/>
      <c r="R408" s="253"/>
      <c r="S408" s="253"/>
      <c r="T408" s="25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5" t="s">
        <v>244</v>
      </c>
      <c r="AU408" s="255" t="s">
        <v>86</v>
      </c>
      <c r="AV408" s="14" t="s">
        <v>86</v>
      </c>
      <c r="AW408" s="14" t="s">
        <v>33</v>
      </c>
      <c r="AX408" s="14" t="s">
        <v>73</v>
      </c>
      <c r="AY408" s="255" t="s">
        <v>233</v>
      </c>
    </row>
    <row r="409" s="14" customFormat="1">
      <c r="A409" s="14"/>
      <c r="B409" s="245"/>
      <c r="C409" s="246"/>
      <c r="D409" s="236" t="s">
        <v>244</v>
      </c>
      <c r="E409" s="247" t="s">
        <v>21</v>
      </c>
      <c r="F409" s="248" t="s">
        <v>939</v>
      </c>
      <c r="G409" s="246"/>
      <c r="H409" s="249">
        <v>0.63</v>
      </c>
      <c r="I409" s="250"/>
      <c r="J409" s="246"/>
      <c r="K409" s="246"/>
      <c r="L409" s="251"/>
      <c r="M409" s="252"/>
      <c r="N409" s="253"/>
      <c r="O409" s="253"/>
      <c r="P409" s="253"/>
      <c r="Q409" s="253"/>
      <c r="R409" s="253"/>
      <c r="S409" s="253"/>
      <c r="T409" s="25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5" t="s">
        <v>244</v>
      </c>
      <c r="AU409" s="255" t="s">
        <v>86</v>
      </c>
      <c r="AV409" s="14" t="s">
        <v>86</v>
      </c>
      <c r="AW409" s="14" t="s">
        <v>33</v>
      </c>
      <c r="AX409" s="14" t="s">
        <v>73</v>
      </c>
      <c r="AY409" s="255" t="s">
        <v>233</v>
      </c>
    </row>
    <row r="410" s="14" customFormat="1">
      <c r="A410" s="14"/>
      <c r="B410" s="245"/>
      <c r="C410" s="246"/>
      <c r="D410" s="236" t="s">
        <v>244</v>
      </c>
      <c r="E410" s="247" t="s">
        <v>21</v>
      </c>
      <c r="F410" s="248" t="s">
        <v>940</v>
      </c>
      <c r="G410" s="246"/>
      <c r="H410" s="249">
        <v>0.88500000000000001</v>
      </c>
      <c r="I410" s="250"/>
      <c r="J410" s="246"/>
      <c r="K410" s="246"/>
      <c r="L410" s="251"/>
      <c r="M410" s="252"/>
      <c r="N410" s="253"/>
      <c r="O410" s="253"/>
      <c r="P410" s="253"/>
      <c r="Q410" s="253"/>
      <c r="R410" s="253"/>
      <c r="S410" s="253"/>
      <c r="T410" s="25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5" t="s">
        <v>244</v>
      </c>
      <c r="AU410" s="255" t="s">
        <v>86</v>
      </c>
      <c r="AV410" s="14" t="s">
        <v>86</v>
      </c>
      <c r="AW410" s="14" t="s">
        <v>33</v>
      </c>
      <c r="AX410" s="14" t="s">
        <v>73</v>
      </c>
      <c r="AY410" s="255" t="s">
        <v>233</v>
      </c>
    </row>
    <row r="411" s="14" customFormat="1">
      <c r="A411" s="14"/>
      <c r="B411" s="245"/>
      <c r="C411" s="246"/>
      <c r="D411" s="236" t="s">
        <v>244</v>
      </c>
      <c r="E411" s="247" t="s">
        <v>21</v>
      </c>
      <c r="F411" s="248" t="s">
        <v>941</v>
      </c>
      <c r="G411" s="246"/>
      <c r="H411" s="249">
        <v>0.84799999999999998</v>
      </c>
      <c r="I411" s="250"/>
      <c r="J411" s="246"/>
      <c r="K411" s="246"/>
      <c r="L411" s="251"/>
      <c r="M411" s="252"/>
      <c r="N411" s="253"/>
      <c r="O411" s="253"/>
      <c r="P411" s="253"/>
      <c r="Q411" s="253"/>
      <c r="R411" s="253"/>
      <c r="S411" s="253"/>
      <c r="T411" s="25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5" t="s">
        <v>244</v>
      </c>
      <c r="AU411" s="255" t="s">
        <v>86</v>
      </c>
      <c r="AV411" s="14" t="s">
        <v>86</v>
      </c>
      <c r="AW411" s="14" t="s">
        <v>33</v>
      </c>
      <c r="AX411" s="14" t="s">
        <v>73</v>
      </c>
      <c r="AY411" s="255" t="s">
        <v>233</v>
      </c>
    </row>
    <row r="412" s="14" customFormat="1">
      <c r="A412" s="14"/>
      <c r="B412" s="245"/>
      <c r="C412" s="246"/>
      <c r="D412" s="236" t="s">
        <v>244</v>
      </c>
      <c r="E412" s="247" t="s">
        <v>21</v>
      </c>
      <c r="F412" s="248" t="s">
        <v>942</v>
      </c>
      <c r="G412" s="246"/>
      <c r="H412" s="249">
        <v>-8.3450000000000006</v>
      </c>
      <c r="I412" s="250"/>
      <c r="J412" s="246"/>
      <c r="K412" s="246"/>
      <c r="L412" s="251"/>
      <c r="M412" s="252"/>
      <c r="N412" s="253"/>
      <c r="O412" s="253"/>
      <c r="P412" s="253"/>
      <c r="Q412" s="253"/>
      <c r="R412" s="253"/>
      <c r="S412" s="253"/>
      <c r="T412" s="25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55" t="s">
        <v>244</v>
      </c>
      <c r="AU412" s="255" t="s">
        <v>86</v>
      </c>
      <c r="AV412" s="14" t="s">
        <v>86</v>
      </c>
      <c r="AW412" s="14" t="s">
        <v>33</v>
      </c>
      <c r="AX412" s="14" t="s">
        <v>73</v>
      </c>
      <c r="AY412" s="255" t="s">
        <v>233</v>
      </c>
    </row>
    <row r="413" s="13" customFormat="1">
      <c r="A413" s="13"/>
      <c r="B413" s="234"/>
      <c r="C413" s="235"/>
      <c r="D413" s="236" t="s">
        <v>244</v>
      </c>
      <c r="E413" s="237" t="s">
        <v>21</v>
      </c>
      <c r="F413" s="238" t="s">
        <v>943</v>
      </c>
      <c r="G413" s="235"/>
      <c r="H413" s="237" t="s">
        <v>21</v>
      </c>
      <c r="I413" s="239"/>
      <c r="J413" s="235"/>
      <c r="K413" s="235"/>
      <c r="L413" s="240"/>
      <c r="M413" s="241"/>
      <c r="N413" s="242"/>
      <c r="O413" s="242"/>
      <c r="P413" s="242"/>
      <c r="Q413" s="242"/>
      <c r="R413" s="242"/>
      <c r="S413" s="242"/>
      <c r="T413" s="24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4" t="s">
        <v>244</v>
      </c>
      <c r="AU413" s="244" t="s">
        <v>86</v>
      </c>
      <c r="AV413" s="13" t="s">
        <v>80</v>
      </c>
      <c r="AW413" s="13" t="s">
        <v>33</v>
      </c>
      <c r="AX413" s="13" t="s">
        <v>73</v>
      </c>
      <c r="AY413" s="244" t="s">
        <v>233</v>
      </c>
    </row>
    <row r="414" s="14" customFormat="1">
      <c r="A414" s="14"/>
      <c r="B414" s="245"/>
      <c r="C414" s="246"/>
      <c r="D414" s="236" t="s">
        <v>244</v>
      </c>
      <c r="E414" s="247" t="s">
        <v>21</v>
      </c>
      <c r="F414" s="248" t="s">
        <v>944</v>
      </c>
      <c r="G414" s="246"/>
      <c r="H414" s="249">
        <v>35.244999999999997</v>
      </c>
      <c r="I414" s="250"/>
      <c r="J414" s="246"/>
      <c r="K414" s="246"/>
      <c r="L414" s="251"/>
      <c r="M414" s="252"/>
      <c r="N414" s="253"/>
      <c r="O414" s="253"/>
      <c r="P414" s="253"/>
      <c r="Q414" s="253"/>
      <c r="R414" s="253"/>
      <c r="S414" s="253"/>
      <c r="T414" s="25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5" t="s">
        <v>244</v>
      </c>
      <c r="AU414" s="255" t="s">
        <v>86</v>
      </c>
      <c r="AV414" s="14" t="s">
        <v>86</v>
      </c>
      <c r="AW414" s="14" t="s">
        <v>33</v>
      </c>
      <c r="AX414" s="14" t="s">
        <v>73</v>
      </c>
      <c r="AY414" s="255" t="s">
        <v>233</v>
      </c>
    </row>
    <row r="415" s="14" customFormat="1">
      <c r="A415" s="14"/>
      <c r="B415" s="245"/>
      <c r="C415" s="246"/>
      <c r="D415" s="236" t="s">
        <v>244</v>
      </c>
      <c r="E415" s="247" t="s">
        <v>21</v>
      </c>
      <c r="F415" s="248" t="s">
        <v>945</v>
      </c>
      <c r="G415" s="246"/>
      <c r="H415" s="249">
        <v>-3.5459999999999998</v>
      </c>
      <c r="I415" s="250"/>
      <c r="J415" s="246"/>
      <c r="K415" s="246"/>
      <c r="L415" s="251"/>
      <c r="M415" s="252"/>
      <c r="N415" s="253"/>
      <c r="O415" s="253"/>
      <c r="P415" s="253"/>
      <c r="Q415" s="253"/>
      <c r="R415" s="253"/>
      <c r="S415" s="253"/>
      <c r="T415" s="25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5" t="s">
        <v>244</v>
      </c>
      <c r="AU415" s="255" t="s">
        <v>86</v>
      </c>
      <c r="AV415" s="14" t="s">
        <v>86</v>
      </c>
      <c r="AW415" s="14" t="s">
        <v>33</v>
      </c>
      <c r="AX415" s="14" t="s">
        <v>73</v>
      </c>
      <c r="AY415" s="255" t="s">
        <v>233</v>
      </c>
    </row>
    <row r="416" s="13" customFormat="1">
      <c r="A416" s="13"/>
      <c r="B416" s="234"/>
      <c r="C416" s="235"/>
      <c r="D416" s="236" t="s">
        <v>244</v>
      </c>
      <c r="E416" s="237" t="s">
        <v>21</v>
      </c>
      <c r="F416" s="238" t="s">
        <v>946</v>
      </c>
      <c r="G416" s="235"/>
      <c r="H416" s="237" t="s">
        <v>21</v>
      </c>
      <c r="I416" s="239"/>
      <c r="J416" s="235"/>
      <c r="K416" s="235"/>
      <c r="L416" s="240"/>
      <c r="M416" s="241"/>
      <c r="N416" s="242"/>
      <c r="O416" s="242"/>
      <c r="P416" s="242"/>
      <c r="Q416" s="242"/>
      <c r="R416" s="242"/>
      <c r="S416" s="242"/>
      <c r="T416" s="24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4" t="s">
        <v>244</v>
      </c>
      <c r="AU416" s="244" t="s">
        <v>86</v>
      </c>
      <c r="AV416" s="13" t="s">
        <v>80</v>
      </c>
      <c r="AW416" s="13" t="s">
        <v>33</v>
      </c>
      <c r="AX416" s="13" t="s">
        <v>73</v>
      </c>
      <c r="AY416" s="244" t="s">
        <v>233</v>
      </c>
    </row>
    <row r="417" s="14" customFormat="1">
      <c r="A417" s="14"/>
      <c r="B417" s="245"/>
      <c r="C417" s="246"/>
      <c r="D417" s="236" t="s">
        <v>244</v>
      </c>
      <c r="E417" s="247" t="s">
        <v>21</v>
      </c>
      <c r="F417" s="248" t="s">
        <v>947</v>
      </c>
      <c r="G417" s="246"/>
      <c r="H417" s="249">
        <v>54.643000000000001</v>
      </c>
      <c r="I417" s="250"/>
      <c r="J417" s="246"/>
      <c r="K417" s="246"/>
      <c r="L417" s="251"/>
      <c r="M417" s="252"/>
      <c r="N417" s="253"/>
      <c r="O417" s="253"/>
      <c r="P417" s="253"/>
      <c r="Q417" s="253"/>
      <c r="R417" s="253"/>
      <c r="S417" s="253"/>
      <c r="T417" s="25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5" t="s">
        <v>244</v>
      </c>
      <c r="AU417" s="255" t="s">
        <v>86</v>
      </c>
      <c r="AV417" s="14" t="s">
        <v>86</v>
      </c>
      <c r="AW417" s="14" t="s">
        <v>33</v>
      </c>
      <c r="AX417" s="14" t="s">
        <v>73</v>
      </c>
      <c r="AY417" s="255" t="s">
        <v>233</v>
      </c>
    </row>
    <row r="418" s="14" customFormat="1">
      <c r="A418" s="14"/>
      <c r="B418" s="245"/>
      <c r="C418" s="246"/>
      <c r="D418" s="236" t="s">
        <v>244</v>
      </c>
      <c r="E418" s="247" t="s">
        <v>21</v>
      </c>
      <c r="F418" s="248" t="s">
        <v>921</v>
      </c>
      <c r="G418" s="246"/>
      <c r="H418" s="249">
        <v>1.0349999999999999</v>
      </c>
      <c r="I418" s="250"/>
      <c r="J418" s="246"/>
      <c r="K418" s="246"/>
      <c r="L418" s="251"/>
      <c r="M418" s="252"/>
      <c r="N418" s="253"/>
      <c r="O418" s="253"/>
      <c r="P418" s="253"/>
      <c r="Q418" s="253"/>
      <c r="R418" s="253"/>
      <c r="S418" s="253"/>
      <c r="T418" s="25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5" t="s">
        <v>244</v>
      </c>
      <c r="AU418" s="255" t="s">
        <v>86</v>
      </c>
      <c r="AV418" s="14" t="s">
        <v>86</v>
      </c>
      <c r="AW418" s="14" t="s">
        <v>33</v>
      </c>
      <c r="AX418" s="14" t="s">
        <v>73</v>
      </c>
      <c r="AY418" s="255" t="s">
        <v>233</v>
      </c>
    </row>
    <row r="419" s="14" customFormat="1">
      <c r="A419" s="14"/>
      <c r="B419" s="245"/>
      <c r="C419" s="246"/>
      <c r="D419" s="236" t="s">
        <v>244</v>
      </c>
      <c r="E419" s="247" t="s">
        <v>21</v>
      </c>
      <c r="F419" s="248" t="s">
        <v>930</v>
      </c>
      <c r="G419" s="246"/>
      <c r="H419" s="249">
        <v>0.83299999999999996</v>
      </c>
      <c r="I419" s="250"/>
      <c r="J419" s="246"/>
      <c r="K419" s="246"/>
      <c r="L419" s="251"/>
      <c r="M419" s="252"/>
      <c r="N419" s="253"/>
      <c r="O419" s="253"/>
      <c r="P419" s="253"/>
      <c r="Q419" s="253"/>
      <c r="R419" s="253"/>
      <c r="S419" s="253"/>
      <c r="T419" s="25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5" t="s">
        <v>244</v>
      </c>
      <c r="AU419" s="255" t="s">
        <v>86</v>
      </c>
      <c r="AV419" s="14" t="s">
        <v>86</v>
      </c>
      <c r="AW419" s="14" t="s">
        <v>33</v>
      </c>
      <c r="AX419" s="14" t="s">
        <v>73</v>
      </c>
      <c r="AY419" s="255" t="s">
        <v>233</v>
      </c>
    </row>
    <row r="420" s="14" customFormat="1">
      <c r="A420" s="14"/>
      <c r="B420" s="245"/>
      <c r="C420" s="246"/>
      <c r="D420" s="236" t="s">
        <v>244</v>
      </c>
      <c r="E420" s="247" t="s">
        <v>21</v>
      </c>
      <c r="F420" s="248" t="s">
        <v>948</v>
      </c>
      <c r="G420" s="246"/>
      <c r="H420" s="249">
        <v>-6.9930000000000003</v>
      </c>
      <c r="I420" s="250"/>
      <c r="J420" s="246"/>
      <c r="K420" s="246"/>
      <c r="L420" s="251"/>
      <c r="M420" s="252"/>
      <c r="N420" s="253"/>
      <c r="O420" s="253"/>
      <c r="P420" s="253"/>
      <c r="Q420" s="253"/>
      <c r="R420" s="253"/>
      <c r="S420" s="253"/>
      <c r="T420" s="25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5" t="s">
        <v>244</v>
      </c>
      <c r="AU420" s="255" t="s">
        <v>86</v>
      </c>
      <c r="AV420" s="14" t="s">
        <v>86</v>
      </c>
      <c r="AW420" s="14" t="s">
        <v>33</v>
      </c>
      <c r="AX420" s="14" t="s">
        <v>73</v>
      </c>
      <c r="AY420" s="255" t="s">
        <v>233</v>
      </c>
    </row>
    <row r="421" s="13" customFormat="1">
      <c r="A421" s="13"/>
      <c r="B421" s="234"/>
      <c r="C421" s="235"/>
      <c r="D421" s="236" t="s">
        <v>244</v>
      </c>
      <c r="E421" s="237" t="s">
        <v>21</v>
      </c>
      <c r="F421" s="238" t="s">
        <v>949</v>
      </c>
      <c r="G421" s="235"/>
      <c r="H421" s="237" t="s">
        <v>21</v>
      </c>
      <c r="I421" s="239"/>
      <c r="J421" s="235"/>
      <c r="K421" s="235"/>
      <c r="L421" s="240"/>
      <c r="M421" s="241"/>
      <c r="N421" s="242"/>
      <c r="O421" s="242"/>
      <c r="P421" s="242"/>
      <c r="Q421" s="242"/>
      <c r="R421" s="242"/>
      <c r="S421" s="242"/>
      <c r="T421" s="24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4" t="s">
        <v>244</v>
      </c>
      <c r="AU421" s="244" t="s">
        <v>86</v>
      </c>
      <c r="AV421" s="13" t="s">
        <v>80</v>
      </c>
      <c r="AW421" s="13" t="s">
        <v>33</v>
      </c>
      <c r="AX421" s="13" t="s">
        <v>73</v>
      </c>
      <c r="AY421" s="244" t="s">
        <v>233</v>
      </c>
    </row>
    <row r="422" s="14" customFormat="1">
      <c r="A422" s="14"/>
      <c r="B422" s="245"/>
      <c r="C422" s="246"/>
      <c r="D422" s="236" t="s">
        <v>244</v>
      </c>
      <c r="E422" s="247" t="s">
        <v>21</v>
      </c>
      <c r="F422" s="248" t="s">
        <v>950</v>
      </c>
      <c r="G422" s="246"/>
      <c r="H422" s="249">
        <v>56.975000000000001</v>
      </c>
      <c r="I422" s="250"/>
      <c r="J422" s="246"/>
      <c r="K422" s="246"/>
      <c r="L422" s="251"/>
      <c r="M422" s="252"/>
      <c r="N422" s="253"/>
      <c r="O422" s="253"/>
      <c r="P422" s="253"/>
      <c r="Q422" s="253"/>
      <c r="R422" s="253"/>
      <c r="S422" s="253"/>
      <c r="T422" s="25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5" t="s">
        <v>244</v>
      </c>
      <c r="AU422" s="255" t="s">
        <v>86</v>
      </c>
      <c r="AV422" s="14" t="s">
        <v>86</v>
      </c>
      <c r="AW422" s="14" t="s">
        <v>33</v>
      </c>
      <c r="AX422" s="14" t="s">
        <v>73</v>
      </c>
      <c r="AY422" s="255" t="s">
        <v>233</v>
      </c>
    </row>
    <row r="423" s="14" customFormat="1">
      <c r="A423" s="14"/>
      <c r="B423" s="245"/>
      <c r="C423" s="246"/>
      <c r="D423" s="236" t="s">
        <v>244</v>
      </c>
      <c r="E423" s="247" t="s">
        <v>21</v>
      </c>
      <c r="F423" s="248" t="s">
        <v>951</v>
      </c>
      <c r="G423" s="246"/>
      <c r="H423" s="249">
        <v>3.3300000000000001</v>
      </c>
      <c r="I423" s="250"/>
      <c r="J423" s="246"/>
      <c r="K423" s="246"/>
      <c r="L423" s="251"/>
      <c r="M423" s="252"/>
      <c r="N423" s="253"/>
      <c r="O423" s="253"/>
      <c r="P423" s="253"/>
      <c r="Q423" s="253"/>
      <c r="R423" s="253"/>
      <c r="S423" s="253"/>
      <c r="T423" s="25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5" t="s">
        <v>244</v>
      </c>
      <c r="AU423" s="255" t="s">
        <v>86</v>
      </c>
      <c r="AV423" s="14" t="s">
        <v>86</v>
      </c>
      <c r="AW423" s="14" t="s">
        <v>33</v>
      </c>
      <c r="AX423" s="14" t="s">
        <v>73</v>
      </c>
      <c r="AY423" s="255" t="s">
        <v>233</v>
      </c>
    </row>
    <row r="424" s="14" customFormat="1">
      <c r="A424" s="14"/>
      <c r="B424" s="245"/>
      <c r="C424" s="246"/>
      <c r="D424" s="236" t="s">
        <v>244</v>
      </c>
      <c r="E424" s="247" t="s">
        <v>21</v>
      </c>
      <c r="F424" s="248" t="s">
        <v>952</v>
      </c>
      <c r="G424" s="246"/>
      <c r="H424" s="249">
        <v>-8.3699999999999992</v>
      </c>
      <c r="I424" s="250"/>
      <c r="J424" s="246"/>
      <c r="K424" s="246"/>
      <c r="L424" s="251"/>
      <c r="M424" s="252"/>
      <c r="N424" s="253"/>
      <c r="O424" s="253"/>
      <c r="P424" s="253"/>
      <c r="Q424" s="253"/>
      <c r="R424" s="253"/>
      <c r="S424" s="253"/>
      <c r="T424" s="25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5" t="s">
        <v>244</v>
      </c>
      <c r="AU424" s="255" t="s">
        <v>86</v>
      </c>
      <c r="AV424" s="14" t="s">
        <v>86</v>
      </c>
      <c r="AW424" s="14" t="s">
        <v>33</v>
      </c>
      <c r="AX424" s="14" t="s">
        <v>73</v>
      </c>
      <c r="AY424" s="255" t="s">
        <v>233</v>
      </c>
    </row>
    <row r="425" s="13" customFormat="1">
      <c r="A425" s="13"/>
      <c r="B425" s="234"/>
      <c r="C425" s="235"/>
      <c r="D425" s="236" t="s">
        <v>244</v>
      </c>
      <c r="E425" s="237" t="s">
        <v>21</v>
      </c>
      <c r="F425" s="238" t="s">
        <v>953</v>
      </c>
      <c r="G425" s="235"/>
      <c r="H425" s="237" t="s">
        <v>21</v>
      </c>
      <c r="I425" s="239"/>
      <c r="J425" s="235"/>
      <c r="K425" s="235"/>
      <c r="L425" s="240"/>
      <c r="M425" s="241"/>
      <c r="N425" s="242"/>
      <c r="O425" s="242"/>
      <c r="P425" s="242"/>
      <c r="Q425" s="242"/>
      <c r="R425" s="242"/>
      <c r="S425" s="242"/>
      <c r="T425" s="24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4" t="s">
        <v>244</v>
      </c>
      <c r="AU425" s="244" t="s">
        <v>86</v>
      </c>
      <c r="AV425" s="13" t="s">
        <v>80</v>
      </c>
      <c r="AW425" s="13" t="s">
        <v>33</v>
      </c>
      <c r="AX425" s="13" t="s">
        <v>73</v>
      </c>
      <c r="AY425" s="244" t="s">
        <v>233</v>
      </c>
    </row>
    <row r="426" s="14" customFormat="1">
      <c r="A426" s="14"/>
      <c r="B426" s="245"/>
      <c r="C426" s="246"/>
      <c r="D426" s="236" t="s">
        <v>244</v>
      </c>
      <c r="E426" s="247" t="s">
        <v>21</v>
      </c>
      <c r="F426" s="248" t="s">
        <v>954</v>
      </c>
      <c r="G426" s="246"/>
      <c r="H426" s="249">
        <v>131.917</v>
      </c>
      <c r="I426" s="250"/>
      <c r="J426" s="246"/>
      <c r="K426" s="246"/>
      <c r="L426" s="251"/>
      <c r="M426" s="252"/>
      <c r="N426" s="253"/>
      <c r="O426" s="253"/>
      <c r="P426" s="253"/>
      <c r="Q426" s="253"/>
      <c r="R426" s="253"/>
      <c r="S426" s="253"/>
      <c r="T426" s="25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5" t="s">
        <v>244</v>
      </c>
      <c r="AU426" s="255" t="s">
        <v>86</v>
      </c>
      <c r="AV426" s="14" t="s">
        <v>86</v>
      </c>
      <c r="AW426" s="14" t="s">
        <v>33</v>
      </c>
      <c r="AX426" s="14" t="s">
        <v>73</v>
      </c>
      <c r="AY426" s="255" t="s">
        <v>233</v>
      </c>
    </row>
    <row r="427" s="14" customFormat="1">
      <c r="A427" s="14"/>
      <c r="B427" s="245"/>
      <c r="C427" s="246"/>
      <c r="D427" s="236" t="s">
        <v>244</v>
      </c>
      <c r="E427" s="247" t="s">
        <v>21</v>
      </c>
      <c r="F427" s="248" t="s">
        <v>955</v>
      </c>
      <c r="G427" s="246"/>
      <c r="H427" s="249">
        <v>4.1399999999999997</v>
      </c>
      <c r="I427" s="250"/>
      <c r="J427" s="246"/>
      <c r="K427" s="246"/>
      <c r="L427" s="251"/>
      <c r="M427" s="252"/>
      <c r="N427" s="253"/>
      <c r="O427" s="253"/>
      <c r="P427" s="253"/>
      <c r="Q427" s="253"/>
      <c r="R427" s="253"/>
      <c r="S427" s="253"/>
      <c r="T427" s="25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5" t="s">
        <v>244</v>
      </c>
      <c r="AU427" s="255" t="s">
        <v>86</v>
      </c>
      <c r="AV427" s="14" t="s">
        <v>86</v>
      </c>
      <c r="AW427" s="14" t="s">
        <v>33</v>
      </c>
      <c r="AX427" s="14" t="s">
        <v>73</v>
      </c>
      <c r="AY427" s="255" t="s">
        <v>233</v>
      </c>
    </row>
    <row r="428" s="14" customFormat="1">
      <c r="A428" s="14"/>
      <c r="B428" s="245"/>
      <c r="C428" s="246"/>
      <c r="D428" s="236" t="s">
        <v>244</v>
      </c>
      <c r="E428" s="247" t="s">
        <v>21</v>
      </c>
      <c r="F428" s="248" t="s">
        <v>956</v>
      </c>
      <c r="G428" s="246"/>
      <c r="H428" s="249">
        <v>-19.600000000000001</v>
      </c>
      <c r="I428" s="250"/>
      <c r="J428" s="246"/>
      <c r="K428" s="246"/>
      <c r="L428" s="251"/>
      <c r="M428" s="252"/>
      <c r="N428" s="253"/>
      <c r="O428" s="253"/>
      <c r="P428" s="253"/>
      <c r="Q428" s="253"/>
      <c r="R428" s="253"/>
      <c r="S428" s="253"/>
      <c r="T428" s="25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5" t="s">
        <v>244</v>
      </c>
      <c r="AU428" s="255" t="s">
        <v>86</v>
      </c>
      <c r="AV428" s="14" t="s">
        <v>86</v>
      </c>
      <c r="AW428" s="14" t="s">
        <v>33</v>
      </c>
      <c r="AX428" s="14" t="s">
        <v>73</v>
      </c>
      <c r="AY428" s="255" t="s">
        <v>233</v>
      </c>
    </row>
    <row r="429" s="13" customFormat="1">
      <c r="A429" s="13"/>
      <c r="B429" s="234"/>
      <c r="C429" s="235"/>
      <c r="D429" s="236" t="s">
        <v>244</v>
      </c>
      <c r="E429" s="237" t="s">
        <v>21</v>
      </c>
      <c r="F429" s="238" t="s">
        <v>957</v>
      </c>
      <c r="G429" s="235"/>
      <c r="H429" s="237" t="s">
        <v>21</v>
      </c>
      <c r="I429" s="239"/>
      <c r="J429" s="235"/>
      <c r="K429" s="235"/>
      <c r="L429" s="240"/>
      <c r="M429" s="241"/>
      <c r="N429" s="242"/>
      <c r="O429" s="242"/>
      <c r="P429" s="242"/>
      <c r="Q429" s="242"/>
      <c r="R429" s="242"/>
      <c r="S429" s="242"/>
      <c r="T429" s="24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4" t="s">
        <v>244</v>
      </c>
      <c r="AU429" s="244" t="s">
        <v>86</v>
      </c>
      <c r="AV429" s="13" t="s">
        <v>80</v>
      </c>
      <c r="AW429" s="13" t="s">
        <v>33</v>
      </c>
      <c r="AX429" s="13" t="s">
        <v>73</v>
      </c>
      <c r="AY429" s="244" t="s">
        <v>233</v>
      </c>
    </row>
    <row r="430" s="14" customFormat="1">
      <c r="A430" s="14"/>
      <c r="B430" s="245"/>
      <c r="C430" s="246"/>
      <c r="D430" s="236" t="s">
        <v>244</v>
      </c>
      <c r="E430" s="247" t="s">
        <v>21</v>
      </c>
      <c r="F430" s="248" t="s">
        <v>958</v>
      </c>
      <c r="G430" s="246"/>
      <c r="H430" s="249">
        <v>241.887</v>
      </c>
      <c r="I430" s="250"/>
      <c r="J430" s="246"/>
      <c r="K430" s="246"/>
      <c r="L430" s="251"/>
      <c r="M430" s="252"/>
      <c r="N430" s="253"/>
      <c r="O430" s="253"/>
      <c r="P430" s="253"/>
      <c r="Q430" s="253"/>
      <c r="R430" s="253"/>
      <c r="S430" s="253"/>
      <c r="T430" s="25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5" t="s">
        <v>244</v>
      </c>
      <c r="AU430" s="255" t="s">
        <v>86</v>
      </c>
      <c r="AV430" s="14" t="s">
        <v>86</v>
      </c>
      <c r="AW430" s="14" t="s">
        <v>33</v>
      </c>
      <c r="AX430" s="14" t="s">
        <v>73</v>
      </c>
      <c r="AY430" s="255" t="s">
        <v>233</v>
      </c>
    </row>
    <row r="431" s="14" customFormat="1">
      <c r="A431" s="14"/>
      <c r="B431" s="245"/>
      <c r="C431" s="246"/>
      <c r="D431" s="236" t="s">
        <v>244</v>
      </c>
      <c r="E431" s="247" t="s">
        <v>21</v>
      </c>
      <c r="F431" s="248" t="s">
        <v>959</v>
      </c>
      <c r="G431" s="246"/>
      <c r="H431" s="249">
        <v>8.9779999999999998</v>
      </c>
      <c r="I431" s="250"/>
      <c r="J431" s="246"/>
      <c r="K431" s="246"/>
      <c r="L431" s="251"/>
      <c r="M431" s="252"/>
      <c r="N431" s="253"/>
      <c r="O431" s="253"/>
      <c r="P431" s="253"/>
      <c r="Q431" s="253"/>
      <c r="R431" s="253"/>
      <c r="S431" s="253"/>
      <c r="T431" s="25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5" t="s">
        <v>244</v>
      </c>
      <c r="AU431" s="255" t="s">
        <v>86</v>
      </c>
      <c r="AV431" s="14" t="s">
        <v>86</v>
      </c>
      <c r="AW431" s="14" t="s">
        <v>33</v>
      </c>
      <c r="AX431" s="14" t="s">
        <v>73</v>
      </c>
      <c r="AY431" s="255" t="s">
        <v>233</v>
      </c>
    </row>
    <row r="432" s="14" customFormat="1">
      <c r="A432" s="14"/>
      <c r="B432" s="245"/>
      <c r="C432" s="246"/>
      <c r="D432" s="236" t="s">
        <v>244</v>
      </c>
      <c r="E432" s="247" t="s">
        <v>21</v>
      </c>
      <c r="F432" s="248" t="s">
        <v>960</v>
      </c>
      <c r="G432" s="246"/>
      <c r="H432" s="249">
        <v>-72.022999999999996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5" t="s">
        <v>244</v>
      </c>
      <c r="AU432" s="255" t="s">
        <v>86</v>
      </c>
      <c r="AV432" s="14" t="s">
        <v>86</v>
      </c>
      <c r="AW432" s="14" t="s">
        <v>33</v>
      </c>
      <c r="AX432" s="14" t="s">
        <v>73</v>
      </c>
      <c r="AY432" s="255" t="s">
        <v>233</v>
      </c>
    </row>
    <row r="433" s="13" customFormat="1">
      <c r="A433" s="13"/>
      <c r="B433" s="234"/>
      <c r="C433" s="235"/>
      <c r="D433" s="236" t="s">
        <v>244</v>
      </c>
      <c r="E433" s="237" t="s">
        <v>21</v>
      </c>
      <c r="F433" s="238" t="s">
        <v>961</v>
      </c>
      <c r="G433" s="235"/>
      <c r="H433" s="237" t="s">
        <v>21</v>
      </c>
      <c r="I433" s="239"/>
      <c r="J433" s="235"/>
      <c r="K433" s="235"/>
      <c r="L433" s="240"/>
      <c r="M433" s="241"/>
      <c r="N433" s="242"/>
      <c r="O433" s="242"/>
      <c r="P433" s="242"/>
      <c r="Q433" s="242"/>
      <c r="R433" s="242"/>
      <c r="S433" s="242"/>
      <c r="T433" s="24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4" t="s">
        <v>244</v>
      </c>
      <c r="AU433" s="244" t="s">
        <v>86</v>
      </c>
      <c r="AV433" s="13" t="s">
        <v>80</v>
      </c>
      <c r="AW433" s="13" t="s">
        <v>33</v>
      </c>
      <c r="AX433" s="13" t="s">
        <v>73</v>
      </c>
      <c r="AY433" s="244" t="s">
        <v>233</v>
      </c>
    </row>
    <row r="434" s="14" customFormat="1">
      <c r="A434" s="14"/>
      <c r="B434" s="245"/>
      <c r="C434" s="246"/>
      <c r="D434" s="236" t="s">
        <v>244</v>
      </c>
      <c r="E434" s="247" t="s">
        <v>21</v>
      </c>
      <c r="F434" s="248" t="s">
        <v>962</v>
      </c>
      <c r="G434" s="246"/>
      <c r="H434" s="249">
        <v>397.10300000000001</v>
      </c>
      <c r="I434" s="250"/>
      <c r="J434" s="246"/>
      <c r="K434" s="246"/>
      <c r="L434" s="251"/>
      <c r="M434" s="252"/>
      <c r="N434" s="253"/>
      <c r="O434" s="253"/>
      <c r="P434" s="253"/>
      <c r="Q434" s="253"/>
      <c r="R434" s="253"/>
      <c r="S434" s="253"/>
      <c r="T434" s="25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5" t="s">
        <v>244</v>
      </c>
      <c r="AU434" s="255" t="s">
        <v>86</v>
      </c>
      <c r="AV434" s="14" t="s">
        <v>86</v>
      </c>
      <c r="AW434" s="14" t="s">
        <v>33</v>
      </c>
      <c r="AX434" s="14" t="s">
        <v>73</v>
      </c>
      <c r="AY434" s="255" t="s">
        <v>233</v>
      </c>
    </row>
    <row r="435" s="14" customFormat="1">
      <c r="A435" s="14"/>
      <c r="B435" s="245"/>
      <c r="C435" s="246"/>
      <c r="D435" s="236" t="s">
        <v>244</v>
      </c>
      <c r="E435" s="247" t="s">
        <v>21</v>
      </c>
      <c r="F435" s="248" t="s">
        <v>963</v>
      </c>
      <c r="G435" s="246"/>
      <c r="H435" s="249">
        <v>9.3149999999999995</v>
      </c>
      <c r="I435" s="250"/>
      <c r="J435" s="246"/>
      <c r="K435" s="246"/>
      <c r="L435" s="251"/>
      <c r="M435" s="252"/>
      <c r="N435" s="253"/>
      <c r="O435" s="253"/>
      <c r="P435" s="253"/>
      <c r="Q435" s="253"/>
      <c r="R435" s="253"/>
      <c r="S435" s="253"/>
      <c r="T435" s="25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5" t="s">
        <v>244</v>
      </c>
      <c r="AU435" s="255" t="s">
        <v>86</v>
      </c>
      <c r="AV435" s="14" t="s">
        <v>86</v>
      </c>
      <c r="AW435" s="14" t="s">
        <v>33</v>
      </c>
      <c r="AX435" s="14" t="s">
        <v>73</v>
      </c>
      <c r="AY435" s="255" t="s">
        <v>233</v>
      </c>
    </row>
    <row r="436" s="14" customFormat="1">
      <c r="A436" s="14"/>
      <c r="B436" s="245"/>
      <c r="C436" s="246"/>
      <c r="D436" s="236" t="s">
        <v>244</v>
      </c>
      <c r="E436" s="247" t="s">
        <v>21</v>
      </c>
      <c r="F436" s="248" t="s">
        <v>964</v>
      </c>
      <c r="G436" s="246"/>
      <c r="H436" s="249">
        <v>-60.057000000000002</v>
      </c>
      <c r="I436" s="250"/>
      <c r="J436" s="246"/>
      <c r="K436" s="246"/>
      <c r="L436" s="251"/>
      <c r="M436" s="252"/>
      <c r="N436" s="253"/>
      <c r="O436" s="253"/>
      <c r="P436" s="253"/>
      <c r="Q436" s="253"/>
      <c r="R436" s="253"/>
      <c r="S436" s="253"/>
      <c r="T436" s="25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5" t="s">
        <v>244</v>
      </c>
      <c r="AU436" s="255" t="s">
        <v>86</v>
      </c>
      <c r="AV436" s="14" t="s">
        <v>86</v>
      </c>
      <c r="AW436" s="14" t="s">
        <v>33</v>
      </c>
      <c r="AX436" s="14" t="s">
        <v>73</v>
      </c>
      <c r="AY436" s="255" t="s">
        <v>233</v>
      </c>
    </row>
    <row r="437" s="13" customFormat="1">
      <c r="A437" s="13"/>
      <c r="B437" s="234"/>
      <c r="C437" s="235"/>
      <c r="D437" s="236" t="s">
        <v>244</v>
      </c>
      <c r="E437" s="237" t="s">
        <v>21</v>
      </c>
      <c r="F437" s="238" t="s">
        <v>965</v>
      </c>
      <c r="G437" s="235"/>
      <c r="H437" s="237" t="s">
        <v>21</v>
      </c>
      <c r="I437" s="239"/>
      <c r="J437" s="235"/>
      <c r="K437" s="235"/>
      <c r="L437" s="240"/>
      <c r="M437" s="241"/>
      <c r="N437" s="242"/>
      <c r="O437" s="242"/>
      <c r="P437" s="242"/>
      <c r="Q437" s="242"/>
      <c r="R437" s="242"/>
      <c r="S437" s="242"/>
      <c r="T437" s="24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4" t="s">
        <v>244</v>
      </c>
      <c r="AU437" s="244" t="s">
        <v>86</v>
      </c>
      <c r="AV437" s="13" t="s">
        <v>80</v>
      </c>
      <c r="AW437" s="13" t="s">
        <v>33</v>
      </c>
      <c r="AX437" s="13" t="s">
        <v>73</v>
      </c>
      <c r="AY437" s="244" t="s">
        <v>233</v>
      </c>
    </row>
    <row r="438" s="14" customFormat="1">
      <c r="A438" s="14"/>
      <c r="B438" s="245"/>
      <c r="C438" s="246"/>
      <c r="D438" s="236" t="s">
        <v>244</v>
      </c>
      <c r="E438" s="247" t="s">
        <v>21</v>
      </c>
      <c r="F438" s="248" t="s">
        <v>966</v>
      </c>
      <c r="G438" s="246"/>
      <c r="H438" s="249">
        <v>495.84199999999998</v>
      </c>
      <c r="I438" s="250"/>
      <c r="J438" s="246"/>
      <c r="K438" s="246"/>
      <c r="L438" s="251"/>
      <c r="M438" s="252"/>
      <c r="N438" s="253"/>
      <c r="O438" s="253"/>
      <c r="P438" s="253"/>
      <c r="Q438" s="253"/>
      <c r="R438" s="253"/>
      <c r="S438" s="253"/>
      <c r="T438" s="25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55" t="s">
        <v>244</v>
      </c>
      <c r="AU438" s="255" t="s">
        <v>86</v>
      </c>
      <c r="AV438" s="14" t="s">
        <v>86</v>
      </c>
      <c r="AW438" s="14" t="s">
        <v>33</v>
      </c>
      <c r="AX438" s="14" t="s">
        <v>73</v>
      </c>
      <c r="AY438" s="255" t="s">
        <v>233</v>
      </c>
    </row>
    <row r="439" s="14" customFormat="1">
      <c r="A439" s="14"/>
      <c r="B439" s="245"/>
      <c r="C439" s="246"/>
      <c r="D439" s="236" t="s">
        <v>244</v>
      </c>
      <c r="E439" s="247" t="s">
        <v>21</v>
      </c>
      <c r="F439" s="248" t="s">
        <v>963</v>
      </c>
      <c r="G439" s="246"/>
      <c r="H439" s="249">
        <v>9.3149999999999995</v>
      </c>
      <c r="I439" s="250"/>
      <c r="J439" s="246"/>
      <c r="K439" s="246"/>
      <c r="L439" s="251"/>
      <c r="M439" s="252"/>
      <c r="N439" s="253"/>
      <c r="O439" s="253"/>
      <c r="P439" s="253"/>
      <c r="Q439" s="253"/>
      <c r="R439" s="253"/>
      <c r="S439" s="253"/>
      <c r="T439" s="25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5" t="s">
        <v>244</v>
      </c>
      <c r="AU439" s="255" t="s">
        <v>86</v>
      </c>
      <c r="AV439" s="14" t="s">
        <v>86</v>
      </c>
      <c r="AW439" s="14" t="s">
        <v>33</v>
      </c>
      <c r="AX439" s="14" t="s">
        <v>73</v>
      </c>
      <c r="AY439" s="255" t="s">
        <v>233</v>
      </c>
    </row>
    <row r="440" s="14" customFormat="1">
      <c r="A440" s="14"/>
      <c r="B440" s="245"/>
      <c r="C440" s="246"/>
      <c r="D440" s="236" t="s">
        <v>244</v>
      </c>
      <c r="E440" s="247" t="s">
        <v>21</v>
      </c>
      <c r="F440" s="248" t="s">
        <v>964</v>
      </c>
      <c r="G440" s="246"/>
      <c r="H440" s="249">
        <v>-60.057000000000002</v>
      </c>
      <c r="I440" s="250"/>
      <c r="J440" s="246"/>
      <c r="K440" s="246"/>
      <c r="L440" s="251"/>
      <c r="M440" s="252"/>
      <c r="N440" s="253"/>
      <c r="O440" s="253"/>
      <c r="P440" s="253"/>
      <c r="Q440" s="253"/>
      <c r="R440" s="253"/>
      <c r="S440" s="253"/>
      <c r="T440" s="25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5" t="s">
        <v>244</v>
      </c>
      <c r="AU440" s="255" t="s">
        <v>86</v>
      </c>
      <c r="AV440" s="14" t="s">
        <v>86</v>
      </c>
      <c r="AW440" s="14" t="s">
        <v>33</v>
      </c>
      <c r="AX440" s="14" t="s">
        <v>73</v>
      </c>
      <c r="AY440" s="255" t="s">
        <v>233</v>
      </c>
    </row>
    <row r="441" s="16" customFormat="1">
      <c r="A441" s="16"/>
      <c r="B441" s="287"/>
      <c r="C441" s="288"/>
      <c r="D441" s="236" t="s">
        <v>244</v>
      </c>
      <c r="E441" s="289" t="s">
        <v>21</v>
      </c>
      <c r="F441" s="290" t="s">
        <v>725</v>
      </c>
      <c r="G441" s="288"/>
      <c r="H441" s="291">
        <v>1473.7929999999999</v>
      </c>
      <c r="I441" s="292"/>
      <c r="J441" s="288"/>
      <c r="K441" s="288"/>
      <c r="L441" s="293"/>
      <c r="M441" s="294"/>
      <c r="N441" s="295"/>
      <c r="O441" s="295"/>
      <c r="P441" s="295"/>
      <c r="Q441" s="295"/>
      <c r="R441" s="295"/>
      <c r="S441" s="295"/>
      <c r="T441" s="29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T441" s="297" t="s">
        <v>244</v>
      </c>
      <c r="AU441" s="297" t="s">
        <v>86</v>
      </c>
      <c r="AV441" s="16" t="s">
        <v>117</v>
      </c>
      <c r="AW441" s="16" t="s">
        <v>33</v>
      </c>
      <c r="AX441" s="16" t="s">
        <v>73</v>
      </c>
      <c r="AY441" s="297" t="s">
        <v>233</v>
      </c>
    </row>
    <row r="442" s="13" customFormat="1">
      <c r="A442" s="13"/>
      <c r="B442" s="234"/>
      <c r="C442" s="235"/>
      <c r="D442" s="236" t="s">
        <v>244</v>
      </c>
      <c r="E442" s="237" t="s">
        <v>21</v>
      </c>
      <c r="F442" s="238" t="s">
        <v>726</v>
      </c>
      <c r="G442" s="235"/>
      <c r="H442" s="237" t="s">
        <v>21</v>
      </c>
      <c r="I442" s="239"/>
      <c r="J442" s="235"/>
      <c r="K442" s="235"/>
      <c r="L442" s="240"/>
      <c r="M442" s="241"/>
      <c r="N442" s="242"/>
      <c r="O442" s="242"/>
      <c r="P442" s="242"/>
      <c r="Q442" s="242"/>
      <c r="R442" s="242"/>
      <c r="S442" s="242"/>
      <c r="T442" s="24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4" t="s">
        <v>244</v>
      </c>
      <c r="AU442" s="244" t="s">
        <v>86</v>
      </c>
      <c r="AV442" s="13" t="s">
        <v>80</v>
      </c>
      <c r="AW442" s="13" t="s">
        <v>33</v>
      </c>
      <c r="AX442" s="13" t="s">
        <v>73</v>
      </c>
      <c r="AY442" s="244" t="s">
        <v>233</v>
      </c>
    </row>
    <row r="443" s="13" customFormat="1">
      <c r="A443" s="13"/>
      <c r="B443" s="234"/>
      <c r="C443" s="235"/>
      <c r="D443" s="236" t="s">
        <v>244</v>
      </c>
      <c r="E443" s="237" t="s">
        <v>21</v>
      </c>
      <c r="F443" s="238" t="s">
        <v>949</v>
      </c>
      <c r="G443" s="235"/>
      <c r="H443" s="237" t="s">
        <v>21</v>
      </c>
      <c r="I443" s="239"/>
      <c r="J443" s="235"/>
      <c r="K443" s="235"/>
      <c r="L443" s="240"/>
      <c r="M443" s="241"/>
      <c r="N443" s="242"/>
      <c r="O443" s="242"/>
      <c r="P443" s="242"/>
      <c r="Q443" s="242"/>
      <c r="R443" s="242"/>
      <c r="S443" s="242"/>
      <c r="T443" s="24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4" t="s">
        <v>244</v>
      </c>
      <c r="AU443" s="244" t="s">
        <v>86</v>
      </c>
      <c r="AV443" s="13" t="s">
        <v>80</v>
      </c>
      <c r="AW443" s="13" t="s">
        <v>33</v>
      </c>
      <c r="AX443" s="13" t="s">
        <v>73</v>
      </c>
      <c r="AY443" s="244" t="s">
        <v>233</v>
      </c>
    </row>
    <row r="444" s="14" customFormat="1">
      <c r="A444" s="14"/>
      <c r="B444" s="245"/>
      <c r="C444" s="246"/>
      <c r="D444" s="236" t="s">
        <v>244</v>
      </c>
      <c r="E444" s="247" t="s">
        <v>21</v>
      </c>
      <c r="F444" s="248" t="s">
        <v>967</v>
      </c>
      <c r="G444" s="246"/>
      <c r="H444" s="249">
        <v>227.90000000000001</v>
      </c>
      <c r="I444" s="250"/>
      <c r="J444" s="246"/>
      <c r="K444" s="246"/>
      <c r="L444" s="251"/>
      <c r="M444" s="252"/>
      <c r="N444" s="253"/>
      <c r="O444" s="253"/>
      <c r="P444" s="253"/>
      <c r="Q444" s="253"/>
      <c r="R444" s="253"/>
      <c r="S444" s="253"/>
      <c r="T444" s="25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5" t="s">
        <v>244</v>
      </c>
      <c r="AU444" s="255" t="s">
        <v>86</v>
      </c>
      <c r="AV444" s="14" t="s">
        <v>86</v>
      </c>
      <c r="AW444" s="14" t="s">
        <v>33</v>
      </c>
      <c r="AX444" s="14" t="s">
        <v>73</v>
      </c>
      <c r="AY444" s="255" t="s">
        <v>233</v>
      </c>
    </row>
    <row r="445" s="14" customFormat="1">
      <c r="A445" s="14"/>
      <c r="B445" s="245"/>
      <c r="C445" s="246"/>
      <c r="D445" s="236" t="s">
        <v>244</v>
      </c>
      <c r="E445" s="247" t="s">
        <v>21</v>
      </c>
      <c r="F445" s="248" t="s">
        <v>968</v>
      </c>
      <c r="G445" s="246"/>
      <c r="H445" s="249">
        <v>13.32</v>
      </c>
      <c r="I445" s="250"/>
      <c r="J445" s="246"/>
      <c r="K445" s="246"/>
      <c r="L445" s="251"/>
      <c r="M445" s="252"/>
      <c r="N445" s="253"/>
      <c r="O445" s="253"/>
      <c r="P445" s="253"/>
      <c r="Q445" s="253"/>
      <c r="R445" s="253"/>
      <c r="S445" s="253"/>
      <c r="T445" s="25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5" t="s">
        <v>244</v>
      </c>
      <c r="AU445" s="255" t="s">
        <v>86</v>
      </c>
      <c r="AV445" s="14" t="s">
        <v>86</v>
      </c>
      <c r="AW445" s="14" t="s">
        <v>33</v>
      </c>
      <c r="AX445" s="14" t="s">
        <v>73</v>
      </c>
      <c r="AY445" s="255" t="s">
        <v>233</v>
      </c>
    </row>
    <row r="446" s="14" customFormat="1">
      <c r="A446" s="14"/>
      <c r="B446" s="245"/>
      <c r="C446" s="246"/>
      <c r="D446" s="236" t="s">
        <v>244</v>
      </c>
      <c r="E446" s="247" t="s">
        <v>21</v>
      </c>
      <c r="F446" s="248" t="s">
        <v>969</v>
      </c>
      <c r="G446" s="246"/>
      <c r="H446" s="249">
        <v>-33.479999999999997</v>
      </c>
      <c r="I446" s="250"/>
      <c r="J446" s="246"/>
      <c r="K446" s="246"/>
      <c r="L446" s="251"/>
      <c r="M446" s="252"/>
      <c r="N446" s="253"/>
      <c r="O446" s="253"/>
      <c r="P446" s="253"/>
      <c r="Q446" s="253"/>
      <c r="R446" s="253"/>
      <c r="S446" s="253"/>
      <c r="T446" s="25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55" t="s">
        <v>244</v>
      </c>
      <c r="AU446" s="255" t="s">
        <v>86</v>
      </c>
      <c r="AV446" s="14" t="s">
        <v>86</v>
      </c>
      <c r="AW446" s="14" t="s">
        <v>33</v>
      </c>
      <c r="AX446" s="14" t="s">
        <v>73</v>
      </c>
      <c r="AY446" s="255" t="s">
        <v>233</v>
      </c>
    </row>
    <row r="447" s="13" customFormat="1">
      <c r="A447" s="13"/>
      <c r="B447" s="234"/>
      <c r="C447" s="235"/>
      <c r="D447" s="236" t="s">
        <v>244</v>
      </c>
      <c r="E447" s="237" t="s">
        <v>21</v>
      </c>
      <c r="F447" s="238" t="s">
        <v>953</v>
      </c>
      <c r="G447" s="235"/>
      <c r="H447" s="237" t="s">
        <v>21</v>
      </c>
      <c r="I447" s="239"/>
      <c r="J447" s="235"/>
      <c r="K447" s="235"/>
      <c r="L447" s="240"/>
      <c r="M447" s="241"/>
      <c r="N447" s="242"/>
      <c r="O447" s="242"/>
      <c r="P447" s="242"/>
      <c r="Q447" s="242"/>
      <c r="R447" s="242"/>
      <c r="S447" s="242"/>
      <c r="T447" s="24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4" t="s">
        <v>244</v>
      </c>
      <c r="AU447" s="244" t="s">
        <v>86</v>
      </c>
      <c r="AV447" s="13" t="s">
        <v>80</v>
      </c>
      <c r="AW447" s="13" t="s">
        <v>33</v>
      </c>
      <c r="AX447" s="13" t="s">
        <v>73</v>
      </c>
      <c r="AY447" s="244" t="s">
        <v>233</v>
      </c>
    </row>
    <row r="448" s="14" customFormat="1">
      <c r="A448" s="14"/>
      <c r="B448" s="245"/>
      <c r="C448" s="246"/>
      <c r="D448" s="236" t="s">
        <v>244</v>
      </c>
      <c r="E448" s="247" t="s">
        <v>21</v>
      </c>
      <c r="F448" s="248" t="s">
        <v>970</v>
      </c>
      <c r="G448" s="246"/>
      <c r="H448" s="249">
        <v>527.66800000000001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5" t="s">
        <v>244</v>
      </c>
      <c r="AU448" s="255" t="s">
        <v>86</v>
      </c>
      <c r="AV448" s="14" t="s">
        <v>86</v>
      </c>
      <c r="AW448" s="14" t="s">
        <v>33</v>
      </c>
      <c r="AX448" s="14" t="s">
        <v>73</v>
      </c>
      <c r="AY448" s="255" t="s">
        <v>233</v>
      </c>
    </row>
    <row r="449" s="14" customFormat="1">
      <c r="A449" s="14"/>
      <c r="B449" s="245"/>
      <c r="C449" s="246"/>
      <c r="D449" s="236" t="s">
        <v>244</v>
      </c>
      <c r="E449" s="247" t="s">
        <v>21</v>
      </c>
      <c r="F449" s="248" t="s">
        <v>971</v>
      </c>
      <c r="G449" s="246"/>
      <c r="H449" s="249">
        <v>16.559999999999999</v>
      </c>
      <c r="I449" s="250"/>
      <c r="J449" s="246"/>
      <c r="K449" s="246"/>
      <c r="L449" s="251"/>
      <c r="M449" s="252"/>
      <c r="N449" s="253"/>
      <c r="O449" s="253"/>
      <c r="P449" s="253"/>
      <c r="Q449" s="253"/>
      <c r="R449" s="253"/>
      <c r="S449" s="253"/>
      <c r="T449" s="25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5" t="s">
        <v>244</v>
      </c>
      <c r="AU449" s="255" t="s">
        <v>86</v>
      </c>
      <c r="AV449" s="14" t="s">
        <v>86</v>
      </c>
      <c r="AW449" s="14" t="s">
        <v>33</v>
      </c>
      <c r="AX449" s="14" t="s">
        <v>73</v>
      </c>
      <c r="AY449" s="255" t="s">
        <v>233</v>
      </c>
    </row>
    <row r="450" s="14" customFormat="1">
      <c r="A450" s="14"/>
      <c r="B450" s="245"/>
      <c r="C450" s="246"/>
      <c r="D450" s="236" t="s">
        <v>244</v>
      </c>
      <c r="E450" s="247" t="s">
        <v>21</v>
      </c>
      <c r="F450" s="248" t="s">
        <v>972</v>
      </c>
      <c r="G450" s="246"/>
      <c r="H450" s="249">
        <v>-78.400000000000006</v>
      </c>
      <c r="I450" s="250"/>
      <c r="J450" s="246"/>
      <c r="K450" s="246"/>
      <c r="L450" s="251"/>
      <c r="M450" s="252"/>
      <c r="N450" s="253"/>
      <c r="O450" s="253"/>
      <c r="P450" s="253"/>
      <c r="Q450" s="253"/>
      <c r="R450" s="253"/>
      <c r="S450" s="253"/>
      <c r="T450" s="25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5" t="s">
        <v>244</v>
      </c>
      <c r="AU450" s="255" t="s">
        <v>86</v>
      </c>
      <c r="AV450" s="14" t="s">
        <v>86</v>
      </c>
      <c r="AW450" s="14" t="s">
        <v>33</v>
      </c>
      <c r="AX450" s="14" t="s">
        <v>73</v>
      </c>
      <c r="AY450" s="255" t="s">
        <v>233</v>
      </c>
    </row>
    <row r="451" s="13" customFormat="1">
      <c r="A451" s="13"/>
      <c r="B451" s="234"/>
      <c r="C451" s="235"/>
      <c r="D451" s="236" t="s">
        <v>244</v>
      </c>
      <c r="E451" s="237" t="s">
        <v>21</v>
      </c>
      <c r="F451" s="238" t="s">
        <v>957</v>
      </c>
      <c r="G451" s="235"/>
      <c r="H451" s="237" t="s">
        <v>21</v>
      </c>
      <c r="I451" s="239"/>
      <c r="J451" s="235"/>
      <c r="K451" s="235"/>
      <c r="L451" s="240"/>
      <c r="M451" s="241"/>
      <c r="N451" s="242"/>
      <c r="O451" s="242"/>
      <c r="P451" s="242"/>
      <c r="Q451" s="242"/>
      <c r="R451" s="242"/>
      <c r="S451" s="242"/>
      <c r="T451" s="24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4" t="s">
        <v>244</v>
      </c>
      <c r="AU451" s="244" t="s">
        <v>86</v>
      </c>
      <c r="AV451" s="13" t="s">
        <v>80</v>
      </c>
      <c r="AW451" s="13" t="s">
        <v>33</v>
      </c>
      <c r="AX451" s="13" t="s">
        <v>73</v>
      </c>
      <c r="AY451" s="244" t="s">
        <v>233</v>
      </c>
    </row>
    <row r="452" s="14" customFormat="1">
      <c r="A452" s="14"/>
      <c r="B452" s="245"/>
      <c r="C452" s="246"/>
      <c r="D452" s="236" t="s">
        <v>244</v>
      </c>
      <c r="E452" s="247" t="s">
        <v>21</v>
      </c>
      <c r="F452" s="248" t="s">
        <v>973</v>
      </c>
      <c r="G452" s="246"/>
      <c r="H452" s="249">
        <v>80.629000000000005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5" t="s">
        <v>244</v>
      </c>
      <c r="AU452" s="255" t="s">
        <v>86</v>
      </c>
      <c r="AV452" s="14" t="s">
        <v>86</v>
      </c>
      <c r="AW452" s="14" t="s">
        <v>33</v>
      </c>
      <c r="AX452" s="14" t="s">
        <v>73</v>
      </c>
      <c r="AY452" s="255" t="s">
        <v>233</v>
      </c>
    </row>
    <row r="453" s="14" customFormat="1">
      <c r="A453" s="14"/>
      <c r="B453" s="245"/>
      <c r="C453" s="246"/>
      <c r="D453" s="236" t="s">
        <v>244</v>
      </c>
      <c r="E453" s="247" t="s">
        <v>21</v>
      </c>
      <c r="F453" s="248" t="s">
        <v>974</v>
      </c>
      <c r="G453" s="246"/>
      <c r="H453" s="249">
        <v>2.9929999999999999</v>
      </c>
      <c r="I453" s="250"/>
      <c r="J453" s="246"/>
      <c r="K453" s="246"/>
      <c r="L453" s="251"/>
      <c r="M453" s="252"/>
      <c r="N453" s="253"/>
      <c r="O453" s="253"/>
      <c r="P453" s="253"/>
      <c r="Q453" s="253"/>
      <c r="R453" s="253"/>
      <c r="S453" s="253"/>
      <c r="T453" s="25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5" t="s">
        <v>244</v>
      </c>
      <c r="AU453" s="255" t="s">
        <v>86</v>
      </c>
      <c r="AV453" s="14" t="s">
        <v>86</v>
      </c>
      <c r="AW453" s="14" t="s">
        <v>33</v>
      </c>
      <c r="AX453" s="14" t="s">
        <v>73</v>
      </c>
      <c r="AY453" s="255" t="s">
        <v>233</v>
      </c>
    </row>
    <row r="454" s="14" customFormat="1">
      <c r="A454" s="14"/>
      <c r="B454" s="245"/>
      <c r="C454" s="246"/>
      <c r="D454" s="236" t="s">
        <v>244</v>
      </c>
      <c r="E454" s="247" t="s">
        <v>21</v>
      </c>
      <c r="F454" s="248" t="s">
        <v>975</v>
      </c>
      <c r="G454" s="246"/>
      <c r="H454" s="249">
        <v>-24.007999999999999</v>
      </c>
      <c r="I454" s="250"/>
      <c r="J454" s="246"/>
      <c r="K454" s="246"/>
      <c r="L454" s="251"/>
      <c r="M454" s="252"/>
      <c r="N454" s="253"/>
      <c r="O454" s="253"/>
      <c r="P454" s="253"/>
      <c r="Q454" s="253"/>
      <c r="R454" s="253"/>
      <c r="S454" s="253"/>
      <c r="T454" s="25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5" t="s">
        <v>244</v>
      </c>
      <c r="AU454" s="255" t="s">
        <v>86</v>
      </c>
      <c r="AV454" s="14" t="s">
        <v>86</v>
      </c>
      <c r="AW454" s="14" t="s">
        <v>33</v>
      </c>
      <c r="AX454" s="14" t="s">
        <v>73</v>
      </c>
      <c r="AY454" s="255" t="s">
        <v>233</v>
      </c>
    </row>
    <row r="455" s="13" customFormat="1">
      <c r="A455" s="13"/>
      <c r="B455" s="234"/>
      <c r="C455" s="235"/>
      <c r="D455" s="236" t="s">
        <v>244</v>
      </c>
      <c r="E455" s="237" t="s">
        <v>21</v>
      </c>
      <c r="F455" s="238" t="s">
        <v>961</v>
      </c>
      <c r="G455" s="235"/>
      <c r="H455" s="237" t="s">
        <v>21</v>
      </c>
      <c r="I455" s="239"/>
      <c r="J455" s="235"/>
      <c r="K455" s="235"/>
      <c r="L455" s="240"/>
      <c r="M455" s="241"/>
      <c r="N455" s="242"/>
      <c r="O455" s="242"/>
      <c r="P455" s="242"/>
      <c r="Q455" s="242"/>
      <c r="R455" s="242"/>
      <c r="S455" s="242"/>
      <c r="T455" s="24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4" t="s">
        <v>244</v>
      </c>
      <c r="AU455" s="244" t="s">
        <v>86</v>
      </c>
      <c r="AV455" s="13" t="s">
        <v>80</v>
      </c>
      <c r="AW455" s="13" t="s">
        <v>33</v>
      </c>
      <c r="AX455" s="13" t="s">
        <v>73</v>
      </c>
      <c r="AY455" s="244" t="s">
        <v>233</v>
      </c>
    </row>
    <row r="456" s="14" customFormat="1">
      <c r="A456" s="14"/>
      <c r="B456" s="245"/>
      <c r="C456" s="246"/>
      <c r="D456" s="236" t="s">
        <v>244</v>
      </c>
      <c r="E456" s="247" t="s">
        <v>21</v>
      </c>
      <c r="F456" s="248" t="s">
        <v>976</v>
      </c>
      <c r="G456" s="246"/>
      <c r="H456" s="249">
        <v>132.368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244</v>
      </c>
      <c r="AU456" s="255" t="s">
        <v>86</v>
      </c>
      <c r="AV456" s="14" t="s">
        <v>86</v>
      </c>
      <c r="AW456" s="14" t="s">
        <v>33</v>
      </c>
      <c r="AX456" s="14" t="s">
        <v>73</v>
      </c>
      <c r="AY456" s="255" t="s">
        <v>233</v>
      </c>
    </row>
    <row r="457" s="14" customFormat="1">
      <c r="A457" s="14"/>
      <c r="B457" s="245"/>
      <c r="C457" s="246"/>
      <c r="D457" s="236" t="s">
        <v>244</v>
      </c>
      <c r="E457" s="247" t="s">
        <v>21</v>
      </c>
      <c r="F457" s="248" t="s">
        <v>977</v>
      </c>
      <c r="G457" s="246"/>
      <c r="H457" s="249">
        <v>3.105</v>
      </c>
      <c r="I457" s="250"/>
      <c r="J457" s="246"/>
      <c r="K457" s="246"/>
      <c r="L457" s="251"/>
      <c r="M457" s="252"/>
      <c r="N457" s="253"/>
      <c r="O457" s="253"/>
      <c r="P457" s="253"/>
      <c r="Q457" s="253"/>
      <c r="R457" s="253"/>
      <c r="S457" s="253"/>
      <c r="T457" s="25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5" t="s">
        <v>244</v>
      </c>
      <c r="AU457" s="255" t="s">
        <v>86</v>
      </c>
      <c r="AV457" s="14" t="s">
        <v>86</v>
      </c>
      <c r="AW457" s="14" t="s">
        <v>33</v>
      </c>
      <c r="AX457" s="14" t="s">
        <v>73</v>
      </c>
      <c r="AY457" s="255" t="s">
        <v>233</v>
      </c>
    </row>
    <row r="458" s="14" customFormat="1">
      <c r="A458" s="14"/>
      <c r="B458" s="245"/>
      <c r="C458" s="246"/>
      <c r="D458" s="236" t="s">
        <v>244</v>
      </c>
      <c r="E458" s="247" t="s">
        <v>21</v>
      </c>
      <c r="F458" s="248" t="s">
        <v>978</v>
      </c>
      <c r="G458" s="246"/>
      <c r="H458" s="249">
        <v>-20.018999999999998</v>
      </c>
      <c r="I458" s="250"/>
      <c r="J458" s="246"/>
      <c r="K458" s="246"/>
      <c r="L458" s="251"/>
      <c r="M458" s="252"/>
      <c r="N458" s="253"/>
      <c r="O458" s="253"/>
      <c r="P458" s="253"/>
      <c r="Q458" s="253"/>
      <c r="R458" s="253"/>
      <c r="S458" s="253"/>
      <c r="T458" s="25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5" t="s">
        <v>244</v>
      </c>
      <c r="AU458" s="255" t="s">
        <v>86</v>
      </c>
      <c r="AV458" s="14" t="s">
        <v>86</v>
      </c>
      <c r="AW458" s="14" t="s">
        <v>33</v>
      </c>
      <c r="AX458" s="14" t="s">
        <v>73</v>
      </c>
      <c r="AY458" s="255" t="s">
        <v>233</v>
      </c>
    </row>
    <row r="459" s="13" customFormat="1">
      <c r="A459" s="13"/>
      <c r="B459" s="234"/>
      <c r="C459" s="235"/>
      <c r="D459" s="236" t="s">
        <v>244</v>
      </c>
      <c r="E459" s="237" t="s">
        <v>21</v>
      </c>
      <c r="F459" s="238" t="s">
        <v>965</v>
      </c>
      <c r="G459" s="235"/>
      <c r="H459" s="237" t="s">
        <v>21</v>
      </c>
      <c r="I459" s="239"/>
      <c r="J459" s="235"/>
      <c r="K459" s="235"/>
      <c r="L459" s="240"/>
      <c r="M459" s="241"/>
      <c r="N459" s="242"/>
      <c r="O459" s="242"/>
      <c r="P459" s="242"/>
      <c r="Q459" s="242"/>
      <c r="R459" s="242"/>
      <c r="S459" s="242"/>
      <c r="T459" s="24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4" t="s">
        <v>244</v>
      </c>
      <c r="AU459" s="244" t="s">
        <v>86</v>
      </c>
      <c r="AV459" s="13" t="s">
        <v>80</v>
      </c>
      <c r="AW459" s="13" t="s">
        <v>33</v>
      </c>
      <c r="AX459" s="13" t="s">
        <v>73</v>
      </c>
      <c r="AY459" s="244" t="s">
        <v>233</v>
      </c>
    </row>
    <row r="460" s="14" customFormat="1">
      <c r="A460" s="14"/>
      <c r="B460" s="245"/>
      <c r="C460" s="246"/>
      <c r="D460" s="236" t="s">
        <v>244</v>
      </c>
      <c r="E460" s="247" t="s">
        <v>21</v>
      </c>
      <c r="F460" s="248" t="s">
        <v>979</v>
      </c>
      <c r="G460" s="246"/>
      <c r="H460" s="249">
        <v>165.28100000000001</v>
      </c>
      <c r="I460" s="250"/>
      <c r="J460" s="246"/>
      <c r="K460" s="246"/>
      <c r="L460" s="251"/>
      <c r="M460" s="252"/>
      <c r="N460" s="253"/>
      <c r="O460" s="253"/>
      <c r="P460" s="253"/>
      <c r="Q460" s="253"/>
      <c r="R460" s="253"/>
      <c r="S460" s="253"/>
      <c r="T460" s="25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5" t="s">
        <v>244</v>
      </c>
      <c r="AU460" s="255" t="s">
        <v>86</v>
      </c>
      <c r="AV460" s="14" t="s">
        <v>86</v>
      </c>
      <c r="AW460" s="14" t="s">
        <v>33</v>
      </c>
      <c r="AX460" s="14" t="s">
        <v>73</v>
      </c>
      <c r="AY460" s="255" t="s">
        <v>233</v>
      </c>
    </row>
    <row r="461" s="14" customFormat="1">
      <c r="A461" s="14"/>
      <c r="B461" s="245"/>
      <c r="C461" s="246"/>
      <c r="D461" s="236" t="s">
        <v>244</v>
      </c>
      <c r="E461" s="247" t="s">
        <v>21</v>
      </c>
      <c r="F461" s="248" t="s">
        <v>977</v>
      </c>
      <c r="G461" s="246"/>
      <c r="H461" s="249">
        <v>3.105</v>
      </c>
      <c r="I461" s="250"/>
      <c r="J461" s="246"/>
      <c r="K461" s="246"/>
      <c r="L461" s="251"/>
      <c r="M461" s="252"/>
      <c r="N461" s="253"/>
      <c r="O461" s="253"/>
      <c r="P461" s="253"/>
      <c r="Q461" s="253"/>
      <c r="R461" s="253"/>
      <c r="S461" s="253"/>
      <c r="T461" s="25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5" t="s">
        <v>244</v>
      </c>
      <c r="AU461" s="255" t="s">
        <v>86</v>
      </c>
      <c r="AV461" s="14" t="s">
        <v>86</v>
      </c>
      <c r="AW461" s="14" t="s">
        <v>33</v>
      </c>
      <c r="AX461" s="14" t="s">
        <v>73</v>
      </c>
      <c r="AY461" s="255" t="s">
        <v>233</v>
      </c>
    </row>
    <row r="462" s="14" customFormat="1">
      <c r="A462" s="14"/>
      <c r="B462" s="245"/>
      <c r="C462" s="246"/>
      <c r="D462" s="236" t="s">
        <v>244</v>
      </c>
      <c r="E462" s="247" t="s">
        <v>21</v>
      </c>
      <c r="F462" s="248" t="s">
        <v>978</v>
      </c>
      <c r="G462" s="246"/>
      <c r="H462" s="249">
        <v>-20.018999999999998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244</v>
      </c>
      <c r="AU462" s="255" t="s">
        <v>86</v>
      </c>
      <c r="AV462" s="14" t="s">
        <v>86</v>
      </c>
      <c r="AW462" s="14" t="s">
        <v>33</v>
      </c>
      <c r="AX462" s="14" t="s">
        <v>73</v>
      </c>
      <c r="AY462" s="255" t="s">
        <v>233</v>
      </c>
    </row>
    <row r="463" s="13" customFormat="1">
      <c r="A463" s="13"/>
      <c r="B463" s="234"/>
      <c r="C463" s="235"/>
      <c r="D463" s="236" t="s">
        <v>244</v>
      </c>
      <c r="E463" s="237" t="s">
        <v>21</v>
      </c>
      <c r="F463" s="238" t="s">
        <v>980</v>
      </c>
      <c r="G463" s="235"/>
      <c r="H463" s="237" t="s">
        <v>21</v>
      </c>
      <c r="I463" s="239"/>
      <c r="J463" s="235"/>
      <c r="K463" s="235"/>
      <c r="L463" s="240"/>
      <c r="M463" s="241"/>
      <c r="N463" s="242"/>
      <c r="O463" s="242"/>
      <c r="P463" s="242"/>
      <c r="Q463" s="242"/>
      <c r="R463" s="242"/>
      <c r="S463" s="242"/>
      <c r="T463" s="24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4" t="s">
        <v>244</v>
      </c>
      <c r="AU463" s="244" t="s">
        <v>86</v>
      </c>
      <c r="AV463" s="13" t="s">
        <v>80</v>
      </c>
      <c r="AW463" s="13" t="s">
        <v>33</v>
      </c>
      <c r="AX463" s="13" t="s">
        <v>73</v>
      </c>
      <c r="AY463" s="244" t="s">
        <v>233</v>
      </c>
    </row>
    <row r="464" s="14" customFormat="1">
      <c r="A464" s="14"/>
      <c r="B464" s="245"/>
      <c r="C464" s="246"/>
      <c r="D464" s="236" t="s">
        <v>244</v>
      </c>
      <c r="E464" s="247" t="s">
        <v>21</v>
      </c>
      <c r="F464" s="248" t="s">
        <v>981</v>
      </c>
      <c r="G464" s="246"/>
      <c r="H464" s="249">
        <v>89.463999999999999</v>
      </c>
      <c r="I464" s="250"/>
      <c r="J464" s="246"/>
      <c r="K464" s="246"/>
      <c r="L464" s="251"/>
      <c r="M464" s="252"/>
      <c r="N464" s="253"/>
      <c r="O464" s="253"/>
      <c r="P464" s="253"/>
      <c r="Q464" s="253"/>
      <c r="R464" s="253"/>
      <c r="S464" s="253"/>
      <c r="T464" s="25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55" t="s">
        <v>244</v>
      </c>
      <c r="AU464" s="255" t="s">
        <v>86</v>
      </c>
      <c r="AV464" s="14" t="s">
        <v>86</v>
      </c>
      <c r="AW464" s="14" t="s">
        <v>33</v>
      </c>
      <c r="AX464" s="14" t="s">
        <v>73</v>
      </c>
      <c r="AY464" s="255" t="s">
        <v>233</v>
      </c>
    </row>
    <row r="465" s="14" customFormat="1">
      <c r="A465" s="14"/>
      <c r="B465" s="245"/>
      <c r="C465" s="246"/>
      <c r="D465" s="236" t="s">
        <v>244</v>
      </c>
      <c r="E465" s="247" t="s">
        <v>21</v>
      </c>
      <c r="F465" s="248" t="s">
        <v>982</v>
      </c>
      <c r="G465" s="246"/>
      <c r="H465" s="249">
        <v>1.9950000000000001</v>
      </c>
      <c r="I465" s="250"/>
      <c r="J465" s="246"/>
      <c r="K465" s="246"/>
      <c r="L465" s="251"/>
      <c r="M465" s="252"/>
      <c r="N465" s="253"/>
      <c r="O465" s="253"/>
      <c r="P465" s="253"/>
      <c r="Q465" s="253"/>
      <c r="R465" s="253"/>
      <c r="S465" s="253"/>
      <c r="T465" s="25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55" t="s">
        <v>244</v>
      </c>
      <c r="AU465" s="255" t="s">
        <v>86</v>
      </c>
      <c r="AV465" s="14" t="s">
        <v>86</v>
      </c>
      <c r="AW465" s="14" t="s">
        <v>33</v>
      </c>
      <c r="AX465" s="14" t="s">
        <v>73</v>
      </c>
      <c r="AY465" s="255" t="s">
        <v>233</v>
      </c>
    </row>
    <row r="466" s="14" customFormat="1">
      <c r="A466" s="14"/>
      <c r="B466" s="245"/>
      <c r="C466" s="246"/>
      <c r="D466" s="236" t="s">
        <v>244</v>
      </c>
      <c r="E466" s="247" t="s">
        <v>21</v>
      </c>
      <c r="F466" s="248" t="s">
        <v>983</v>
      </c>
      <c r="G466" s="246"/>
      <c r="H466" s="249">
        <v>-20.338999999999999</v>
      </c>
      <c r="I466" s="250"/>
      <c r="J466" s="246"/>
      <c r="K466" s="246"/>
      <c r="L466" s="251"/>
      <c r="M466" s="252"/>
      <c r="N466" s="253"/>
      <c r="O466" s="253"/>
      <c r="P466" s="253"/>
      <c r="Q466" s="253"/>
      <c r="R466" s="253"/>
      <c r="S466" s="253"/>
      <c r="T466" s="25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5" t="s">
        <v>244</v>
      </c>
      <c r="AU466" s="255" t="s">
        <v>86</v>
      </c>
      <c r="AV466" s="14" t="s">
        <v>86</v>
      </c>
      <c r="AW466" s="14" t="s">
        <v>33</v>
      </c>
      <c r="AX466" s="14" t="s">
        <v>73</v>
      </c>
      <c r="AY466" s="255" t="s">
        <v>233</v>
      </c>
    </row>
    <row r="467" s="13" customFormat="1">
      <c r="A467" s="13"/>
      <c r="B467" s="234"/>
      <c r="C467" s="235"/>
      <c r="D467" s="236" t="s">
        <v>244</v>
      </c>
      <c r="E467" s="237" t="s">
        <v>21</v>
      </c>
      <c r="F467" s="238" t="s">
        <v>984</v>
      </c>
      <c r="G467" s="235"/>
      <c r="H467" s="237" t="s">
        <v>21</v>
      </c>
      <c r="I467" s="239"/>
      <c r="J467" s="235"/>
      <c r="K467" s="235"/>
      <c r="L467" s="240"/>
      <c r="M467" s="241"/>
      <c r="N467" s="242"/>
      <c r="O467" s="242"/>
      <c r="P467" s="242"/>
      <c r="Q467" s="242"/>
      <c r="R467" s="242"/>
      <c r="S467" s="242"/>
      <c r="T467" s="24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4" t="s">
        <v>244</v>
      </c>
      <c r="AU467" s="244" t="s">
        <v>86</v>
      </c>
      <c r="AV467" s="13" t="s">
        <v>80</v>
      </c>
      <c r="AW467" s="13" t="s">
        <v>33</v>
      </c>
      <c r="AX467" s="13" t="s">
        <v>73</v>
      </c>
      <c r="AY467" s="244" t="s">
        <v>233</v>
      </c>
    </row>
    <row r="468" s="14" customFormat="1">
      <c r="A468" s="14"/>
      <c r="B468" s="245"/>
      <c r="C468" s="246"/>
      <c r="D468" s="236" t="s">
        <v>244</v>
      </c>
      <c r="E468" s="247" t="s">
        <v>21</v>
      </c>
      <c r="F468" s="248" t="s">
        <v>985</v>
      </c>
      <c r="G468" s="246"/>
      <c r="H468" s="249">
        <v>86.707999999999998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244</v>
      </c>
      <c r="AU468" s="255" t="s">
        <v>86</v>
      </c>
      <c r="AV468" s="14" t="s">
        <v>86</v>
      </c>
      <c r="AW468" s="14" t="s">
        <v>33</v>
      </c>
      <c r="AX468" s="14" t="s">
        <v>73</v>
      </c>
      <c r="AY468" s="255" t="s">
        <v>233</v>
      </c>
    </row>
    <row r="469" s="14" customFormat="1">
      <c r="A469" s="14"/>
      <c r="B469" s="245"/>
      <c r="C469" s="246"/>
      <c r="D469" s="236" t="s">
        <v>244</v>
      </c>
      <c r="E469" s="247" t="s">
        <v>21</v>
      </c>
      <c r="F469" s="248" t="s">
        <v>986</v>
      </c>
      <c r="G469" s="246"/>
      <c r="H469" s="249">
        <v>1.5600000000000001</v>
      </c>
      <c r="I469" s="250"/>
      <c r="J469" s="246"/>
      <c r="K469" s="246"/>
      <c r="L469" s="251"/>
      <c r="M469" s="252"/>
      <c r="N469" s="253"/>
      <c r="O469" s="253"/>
      <c r="P469" s="253"/>
      <c r="Q469" s="253"/>
      <c r="R469" s="253"/>
      <c r="S469" s="253"/>
      <c r="T469" s="25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5" t="s">
        <v>244</v>
      </c>
      <c r="AU469" s="255" t="s">
        <v>86</v>
      </c>
      <c r="AV469" s="14" t="s">
        <v>86</v>
      </c>
      <c r="AW469" s="14" t="s">
        <v>33</v>
      </c>
      <c r="AX469" s="14" t="s">
        <v>73</v>
      </c>
      <c r="AY469" s="255" t="s">
        <v>233</v>
      </c>
    </row>
    <row r="470" s="14" customFormat="1">
      <c r="A470" s="14"/>
      <c r="B470" s="245"/>
      <c r="C470" s="246"/>
      <c r="D470" s="236" t="s">
        <v>244</v>
      </c>
      <c r="E470" s="247" t="s">
        <v>21</v>
      </c>
      <c r="F470" s="248" t="s">
        <v>987</v>
      </c>
      <c r="G470" s="246"/>
      <c r="H470" s="249">
        <v>-9.9459999999999997</v>
      </c>
      <c r="I470" s="250"/>
      <c r="J470" s="246"/>
      <c r="K470" s="246"/>
      <c r="L470" s="251"/>
      <c r="M470" s="252"/>
      <c r="N470" s="253"/>
      <c r="O470" s="253"/>
      <c r="P470" s="253"/>
      <c r="Q470" s="253"/>
      <c r="R470" s="253"/>
      <c r="S470" s="253"/>
      <c r="T470" s="25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5" t="s">
        <v>244</v>
      </c>
      <c r="AU470" s="255" t="s">
        <v>86</v>
      </c>
      <c r="AV470" s="14" t="s">
        <v>86</v>
      </c>
      <c r="AW470" s="14" t="s">
        <v>33</v>
      </c>
      <c r="AX470" s="14" t="s">
        <v>73</v>
      </c>
      <c r="AY470" s="255" t="s">
        <v>233</v>
      </c>
    </row>
    <row r="471" s="13" customFormat="1">
      <c r="A471" s="13"/>
      <c r="B471" s="234"/>
      <c r="C471" s="235"/>
      <c r="D471" s="236" t="s">
        <v>244</v>
      </c>
      <c r="E471" s="237" t="s">
        <v>21</v>
      </c>
      <c r="F471" s="238" t="s">
        <v>988</v>
      </c>
      <c r="G471" s="235"/>
      <c r="H471" s="237" t="s">
        <v>21</v>
      </c>
      <c r="I471" s="239"/>
      <c r="J471" s="235"/>
      <c r="K471" s="235"/>
      <c r="L471" s="240"/>
      <c r="M471" s="241"/>
      <c r="N471" s="242"/>
      <c r="O471" s="242"/>
      <c r="P471" s="242"/>
      <c r="Q471" s="242"/>
      <c r="R471" s="242"/>
      <c r="S471" s="242"/>
      <c r="T471" s="24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4" t="s">
        <v>244</v>
      </c>
      <c r="AU471" s="244" t="s">
        <v>86</v>
      </c>
      <c r="AV471" s="13" t="s">
        <v>80</v>
      </c>
      <c r="AW471" s="13" t="s">
        <v>33</v>
      </c>
      <c r="AX471" s="13" t="s">
        <v>73</v>
      </c>
      <c r="AY471" s="244" t="s">
        <v>233</v>
      </c>
    </row>
    <row r="472" s="14" customFormat="1">
      <c r="A472" s="14"/>
      <c r="B472" s="245"/>
      <c r="C472" s="246"/>
      <c r="D472" s="236" t="s">
        <v>244</v>
      </c>
      <c r="E472" s="247" t="s">
        <v>21</v>
      </c>
      <c r="F472" s="248" t="s">
        <v>989</v>
      </c>
      <c r="G472" s="246"/>
      <c r="H472" s="249">
        <v>87.662000000000006</v>
      </c>
      <c r="I472" s="250"/>
      <c r="J472" s="246"/>
      <c r="K472" s="246"/>
      <c r="L472" s="251"/>
      <c r="M472" s="252"/>
      <c r="N472" s="253"/>
      <c r="O472" s="253"/>
      <c r="P472" s="253"/>
      <c r="Q472" s="253"/>
      <c r="R472" s="253"/>
      <c r="S472" s="253"/>
      <c r="T472" s="25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55" t="s">
        <v>244</v>
      </c>
      <c r="AU472" s="255" t="s">
        <v>86</v>
      </c>
      <c r="AV472" s="14" t="s">
        <v>86</v>
      </c>
      <c r="AW472" s="14" t="s">
        <v>33</v>
      </c>
      <c r="AX472" s="14" t="s">
        <v>73</v>
      </c>
      <c r="AY472" s="255" t="s">
        <v>233</v>
      </c>
    </row>
    <row r="473" s="14" customFormat="1">
      <c r="A473" s="14"/>
      <c r="B473" s="245"/>
      <c r="C473" s="246"/>
      <c r="D473" s="236" t="s">
        <v>244</v>
      </c>
      <c r="E473" s="247" t="s">
        <v>21</v>
      </c>
      <c r="F473" s="248" t="s">
        <v>990</v>
      </c>
      <c r="G473" s="246"/>
      <c r="H473" s="249">
        <v>2.0699999999999998</v>
      </c>
      <c r="I473" s="250"/>
      <c r="J473" s="246"/>
      <c r="K473" s="246"/>
      <c r="L473" s="251"/>
      <c r="M473" s="252"/>
      <c r="N473" s="253"/>
      <c r="O473" s="253"/>
      <c r="P473" s="253"/>
      <c r="Q473" s="253"/>
      <c r="R473" s="253"/>
      <c r="S473" s="253"/>
      <c r="T473" s="25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5" t="s">
        <v>244</v>
      </c>
      <c r="AU473" s="255" t="s">
        <v>86</v>
      </c>
      <c r="AV473" s="14" t="s">
        <v>86</v>
      </c>
      <c r="AW473" s="14" t="s">
        <v>33</v>
      </c>
      <c r="AX473" s="14" t="s">
        <v>73</v>
      </c>
      <c r="AY473" s="255" t="s">
        <v>233</v>
      </c>
    </row>
    <row r="474" s="14" customFormat="1">
      <c r="A474" s="14"/>
      <c r="B474" s="245"/>
      <c r="C474" s="246"/>
      <c r="D474" s="236" t="s">
        <v>244</v>
      </c>
      <c r="E474" s="247" t="s">
        <v>21</v>
      </c>
      <c r="F474" s="248" t="s">
        <v>991</v>
      </c>
      <c r="G474" s="246"/>
      <c r="H474" s="249">
        <v>-13.346</v>
      </c>
      <c r="I474" s="250"/>
      <c r="J474" s="246"/>
      <c r="K474" s="246"/>
      <c r="L474" s="251"/>
      <c r="M474" s="252"/>
      <c r="N474" s="253"/>
      <c r="O474" s="253"/>
      <c r="P474" s="253"/>
      <c r="Q474" s="253"/>
      <c r="R474" s="253"/>
      <c r="S474" s="253"/>
      <c r="T474" s="25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5" t="s">
        <v>244</v>
      </c>
      <c r="AU474" s="255" t="s">
        <v>86</v>
      </c>
      <c r="AV474" s="14" t="s">
        <v>86</v>
      </c>
      <c r="AW474" s="14" t="s">
        <v>33</v>
      </c>
      <c r="AX474" s="14" t="s">
        <v>73</v>
      </c>
      <c r="AY474" s="255" t="s">
        <v>233</v>
      </c>
    </row>
    <row r="475" s="13" customFormat="1">
      <c r="A475" s="13"/>
      <c r="B475" s="234"/>
      <c r="C475" s="235"/>
      <c r="D475" s="236" t="s">
        <v>244</v>
      </c>
      <c r="E475" s="237" t="s">
        <v>21</v>
      </c>
      <c r="F475" s="238" t="s">
        <v>992</v>
      </c>
      <c r="G475" s="235"/>
      <c r="H475" s="237" t="s">
        <v>21</v>
      </c>
      <c r="I475" s="239"/>
      <c r="J475" s="235"/>
      <c r="K475" s="235"/>
      <c r="L475" s="240"/>
      <c r="M475" s="241"/>
      <c r="N475" s="242"/>
      <c r="O475" s="242"/>
      <c r="P475" s="242"/>
      <c r="Q475" s="242"/>
      <c r="R475" s="242"/>
      <c r="S475" s="242"/>
      <c r="T475" s="24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4" t="s">
        <v>244</v>
      </c>
      <c r="AU475" s="244" t="s">
        <v>86</v>
      </c>
      <c r="AV475" s="13" t="s">
        <v>80</v>
      </c>
      <c r="AW475" s="13" t="s">
        <v>33</v>
      </c>
      <c r="AX475" s="13" t="s">
        <v>73</v>
      </c>
      <c r="AY475" s="244" t="s">
        <v>233</v>
      </c>
    </row>
    <row r="476" s="14" customFormat="1">
      <c r="A476" s="14"/>
      <c r="B476" s="245"/>
      <c r="C476" s="246"/>
      <c r="D476" s="236" t="s">
        <v>244</v>
      </c>
      <c r="E476" s="247" t="s">
        <v>21</v>
      </c>
      <c r="F476" s="248" t="s">
        <v>993</v>
      </c>
      <c r="G476" s="246"/>
      <c r="H476" s="249">
        <v>110.081</v>
      </c>
      <c r="I476" s="250"/>
      <c r="J476" s="246"/>
      <c r="K476" s="246"/>
      <c r="L476" s="251"/>
      <c r="M476" s="252"/>
      <c r="N476" s="253"/>
      <c r="O476" s="253"/>
      <c r="P476" s="253"/>
      <c r="Q476" s="253"/>
      <c r="R476" s="253"/>
      <c r="S476" s="253"/>
      <c r="T476" s="25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5" t="s">
        <v>244</v>
      </c>
      <c r="AU476" s="255" t="s">
        <v>86</v>
      </c>
      <c r="AV476" s="14" t="s">
        <v>86</v>
      </c>
      <c r="AW476" s="14" t="s">
        <v>33</v>
      </c>
      <c r="AX476" s="14" t="s">
        <v>73</v>
      </c>
      <c r="AY476" s="255" t="s">
        <v>233</v>
      </c>
    </row>
    <row r="477" s="14" customFormat="1">
      <c r="A477" s="14"/>
      <c r="B477" s="245"/>
      <c r="C477" s="246"/>
      <c r="D477" s="236" t="s">
        <v>244</v>
      </c>
      <c r="E477" s="247" t="s">
        <v>21</v>
      </c>
      <c r="F477" s="248" t="s">
        <v>990</v>
      </c>
      <c r="G477" s="246"/>
      <c r="H477" s="249">
        <v>2.0699999999999998</v>
      </c>
      <c r="I477" s="250"/>
      <c r="J477" s="246"/>
      <c r="K477" s="246"/>
      <c r="L477" s="251"/>
      <c r="M477" s="252"/>
      <c r="N477" s="253"/>
      <c r="O477" s="253"/>
      <c r="P477" s="253"/>
      <c r="Q477" s="253"/>
      <c r="R477" s="253"/>
      <c r="S477" s="253"/>
      <c r="T477" s="25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5" t="s">
        <v>244</v>
      </c>
      <c r="AU477" s="255" t="s">
        <v>86</v>
      </c>
      <c r="AV477" s="14" t="s">
        <v>86</v>
      </c>
      <c r="AW477" s="14" t="s">
        <v>33</v>
      </c>
      <c r="AX477" s="14" t="s">
        <v>73</v>
      </c>
      <c r="AY477" s="255" t="s">
        <v>233</v>
      </c>
    </row>
    <row r="478" s="14" customFormat="1">
      <c r="A478" s="14"/>
      <c r="B478" s="245"/>
      <c r="C478" s="246"/>
      <c r="D478" s="236" t="s">
        <v>244</v>
      </c>
      <c r="E478" s="247" t="s">
        <v>21</v>
      </c>
      <c r="F478" s="248" t="s">
        <v>991</v>
      </c>
      <c r="G478" s="246"/>
      <c r="H478" s="249">
        <v>-13.346</v>
      </c>
      <c r="I478" s="250"/>
      <c r="J478" s="246"/>
      <c r="K478" s="246"/>
      <c r="L478" s="251"/>
      <c r="M478" s="252"/>
      <c r="N478" s="253"/>
      <c r="O478" s="253"/>
      <c r="P478" s="253"/>
      <c r="Q478" s="253"/>
      <c r="R478" s="253"/>
      <c r="S478" s="253"/>
      <c r="T478" s="25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5" t="s">
        <v>244</v>
      </c>
      <c r="AU478" s="255" t="s">
        <v>86</v>
      </c>
      <c r="AV478" s="14" t="s">
        <v>86</v>
      </c>
      <c r="AW478" s="14" t="s">
        <v>33</v>
      </c>
      <c r="AX478" s="14" t="s">
        <v>73</v>
      </c>
      <c r="AY478" s="255" t="s">
        <v>233</v>
      </c>
    </row>
    <row r="479" s="16" customFormat="1">
      <c r="A479" s="16"/>
      <c r="B479" s="287"/>
      <c r="C479" s="288"/>
      <c r="D479" s="236" t="s">
        <v>244</v>
      </c>
      <c r="E479" s="289" t="s">
        <v>21</v>
      </c>
      <c r="F479" s="290" t="s">
        <v>725</v>
      </c>
      <c r="G479" s="288"/>
      <c r="H479" s="291">
        <v>1321.636</v>
      </c>
      <c r="I479" s="292"/>
      <c r="J479" s="288"/>
      <c r="K479" s="288"/>
      <c r="L479" s="293"/>
      <c r="M479" s="294"/>
      <c r="N479" s="295"/>
      <c r="O479" s="295"/>
      <c r="P479" s="295"/>
      <c r="Q479" s="295"/>
      <c r="R479" s="295"/>
      <c r="S479" s="295"/>
      <c r="T479" s="29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T479" s="297" t="s">
        <v>244</v>
      </c>
      <c r="AU479" s="297" t="s">
        <v>86</v>
      </c>
      <c r="AV479" s="16" t="s">
        <v>117</v>
      </c>
      <c r="AW479" s="16" t="s">
        <v>33</v>
      </c>
      <c r="AX479" s="16" t="s">
        <v>73</v>
      </c>
      <c r="AY479" s="297" t="s">
        <v>233</v>
      </c>
    </row>
    <row r="480" s="13" customFormat="1">
      <c r="A480" s="13"/>
      <c r="B480" s="234"/>
      <c r="C480" s="235"/>
      <c r="D480" s="236" t="s">
        <v>244</v>
      </c>
      <c r="E480" s="237" t="s">
        <v>21</v>
      </c>
      <c r="F480" s="238" t="s">
        <v>731</v>
      </c>
      <c r="G480" s="235"/>
      <c r="H480" s="237" t="s">
        <v>21</v>
      </c>
      <c r="I480" s="239"/>
      <c r="J480" s="235"/>
      <c r="K480" s="235"/>
      <c r="L480" s="240"/>
      <c r="M480" s="241"/>
      <c r="N480" s="242"/>
      <c r="O480" s="242"/>
      <c r="P480" s="242"/>
      <c r="Q480" s="242"/>
      <c r="R480" s="242"/>
      <c r="S480" s="242"/>
      <c r="T480" s="24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4" t="s">
        <v>244</v>
      </c>
      <c r="AU480" s="244" t="s">
        <v>86</v>
      </c>
      <c r="AV480" s="13" t="s">
        <v>80</v>
      </c>
      <c r="AW480" s="13" t="s">
        <v>33</v>
      </c>
      <c r="AX480" s="13" t="s">
        <v>73</v>
      </c>
      <c r="AY480" s="244" t="s">
        <v>233</v>
      </c>
    </row>
    <row r="481" s="13" customFormat="1">
      <c r="A481" s="13"/>
      <c r="B481" s="234"/>
      <c r="C481" s="235"/>
      <c r="D481" s="236" t="s">
        <v>244</v>
      </c>
      <c r="E481" s="237" t="s">
        <v>21</v>
      </c>
      <c r="F481" s="238" t="s">
        <v>949</v>
      </c>
      <c r="G481" s="235"/>
      <c r="H481" s="237" t="s">
        <v>21</v>
      </c>
      <c r="I481" s="239"/>
      <c r="J481" s="235"/>
      <c r="K481" s="235"/>
      <c r="L481" s="240"/>
      <c r="M481" s="241"/>
      <c r="N481" s="242"/>
      <c r="O481" s="242"/>
      <c r="P481" s="242"/>
      <c r="Q481" s="242"/>
      <c r="R481" s="242"/>
      <c r="S481" s="242"/>
      <c r="T481" s="24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4" t="s">
        <v>244</v>
      </c>
      <c r="AU481" s="244" t="s">
        <v>86</v>
      </c>
      <c r="AV481" s="13" t="s">
        <v>80</v>
      </c>
      <c r="AW481" s="13" t="s">
        <v>33</v>
      </c>
      <c r="AX481" s="13" t="s">
        <v>73</v>
      </c>
      <c r="AY481" s="244" t="s">
        <v>233</v>
      </c>
    </row>
    <row r="482" s="14" customFormat="1">
      <c r="A482" s="14"/>
      <c r="B482" s="245"/>
      <c r="C482" s="246"/>
      <c r="D482" s="236" t="s">
        <v>244</v>
      </c>
      <c r="E482" s="247" t="s">
        <v>21</v>
      </c>
      <c r="F482" s="248" t="s">
        <v>994</v>
      </c>
      <c r="G482" s="246"/>
      <c r="H482" s="249">
        <v>180.06299999999999</v>
      </c>
      <c r="I482" s="250"/>
      <c r="J482" s="246"/>
      <c r="K482" s="246"/>
      <c r="L482" s="251"/>
      <c r="M482" s="252"/>
      <c r="N482" s="253"/>
      <c r="O482" s="253"/>
      <c r="P482" s="253"/>
      <c r="Q482" s="253"/>
      <c r="R482" s="253"/>
      <c r="S482" s="253"/>
      <c r="T482" s="25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5" t="s">
        <v>244</v>
      </c>
      <c r="AU482" s="255" t="s">
        <v>86</v>
      </c>
      <c r="AV482" s="14" t="s">
        <v>86</v>
      </c>
      <c r="AW482" s="14" t="s">
        <v>33</v>
      </c>
      <c r="AX482" s="14" t="s">
        <v>73</v>
      </c>
      <c r="AY482" s="255" t="s">
        <v>233</v>
      </c>
    </row>
    <row r="483" s="14" customFormat="1">
      <c r="A483" s="14"/>
      <c r="B483" s="245"/>
      <c r="C483" s="246"/>
      <c r="D483" s="236" t="s">
        <v>244</v>
      </c>
      <c r="E483" s="247" t="s">
        <v>21</v>
      </c>
      <c r="F483" s="248" t="s">
        <v>995</v>
      </c>
      <c r="G483" s="246"/>
      <c r="H483" s="249">
        <v>8.3249999999999993</v>
      </c>
      <c r="I483" s="250"/>
      <c r="J483" s="246"/>
      <c r="K483" s="246"/>
      <c r="L483" s="251"/>
      <c r="M483" s="252"/>
      <c r="N483" s="253"/>
      <c r="O483" s="253"/>
      <c r="P483" s="253"/>
      <c r="Q483" s="253"/>
      <c r="R483" s="253"/>
      <c r="S483" s="253"/>
      <c r="T483" s="25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5" t="s">
        <v>244</v>
      </c>
      <c r="AU483" s="255" t="s">
        <v>86</v>
      </c>
      <c r="AV483" s="14" t="s">
        <v>86</v>
      </c>
      <c r="AW483" s="14" t="s">
        <v>33</v>
      </c>
      <c r="AX483" s="14" t="s">
        <v>73</v>
      </c>
      <c r="AY483" s="255" t="s">
        <v>233</v>
      </c>
    </row>
    <row r="484" s="14" customFormat="1">
      <c r="A484" s="14"/>
      <c r="B484" s="245"/>
      <c r="C484" s="246"/>
      <c r="D484" s="236" t="s">
        <v>244</v>
      </c>
      <c r="E484" s="247" t="s">
        <v>21</v>
      </c>
      <c r="F484" s="248" t="s">
        <v>996</v>
      </c>
      <c r="G484" s="246"/>
      <c r="H484" s="249">
        <v>-20.925000000000001</v>
      </c>
      <c r="I484" s="250"/>
      <c r="J484" s="246"/>
      <c r="K484" s="246"/>
      <c r="L484" s="251"/>
      <c r="M484" s="252"/>
      <c r="N484" s="253"/>
      <c r="O484" s="253"/>
      <c r="P484" s="253"/>
      <c r="Q484" s="253"/>
      <c r="R484" s="253"/>
      <c r="S484" s="253"/>
      <c r="T484" s="25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55" t="s">
        <v>244</v>
      </c>
      <c r="AU484" s="255" t="s">
        <v>86</v>
      </c>
      <c r="AV484" s="14" t="s">
        <v>86</v>
      </c>
      <c r="AW484" s="14" t="s">
        <v>33</v>
      </c>
      <c r="AX484" s="14" t="s">
        <v>73</v>
      </c>
      <c r="AY484" s="255" t="s">
        <v>233</v>
      </c>
    </row>
    <row r="485" s="13" customFormat="1">
      <c r="A485" s="13"/>
      <c r="B485" s="234"/>
      <c r="C485" s="235"/>
      <c r="D485" s="236" t="s">
        <v>244</v>
      </c>
      <c r="E485" s="237" t="s">
        <v>21</v>
      </c>
      <c r="F485" s="238" t="s">
        <v>953</v>
      </c>
      <c r="G485" s="235"/>
      <c r="H485" s="237" t="s">
        <v>21</v>
      </c>
      <c r="I485" s="239"/>
      <c r="J485" s="235"/>
      <c r="K485" s="235"/>
      <c r="L485" s="240"/>
      <c r="M485" s="241"/>
      <c r="N485" s="242"/>
      <c r="O485" s="242"/>
      <c r="P485" s="242"/>
      <c r="Q485" s="242"/>
      <c r="R485" s="242"/>
      <c r="S485" s="242"/>
      <c r="T485" s="24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4" t="s">
        <v>244</v>
      </c>
      <c r="AU485" s="244" t="s">
        <v>86</v>
      </c>
      <c r="AV485" s="13" t="s">
        <v>80</v>
      </c>
      <c r="AW485" s="13" t="s">
        <v>33</v>
      </c>
      <c r="AX485" s="13" t="s">
        <v>73</v>
      </c>
      <c r="AY485" s="244" t="s">
        <v>233</v>
      </c>
    </row>
    <row r="486" s="14" customFormat="1">
      <c r="A486" s="14"/>
      <c r="B486" s="245"/>
      <c r="C486" s="246"/>
      <c r="D486" s="236" t="s">
        <v>244</v>
      </c>
      <c r="E486" s="247" t="s">
        <v>21</v>
      </c>
      <c r="F486" s="248" t="s">
        <v>997</v>
      </c>
      <c r="G486" s="246"/>
      <c r="H486" s="249">
        <v>416.90800000000002</v>
      </c>
      <c r="I486" s="250"/>
      <c r="J486" s="246"/>
      <c r="K486" s="246"/>
      <c r="L486" s="251"/>
      <c r="M486" s="252"/>
      <c r="N486" s="253"/>
      <c r="O486" s="253"/>
      <c r="P486" s="253"/>
      <c r="Q486" s="253"/>
      <c r="R486" s="253"/>
      <c r="S486" s="253"/>
      <c r="T486" s="25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5" t="s">
        <v>244</v>
      </c>
      <c r="AU486" s="255" t="s">
        <v>86</v>
      </c>
      <c r="AV486" s="14" t="s">
        <v>86</v>
      </c>
      <c r="AW486" s="14" t="s">
        <v>33</v>
      </c>
      <c r="AX486" s="14" t="s">
        <v>73</v>
      </c>
      <c r="AY486" s="255" t="s">
        <v>233</v>
      </c>
    </row>
    <row r="487" s="14" customFormat="1">
      <c r="A487" s="14"/>
      <c r="B487" s="245"/>
      <c r="C487" s="246"/>
      <c r="D487" s="236" t="s">
        <v>244</v>
      </c>
      <c r="E487" s="247" t="s">
        <v>21</v>
      </c>
      <c r="F487" s="248" t="s">
        <v>998</v>
      </c>
      <c r="G487" s="246"/>
      <c r="H487" s="249">
        <v>10.35</v>
      </c>
      <c r="I487" s="250"/>
      <c r="J487" s="246"/>
      <c r="K487" s="246"/>
      <c r="L487" s="251"/>
      <c r="M487" s="252"/>
      <c r="N487" s="253"/>
      <c r="O487" s="253"/>
      <c r="P487" s="253"/>
      <c r="Q487" s="253"/>
      <c r="R487" s="253"/>
      <c r="S487" s="253"/>
      <c r="T487" s="25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5" t="s">
        <v>244</v>
      </c>
      <c r="AU487" s="255" t="s">
        <v>86</v>
      </c>
      <c r="AV487" s="14" t="s">
        <v>86</v>
      </c>
      <c r="AW487" s="14" t="s">
        <v>33</v>
      </c>
      <c r="AX487" s="14" t="s">
        <v>73</v>
      </c>
      <c r="AY487" s="255" t="s">
        <v>233</v>
      </c>
    </row>
    <row r="488" s="14" customFormat="1">
      <c r="A488" s="14"/>
      <c r="B488" s="245"/>
      <c r="C488" s="246"/>
      <c r="D488" s="236" t="s">
        <v>244</v>
      </c>
      <c r="E488" s="247" t="s">
        <v>21</v>
      </c>
      <c r="F488" s="248" t="s">
        <v>999</v>
      </c>
      <c r="G488" s="246"/>
      <c r="H488" s="249">
        <v>-49</v>
      </c>
      <c r="I488" s="250"/>
      <c r="J488" s="246"/>
      <c r="K488" s="246"/>
      <c r="L488" s="251"/>
      <c r="M488" s="252"/>
      <c r="N488" s="253"/>
      <c r="O488" s="253"/>
      <c r="P488" s="253"/>
      <c r="Q488" s="253"/>
      <c r="R488" s="253"/>
      <c r="S488" s="253"/>
      <c r="T488" s="25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5" t="s">
        <v>244</v>
      </c>
      <c r="AU488" s="255" t="s">
        <v>86</v>
      </c>
      <c r="AV488" s="14" t="s">
        <v>86</v>
      </c>
      <c r="AW488" s="14" t="s">
        <v>33</v>
      </c>
      <c r="AX488" s="14" t="s">
        <v>73</v>
      </c>
      <c r="AY488" s="255" t="s">
        <v>233</v>
      </c>
    </row>
    <row r="489" s="13" customFormat="1">
      <c r="A489" s="13"/>
      <c r="B489" s="234"/>
      <c r="C489" s="235"/>
      <c r="D489" s="236" t="s">
        <v>244</v>
      </c>
      <c r="E489" s="237" t="s">
        <v>21</v>
      </c>
      <c r="F489" s="238" t="s">
        <v>980</v>
      </c>
      <c r="G489" s="235"/>
      <c r="H489" s="237" t="s">
        <v>21</v>
      </c>
      <c r="I489" s="239"/>
      <c r="J489" s="235"/>
      <c r="K489" s="235"/>
      <c r="L489" s="240"/>
      <c r="M489" s="241"/>
      <c r="N489" s="242"/>
      <c r="O489" s="242"/>
      <c r="P489" s="242"/>
      <c r="Q489" s="242"/>
      <c r="R489" s="242"/>
      <c r="S489" s="242"/>
      <c r="T489" s="24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4" t="s">
        <v>244</v>
      </c>
      <c r="AU489" s="244" t="s">
        <v>86</v>
      </c>
      <c r="AV489" s="13" t="s">
        <v>80</v>
      </c>
      <c r="AW489" s="13" t="s">
        <v>33</v>
      </c>
      <c r="AX489" s="13" t="s">
        <v>73</v>
      </c>
      <c r="AY489" s="244" t="s">
        <v>233</v>
      </c>
    </row>
    <row r="490" s="14" customFormat="1">
      <c r="A490" s="14"/>
      <c r="B490" s="245"/>
      <c r="C490" s="246"/>
      <c r="D490" s="236" t="s">
        <v>244</v>
      </c>
      <c r="E490" s="247" t="s">
        <v>21</v>
      </c>
      <c r="F490" s="248" t="s">
        <v>1000</v>
      </c>
      <c r="G490" s="246"/>
      <c r="H490" s="249">
        <v>339.28800000000001</v>
      </c>
      <c r="I490" s="250"/>
      <c r="J490" s="246"/>
      <c r="K490" s="246"/>
      <c r="L490" s="251"/>
      <c r="M490" s="252"/>
      <c r="N490" s="253"/>
      <c r="O490" s="253"/>
      <c r="P490" s="253"/>
      <c r="Q490" s="253"/>
      <c r="R490" s="253"/>
      <c r="S490" s="253"/>
      <c r="T490" s="25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55" t="s">
        <v>244</v>
      </c>
      <c r="AU490" s="255" t="s">
        <v>86</v>
      </c>
      <c r="AV490" s="14" t="s">
        <v>86</v>
      </c>
      <c r="AW490" s="14" t="s">
        <v>33</v>
      </c>
      <c r="AX490" s="14" t="s">
        <v>73</v>
      </c>
      <c r="AY490" s="255" t="s">
        <v>233</v>
      </c>
    </row>
    <row r="491" s="14" customFormat="1">
      <c r="A491" s="14"/>
      <c r="B491" s="245"/>
      <c r="C491" s="246"/>
      <c r="D491" s="236" t="s">
        <v>244</v>
      </c>
      <c r="E491" s="247" t="s">
        <v>21</v>
      </c>
      <c r="F491" s="248" t="s">
        <v>1001</v>
      </c>
      <c r="G491" s="246"/>
      <c r="H491" s="249">
        <v>5.9850000000000003</v>
      </c>
      <c r="I491" s="250"/>
      <c r="J491" s="246"/>
      <c r="K491" s="246"/>
      <c r="L491" s="251"/>
      <c r="M491" s="252"/>
      <c r="N491" s="253"/>
      <c r="O491" s="253"/>
      <c r="P491" s="253"/>
      <c r="Q491" s="253"/>
      <c r="R491" s="253"/>
      <c r="S491" s="253"/>
      <c r="T491" s="25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5" t="s">
        <v>244</v>
      </c>
      <c r="AU491" s="255" t="s">
        <v>86</v>
      </c>
      <c r="AV491" s="14" t="s">
        <v>86</v>
      </c>
      <c r="AW491" s="14" t="s">
        <v>33</v>
      </c>
      <c r="AX491" s="14" t="s">
        <v>73</v>
      </c>
      <c r="AY491" s="255" t="s">
        <v>233</v>
      </c>
    </row>
    <row r="492" s="14" customFormat="1">
      <c r="A492" s="14"/>
      <c r="B492" s="245"/>
      <c r="C492" s="246"/>
      <c r="D492" s="236" t="s">
        <v>244</v>
      </c>
      <c r="E492" s="247" t="s">
        <v>21</v>
      </c>
      <c r="F492" s="248" t="s">
        <v>1002</v>
      </c>
      <c r="G492" s="246"/>
      <c r="H492" s="249">
        <v>-61.017000000000003</v>
      </c>
      <c r="I492" s="250"/>
      <c r="J492" s="246"/>
      <c r="K492" s="246"/>
      <c r="L492" s="251"/>
      <c r="M492" s="252"/>
      <c r="N492" s="253"/>
      <c r="O492" s="253"/>
      <c r="P492" s="253"/>
      <c r="Q492" s="253"/>
      <c r="R492" s="253"/>
      <c r="S492" s="253"/>
      <c r="T492" s="25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5" t="s">
        <v>244</v>
      </c>
      <c r="AU492" s="255" t="s">
        <v>86</v>
      </c>
      <c r="AV492" s="14" t="s">
        <v>86</v>
      </c>
      <c r="AW492" s="14" t="s">
        <v>33</v>
      </c>
      <c r="AX492" s="14" t="s">
        <v>73</v>
      </c>
      <c r="AY492" s="255" t="s">
        <v>233</v>
      </c>
    </row>
    <row r="493" s="13" customFormat="1">
      <c r="A493" s="13"/>
      <c r="B493" s="234"/>
      <c r="C493" s="235"/>
      <c r="D493" s="236" t="s">
        <v>244</v>
      </c>
      <c r="E493" s="237" t="s">
        <v>21</v>
      </c>
      <c r="F493" s="238" t="s">
        <v>984</v>
      </c>
      <c r="G493" s="235"/>
      <c r="H493" s="237" t="s">
        <v>21</v>
      </c>
      <c r="I493" s="239"/>
      <c r="J493" s="235"/>
      <c r="K493" s="235"/>
      <c r="L493" s="240"/>
      <c r="M493" s="241"/>
      <c r="N493" s="242"/>
      <c r="O493" s="242"/>
      <c r="P493" s="242"/>
      <c r="Q493" s="242"/>
      <c r="R493" s="242"/>
      <c r="S493" s="242"/>
      <c r="T493" s="24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44" t="s">
        <v>244</v>
      </c>
      <c r="AU493" s="244" t="s">
        <v>86</v>
      </c>
      <c r="AV493" s="13" t="s">
        <v>80</v>
      </c>
      <c r="AW493" s="13" t="s">
        <v>33</v>
      </c>
      <c r="AX493" s="13" t="s">
        <v>73</v>
      </c>
      <c r="AY493" s="244" t="s">
        <v>233</v>
      </c>
    </row>
    <row r="494" s="14" customFormat="1">
      <c r="A494" s="14"/>
      <c r="B494" s="245"/>
      <c r="C494" s="246"/>
      <c r="D494" s="236" t="s">
        <v>244</v>
      </c>
      <c r="E494" s="247" t="s">
        <v>21</v>
      </c>
      <c r="F494" s="248" t="s">
        <v>1003</v>
      </c>
      <c r="G494" s="246"/>
      <c r="H494" s="249">
        <v>328.83600000000001</v>
      </c>
      <c r="I494" s="250"/>
      <c r="J494" s="246"/>
      <c r="K494" s="246"/>
      <c r="L494" s="251"/>
      <c r="M494" s="252"/>
      <c r="N494" s="253"/>
      <c r="O494" s="253"/>
      <c r="P494" s="253"/>
      <c r="Q494" s="253"/>
      <c r="R494" s="253"/>
      <c r="S494" s="253"/>
      <c r="T494" s="25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5" t="s">
        <v>244</v>
      </c>
      <c r="AU494" s="255" t="s">
        <v>86</v>
      </c>
      <c r="AV494" s="14" t="s">
        <v>86</v>
      </c>
      <c r="AW494" s="14" t="s">
        <v>33</v>
      </c>
      <c r="AX494" s="14" t="s">
        <v>73</v>
      </c>
      <c r="AY494" s="255" t="s">
        <v>233</v>
      </c>
    </row>
    <row r="495" s="14" customFormat="1">
      <c r="A495" s="14"/>
      <c r="B495" s="245"/>
      <c r="C495" s="246"/>
      <c r="D495" s="236" t="s">
        <v>244</v>
      </c>
      <c r="E495" s="247" t="s">
        <v>21</v>
      </c>
      <c r="F495" s="248" t="s">
        <v>1004</v>
      </c>
      <c r="G495" s="246"/>
      <c r="H495" s="249">
        <v>4.6799999999999997</v>
      </c>
      <c r="I495" s="250"/>
      <c r="J495" s="246"/>
      <c r="K495" s="246"/>
      <c r="L495" s="251"/>
      <c r="M495" s="252"/>
      <c r="N495" s="253"/>
      <c r="O495" s="253"/>
      <c r="P495" s="253"/>
      <c r="Q495" s="253"/>
      <c r="R495" s="253"/>
      <c r="S495" s="253"/>
      <c r="T495" s="25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5" t="s">
        <v>244</v>
      </c>
      <c r="AU495" s="255" t="s">
        <v>86</v>
      </c>
      <c r="AV495" s="14" t="s">
        <v>86</v>
      </c>
      <c r="AW495" s="14" t="s">
        <v>33</v>
      </c>
      <c r="AX495" s="14" t="s">
        <v>73</v>
      </c>
      <c r="AY495" s="255" t="s">
        <v>233</v>
      </c>
    </row>
    <row r="496" s="14" customFormat="1">
      <c r="A496" s="14"/>
      <c r="B496" s="245"/>
      <c r="C496" s="246"/>
      <c r="D496" s="236" t="s">
        <v>244</v>
      </c>
      <c r="E496" s="247" t="s">
        <v>21</v>
      </c>
      <c r="F496" s="248" t="s">
        <v>1005</v>
      </c>
      <c r="G496" s="246"/>
      <c r="H496" s="249">
        <v>-22.745999999999999</v>
      </c>
      <c r="I496" s="250"/>
      <c r="J496" s="246"/>
      <c r="K496" s="246"/>
      <c r="L496" s="251"/>
      <c r="M496" s="252"/>
      <c r="N496" s="253"/>
      <c r="O496" s="253"/>
      <c r="P496" s="253"/>
      <c r="Q496" s="253"/>
      <c r="R496" s="253"/>
      <c r="S496" s="253"/>
      <c r="T496" s="25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5" t="s">
        <v>244</v>
      </c>
      <c r="AU496" s="255" t="s">
        <v>86</v>
      </c>
      <c r="AV496" s="14" t="s">
        <v>86</v>
      </c>
      <c r="AW496" s="14" t="s">
        <v>33</v>
      </c>
      <c r="AX496" s="14" t="s">
        <v>73</v>
      </c>
      <c r="AY496" s="255" t="s">
        <v>233</v>
      </c>
    </row>
    <row r="497" s="13" customFormat="1">
      <c r="A497" s="13"/>
      <c r="B497" s="234"/>
      <c r="C497" s="235"/>
      <c r="D497" s="236" t="s">
        <v>244</v>
      </c>
      <c r="E497" s="237" t="s">
        <v>21</v>
      </c>
      <c r="F497" s="238" t="s">
        <v>988</v>
      </c>
      <c r="G497" s="235"/>
      <c r="H497" s="237" t="s">
        <v>21</v>
      </c>
      <c r="I497" s="239"/>
      <c r="J497" s="235"/>
      <c r="K497" s="235"/>
      <c r="L497" s="240"/>
      <c r="M497" s="241"/>
      <c r="N497" s="242"/>
      <c r="O497" s="242"/>
      <c r="P497" s="242"/>
      <c r="Q497" s="242"/>
      <c r="R497" s="242"/>
      <c r="S497" s="242"/>
      <c r="T497" s="24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4" t="s">
        <v>244</v>
      </c>
      <c r="AU497" s="244" t="s">
        <v>86</v>
      </c>
      <c r="AV497" s="13" t="s">
        <v>80</v>
      </c>
      <c r="AW497" s="13" t="s">
        <v>33</v>
      </c>
      <c r="AX497" s="13" t="s">
        <v>73</v>
      </c>
      <c r="AY497" s="244" t="s">
        <v>233</v>
      </c>
    </row>
    <row r="498" s="14" customFormat="1">
      <c r="A498" s="14"/>
      <c r="B498" s="245"/>
      <c r="C498" s="246"/>
      <c r="D498" s="236" t="s">
        <v>244</v>
      </c>
      <c r="E498" s="247" t="s">
        <v>21</v>
      </c>
      <c r="F498" s="248" t="s">
        <v>1006</v>
      </c>
      <c r="G498" s="246"/>
      <c r="H498" s="249">
        <v>332.45400000000001</v>
      </c>
      <c r="I498" s="250"/>
      <c r="J498" s="246"/>
      <c r="K498" s="246"/>
      <c r="L498" s="251"/>
      <c r="M498" s="252"/>
      <c r="N498" s="253"/>
      <c r="O498" s="253"/>
      <c r="P498" s="253"/>
      <c r="Q498" s="253"/>
      <c r="R498" s="253"/>
      <c r="S498" s="253"/>
      <c r="T498" s="25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5" t="s">
        <v>244</v>
      </c>
      <c r="AU498" s="255" t="s">
        <v>86</v>
      </c>
      <c r="AV498" s="14" t="s">
        <v>86</v>
      </c>
      <c r="AW498" s="14" t="s">
        <v>33</v>
      </c>
      <c r="AX498" s="14" t="s">
        <v>73</v>
      </c>
      <c r="AY498" s="255" t="s">
        <v>233</v>
      </c>
    </row>
    <row r="499" s="14" customFormat="1">
      <c r="A499" s="14"/>
      <c r="B499" s="245"/>
      <c r="C499" s="246"/>
      <c r="D499" s="236" t="s">
        <v>244</v>
      </c>
      <c r="E499" s="247" t="s">
        <v>21</v>
      </c>
      <c r="F499" s="248" t="s">
        <v>1007</v>
      </c>
      <c r="G499" s="246"/>
      <c r="H499" s="249">
        <v>6.21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244</v>
      </c>
      <c r="AU499" s="255" t="s">
        <v>86</v>
      </c>
      <c r="AV499" s="14" t="s">
        <v>86</v>
      </c>
      <c r="AW499" s="14" t="s">
        <v>33</v>
      </c>
      <c r="AX499" s="14" t="s">
        <v>73</v>
      </c>
      <c r="AY499" s="255" t="s">
        <v>233</v>
      </c>
    </row>
    <row r="500" s="14" customFormat="1">
      <c r="A500" s="14"/>
      <c r="B500" s="245"/>
      <c r="C500" s="246"/>
      <c r="D500" s="236" t="s">
        <v>244</v>
      </c>
      <c r="E500" s="247" t="s">
        <v>21</v>
      </c>
      <c r="F500" s="248" t="s">
        <v>1008</v>
      </c>
      <c r="G500" s="246"/>
      <c r="H500" s="249">
        <v>-32.945999999999998</v>
      </c>
      <c r="I500" s="250"/>
      <c r="J500" s="246"/>
      <c r="K500" s="246"/>
      <c r="L500" s="251"/>
      <c r="M500" s="252"/>
      <c r="N500" s="253"/>
      <c r="O500" s="253"/>
      <c r="P500" s="253"/>
      <c r="Q500" s="253"/>
      <c r="R500" s="253"/>
      <c r="S500" s="253"/>
      <c r="T500" s="25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5" t="s">
        <v>244</v>
      </c>
      <c r="AU500" s="255" t="s">
        <v>86</v>
      </c>
      <c r="AV500" s="14" t="s">
        <v>86</v>
      </c>
      <c r="AW500" s="14" t="s">
        <v>33</v>
      </c>
      <c r="AX500" s="14" t="s">
        <v>73</v>
      </c>
      <c r="AY500" s="255" t="s">
        <v>233</v>
      </c>
    </row>
    <row r="501" s="13" customFormat="1">
      <c r="A501" s="13"/>
      <c r="B501" s="234"/>
      <c r="C501" s="235"/>
      <c r="D501" s="236" t="s">
        <v>244</v>
      </c>
      <c r="E501" s="237" t="s">
        <v>21</v>
      </c>
      <c r="F501" s="238" t="s">
        <v>992</v>
      </c>
      <c r="G501" s="235"/>
      <c r="H501" s="237" t="s">
        <v>21</v>
      </c>
      <c r="I501" s="239"/>
      <c r="J501" s="235"/>
      <c r="K501" s="235"/>
      <c r="L501" s="240"/>
      <c r="M501" s="241"/>
      <c r="N501" s="242"/>
      <c r="O501" s="242"/>
      <c r="P501" s="242"/>
      <c r="Q501" s="242"/>
      <c r="R501" s="242"/>
      <c r="S501" s="242"/>
      <c r="T501" s="24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4" t="s">
        <v>244</v>
      </c>
      <c r="AU501" s="244" t="s">
        <v>86</v>
      </c>
      <c r="AV501" s="13" t="s">
        <v>80</v>
      </c>
      <c r="AW501" s="13" t="s">
        <v>33</v>
      </c>
      <c r="AX501" s="13" t="s">
        <v>73</v>
      </c>
      <c r="AY501" s="244" t="s">
        <v>233</v>
      </c>
    </row>
    <row r="502" s="14" customFormat="1">
      <c r="A502" s="14"/>
      <c r="B502" s="245"/>
      <c r="C502" s="246"/>
      <c r="D502" s="236" t="s">
        <v>244</v>
      </c>
      <c r="E502" s="247" t="s">
        <v>21</v>
      </c>
      <c r="F502" s="248" t="s">
        <v>1009</v>
      </c>
      <c r="G502" s="246"/>
      <c r="H502" s="249">
        <v>417.47699999999998</v>
      </c>
      <c r="I502" s="250"/>
      <c r="J502" s="246"/>
      <c r="K502" s="246"/>
      <c r="L502" s="251"/>
      <c r="M502" s="252"/>
      <c r="N502" s="253"/>
      <c r="O502" s="253"/>
      <c r="P502" s="253"/>
      <c r="Q502" s="253"/>
      <c r="R502" s="253"/>
      <c r="S502" s="253"/>
      <c r="T502" s="25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55" t="s">
        <v>244</v>
      </c>
      <c r="AU502" s="255" t="s">
        <v>86</v>
      </c>
      <c r="AV502" s="14" t="s">
        <v>86</v>
      </c>
      <c r="AW502" s="14" t="s">
        <v>33</v>
      </c>
      <c r="AX502" s="14" t="s">
        <v>73</v>
      </c>
      <c r="AY502" s="255" t="s">
        <v>233</v>
      </c>
    </row>
    <row r="503" s="14" customFormat="1">
      <c r="A503" s="14"/>
      <c r="B503" s="245"/>
      <c r="C503" s="246"/>
      <c r="D503" s="236" t="s">
        <v>244</v>
      </c>
      <c r="E503" s="247" t="s">
        <v>21</v>
      </c>
      <c r="F503" s="248" t="s">
        <v>1007</v>
      </c>
      <c r="G503" s="246"/>
      <c r="H503" s="249">
        <v>6.21</v>
      </c>
      <c r="I503" s="250"/>
      <c r="J503" s="246"/>
      <c r="K503" s="246"/>
      <c r="L503" s="251"/>
      <c r="M503" s="252"/>
      <c r="N503" s="253"/>
      <c r="O503" s="253"/>
      <c r="P503" s="253"/>
      <c r="Q503" s="253"/>
      <c r="R503" s="253"/>
      <c r="S503" s="253"/>
      <c r="T503" s="25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5" t="s">
        <v>244</v>
      </c>
      <c r="AU503" s="255" t="s">
        <v>86</v>
      </c>
      <c r="AV503" s="14" t="s">
        <v>86</v>
      </c>
      <c r="AW503" s="14" t="s">
        <v>33</v>
      </c>
      <c r="AX503" s="14" t="s">
        <v>73</v>
      </c>
      <c r="AY503" s="255" t="s">
        <v>233</v>
      </c>
    </row>
    <row r="504" s="14" customFormat="1">
      <c r="A504" s="14"/>
      <c r="B504" s="245"/>
      <c r="C504" s="246"/>
      <c r="D504" s="236" t="s">
        <v>244</v>
      </c>
      <c r="E504" s="247" t="s">
        <v>21</v>
      </c>
      <c r="F504" s="248" t="s">
        <v>1008</v>
      </c>
      <c r="G504" s="246"/>
      <c r="H504" s="249">
        <v>-32.945999999999998</v>
      </c>
      <c r="I504" s="250"/>
      <c r="J504" s="246"/>
      <c r="K504" s="246"/>
      <c r="L504" s="251"/>
      <c r="M504" s="252"/>
      <c r="N504" s="253"/>
      <c r="O504" s="253"/>
      <c r="P504" s="253"/>
      <c r="Q504" s="253"/>
      <c r="R504" s="253"/>
      <c r="S504" s="253"/>
      <c r="T504" s="25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5" t="s">
        <v>244</v>
      </c>
      <c r="AU504" s="255" t="s">
        <v>86</v>
      </c>
      <c r="AV504" s="14" t="s">
        <v>86</v>
      </c>
      <c r="AW504" s="14" t="s">
        <v>33</v>
      </c>
      <c r="AX504" s="14" t="s">
        <v>73</v>
      </c>
      <c r="AY504" s="255" t="s">
        <v>233</v>
      </c>
    </row>
    <row r="505" s="16" customFormat="1">
      <c r="A505" s="16"/>
      <c r="B505" s="287"/>
      <c r="C505" s="288"/>
      <c r="D505" s="236" t="s">
        <v>244</v>
      </c>
      <c r="E505" s="289" t="s">
        <v>21</v>
      </c>
      <c r="F505" s="290" t="s">
        <v>725</v>
      </c>
      <c r="G505" s="288"/>
      <c r="H505" s="291">
        <v>1837.2059999999999</v>
      </c>
      <c r="I505" s="292"/>
      <c r="J505" s="288"/>
      <c r="K505" s="288"/>
      <c r="L505" s="293"/>
      <c r="M505" s="294"/>
      <c r="N505" s="295"/>
      <c r="O505" s="295"/>
      <c r="P505" s="295"/>
      <c r="Q505" s="295"/>
      <c r="R505" s="295"/>
      <c r="S505" s="295"/>
      <c r="T505" s="29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T505" s="297" t="s">
        <v>244</v>
      </c>
      <c r="AU505" s="297" t="s">
        <v>86</v>
      </c>
      <c r="AV505" s="16" t="s">
        <v>117</v>
      </c>
      <c r="AW505" s="16" t="s">
        <v>33</v>
      </c>
      <c r="AX505" s="16" t="s">
        <v>73</v>
      </c>
      <c r="AY505" s="297" t="s">
        <v>233</v>
      </c>
    </row>
    <row r="506" s="15" customFormat="1">
      <c r="A506" s="15"/>
      <c r="B506" s="256"/>
      <c r="C506" s="257"/>
      <c r="D506" s="236" t="s">
        <v>244</v>
      </c>
      <c r="E506" s="258" t="s">
        <v>21</v>
      </c>
      <c r="F506" s="259" t="s">
        <v>247</v>
      </c>
      <c r="G506" s="257"/>
      <c r="H506" s="260">
        <v>4741.0770000000002</v>
      </c>
      <c r="I506" s="261"/>
      <c r="J506" s="257"/>
      <c r="K506" s="257"/>
      <c r="L506" s="262"/>
      <c r="M506" s="263"/>
      <c r="N506" s="264"/>
      <c r="O506" s="264"/>
      <c r="P506" s="264"/>
      <c r="Q506" s="264"/>
      <c r="R506" s="264"/>
      <c r="S506" s="264"/>
      <c r="T506" s="26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T506" s="266" t="s">
        <v>244</v>
      </c>
      <c r="AU506" s="266" t="s">
        <v>86</v>
      </c>
      <c r="AV506" s="15" t="s">
        <v>240</v>
      </c>
      <c r="AW506" s="15" t="s">
        <v>33</v>
      </c>
      <c r="AX506" s="15" t="s">
        <v>80</v>
      </c>
      <c r="AY506" s="266" t="s">
        <v>233</v>
      </c>
    </row>
    <row r="507" s="2" customFormat="1" ht="44.25" customHeight="1">
      <c r="A507" s="41"/>
      <c r="B507" s="42"/>
      <c r="C507" s="216" t="s">
        <v>436</v>
      </c>
      <c r="D507" s="216" t="s">
        <v>235</v>
      </c>
      <c r="E507" s="217" t="s">
        <v>1010</v>
      </c>
      <c r="F507" s="218" t="s">
        <v>1011</v>
      </c>
      <c r="G507" s="219" t="s">
        <v>238</v>
      </c>
      <c r="H507" s="220">
        <v>2023.0060000000001</v>
      </c>
      <c r="I507" s="221"/>
      <c r="J507" s="222">
        <f>ROUND(I507*H507,2)</f>
        <v>0</v>
      </c>
      <c r="K507" s="218" t="s">
        <v>239</v>
      </c>
      <c r="L507" s="47"/>
      <c r="M507" s="223" t="s">
        <v>21</v>
      </c>
      <c r="N507" s="224" t="s">
        <v>45</v>
      </c>
      <c r="O507" s="87"/>
      <c r="P507" s="225">
        <f>O507*H507</f>
        <v>0</v>
      </c>
      <c r="Q507" s="225">
        <v>0.0055199999999999997</v>
      </c>
      <c r="R507" s="225">
        <f>Q507*H507</f>
        <v>11.166993120000001</v>
      </c>
      <c r="S507" s="225">
        <v>0</v>
      </c>
      <c r="T507" s="226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7" t="s">
        <v>240</v>
      </c>
      <c r="AT507" s="227" t="s">
        <v>235</v>
      </c>
      <c r="AU507" s="227" t="s">
        <v>86</v>
      </c>
      <c r="AY507" s="20" t="s">
        <v>233</v>
      </c>
      <c r="BE507" s="228">
        <f>IF(N507="základní",J507,0)</f>
        <v>0</v>
      </c>
      <c r="BF507" s="228">
        <f>IF(N507="snížená",J507,0)</f>
        <v>0</v>
      </c>
      <c r="BG507" s="228">
        <f>IF(N507="zákl. přenesená",J507,0)</f>
        <v>0</v>
      </c>
      <c r="BH507" s="228">
        <f>IF(N507="sníž. přenesená",J507,0)</f>
        <v>0</v>
      </c>
      <c r="BI507" s="228">
        <f>IF(N507="nulová",J507,0)</f>
        <v>0</v>
      </c>
      <c r="BJ507" s="20" t="s">
        <v>86</v>
      </c>
      <c r="BK507" s="228">
        <f>ROUND(I507*H507,2)</f>
        <v>0</v>
      </c>
      <c r="BL507" s="20" t="s">
        <v>240</v>
      </c>
      <c r="BM507" s="227" t="s">
        <v>1012</v>
      </c>
    </row>
    <row r="508" s="2" customFormat="1">
      <c r="A508" s="41"/>
      <c r="B508" s="42"/>
      <c r="C508" s="43"/>
      <c r="D508" s="229" t="s">
        <v>242</v>
      </c>
      <c r="E508" s="43"/>
      <c r="F508" s="230" t="s">
        <v>1013</v>
      </c>
      <c r="G508" s="43"/>
      <c r="H508" s="43"/>
      <c r="I508" s="231"/>
      <c r="J508" s="43"/>
      <c r="K508" s="43"/>
      <c r="L508" s="47"/>
      <c r="M508" s="232"/>
      <c r="N508" s="233"/>
      <c r="O508" s="87"/>
      <c r="P508" s="87"/>
      <c r="Q508" s="87"/>
      <c r="R508" s="87"/>
      <c r="S508" s="87"/>
      <c r="T508" s="88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T508" s="20" t="s">
        <v>242</v>
      </c>
      <c r="AU508" s="20" t="s">
        <v>86</v>
      </c>
    </row>
    <row r="509" s="13" customFormat="1">
      <c r="A509" s="13"/>
      <c r="B509" s="234"/>
      <c r="C509" s="235"/>
      <c r="D509" s="236" t="s">
        <v>244</v>
      </c>
      <c r="E509" s="237" t="s">
        <v>21</v>
      </c>
      <c r="F509" s="238" t="s">
        <v>1014</v>
      </c>
      <c r="G509" s="235"/>
      <c r="H509" s="237" t="s">
        <v>21</v>
      </c>
      <c r="I509" s="239"/>
      <c r="J509" s="235"/>
      <c r="K509" s="235"/>
      <c r="L509" s="240"/>
      <c r="M509" s="241"/>
      <c r="N509" s="242"/>
      <c r="O509" s="242"/>
      <c r="P509" s="242"/>
      <c r="Q509" s="242"/>
      <c r="R509" s="242"/>
      <c r="S509" s="242"/>
      <c r="T509" s="24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4" t="s">
        <v>244</v>
      </c>
      <c r="AU509" s="244" t="s">
        <v>86</v>
      </c>
      <c r="AV509" s="13" t="s">
        <v>80</v>
      </c>
      <c r="AW509" s="13" t="s">
        <v>33</v>
      </c>
      <c r="AX509" s="13" t="s">
        <v>73</v>
      </c>
      <c r="AY509" s="244" t="s">
        <v>233</v>
      </c>
    </row>
    <row r="510" s="13" customFormat="1">
      <c r="A510" s="13"/>
      <c r="B510" s="234"/>
      <c r="C510" s="235"/>
      <c r="D510" s="236" t="s">
        <v>244</v>
      </c>
      <c r="E510" s="237" t="s">
        <v>21</v>
      </c>
      <c r="F510" s="238" t="s">
        <v>1015</v>
      </c>
      <c r="G510" s="235"/>
      <c r="H510" s="237" t="s">
        <v>21</v>
      </c>
      <c r="I510" s="239"/>
      <c r="J510" s="235"/>
      <c r="K510" s="235"/>
      <c r="L510" s="240"/>
      <c r="M510" s="241"/>
      <c r="N510" s="242"/>
      <c r="O510" s="242"/>
      <c r="P510" s="242"/>
      <c r="Q510" s="242"/>
      <c r="R510" s="242"/>
      <c r="S510" s="242"/>
      <c r="T510" s="24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4" t="s">
        <v>244</v>
      </c>
      <c r="AU510" s="244" t="s">
        <v>86</v>
      </c>
      <c r="AV510" s="13" t="s">
        <v>80</v>
      </c>
      <c r="AW510" s="13" t="s">
        <v>33</v>
      </c>
      <c r="AX510" s="13" t="s">
        <v>73</v>
      </c>
      <c r="AY510" s="244" t="s">
        <v>233</v>
      </c>
    </row>
    <row r="511" s="13" customFormat="1">
      <c r="A511" s="13"/>
      <c r="B511" s="234"/>
      <c r="C511" s="235"/>
      <c r="D511" s="236" t="s">
        <v>244</v>
      </c>
      <c r="E511" s="237" t="s">
        <v>21</v>
      </c>
      <c r="F511" s="238" t="s">
        <v>708</v>
      </c>
      <c r="G511" s="235"/>
      <c r="H511" s="237" t="s">
        <v>21</v>
      </c>
      <c r="I511" s="239"/>
      <c r="J511" s="235"/>
      <c r="K511" s="235"/>
      <c r="L511" s="240"/>
      <c r="M511" s="241"/>
      <c r="N511" s="242"/>
      <c r="O511" s="242"/>
      <c r="P511" s="242"/>
      <c r="Q511" s="242"/>
      <c r="R511" s="242"/>
      <c r="S511" s="242"/>
      <c r="T511" s="24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4" t="s">
        <v>244</v>
      </c>
      <c r="AU511" s="244" t="s">
        <v>86</v>
      </c>
      <c r="AV511" s="13" t="s">
        <v>80</v>
      </c>
      <c r="AW511" s="13" t="s">
        <v>33</v>
      </c>
      <c r="AX511" s="13" t="s">
        <v>73</v>
      </c>
      <c r="AY511" s="244" t="s">
        <v>233</v>
      </c>
    </row>
    <row r="512" s="13" customFormat="1">
      <c r="A512" s="13"/>
      <c r="B512" s="234"/>
      <c r="C512" s="235"/>
      <c r="D512" s="236" t="s">
        <v>244</v>
      </c>
      <c r="E512" s="237" t="s">
        <v>21</v>
      </c>
      <c r="F512" s="238" t="s">
        <v>919</v>
      </c>
      <c r="G512" s="235"/>
      <c r="H512" s="237" t="s">
        <v>21</v>
      </c>
      <c r="I512" s="239"/>
      <c r="J512" s="235"/>
      <c r="K512" s="235"/>
      <c r="L512" s="240"/>
      <c r="M512" s="241"/>
      <c r="N512" s="242"/>
      <c r="O512" s="242"/>
      <c r="P512" s="242"/>
      <c r="Q512" s="242"/>
      <c r="R512" s="242"/>
      <c r="S512" s="242"/>
      <c r="T512" s="24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4" t="s">
        <v>244</v>
      </c>
      <c r="AU512" s="244" t="s">
        <v>86</v>
      </c>
      <c r="AV512" s="13" t="s">
        <v>80</v>
      </c>
      <c r="AW512" s="13" t="s">
        <v>33</v>
      </c>
      <c r="AX512" s="13" t="s">
        <v>73</v>
      </c>
      <c r="AY512" s="244" t="s">
        <v>233</v>
      </c>
    </row>
    <row r="513" s="14" customFormat="1">
      <c r="A513" s="14"/>
      <c r="B513" s="245"/>
      <c r="C513" s="246"/>
      <c r="D513" s="236" t="s">
        <v>244</v>
      </c>
      <c r="E513" s="247" t="s">
        <v>21</v>
      </c>
      <c r="F513" s="248" t="s">
        <v>1016</v>
      </c>
      <c r="G513" s="246"/>
      <c r="H513" s="249">
        <v>8.8249999999999993</v>
      </c>
      <c r="I513" s="250"/>
      <c r="J513" s="246"/>
      <c r="K513" s="246"/>
      <c r="L513" s="251"/>
      <c r="M513" s="252"/>
      <c r="N513" s="253"/>
      <c r="O513" s="253"/>
      <c r="P513" s="253"/>
      <c r="Q513" s="253"/>
      <c r="R513" s="253"/>
      <c r="S513" s="253"/>
      <c r="T513" s="25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5" t="s">
        <v>244</v>
      </c>
      <c r="AU513" s="255" t="s">
        <v>86</v>
      </c>
      <c r="AV513" s="14" t="s">
        <v>86</v>
      </c>
      <c r="AW513" s="14" t="s">
        <v>33</v>
      </c>
      <c r="AX513" s="14" t="s">
        <v>73</v>
      </c>
      <c r="AY513" s="255" t="s">
        <v>233</v>
      </c>
    </row>
    <row r="514" s="13" customFormat="1">
      <c r="A514" s="13"/>
      <c r="B514" s="234"/>
      <c r="C514" s="235"/>
      <c r="D514" s="236" t="s">
        <v>244</v>
      </c>
      <c r="E514" s="237" t="s">
        <v>21</v>
      </c>
      <c r="F514" s="238" t="s">
        <v>925</v>
      </c>
      <c r="G514" s="235"/>
      <c r="H514" s="237" t="s">
        <v>21</v>
      </c>
      <c r="I514" s="239"/>
      <c r="J514" s="235"/>
      <c r="K514" s="235"/>
      <c r="L514" s="240"/>
      <c r="M514" s="241"/>
      <c r="N514" s="242"/>
      <c r="O514" s="242"/>
      <c r="P514" s="242"/>
      <c r="Q514" s="242"/>
      <c r="R514" s="242"/>
      <c r="S514" s="242"/>
      <c r="T514" s="24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4" t="s">
        <v>244</v>
      </c>
      <c r="AU514" s="244" t="s">
        <v>86</v>
      </c>
      <c r="AV514" s="13" t="s">
        <v>80</v>
      </c>
      <c r="AW514" s="13" t="s">
        <v>33</v>
      </c>
      <c r="AX514" s="13" t="s">
        <v>73</v>
      </c>
      <c r="AY514" s="244" t="s">
        <v>233</v>
      </c>
    </row>
    <row r="515" s="14" customFormat="1">
      <c r="A515" s="14"/>
      <c r="B515" s="245"/>
      <c r="C515" s="246"/>
      <c r="D515" s="236" t="s">
        <v>244</v>
      </c>
      <c r="E515" s="247" t="s">
        <v>21</v>
      </c>
      <c r="F515" s="248" t="s">
        <v>1017</v>
      </c>
      <c r="G515" s="246"/>
      <c r="H515" s="249">
        <v>10.335000000000001</v>
      </c>
      <c r="I515" s="250"/>
      <c r="J515" s="246"/>
      <c r="K515" s="246"/>
      <c r="L515" s="251"/>
      <c r="M515" s="252"/>
      <c r="N515" s="253"/>
      <c r="O515" s="253"/>
      <c r="P515" s="253"/>
      <c r="Q515" s="253"/>
      <c r="R515" s="253"/>
      <c r="S515" s="253"/>
      <c r="T515" s="25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5" t="s">
        <v>244</v>
      </c>
      <c r="AU515" s="255" t="s">
        <v>86</v>
      </c>
      <c r="AV515" s="14" t="s">
        <v>86</v>
      </c>
      <c r="AW515" s="14" t="s">
        <v>33</v>
      </c>
      <c r="AX515" s="14" t="s">
        <v>73</v>
      </c>
      <c r="AY515" s="255" t="s">
        <v>233</v>
      </c>
    </row>
    <row r="516" s="13" customFormat="1">
      <c r="A516" s="13"/>
      <c r="B516" s="234"/>
      <c r="C516" s="235"/>
      <c r="D516" s="236" t="s">
        <v>244</v>
      </c>
      <c r="E516" s="237" t="s">
        <v>21</v>
      </c>
      <c r="F516" s="238" t="s">
        <v>823</v>
      </c>
      <c r="G516" s="235"/>
      <c r="H516" s="237" t="s">
        <v>21</v>
      </c>
      <c r="I516" s="239"/>
      <c r="J516" s="235"/>
      <c r="K516" s="235"/>
      <c r="L516" s="240"/>
      <c r="M516" s="241"/>
      <c r="N516" s="242"/>
      <c r="O516" s="242"/>
      <c r="P516" s="242"/>
      <c r="Q516" s="242"/>
      <c r="R516" s="242"/>
      <c r="S516" s="242"/>
      <c r="T516" s="24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4" t="s">
        <v>244</v>
      </c>
      <c r="AU516" s="244" t="s">
        <v>86</v>
      </c>
      <c r="AV516" s="13" t="s">
        <v>80</v>
      </c>
      <c r="AW516" s="13" t="s">
        <v>33</v>
      </c>
      <c r="AX516" s="13" t="s">
        <v>73</v>
      </c>
      <c r="AY516" s="244" t="s">
        <v>233</v>
      </c>
    </row>
    <row r="517" s="14" customFormat="1">
      <c r="A517" s="14"/>
      <c r="B517" s="245"/>
      <c r="C517" s="246"/>
      <c r="D517" s="236" t="s">
        <v>244</v>
      </c>
      <c r="E517" s="247" t="s">
        <v>21</v>
      </c>
      <c r="F517" s="248" t="s">
        <v>1018</v>
      </c>
      <c r="G517" s="246"/>
      <c r="H517" s="249">
        <v>3.9750000000000001</v>
      </c>
      <c r="I517" s="250"/>
      <c r="J517" s="246"/>
      <c r="K517" s="246"/>
      <c r="L517" s="251"/>
      <c r="M517" s="252"/>
      <c r="N517" s="253"/>
      <c r="O517" s="253"/>
      <c r="P517" s="253"/>
      <c r="Q517" s="253"/>
      <c r="R517" s="253"/>
      <c r="S517" s="253"/>
      <c r="T517" s="25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5" t="s">
        <v>244</v>
      </c>
      <c r="AU517" s="255" t="s">
        <v>86</v>
      </c>
      <c r="AV517" s="14" t="s">
        <v>86</v>
      </c>
      <c r="AW517" s="14" t="s">
        <v>33</v>
      </c>
      <c r="AX517" s="14" t="s">
        <v>73</v>
      </c>
      <c r="AY517" s="255" t="s">
        <v>233</v>
      </c>
    </row>
    <row r="518" s="13" customFormat="1">
      <c r="A518" s="13"/>
      <c r="B518" s="234"/>
      <c r="C518" s="235"/>
      <c r="D518" s="236" t="s">
        <v>244</v>
      </c>
      <c r="E518" s="237" t="s">
        <v>21</v>
      </c>
      <c r="F518" s="238" t="s">
        <v>825</v>
      </c>
      <c r="G518" s="235"/>
      <c r="H518" s="237" t="s">
        <v>21</v>
      </c>
      <c r="I518" s="239"/>
      <c r="J518" s="235"/>
      <c r="K518" s="235"/>
      <c r="L518" s="240"/>
      <c r="M518" s="241"/>
      <c r="N518" s="242"/>
      <c r="O518" s="242"/>
      <c r="P518" s="242"/>
      <c r="Q518" s="242"/>
      <c r="R518" s="242"/>
      <c r="S518" s="242"/>
      <c r="T518" s="24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4" t="s">
        <v>244</v>
      </c>
      <c r="AU518" s="244" t="s">
        <v>86</v>
      </c>
      <c r="AV518" s="13" t="s">
        <v>80</v>
      </c>
      <c r="AW518" s="13" t="s">
        <v>33</v>
      </c>
      <c r="AX518" s="13" t="s">
        <v>73</v>
      </c>
      <c r="AY518" s="244" t="s">
        <v>233</v>
      </c>
    </row>
    <row r="519" s="14" customFormat="1">
      <c r="A519" s="14"/>
      <c r="B519" s="245"/>
      <c r="C519" s="246"/>
      <c r="D519" s="236" t="s">
        <v>244</v>
      </c>
      <c r="E519" s="247" t="s">
        <v>21</v>
      </c>
      <c r="F519" s="248" t="s">
        <v>1019</v>
      </c>
      <c r="G519" s="246"/>
      <c r="H519" s="249">
        <v>2.8220000000000001</v>
      </c>
      <c r="I519" s="250"/>
      <c r="J519" s="246"/>
      <c r="K519" s="246"/>
      <c r="L519" s="251"/>
      <c r="M519" s="252"/>
      <c r="N519" s="253"/>
      <c r="O519" s="253"/>
      <c r="P519" s="253"/>
      <c r="Q519" s="253"/>
      <c r="R519" s="253"/>
      <c r="S519" s="253"/>
      <c r="T519" s="25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5" t="s">
        <v>244</v>
      </c>
      <c r="AU519" s="255" t="s">
        <v>86</v>
      </c>
      <c r="AV519" s="14" t="s">
        <v>86</v>
      </c>
      <c r="AW519" s="14" t="s">
        <v>33</v>
      </c>
      <c r="AX519" s="14" t="s">
        <v>73</v>
      </c>
      <c r="AY519" s="255" t="s">
        <v>233</v>
      </c>
    </row>
    <row r="520" s="13" customFormat="1">
      <c r="A520" s="13"/>
      <c r="B520" s="234"/>
      <c r="C520" s="235"/>
      <c r="D520" s="236" t="s">
        <v>244</v>
      </c>
      <c r="E520" s="237" t="s">
        <v>21</v>
      </c>
      <c r="F520" s="238" t="s">
        <v>826</v>
      </c>
      <c r="G520" s="235"/>
      <c r="H520" s="237" t="s">
        <v>21</v>
      </c>
      <c r="I520" s="239"/>
      <c r="J520" s="235"/>
      <c r="K520" s="235"/>
      <c r="L520" s="240"/>
      <c r="M520" s="241"/>
      <c r="N520" s="242"/>
      <c r="O520" s="242"/>
      <c r="P520" s="242"/>
      <c r="Q520" s="242"/>
      <c r="R520" s="242"/>
      <c r="S520" s="242"/>
      <c r="T520" s="24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4" t="s">
        <v>244</v>
      </c>
      <c r="AU520" s="244" t="s">
        <v>86</v>
      </c>
      <c r="AV520" s="13" t="s">
        <v>80</v>
      </c>
      <c r="AW520" s="13" t="s">
        <v>33</v>
      </c>
      <c r="AX520" s="13" t="s">
        <v>73</v>
      </c>
      <c r="AY520" s="244" t="s">
        <v>233</v>
      </c>
    </row>
    <row r="521" s="14" customFormat="1">
      <c r="A521" s="14"/>
      <c r="B521" s="245"/>
      <c r="C521" s="246"/>
      <c r="D521" s="236" t="s">
        <v>244</v>
      </c>
      <c r="E521" s="247" t="s">
        <v>21</v>
      </c>
      <c r="F521" s="248" t="s">
        <v>1020</v>
      </c>
      <c r="G521" s="246"/>
      <c r="H521" s="249">
        <v>4.1470000000000002</v>
      </c>
      <c r="I521" s="250"/>
      <c r="J521" s="246"/>
      <c r="K521" s="246"/>
      <c r="L521" s="251"/>
      <c r="M521" s="252"/>
      <c r="N521" s="253"/>
      <c r="O521" s="253"/>
      <c r="P521" s="253"/>
      <c r="Q521" s="253"/>
      <c r="R521" s="253"/>
      <c r="S521" s="253"/>
      <c r="T521" s="25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5" t="s">
        <v>244</v>
      </c>
      <c r="AU521" s="255" t="s">
        <v>86</v>
      </c>
      <c r="AV521" s="14" t="s">
        <v>86</v>
      </c>
      <c r="AW521" s="14" t="s">
        <v>33</v>
      </c>
      <c r="AX521" s="14" t="s">
        <v>73</v>
      </c>
      <c r="AY521" s="255" t="s">
        <v>233</v>
      </c>
    </row>
    <row r="522" s="13" customFormat="1">
      <c r="A522" s="13"/>
      <c r="B522" s="234"/>
      <c r="C522" s="235"/>
      <c r="D522" s="236" t="s">
        <v>244</v>
      </c>
      <c r="E522" s="237" t="s">
        <v>21</v>
      </c>
      <c r="F522" s="238" t="s">
        <v>937</v>
      </c>
      <c r="G522" s="235"/>
      <c r="H522" s="237" t="s">
        <v>21</v>
      </c>
      <c r="I522" s="239"/>
      <c r="J522" s="235"/>
      <c r="K522" s="235"/>
      <c r="L522" s="240"/>
      <c r="M522" s="241"/>
      <c r="N522" s="242"/>
      <c r="O522" s="242"/>
      <c r="P522" s="242"/>
      <c r="Q522" s="242"/>
      <c r="R522" s="242"/>
      <c r="S522" s="242"/>
      <c r="T522" s="24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4" t="s">
        <v>244</v>
      </c>
      <c r="AU522" s="244" t="s">
        <v>86</v>
      </c>
      <c r="AV522" s="13" t="s">
        <v>80</v>
      </c>
      <c r="AW522" s="13" t="s">
        <v>33</v>
      </c>
      <c r="AX522" s="13" t="s">
        <v>73</v>
      </c>
      <c r="AY522" s="244" t="s">
        <v>233</v>
      </c>
    </row>
    <row r="523" s="14" customFormat="1">
      <c r="A523" s="14"/>
      <c r="B523" s="245"/>
      <c r="C523" s="246"/>
      <c r="D523" s="236" t="s">
        <v>244</v>
      </c>
      <c r="E523" s="247" t="s">
        <v>21</v>
      </c>
      <c r="F523" s="248" t="s">
        <v>1021</v>
      </c>
      <c r="G523" s="246"/>
      <c r="H523" s="249">
        <v>16.43</v>
      </c>
      <c r="I523" s="250"/>
      <c r="J523" s="246"/>
      <c r="K523" s="246"/>
      <c r="L523" s="251"/>
      <c r="M523" s="252"/>
      <c r="N523" s="253"/>
      <c r="O523" s="253"/>
      <c r="P523" s="253"/>
      <c r="Q523" s="253"/>
      <c r="R523" s="253"/>
      <c r="S523" s="253"/>
      <c r="T523" s="25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5" t="s">
        <v>244</v>
      </c>
      <c r="AU523" s="255" t="s">
        <v>86</v>
      </c>
      <c r="AV523" s="14" t="s">
        <v>86</v>
      </c>
      <c r="AW523" s="14" t="s">
        <v>33</v>
      </c>
      <c r="AX523" s="14" t="s">
        <v>73</v>
      </c>
      <c r="AY523" s="255" t="s">
        <v>233</v>
      </c>
    </row>
    <row r="524" s="13" customFormat="1">
      <c r="A524" s="13"/>
      <c r="B524" s="234"/>
      <c r="C524" s="235"/>
      <c r="D524" s="236" t="s">
        <v>244</v>
      </c>
      <c r="E524" s="237" t="s">
        <v>21</v>
      </c>
      <c r="F524" s="238" t="s">
        <v>943</v>
      </c>
      <c r="G524" s="235"/>
      <c r="H524" s="237" t="s">
        <v>21</v>
      </c>
      <c r="I524" s="239"/>
      <c r="J524" s="235"/>
      <c r="K524" s="235"/>
      <c r="L524" s="240"/>
      <c r="M524" s="241"/>
      <c r="N524" s="242"/>
      <c r="O524" s="242"/>
      <c r="P524" s="242"/>
      <c r="Q524" s="242"/>
      <c r="R524" s="242"/>
      <c r="S524" s="242"/>
      <c r="T524" s="24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4" t="s">
        <v>244</v>
      </c>
      <c r="AU524" s="244" t="s">
        <v>86</v>
      </c>
      <c r="AV524" s="13" t="s">
        <v>80</v>
      </c>
      <c r="AW524" s="13" t="s">
        <v>33</v>
      </c>
      <c r="AX524" s="13" t="s">
        <v>73</v>
      </c>
      <c r="AY524" s="244" t="s">
        <v>233</v>
      </c>
    </row>
    <row r="525" s="14" customFormat="1">
      <c r="A525" s="14"/>
      <c r="B525" s="245"/>
      <c r="C525" s="246"/>
      <c r="D525" s="236" t="s">
        <v>244</v>
      </c>
      <c r="E525" s="247" t="s">
        <v>21</v>
      </c>
      <c r="F525" s="248" t="s">
        <v>1018</v>
      </c>
      <c r="G525" s="246"/>
      <c r="H525" s="249">
        <v>3.9750000000000001</v>
      </c>
      <c r="I525" s="250"/>
      <c r="J525" s="246"/>
      <c r="K525" s="246"/>
      <c r="L525" s="251"/>
      <c r="M525" s="252"/>
      <c r="N525" s="253"/>
      <c r="O525" s="253"/>
      <c r="P525" s="253"/>
      <c r="Q525" s="253"/>
      <c r="R525" s="253"/>
      <c r="S525" s="253"/>
      <c r="T525" s="25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5" t="s">
        <v>244</v>
      </c>
      <c r="AU525" s="255" t="s">
        <v>86</v>
      </c>
      <c r="AV525" s="14" t="s">
        <v>86</v>
      </c>
      <c r="AW525" s="14" t="s">
        <v>33</v>
      </c>
      <c r="AX525" s="14" t="s">
        <v>73</v>
      </c>
      <c r="AY525" s="255" t="s">
        <v>233</v>
      </c>
    </row>
    <row r="526" s="13" customFormat="1">
      <c r="A526" s="13"/>
      <c r="B526" s="234"/>
      <c r="C526" s="235"/>
      <c r="D526" s="236" t="s">
        <v>244</v>
      </c>
      <c r="E526" s="237" t="s">
        <v>21</v>
      </c>
      <c r="F526" s="238" t="s">
        <v>946</v>
      </c>
      <c r="G526" s="235"/>
      <c r="H526" s="237" t="s">
        <v>21</v>
      </c>
      <c r="I526" s="239"/>
      <c r="J526" s="235"/>
      <c r="K526" s="235"/>
      <c r="L526" s="240"/>
      <c r="M526" s="241"/>
      <c r="N526" s="242"/>
      <c r="O526" s="242"/>
      <c r="P526" s="242"/>
      <c r="Q526" s="242"/>
      <c r="R526" s="242"/>
      <c r="S526" s="242"/>
      <c r="T526" s="24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4" t="s">
        <v>244</v>
      </c>
      <c r="AU526" s="244" t="s">
        <v>86</v>
      </c>
      <c r="AV526" s="13" t="s">
        <v>80</v>
      </c>
      <c r="AW526" s="13" t="s">
        <v>33</v>
      </c>
      <c r="AX526" s="13" t="s">
        <v>73</v>
      </c>
      <c r="AY526" s="244" t="s">
        <v>233</v>
      </c>
    </row>
    <row r="527" s="14" customFormat="1">
      <c r="A527" s="14"/>
      <c r="B527" s="245"/>
      <c r="C527" s="246"/>
      <c r="D527" s="236" t="s">
        <v>244</v>
      </c>
      <c r="E527" s="247" t="s">
        <v>21</v>
      </c>
      <c r="F527" s="248" t="s">
        <v>1022</v>
      </c>
      <c r="G527" s="246"/>
      <c r="H527" s="249">
        <v>34.185000000000002</v>
      </c>
      <c r="I527" s="250"/>
      <c r="J527" s="246"/>
      <c r="K527" s="246"/>
      <c r="L527" s="251"/>
      <c r="M527" s="252"/>
      <c r="N527" s="253"/>
      <c r="O527" s="253"/>
      <c r="P527" s="253"/>
      <c r="Q527" s="253"/>
      <c r="R527" s="253"/>
      <c r="S527" s="253"/>
      <c r="T527" s="25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5" t="s">
        <v>244</v>
      </c>
      <c r="AU527" s="255" t="s">
        <v>86</v>
      </c>
      <c r="AV527" s="14" t="s">
        <v>86</v>
      </c>
      <c r="AW527" s="14" t="s">
        <v>33</v>
      </c>
      <c r="AX527" s="14" t="s">
        <v>73</v>
      </c>
      <c r="AY527" s="255" t="s">
        <v>233</v>
      </c>
    </row>
    <row r="528" s="13" customFormat="1">
      <c r="A528" s="13"/>
      <c r="B528" s="234"/>
      <c r="C528" s="235"/>
      <c r="D528" s="236" t="s">
        <v>244</v>
      </c>
      <c r="E528" s="237" t="s">
        <v>21</v>
      </c>
      <c r="F528" s="238" t="s">
        <v>827</v>
      </c>
      <c r="G528" s="235"/>
      <c r="H528" s="237" t="s">
        <v>21</v>
      </c>
      <c r="I528" s="239"/>
      <c r="J528" s="235"/>
      <c r="K528" s="235"/>
      <c r="L528" s="240"/>
      <c r="M528" s="241"/>
      <c r="N528" s="242"/>
      <c r="O528" s="242"/>
      <c r="P528" s="242"/>
      <c r="Q528" s="242"/>
      <c r="R528" s="242"/>
      <c r="S528" s="242"/>
      <c r="T528" s="24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4" t="s">
        <v>244</v>
      </c>
      <c r="AU528" s="244" t="s">
        <v>86</v>
      </c>
      <c r="AV528" s="13" t="s">
        <v>80</v>
      </c>
      <c r="AW528" s="13" t="s">
        <v>33</v>
      </c>
      <c r="AX528" s="13" t="s">
        <v>73</v>
      </c>
      <c r="AY528" s="244" t="s">
        <v>233</v>
      </c>
    </row>
    <row r="529" s="14" customFormat="1">
      <c r="A529" s="14"/>
      <c r="B529" s="245"/>
      <c r="C529" s="246"/>
      <c r="D529" s="236" t="s">
        <v>244</v>
      </c>
      <c r="E529" s="247" t="s">
        <v>21</v>
      </c>
      <c r="F529" s="248" t="s">
        <v>1023</v>
      </c>
      <c r="G529" s="246"/>
      <c r="H529" s="249">
        <v>136.74000000000001</v>
      </c>
      <c r="I529" s="250"/>
      <c r="J529" s="246"/>
      <c r="K529" s="246"/>
      <c r="L529" s="251"/>
      <c r="M529" s="252"/>
      <c r="N529" s="253"/>
      <c r="O529" s="253"/>
      <c r="P529" s="253"/>
      <c r="Q529" s="253"/>
      <c r="R529" s="253"/>
      <c r="S529" s="253"/>
      <c r="T529" s="25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55" t="s">
        <v>244</v>
      </c>
      <c r="AU529" s="255" t="s">
        <v>86</v>
      </c>
      <c r="AV529" s="14" t="s">
        <v>86</v>
      </c>
      <c r="AW529" s="14" t="s">
        <v>33</v>
      </c>
      <c r="AX529" s="14" t="s">
        <v>73</v>
      </c>
      <c r="AY529" s="255" t="s">
        <v>233</v>
      </c>
    </row>
    <row r="530" s="13" customFormat="1">
      <c r="A530" s="13"/>
      <c r="B530" s="234"/>
      <c r="C530" s="235"/>
      <c r="D530" s="236" t="s">
        <v>244</v>
      </c>
      <c r="E530" s="237" t="s">
        <v>21</v>
      </c>
      <c r="F530" s="238" t="s">
        <v>829</v>
      </c>
      <c r="G530" s="235"/>
      <c r="H530" s="237" t="s">
        <v>21</v>
      </c>
      <c r="I530" s="239"/>
      <c r="J530" s="235"/>
      <c r="K530" s="235"/>
      <c r="L530" s="240"/>
      <c r="M530" s="241"/>
      <c r="N530" s="242"/>
      <c r="O530" s="242"/>
      <c r="P530" s="242"/>
      <c r="Q530" s="242"/>
      <c r="R530" s="242"/>
      <c r="S530" s="242"/>
      <c r="T530" s="24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4" t="s">
        <v>244</v>
      </c>
      <c r="AU530" s="244" t="s">
        <v>86</v>
      </c>
      <c r="AV530" s="13" t="s">
        <v>80</v>
      </c>
      <c r="AW530" s="13" t="s">
        <v>33</v>
      </c>
      <c r="AX530" s="13" t="s">
        <v>73</v>
      </c>
      <c r="AY530" s="244" t="s">
        <v>233</v>
      </c>
    </row>
    <row r="531" s="14" customFormat="1">
      <c r="A531" s="14"/>
      <c r="B531" s="245"/>
      <c r="C531" s="246"/>
      <c r="D531" s="236" t="s">
        <v>244</v>
      </c>
      <c r="E531" s="247" t="s">
        <v>21</v>
      </c>
      <c r="F531" s="248" t="s">
        <v>1024</v>
      </c>
      <c r="G531" s="246"/>
      <c r="H531" s="249">
        <v>307.66500000000002</v>
      </c>
      <c r="I531" s="250"/>
      <c r="J531" s="246"/>
      <c r="K531" s="246"/>
      <c r="L531" s="251"/>
      <c r="M531" s="252"/>
      <c r="N531" s="253"/>
      <c r="O531" s="253"/>
      <c r="P531" s="253"/>
      <c r="Q531" s="253"/>
      <c r="R531" s="253"/>
      <c r="S531" s="253"/>
      <c r="T531" s="25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5" t="s">
        <v>244</v>
      </c>
      <c r="AU531" s="255" t="s">
        <v>86</v>
      </c>
      <c r="AV531" s="14" t="s">
        <v>86</v>
      </c>
      <c r="AW531" s="14" t="s">
        <v>33</v>
      </c>
      <c r="AX531" s="14" t="s">
        <v>73</v>
      </c>
      <c r="AY531" s="255" t="s">
        <v>233</v>
      </c>
    </row>
    <row r="532" s="16" customFormat="1">
      <c r="A532" s="16"/>
      <c r="B532" s="287"/>
      <c r="C532" s="288"/>
      <c r="D532" s="236" t="s">
        <v>244</v>
      </c>
      <c r="E532" s="289" t="s">
        <v>21</v>
      </c>
      <c r="F532" s="290" t="s">
        <v>725</v>
      </c>
      <c r="G532" s="288"/>
      <c r="H532" s="291">
        <v>529.09900000000005</v>
      </c>
      <c r="I532" s="292"/>
      <c r="J532" s="288"/>
      <c r="K532" s="288"/>
      <c r="L532" s="293"/>
      <c r="M532" s="294"/>
      <c r="N532" s="295"/>
      <c r="O532" s="295"/>
      <c r="P532" s="295"/>
      <c r="Q532" s="295"/>
      <c r="R532" s="295"/>
      <c r="S532" s="295"/>
      <c r="T532" s="29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T532" s="297" t="s">
        <v>244</v>
      </c>
      <c r="AU532" s="297" t="s">
        <v>86</v>
      </c>
      <c r="AV532" s="16" t="s">
        <v>117</v>
      </c>
      <c r="AW532" s="16" t="s">
        <v>33</v>
      </c>
      <c r="AX532" s="16" t="s">
        <v>73</v>
      </c>
      <c r="AY532" s="297" t="s">
        <v>233</v>
      </c>
    </row>
    <row r="533" s="13" customFormat="1">
      <c r="A533" s="13"/>
      <c r="B533" s="234"/>
      <c r="C533" s="235"/>
      <c r="D533" s="236" t="s">
        <v>244</v>
      </c>
      <c r="E533" s="237" t="s">
        <v>21</v>
      </c>
      <c r="F533" s="238" t="s">
        <v>726</v>
      </c>
      <c r="G533" s="235"/>
      <c r="H533" s="237" t="s">
        <v>21</v>
      </c>
      <c r="I533" s="239"/>
      <c r="J533" s="235"/>
      <c r="K533" s="235"/>
      <c r="L533" s="240"/>
      <c r="M533" s="241"/>
      <c r="N533" s="242"/>
      <c r="O533" s="242"/>
      <c r="P533" s="242"/>
      <c r="Q533" s="242"/>
      <c r="R533" s="242"/>
      <c r="S533" s="242"/>
      <c r="T533" s="24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4" t="s">
        <v>244</v>
      </c>
      <c r="AU533" s="244" t="s">
        <v>86</v>
      </c>
      <c r="AV533" s="13" t="s">
        <v>80</v>
      </c>
      <c r="AW533" s="13" t="s">
        <v>33</v>
      </c>
      <c r="AX533" s="13" t="s">
        <v>73</v>
      </c>
      <c r="AY533" s="244" t="s">
        <v>233</v>
      </c>
    </row>
    <row r="534" s="13" customFormat="1">
      <c r="A534" s="13"/>
      <c r="B534" s="234"/>
      <c r="C534" s="235"/>
      <c r="D534" s="236" t="s">
        <v>244</v>
      </c>
      <c r="E534" s="237" t="s">
        <v>21</v>
      </c>
      <c r="F534" s="238" t="s">
        <v>827</v>
      </c>
      <c r="G534" s="235"/>
      <c r="H534" s="237" t="s">
        <v>21</v>
      </c>
      <c r="I534" s="239"/>
      <c r="J534" s="235"/>
      <c r="K534" s="235"/>
      <c r="L534" s="240"/>
      <c r="M534" s="241"/>
      <c r="N534" s="242"/>
      <c r="O534" s="242"/>
      <c r="P534" s="242"/>
      <c r="Q534" s="242"/>
      <c r="R534" s="242"/>
      <c r="S534" s="242"/>
      <c r="T534" s="24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4" t="s">
        <v>244</v>
      </c>
      <c r="AU534" s="244" t="s">
        <v>86</v>
      </c>
      <c r="AV534" s="13" t="s">
        <v>80</v>
      </c>
      <c r="AW534" s="13" t="s">
        <v>33</v>
      </c>
      <c r="AX534" s="13" t="s">
        <v>73</v>
      </c>
      <c r="AY534" s="244" t="s">
        <v>233</v>
      </c>
    </row>
    <row r="535" s="14" customFormat="1">
      <c r="A535" s="14"/>
      <c r="B535" s="245"/>
      <c r="C535" s="246"/>
      <c r="D535" s="236" t="s">
        <v>244</v>
      </c>
      <c r="E535" s="247" t="s">
        <v>21</v>
      </c>
      <c r="F535" s="248" t="s">
        <v>1025</v>
      </c>
      <c r="G535" s="246"/>
      <c r="H535" s="249">
        <v>546.96000000000004</v>
      </c>
      <c r="I535" s="250"/>
      <c r="J535" s="246"/>
      <c r="K535" s="246"/>
      <c r="L535" s="251"/>
      <c r="M535" s="252"/>
      <c r="N535" s="253"/>
      <c r="O535" s="253"/>
      <c r="P535" s="253"/>
      <c r="Q535" s="253"/>
      <c r="R535" s="253"/>
      <c r="S535" s="253"/>
      <c r="T535" s="25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5" t="s">
        <v>244</v>
      </c>
      <c r="AU535" s="255" t="s">
        <v>86</v>
      </c>
      <c r="AV535" s="14" t="s">
        <v>86</v>
      </c>
      <c r="AW535" s="14" t="s">
        <v>33</v>
      </c>
      <c r="AX535" s="14" t="s">
        <v>73</v>
      </c>
      <c r="AY535" s="255" t="s">
        <v>233</v>
      </c>
    </row>
    <row r="536" s="13" customFormat="1">
      <c r="A536" s="13"/>
      <c r="B536" s="234"/>
      <c r="C536" s="235"/>
      <c r="D536" s="236" t="s">
        <v>244</v>
      </c>
      <c r="E536" s="237" t="s">
        <v>21</v>
      </c>
      <c r="F536" s="238" t="s">
        <v>829</v>
      </c>
      <c r="G536" s="235"/>
      <c r="H536" s="237" t="s">
        <v>21</v>
      </c>
      <c r="I536" s="239"/>
      <c r="J536" s="235"/>
      <c r="K536" s="235"/>
      <c r="L536" s="240"/>
      <c r="M536" s="241"/>
      <c r="N536" s="242"/>
      <c r="O536" s="242"/>
      <c r="P536" s="242"/>
      <c r="Q536" s="242"/>
      <c r="R536" s="242"/>
      <c r="S536" s="242"/>
      <c r="T536" s="24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4" t="s">
        <v>244</v>
      </c>
      <c r="AU536" s="244" t="s">
        <v>86</v>
      </c>
      <c r="AV536" s="13" t="s">
        <v>80</v>
      </c>
      <c r="AW536" s="13" t="s">
        <v>33</v>
      </c>
      <c r="AX536" s="13" t="s">
        <v>73</v>
      </c>
      <c r="AY536" s="244" t="s">
        <v>233</v>
      </c>
    </row>
    <row r="537" s="14" customFormat="1">
      <c r="A537" s="14"/>
      <c r="B537" s="245"/>
      <c r="C537" s="246"/>
      <c r="D537" s="236" t="s">
        <v>244</v>
      </c>
      <c r="E537" s="247" t="s">
        <v>21</v>
      </c>
      <c r="F537" s="248" t="s">
        <v>1026</v>
      </c>
      <c r="G537" s="246"/>
      <c r="H537" s="249">
        <v>102.55500000000001</v>
      </c>
      <c r="I537" s="250"/>
      <c r="J537" s="246"/>
      <c r="K537" s="246"/>
      <c r="L537" s="251"/>
      <c r="M537" s="252"/>
      <c r="N537" s="253"/>
      <c r="O537" s="253"/>
      <c r="P537" s="253"/>
      <c r="Q537" s="253"/>
      <c r="R537" s="253"/>
      <c r="S537" s="253"/>
      <c r="T537" s="25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5" t="s">
        <v>244</v>
      </c>
      <c r="AU537" s="255" t="s">
        <v>86</v>
      </c>
      <c r="AV537" s="14" t="s">
        <v>86</v>
      </c>
      <c r="AW537" s="14" t="s">
        <v>33</v>
      </c>
      <c r="AX537" s="14" t="s">
        <v>73</v>
      </c>
      <c r="AY537" s="255" t="s">
        <v>233</v>
      </c>
    </row>
    <row r="538" s="13" customFormat="1">
      <c r="A538" s="13"/>
      <c r="B538" s="234"/>
      <c r="C538" s="235"/>
      <c r="D538" s="236" t="s">
        <v>244</v>
      </c>
      <c r="E538" s="237" t="s">
        <v>21</v>
      </c>
      <c r="F538" s="238" t="s">
        <v>833</v>
      </c>
      <c r="G538" s="235"/>
      <c r="H538" s="237" t="s">
        <v>21</v>
      </c>
      <c r="I538" s="239"/>
      <c r="J538" s="235"/>
      <c r="K538" s="235"/>
      <c r="L538" s="240"/>
      <c r="M538" s="241"/>
      <c r="N538" s="242"/>
      <c r="O538" s="242"/>
      <c r="P538" s="242"/>
      <c r="Q538" s="242"/>
      <c r="R538" s="242"/>
      <c r="S538" s="242"/>
      <c r="T538" s="24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4" t="s">
        <v>244</v>
      </c>
      <c r="AU538" s="244" t="s">
        <v>86</v>
      </c>
      <c r="AV538" s="13" t="s">
        <v>80</v>
      </c>
      <c r="AW538" s="13" t="s">
        <v>33</v>
      </c>
      <c r="AX538" s="13" t="s">
        <v>73</v>
      </c>
      <c r="AY538" s="244" t="s">
        <v>233</v>
      </c>
    </row>
    <row r="539" s="14" customFormat="1">
      <c r="A539" s="14"/>
      <c r="B539" s="245"/>
      <c r="C539" s="246"/>
      <c r="D539" s="236" t="s">
        <v>244</v>
      </c>
      <c r="E539" s="247" t="s">
        <v>21</v>
      </c>
      <c r="F539" s="248" t="s">
        <v>1027</v>
      </c>
      <c r="G539" s="246"/>
      <c r="H539" s="249">
        <v>86.019000000000005</v>
      </c>
      <c r="I539" s="250"/>
      <c r="J539" s="246"/>
      <c r="K539" s="246"/>
      <c r="L539" s="251"/>
      <c r="M539" s="252"/>
      <c r="N539" s="253"/>
      <c r="O539" s="253"/>
      <c r="P539" s="253"/>
      <c r="Q539" s="253"/>
      <c r="R539" s="253"/>
      <c r="S539" s="253"/>
      <c r="T539" s="25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5" t="s">
        <v>244</v>
      </c>
      <c r="AU539" s="255" t="s">
        <v>86</v>
      </c>
      <c r="AV539" s="14" t="s">
        <v>86</v>
      </c>
      <c r="AW539" s="14" t="s">
        <v>33</v>
      </c>
      <c r="AX539" s="14" t="s">
        <v>73</v>
      </c>
      <c r="AY539" s="255" t="s">
        <v>233</v>
      </c>
    </row>
    <row r="540" s="16" customFormat="1">
      <c r="A540" s="16"/>
      <c r="B540" s="287"/>
      <c r="C540" s="288"/>
      <c r="D540" s="236" t="s">
        <v>244</v>
      </c>
      <c r="E540" s="289" t="s">
        <v>21</v>
      </c>
      <c r="F540" s="290" t="s">
        <v>725</v>
      </c>
      <c r="G540" s="288"/>
      <c r="H540" s="291">
        <v>735.53399999999999</v>
      </c>
      <c r="I540" s="292"/>
      <c r="J540" s="288"/>
      <c r="K540" s="288"/>
      <c r="L540" s="293"/>
      <c r="M540" s="294"/>
      <c r="N540" s="295"/>
      <c r="O540" s="295"/>
      <c r="P540" s="295"/>
      <c r="Q540" s="295"/>
      <c r="R540" s="295"/>
      <c r="S540" s="295"/>
      <c r="T540" s="29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T540" s="297" t="s">
        <v>244</v>
      </c>
      <c r="AU540" s="297" t="s">
        <v>86</v>
      </c>
      <c r="AV540" s="16" t="s">
        <v>117</v>
      </c>
      <c r="AW540" s="16" t="s">
        <v>33</v>
      </c>
      <c r="AX540" s="16" t="s">
        <v>73</v>
      </c>
      <c r="AY540" s="297" t="s">
        <v>233</v>
      </c>
    </row>
    <row r="541" s="13" customFormat="1">
      <c r="A541" s="13"/>
      <c r="B541" s="234"/>
      <c r="C541" s="235"/>
      <c r="D541" s="236" t="s">
        <v>244</v>
      </c>
      <c r="E541" s="237" t="s">
        <v>21</v>
      </c>
      <c r="F541" s="238" t="s">
        <v>731</v>
      </c>
      <c r="G541" s="235"/>
      <c r="H541" s="237" t="s">
        <v>21</v>
      </c>
      <c r="I541" s="239"/>
      <c r="J541" s="235"/>
      <c r="K541" s="235"/>
      <c r="L541" s="240"/>
      <c r="M541" s="241"/>
      <c r="N541" s="242"/>
      <c r="O541" s="242"/>
      <c r="P541" s="242"/>
      <c r="Q541" s="242"/>
      <c r="R541" s="242"/>
      <c r="S541" s="242"/>
      <c r="T541" s="24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4" t="s">
        <v>244</v>
      </c>
      <c r="AU541" s="244" t="s">
        <v>86</v>
      </c>
      <c r="AV541" s="13" t="s">
        <v>80</v>
      </c>
      <c r="AW541" s="13" t="s">
        <v>33</v>
      </c>
      <c r="AX541" s="13" t="s">
        <v>73</v>
      </c>
      <c r="AY541" s="244" t="s">
        <v>233</v>
      </c>
    </row>
    <row r="542" s="13" customFormat="1">
      <c r="A542" s="13"/>
      <c r="B542" s="234"/>
      <c r="C542" s="235"/>
      <c r="D542" s="236" t="s">
        <v>244</v>
      </c>
      <c r="E542" s="237" t="s">
        <v>21</v>
      </c>
      <c r="F542" s="238" t="s">
        <v>827</v>
      </c>
      <c r="G542" s="235"/>
      <c r="H542" s="237" t="s">
        <v>21</v>
      </c>
      <c r="I542" s="239"/>
      <c r="J542" s="235"/>
      <c r="K542" s="235"/>
      <c r="L542" s="240"/>
      <c r="M542" s="241"/>
      <c r="N542" s="242"/>
      <c r="O542" s="242"/>
      <c r="P542" s="242"/>
      <c r="Q542" s="242"/>
      <c r="R542" s="242"/>
      <c r="S542" s="242"/>
      <c r="T542" s="24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4" t="s">
        <v>244</v>
      </c>
      <c r="AU542" s="244" t="s">
        <v>86</v>
      </c>
      <c r="AV542" s="13" t="s">
        <v>80</v>
      </c>
      <c r="AW542" s="13" t="s">
        <v>33</v>
      </c>
      <c r="AX542" s="13" t="s">
        <v>73</v>
      </c>
      <c r="AY542" s="244" t="s">
        <v>233</v>
      </c>
    </row>
    <row r="543" s="14" customFormat="1">
      <c r="A543" s="14"/>
      <c r="B543" s="245"/>
      <c r="C543" s="246"/>
      <c r="D543" s="236" t="s">
        <v>244</v>
      </c>
      <c r="E543" s="247" t="s">
        <v>21</v>
      </c>
      <c r="F543" s="248" t="s">
        <v>1028</v>
      </c>
      <c r="G543" s="246"/>
      <c r="H543" s="249">
        <v>432.14999999999998</v>
      </c>
      <c r="I543" s="250"/>
      <c r="J543" s="246"/>
      <c r="K543" s="246"/>
      <c r="L543" s="251"/>
      <c r="M543" s="252"/>
      <c r="N543" s="253"/>
      <c r="O543" s="253"/>
      <c r="P543" s="253"/>
      <c r="Q543" s="253"/>
      <c r="R543" s="253"/>
      <c r="S543" s="253"/>
      <c r="T543" s="25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5" t="s">
        <v>244</v>
      </c>
      <c r="AU543" s="255" t="s">
        <v>86</v>
      </c>
      <c r="AV543" s="14" t="s">
        <v>86</v>
      </c>
      <c r="AW543" s="14" t="s">
        <v>33</v>
      </c>
      <c r="AX543" s="14" t="s">
        <v>73</v>
      </c>
      <c r="AY543" s="255" t="s">
        <v>233</v>
      </c>
    </row>
    <row r="544" s="13" customFormat="1">
      <c r="A544" s="13"/>
      <c r="B544" s="234"/>
      <c r="C544" s="235"/>
      <c r="D544" s="236" t="s">
        <v>244</v>
      </c>
      <c r="E544" s="237" t="s">
        <v>21</v>
      </c>
      <c r="F544" s="238" t="s">
        <v>833</v>
      </c>
      <c r="G544" s="235"/>
      <c r="H544" s="237" t="s">
        <v>21</v>
      </c>
      <c r="I544" s="239"/>
      <c r="J544" s="235"/>
      <c r="K544" s="235"/>
      <c r="L544" s="240"/>
      <c r="M544" s="241"/>
      <c r="N544" s="242"/>
      <c r="O544" s="242"/>
      <c r="P544" s="242"/>
      <c r="Q544" s="242"/>
      <c r="R544" s="242"/>
      <c r="S544" s="242"/>
      <c r="T544" s="24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4" t="s">
        <v>244</v>
      </c>
      <c r="AU544" s="244" t="s">
        <v>86</v>
      </c>
      <c r="AV544" s="13" t="s">
        <v>80</v>
      </c>
      <c r="AW544" s="13" t="s">
        <v>33</v>
      </c>
      <c r="AX544" s="13" t="s">
        <v>73</v>
      </c>
      <c r="AY544" s="244" t="s">
        <v>233</v>
      </c>
    </row>
    <row r="545" s="14" customFormat="1">
      <c r="A545" s="14"/>
      <c r="B545" s="245"/>
      <c r="C545" s="246"/>
      <c r="D545" s="236" t="s">
        <v>244</v>
      </c>
      <c r="E545" s="247" t="s">
        <v>21</v>
      </c>
      <c r="F545" s="248" t="s">
        <v>1029</v>
      </c>
      <c r="G545" s="246"/>
      <c r="H545" s="249">
        <v>326.22300000000001</v>
      </c>
      <c r="I545" s="250"/>
      <c r="J545" s="246"/>
      <c r="K545" s="246"/>
      <c r="L545" s="251"/>
      <c r="M545" s="252"/>
      <c r="N545" s="253"/>
      <c r="O545" s="253"/>
      <c r="P545" s="253"/>
      <c r="Q545" s="253"/>
      <c r="R545" s="253"/>
      <c r="S545" s="253"/>
      <c r="T545" s="25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5" t="s">
        <v>244</v>
      </c>
      <c r="AU545" s="255" t="s">
        <v>86</v>
      </c>
      <c r="AV545" s="14" t="s">
        <v>86</v>
      </c>
      <c r="AW545" s="14" t="s">
        <v>33</v>
      </c>
      <c r="AX545" s="14" t="s">
        <v>73</v>
      </c>
      <c r="AY545" s="255" t="s">
        <v>233</v>
      </c>
    </row>
    <row r="546" s="16" customFormat="1">
      <c r="A546" s="16"/>
      <c r="B546" s="287"/>
      <c r="C546" s="288"/>
      <c r="D546" s="236" t="s">
        <v>244</v>
      </c>
      <c r="E546" s="289" t="s">
        <v>21</v>
      </c>
      <c r="F546" s="290" t="s">
        <v>725</v>
      </c>
      <c r="G546" s="288"/>
      <c r="H546" s="291">
        <v>758.37300000000005</v>
      </c>
      <c r="I546" s="292"/>
      <c r="J546" s="288"/>
      <c r="K546" s="288"/>
      <c r="L546" s="293"/>
      <c r="M546" s="294"/>
      <c r="N546" s="295"/>
      <c r="O546" s="295"/>
      <c r="P546" s="295"/>
      <c r="Q546" s="295"/>
      <c r="R546" s="295"/>
      <c r="S546" s="295"/>
      <c r="T546" s="29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T546" s="297" t="s">
        <v>244</v>
      </c>
      <c r="AU546" s="297" t="s">
        <v>86</v>
      </c>
      <c r="AV546" s="16" t="s">
        <v>117</v>
      </c>
      <c r="AW546" s="16" t="s">
        <v>33</v>
      </c>
      <c r="AX546" s="16" t="s">
        <v>73</v>
      </c>
      <c r="AY546" s="297" t="s">
        <v>233</v>
      </c>
    </row>
    <row r="547" s="15" customFormat="1">
      <c r="A547" s="15"/>
      <c r="B547" s="256"/>
      <c r="C547" s="257"/>
      <c r="D547" s="236" t="s">
        <v>244</v>
      </c>
      <c r="E547" s="258" t="s">
        <v>616</v>
      </c>
      <c r="F547" s="259" t="s">
        <v>247</v>
      </c>
      <c r="G547" s="257"/>
      <c r="H547" s="260">
        <v>2023.0060000000001</v>
      </c>
      <c r="I547" s="261"/>
      <c r="J547" s="257"/>
      <c r="K547" s="257"/>
      <c r="L547" s="262"/>
      <c r="M547" s="263"/>
      <c r="N547" s="264"/>
      <c r="O547" s="264"/>
      <c r="P547" s="264"/>
      <c r="Q547" s="264"/>
      <c r="R547" s="264"/>
      <c r="S547" s="264"/>
      <c r="T547" s="26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T547" s="266" t="s">
        <v>244</v>
      </c>
      <c r="AU547" s="266" t="s">
        <v>86</v>
      </c>
      <c r="AV547" s="15" t="s">
        <v>240</v>
      </c>
      <c r="AW547" s="15" t="s">
        <v>33</v>
      </c>
      <c r="AX547" s="15" t="s">
        <v>80</v>
      </c>
      <c r="AY547" s="266" t="s">
        <v>233</v>
      </c>
    </row>
    <row r="548" s="2" customFormat="1" ht="37.8" customHeight="1">
      <c r="A548" s="41"/>
      <c r="B548" s="42"/>
      <c r="C548" s="216" t="s">
        <v>441</v>
      </c>
      <c r="D548" s="216" t="s">
        <v>235</v>
      </c>
      <c r="E548" s="217" t="s">
        <v>1030</v>
      </c>
      <c r="F548" s="218" t="s">
        <v>1031</v>
      </c>
      <c r="G548" s="219" t="s">
        <v>238</v>
      </c>
      <c r="H548" s="220">
        <v>1170.1700000000001</v>
      </c>
      <c r="I548" s="221"/>
      <c r="J548" s="222">
        <f>ROUND(I548*H548,2)</f>
        <v>0</v>
      </c>
      <c r="K548" s="218" t="s">
        <v>239</v>
      </c>
      <c r="L548" s="47"/>
      <c r="M548" s="223" t="s">
        <v>21</v>
      </c>
      <c r="N548" s="224" t="s">
        <v>45</v>
      </c>
      <c r="O548" s="87"/>
      <c r="P548" s="225">
        <f>O548*H548</f>
        <v>0</v>
      </c>
      <c r="Q548" s="225">
        <v>0</v>
      </c>
      <c r="R548" s="225">
        <f>Q548*H548</f>
        <v>0</v>
      </c>
      <c r="S548" s="225">
        <v>0</v>
      </c>
      <c r="T548" s="226">
        <f>S548*H548</f>
        <v>0</v>
      </c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R548" s="227" t="s">
        <v>240</v>
      </c>
      <c r="AT548" s="227" t="s">
        <v>235</v>
      </c>
      <c r="AU548" s="227" t="s">
        <v>86</v>
      </c>
      <c r="AY548" s="20" t="s">
        <v>233</v>
      </c>
      <c r="BE548" s="228">
        <f>IF(N548="základní",J548,0)</f>
        <v>0</v>
      </c>
      <c r="BF548" s="228">
        <f>IF(N548="snížená",J548,0)</f>
        <v>0</v>
      </c>
      <c r="BG548" s="228">
        <f>IF(N548="zákl. přenesená",J548,0)</f>
        <v>0</v>
      </c>
      <c r="BH548" s="228">
        <f>IF(N548="sníž. přenesená",J548,0)</f>
        <v>0</v>
      </c>
      <c r="BI548" s="228">
        <f>IF(N548="nulová",J548,0)</f>
        <v>0</v>
      </c>
      <c r="BJ548" s="20" t="s">
        <v>86</v>
      </c>
      <c r="BK548" s="228">
        <f>ROUND(I548*H548,2)</f>
        <v>0</v>
      </c>
      <c r="BL548" s="20" t="s">
        <v>240</v>
      </c>
      <c r="BM548" s="227" t="s">
        <v>1032</v>
      </c>
    </row>
    <row r="549" s="2" customFormat="1">
      <c r="A549" s="41"/>
      <c r="B549" s="42"/>
      <c r="C549" s="43"/>
      <c r="D549" s="229" t="s">
        <v>242</v>
      </c>
      <c r="E549" s="43"/>
      <c r="F549" s="230" t="s">
        <v>1033</v>
      </c>
      <c r="G549" s="43"/>
      <c r="H549" s="43"/>
      <c r="I549" s="231"/>
      <c r="J549" s="43"/>
      <c r="K549" s="43"/>
      <c r="L549" s="47"/>
      <c r="M549" s="232"/>
      <c r="N549" s="233"/>
      <c r="O549" s="87"/>
      <c r="P549" s="87"/>
      <c r="Q549" s="87"/>
      <c r="R549" s="87"/>
      <c r="S549" s="87"/>
      <c r="T549" s="88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T549" s="20" t="s">
        <v>242</v>
      </c>
      <c r="AU549" s="20" t="s">
        <v>86</v>
      </c>
    </row>
    <row r="550" s="13" customFormat="1">
      <c r="A550" s="13"/>
      <c r="B550" s="234"/>
      <c r="C550" s="235"/>
      <c r="D550" s="236" t="s">
        <v>244</v>
      </c>
      <c r="E550" s="237" t="s">
        <v>21</v>
      </c>
      <c r="F550" s="238" t="s">
        <v>1034</v>
      </c>
      <c r="G550" s="235"/>
      <c r="H550" s="237" t="s">
        <v>21</v>
      </c>
      <c r="I550" s="239"/>
      <c r="J550" s="235"/>
      <c r="K550" s="235"/>
      <c r="L550" s="240"/>
      <c r="M550" s="241"/>
      <c r="N550" s="242"/>
      <c r="O550" s="242"/>
      <c r="P550" s="242"/>
      <c r="Q550" s="242"/>
      <c r="R550" s="242"/>
      <c r="S550" s="242"/>
      <c r="T550" s="24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4" t="s">
        <v>244</v>
      </c>
      <c r="AU550" s="244" t="s">
        <v>86</v>
      </c>
      <c r="AV550" s="13" t="s">
        <v>80</v>
      </c>
      <c r="AW550" s="13" t="s">
        <v>33</v>
      </c>
      <c r="AX550" s="13" t="s">
        <v>73</v>
      </c>
      <c r="AY550" s="244" t="s">
        <v>233</v>
      </c>
    </row>
    <row r="551" s="14" customFormat="1">
      <c r="A551" s="14"/>
      <c r="B551" s="245"/>
      <c r="C551" s="246"/>
      <c r="D551" s="236" t="s">
        <v>244</v>
      </c>
      <c r="E551" s="247" t="s">
        <v>21</v>
      </c>
      <c r="F551" s="248" t="s">
        <v>1035</v>
      </c>
      <c r="G551" s="246"/>
      <c r="H551" s="249">
        <v>420.17000000000002</v>
      </c>
      <c r="I551" s="250"/>
      <c r="J551" s="246"/>
      <c r="K551" s="246"/>
      <c r="L551" s="251"/>
      <c r="M551" s="252"/>
      <c r="N551" s="253"/>
      <c r="O551" s="253"/>
      <c r="P551" s="253"/>
      <c r="Q551" s="253"/>
      <c r="R551" s="253"/>
      <c r="S551" s="253"/>
      <c r="T551" s="25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55" t="s">
        <v>244</v>
      </c>
      <c r="AU551" s="255" t="s">
        <v>86</v>
      </c>
      <c r="AV551" s="14" t="s">
        <v>86</v>
      </c>
      <c r="AW551" s="14" t="s">
        <v>33</v>
      </c>
      <c r="AX551" s="14" t="s">
        <v>73</v>
      </c>
      <c r="AY551" s="255" t="s">
        <v>233</v>
      </c>
    </row>
    <row r="552" s="13" customFormat="1">
      <c r="A552" s="13"/>
      <c r="B552" s="234"/>
      <c r="C552" s="235"/>
      <c r="D552" s="236" t="s">
        <v>244</v>
      </c>
      <c r="E552" s="237" t="s">
        <v>21</v>
      </c>
      <c r="F552" s="238" t="s">
        <v>1036</v>
      </c>
      <c r="G552" s="235"/>
      <c r="H552" s="237" t="s">
        <v>21</v>
      </c>
      <c r="I552" s="239"/>
      <c r="J552" s="235"/>
      <c r="K552" s="235"/>
      <c r="L552" s="240"/>
      <c r="M552" s="241"/>
      <c r="N552" s="242"/>
      <c r="O552" s="242"/>
      <c r="P552" s="242"/>
      <c r="Q552" s="242"/>
      <c r="R552" s="242"/>
      <c r="S552" s="242"/>
      <c r="T552" s="24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4" t="s">
        <v>244</v>
      </c>
      <c r="AU552" s="244" t="s">
        <v>86</v>
      </c>
      <c r="AV552" s="13" t="s">
        <v>80</v>
      </c>
      <c r="AW552" s="13" t="s">
        <v>33</v>
      </c>
      <c r="AX552" s="13" t="s">
        <v>73</v>
      </c>
      <c r="AY552" s="244" t="s">
        <v>233</v>
      </c>
    </row>
    <row r="553" s="14" customFormat="1">
      <c r="A553" s="14"/>
      <c r="B553" s="245"/>
      <c r="C553" s="246"/>
      <c r="D553" s="236" t="s">
        <v>244</v>
      </c>
      <c r="E553" s="247" t="s">
        <v>21</v>
      </c>
      <c r="F553" s="248" t="s">
        <v>1037</v>
      </c>
      <c r="G553" s="246"/>
      <c r="H553" s="249">
        <v>750</v>
      </c>
      <c r="I553" s="250"/>
      <c r="J553" s="246"/>
      <c r="K553" s="246"/>
      <c r="L553" s="251"/>
      <c r="M553" s="252"/>
      <c r="N553" s="253"/>
      <c r="O553" s="253"/>
      <c r="P553" s="253"/>
      <c r="Q553" s="253"/>
      <c r="R553" s="253"/>
      <c r="S553" s="253"/>
      <c r="T553" s="25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5" t="s">
        <v>244</v>
      </c>
      <c r="AU553" s="255" t="s">
        <v>86</v>
      </c>
      <c r="AV553" s="14" t="s">
        <v>86</v>
      </c>
      <c r="AW553" s="14" t="s">
        <v>33</v>
      </c>
      <c r="AX553" s="14" t="s">
        <v>73</v>
      </c>
      <c r="AY553" s="255" t="s">
        <v>233</v>
      </c>
    </row>
    <row r="554" s="15" customFormat="1">
      <c r="A554" s="15"/>
      <c r="B554" s="256"/>
      <c r="C554" s="257"/>
      <c r="D554" s="236" t="s">
        <v>244</v>
      </c>
      <c r="E554" s="258" t="s">
        <v>21</v>
      </c>
      <c r="F554" s="259" t="s">
        <v>247</v>
      </c>
      <c r="G554" s="257"/>
      <c r="H554" s="260">
        <v>1170.1700000000001</v>
      </c>
      <c r="I554" s="261"/>
      <c r="J554" s="257"/>
      <c r="K554" s="257"/>
      <c r="L554" s="262"/>
      <c r="M554" s="263"/>
      <c r="N554" s="264"/>
      <c r="O554" s="264"/>
      <c r="P554" s="264"/>
      <c r="Q554" s="264"/>
      <c r="R554" s="264"/>
      <c r="S554" s="264"/>
      <c r="T554" s="26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T554" s="266" t="s">
        <v>244</v>
      </c>
      <c r="AU554" s="266" t="s">
        <v>86</v>
      </c>
      <c r="AV554" s="15" t="s">
        <v>240</v>
      </c>
      <c r="AW554" s="15" t="s">
        <v>33</v>
      </c>
      <c r="AX554" s="15" t="s">
        <v>80</v>
      </c>
      <c r="AY554" s="266" t="s">
        <v>233</v>
      </c>
    </row>
    <row r="555" s="2" customFormat="1" ht="66.75" customHeight="1">
      <c r="A555" s="41"/>
      <c r="B555" s="42"/>
      <c r="C555" s="216" t="s">
        <v>447</v>
      </c>
      <c r="D555" s="216" t="s">
        <v>235</v>
      </c>
      <c r="E555" s="217" t="s">
        <v>1038</v>
      </c>
      <c r="F555" s="218" t="s">
        <v>1039</v>
      </c>
      <c r="G555" s="219" t="s">
        <v>238</v>
      </c>
      <c r="H555" s="220">
        <v>538.01999999999998</v>
      </c>
      <c r="I555" s="221"/>
      <c r="J555" s="222">
        <f>ROUND(I555*H555,2)</f>
        <v>0</v>
      </c>
      <c r="K555" s="218" t="s">
        <v>239</v>
      </c>
      <c r="L555" s="47"/>
      <c r="M555" s="223" t="s">
        <v>21</v>
      </c>
      <c r="N555" s="224" t="s">
        <v>45</v>
      </c>
      <c r="O555" s="87"/>
      <c r="P555" s="225">
        <f>O555*H555</f>
        <v>0</v>
      </c>
      <c r="Q555" s="225">
        <v>0.0083899999999999999</v>
      </c>
      <c r="R555" s="225">
        <f>Q555*H555</f>
        <v>4.5139877999999998</v>
      </c>
      <c r="S555" s="225">
        <v>0</v>
      </c>
      <c r="T555" s="226">
        <f>S555*H555</f>
        <v>0</v>
      </c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R555" s="227" t="s">
        <v>240</v>
      </c>
      <c r="AT555" s="227" t="s">
        <v>235</v>
      </c>
      <c r="AU555" s="227" t="s">
        <v>86</v>
      </c>
      <c r="AY555" s="20" t="s">
        <v>233</v>
      </c>
      <c r="BE555" s="228">
        <f>IF(N555="základní",J555,0)</f>
        <v>0</v>
      </c>
      <c r="BF555" s="228">
        <f>IF(N555="snížená",J555,0)</f>
        <v>0</v>
      </c>
      <c r="BG555" s="228">
        <f>IF(N555="zákl. přenesená",J555,0)</f>
        <v>0</v>
      </c>
      <c r="BH555" s="228">
        <f>IF(N555="sníž. přenesená",J555,0)</f>
        <v>0</v>
      </c>
      <c r="BI555" s="228">
        <f>IF(N555="nulová",J555,0)</f>
        <v>0</v>
      </c>
      <c r="BJ555" s="20" t="s">
        <v>86</v>
      </c>
      <c r="BK555" s="228">
        <f>ROUND(I555*H555,2)</f>
        <v>0</v>
      </c>
      <c r="BL555" s="20" t="s">
        <v>240</v>
      </c>
      <c r="BM555" s="227" t="s">
        <v>1040</v>
      </c>
    </row>
    <row r="556" s="2" customFormat="1">
      <c r="A556" s="41"/>
      <c r="B556" s="42"/>
      <c r="C556" s="43"/>
      <c r="D556" s="229" t="s">
        <v>242</v>
      </c>
      <c r="E556" s="43"/>
      <c r="F556" s="230" t="s">
        <v>1041</v>
      </c>
      <c r="G556" s="43"/>
      <c r="H556" s="43"/>
      <c r="I556" s="231"/>
      <c r="J556" s="43"/>
      <c r="K556" s="43"/>
      <c r="L556" s="47"/>
      <c r="M556" s="232"/>
      <c r="N556" s="233"/>
      <c r="O556" s="87"/>
      <c r="P556" s="87"/>
      <c r="Q556" s="87"/>
      <c r="R556" s="87"/>
      <c r="S556" s="87"/>
      <c r="T556" s="88"/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T556" s="20" t="s">
        <v>242</v>
      </c>
      <c r="AU556" s="20" t="s">
        <v>86</v>
      </c>
    </row>
    <row r="557" s="13" customFormat="1">
      <c r="A557" s="13"/>
      <c r="B557" s="234"/>
      <c r="C557" s="235"/>
      <c r="D557" s="236" t="s">
        <v>244</v>
      </c>
      <c r="E557" s="237" t="s">
        <v>21</v>
      </c>
      <c r="F557" s="238" t="s">
        <v>1042</v>
      </c>
      <c r="G557" s="235"/>
      <c r="H557" s="237" t="s">
        <v>21</v>
      </c>
      <c r="I557" s="239"/>
      <c r="J557" s="235"/>
      <c r="K557" s="235"/>
      <c r="L557" s="240"/>
      <c r="M557" s="241"/>
      <c r="N557" s="242"/>
      <c r="O557" s="242"/>
      <c r="P557" s="242"/>
      <c r="Q557" s="242"/>
      <c r="R557" s="242"/>
      <c r="S557" s="242"/>
      <c r="T557" s="24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4" t="s">
        <v>244</v>
      </c>
      <c r="AU557" s="244" t="s">
        <v>86</v>
      </c>
      <c r="AV557" s="13" t="s">
        <v>80</v>
      </c>
      <c r="AW557" s="13" t="s">
        <v>33</v>
      </c>
      <c r="AX557" s="13" t="s">
        <v>73</v>
      </c>
      <c r="AY557" s="244" t="s">
        <v>233</v>
      </c>
    </row>
    <row r="558" s="13" customFormat="1">
      <c r="A558" s="13"/>
      <c r="B558" s="234"/>
      <c r="C558" s="235"/>
      <c r="D558" s="236" t="s">
        <v>244</v>
      </c>
      <c r="E558" s="237" t="s">
        <v>21</v>
      </c>
      <c r="F558" s="238" t="s">
        <v>1043</v>
      </c>
      <c r="G558" s="235"/>
      <c r="H558" s="237" t="s">
        <v>21</v>
      </c>
      <c r="I558" s="239"/>
      <c r="J558" s="235"/>
      <c r="K558" s="235"/>
      <c r="L558" s="240"/>
      <c r="M558" s="241"/>
      <c r="N558" s="242"/>
      <c r="O558" s="242"/>
      <c r="P558" s="242"/>
      <c r="Q558" s="242"/>
      <c r="R558" s="242"/>
      <c r="S558" s="242"/>
      <c r="T558" s="24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4" t="s">
        <v>244</v>
      </c>
      <c r="AU558" s="244" t="s">
        <v>86</v>
      </c>
      <c r="AV558" s="13" t="s">
        <v>80</v>
      </c>
      <c r="AW558" s="13" t="s">
        <v>33</v>
      </c>
      <c r="AX558" s="13" t="s">
        <v>73</v>
      </c>
      <c r="AY558" s="244" t="s">
        <v>233</v>
      </c>
    </row>
    <row r="559" s="14" customFormat="1">
      <c r="A559" s="14"/>
      <c r="B559" s="245"/>
      <c r="C559" s="246"/>
      <c r="D559" s="236" t="s">
        <v>244</v>
      </c>
      <c r="E559" s="247" t="s">
        <v>21</v>
      </c>
      <c r="F559" s="248" t="s">
        <v>1044</v>
      </c>
      <c r="G559" s="246"/>
      <c r="H559" s="249">
        <v>334.76799999999997</v>
      </c>
      <c r="I559" s="250"/>
      <c r="J559" s="246"/>
      <c r="K559" s="246"/>
      <c r="L559" s="251"/>
      <c r="M559" s="252"/>
      <c r="N559" s="253"/>
      <c r="O559" s="253"/>
      <c r="P559" s="253"/>
      <c r="Q559" s="253"/>
      <c r="R559" s="253"/>
      <c r="S559" s="253"/>
      <c r="T559" s="25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55" t="s">
        <v>244</v>
      </c>
      <c r="AU559" s="255" t="s">
        <v>86</v>
      </c>
      <c r="AV559" s="14" t="s">
        <v>86</v>
      </c>
      <c r="AW559" s="14" t="s">
        <v>33</v>
      </c>
      <c r="AX559" s="14" t="s">
        <v>73</v>
      </c>
      <c r="AY559" s="255" t="s">
        <v>233</v>
      </c>
    </row>
    <row r="560" s="13" customFormat="1">
      <c r="A560" s="13"/>
      <c r="B560" s="234"/>
      <c r="C560" s="235"/>
      <c r="D560" s="236" t="s">
        <v>244</v>
      </c>
      <c r="E560" s="237" t="s">
        <v>21</v>
      </c>
      <c r="F560" s="238" t="s">
        <v>1045</v>
      </c>
      <c r="G560" s="235"/>
      <c r="H560" s="237" t="s">
        <v>21</v>
      </c>
      <c r="I560" s="239"/>
      <c r="J560" s="235"/>
      <c r="K560" s="235"/>
      <c r="L560" s="240"/>
      <c r="M560" s="241"/>
      <c r="N560" s="242"/>
      <c r="O560" s="242"/>
      <c r="P560" s="242"/>
      <c r="Q560" s="242"/>
      <c r="R560" s="242"/>
      <c r="S560" s="242"/>
      <c r="T560" s="24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44" t="s">
        <v>244</v>
      </c>
      <c r="AU560" s="244" t="s">
        <v>86</v>
      </c>
      <c r="AV560" s="13" t="s">
        <v>80</v>
      </c>
      <c r="AW560" s="13" t="s">
        <v>33</v>
      </c>
      <c r="AX560" s="13" t="s">
        <v>73</v>
      </c>
      <c r="AY560" s="244" t="s">
        <v>233</v>
      </c>
    </row>
    <row r="561" s="14" customFormat="1">
      <c r="A561" s="14"/>
      <c r="B561" s="245"/>
      <c r="C561" s="246"/>
      <c r="D561" s="236" t="s">
        <v>244</v>
      </c>
      <c r="E561" s="247" t="s">
        <v>21</v>
      </c>
      <c r="F561" s="248" t="s">
        <v>1046</v>
      </c>
      <c r="G561" s="246"/>
      <c r="H561" s="249">
        <v>203.25200000000001</v>
      </c>
      <c r="I561" s="250"/>
      <c r="J561" s="246"/>
      <c r="K561" s="246"/>
      <c r="L561" s="251"/>
      <c r="M561" s="252"/>
      <c r="N561" s="253"/>
      <c r="O561" s="253"/>
      <c r="P561" s="253"/>
      <c r="Q561" s="253"/>
      <c r="R561" s="253"/>
      <c r="S561" s="253"/>
      <c r="T561" s="25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5" t="s">
        <v>244</v>
      </c>
      <c r="AU561" s="255" t="s">
        <v>86</v>
      </c>
      <c r="AV561" s="14" t="s">
        <v>86</v>
      </c>
      <c r="AW561" s="14" t="s">
        <v>33</v>
      </c>
      <c r="AX561" s="14" t="s">
        <v>73</v>
      </c>
      <c r="AY561" s="255" t="s">
        <v>233</v>
      </c>
    </row>
    <row r="562" s="15" customFormat="1">
      <c r="A562" s="15"/>
      <c r="B562" s="256"/>
      <c r="C562" s="257"/>
      <c r="D562" s="236" t="s">
        <v>244</v>
      </c>
      <c r="E562" s="258" t="s">
        <v>650</v>
      </c>
      <c r="F562" s="259" t="s">
        <v>247</v>
      </c>
      <c r="G562" s="257"/>
      <c r="H562" s="260">
        <v>538.01999999999998</v>
      </c>
      <c r="I562" s="261"/>
      <c r="J562" s="257"/>
      <c r="K562" s="257"/>
      <c r="L562" s="262"/>
      <c r="M562" s="263"/>
      <c r="N562" s="264"/>
      <c r="O562" s="264"/>
      <c r="P562" s="264"/>
      <c r="Q562" s="264"/>
      <c r="R562" s="264"/>
      <c r="S562" s="264"/>
      <c r="T562" s="26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T562" s="266" t="s">
        <v>244</v>
      </c>
      <c r="AU562" s="266" t="s">
        <v>86</v>
      </c>
      <c r="AV562" s="15" t="s">
        <v>240</v>
      </c>
      <c r="AW562" s="15" t="s">
        <v>33</v>
      </c>
      <c r="AX562" s="15" t="s">
        <v>80</v>
      </c>
      <c r="AY562" s="266" t="s">
        <v>233</v>
      </c>
    </row>
    <row r="563" s="2" customFormat="1" ht="16.5" customHeight="1">
      <c r="A563" s="41"/>
      <c r="B563" s="42"/>
      <c r="C563" s="267" t="s">
        <v>451</v>
      </c>
      <c r="D563" s="267" t="s">
        <v>297</v>
      </c>
      <c r="E563" s="268" t="s">
        <v>1047</v>
      </c>
      <c r="F563" s="269" t="s">
        <v>1048</v>
      </c>
      <c r="G563" s="270" t="s">
        <v>238</v>
      </c>
      <c r="H563" s="271">
        <v>548.77999999999997</v>
      </c>
      <c r="I563" s="272"/>
      <c r="J563" s="273">
        <f>ROUND(I563*H563,2)</f>
        <v>0</v>
      </c>
      <c r="K563" s="269" t="s">
        <v>239</v>
      </c>
      <c r="L563" s="274"/>
      <c r="M563" s="275" t="s">
        <v>21</v>
      </c>
      <c r="N563" s="276" t="s">
        <v>45</v>
      </c>
      <c r="O563" s="87"/>
      <c r="P563" s="225">
        <f>O563*H563</f>
        <v>0</v>
      </c>
      <c r="Q563" s="225">
        <v>0.00084000000000000003</v>
      </c>
      <c r="R563" s="225">
        <f>Q563*H563</f>
        <v>0.46097519999999997</v>
      </c>
      <c r="S563" s="225">
        <v>0</v>
      </c>
      <c r="T563" s="226">
        <f>S563*H563</f>
        <v>0</v>
      </c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R563" s="227" t="s">
        <v>569</v>
      </c>
      <c r="AT563" s="227" t="s">
        <v>297</v>
      </c>
      <c r="AU563" s="227" t="s">
        <v>86</v>
      </c>
      <c r="AY563" s="20" t="s">
        <v>233</v>
      </c>
      <c r="BE563" s="228">
        <f>IF(N563="základní",J563,0)</f>
        <v>0</v>
      </c>
      <c r="BF563" s="228">
        <f>IF(N563="snížená",J563,0)</f>
        <v>0</v>
      </c>
      <c r="BG563" s="228">
        <f>IF(N563="zákl. přenesená",J563,0)</f>
        <v>0</v>
      </c>
      <c r="BH563" s="228">
        <f>IF(N563="sníž. přenesená",J563,0)</f>
        <v>0</v>
      </c>
      <c r="BI563" s="228">
        <f>IF(N563="nulová",J563,0)</f>
        <v>0</v>
      </c>
      <c r="BJ563" s="20" t="s">
        <v>86</v>
      </c>
      <c r="BK563" s="228">
        <f>ROUND(I563*H563,2)</f>
        <v>0</v>
      </c>
      <c r="BL563" s="20" t="s">
        <v>394</v>
      </c>
      <c r="BM563" s="227" t="s">
        <v>1049</v>
      </c>
    </row>
    <row r="564" s="14" customFormat="1">
      <c r="A564" s="14"/>
      <c r="B564" s="245"/>
      <c r="C564" s="246"/>
      <c r="D564" s="236" t="s">
        <v>244</v>
      </c>
      <c r="E564" s="247" t="s">
        <v>21</v>
      </c>
      <c r="F564" s="248" t="s">
        <v>650</v>
      </c>
      <c r="G564" s="246"/>
      <c r="H564" s="249">
        <v>538.01999999999998</v>
      </c>
      <c r="I564" s="250"/>
      <c r="J564" s="246"/>
      <c r="K564" s="246"/>
      <c r="L564" s="251"/>
      <c r="M564" s="252"/>
      <c r="N564" s="253"/>
      <c r="O564" s="253"/>
      <c r="P564" s="253"/>
      <c r="Q564" s="253"/>
      <c r="R564" s="253"/>
      <c r="S564" s="253"/>
      <c r="T564" s="25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5" t="s">
        <v>244</v>
      </c>
      <c r="AU564" s="255" t="s">
        <v>86</v>
      </c>
      <c r="AV564" s="14" t="s">
        <v>86</v>
      </c>
      <c r="AW564" s="14" t="s">
        <v>33</v>
      </c>
      <c r="AX564" s="14" t="s">
        <v>73</v>
      </c>
      <c r="AY564" s="255" t="s">
        <v>233</v>
      </c>
    </row>
    <row r="565" s="15" customFormat="1">
      <c r="A565" s="15"/>
      <c r="B565" s="256"/>
      <c r="C565" s="257"/>
      <c r="D565" s="236" t="s">
        <v>244</v>
      </c>
      <c r="E565" s="258" t="s">
        <v>21</v>
      </c>
      <c r="F565" s="259" t="s">
        <v>247</v>
      </c>
      <c r="G565" s="257"/>
      <c r="H565" s="260">
        <v>538.01999999999998</v>
      </c>
      <c r="I565" s="261"/>
      <c r="J565" s="257"/>
      <c r="K565" s="257"/>
      <c r="L565" s="262"/>
      <c r="M565" s="263"/>
      <c r="N565" s="264"/>
      <c r="O565" s="264"/>
      <c r="P565" s="264"/>
      <c r="Q565" s="264"/>
      <c r="R565" s="264"/>
      <c r="S565" s="264"/>
      <c r="T565" s="26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T565" s="266" t="s">
        <v>244</v>
      </c>
      <c r="AU565" s="266" t="s">
        <v>86</v>
      </c>
      <c r="AV565" s="15" t="s">
        <v>240</v>
      </c>
      <c r="AW565" s="15" t="s">
        <v>33</v>
      </c>
      <c r="AX565" s="15" t="s">
        <v>80</v>
      </c>
      <c r="AY565" s="266" t="s">
        <v>233</v>
      </c>
    </row>
    <row r="566" s="14" customFormat="1">
      <c r="A566" s="14"/>
      <c r="B566" s="245"/>
      <c r="C566" s="246"/>
      <c r="D566" s="236" t="s">
        <v>244</v>
      </c>
      <c r="E566" s="246"/>
      <c r="F566" s="248" t="s">
        <v>1050</v>
      </c>
      <c r="G566" s="246"/>
      <c r="H566" s="249">
        <v>548.77999999999997</v>
      </c>
      <c r="I566" s="250"/>
      <c r="J566" s="246"/>
      <c r="K566" s="246"/>
      <c r="L566" s="251"/>
      <c r="M566" s="252"/>
      <c r="N566" s="253"/>
      <c r="O566" s="253"/>
      <c r="P566" s="253"/>
      <c r="Q566" s="253"/>
      <c r="R566" s="253"/>
      <c r="S566" s="253"/>
      <c r="T566" s="25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5" t="s">
        <v>244</v>
      </c>
      <c r="AU566" s="255" t="s">
        <v>86</v>
      </c>
      <c r="AV566" s="14" t="s">
        <v>86</v>
      </c>
      <c r="AW566" s="14" t="s">
        <v>4</v>
      </c>
      <c r="AX566" s="14" t="s">
        <v>80</v>
      </c>
      <c r="AY566" s="255" t="s">
        <v>233</v>
      </c>
    </row>
    <row r="567" s="2" customFormat="1" ht="78" customHeight="1">
      <c r="A567" s="41"/>
      <c r="B567" s="42"/>
      <c r="C567" s="216" t="s">
        <v>456</v>
      </c>
      <c r="D567" s="216" t="s">
        <v>235</v>
      </c>
      <c r="E567" s="217" t="s">
        <v>1051</v>
      </c>
      <c r="F567" s="218" t="s">
        <v>1052</v>
      </c>
      <c r="G567" s="219" t="s">
        <v>238</v>
      </c>
      <c r="H567" s="220">
        <v>416.89299999999997</v>
      </c>
      <c r="I567" s="221"/>
      <c r="J567" s="222">
        <f>ROUND(I567*H567,2)</f>
        <v>0</v>
      </c>
      <c r="K567" s="218" t="s">
        <v>239</v>
      </c>
      <c r="L567" s="47"/>
      <c r="M567" s="223" t="s">
        <v>21</v>
      </c>
      <c r="N567" s="224" t="s">
        <v>45</v>
      </c>
      <c r="O567" s="87"/>
      <c r="P567" s="225">
        <f>O567*H567</f>
        <v>0</v>
      </c>
      <c r="Q567" s="225">
        <v>0.011390000000000001</v>
      </c>
      <c r="R567" s="225">
        <f>Q567*H567</f>
        <v>4.7484112700000001</v>
      </c>
      <c r="S567" s="225">
        <v>0</v>
      </c>
      <c r="T567" s="226">
        <f>S567*H567</f>
        <v>0</v>
      </c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R567" s="227" t="s">
        <v>240</v>
      </c>
      <c r="AT567" s="227" t="s">
        <v>235</v>
      </c>
      <c r="AU567" s="227" t="s">
        <v>86</v>
      </c>
      <c r="AY567" s="20" t="s">
        <v>233</v>
      </c>
      <c r="BE567" s="228">
        <f>IF(N567="základní",J567,0)</f>
        <v>0</v>
      </c>
      <c r="BF567" s="228">
        <f>IF(N567="snížená",J567,0)</f>
        <v>0</v>
      </c>
      <c r="BG567" s="228">
        <f>IF(N567="zákl. přenesená",J567,0)</f>
        <v>0</v>
      </c>
      <c r="BH567" s="228">
        <f>IF(N567="sníž. přenesená",J567,0)</f>
        <v>0</v>
      </c>
      <c r="BI567" s="228">
        <f>IF(N567="nulová",J567,0)</f>
        <v>0</v>
      </c>
      <c r="BJ567" s="20" t="s">
        <v>86</v>
      </c>
      <c r="BK567" s="228">
        <f>ROUND(I567*H567,2)</f>
        <v>0</v>
      </c>
      <c r="BL567" s="20" t="s">
        <v>240</v>
      </c>
      <c r="BM567" s="227" t="s">
        <v>1053</v>
      </c>
    </row>
    <row r="568" s="2" customFormat="1">
      <c r="A568" s="41"/>
      <c r="B568" s="42"/>
      <c r="C568" s="43"/>
      <c r="D568" s="229" t="s">
        <v>242</v>
      </c>
      <c r="E568" s="43"/>
      <c r="F568" s="230" t="s">
        <v>1054</v>
      </c>
      <c r="G568" s="43"/>
      <c r="H568" s="43"/>
      <c r="I568" s="231"/>
      <c r="J568" s="43"/>
      <c r="K568" s="43"/>
      <c r="L568" s="47"/>
      <c r="M568" s="232"/>
      <c r="N568" s="233"/>
      <c r="O568" s="87"/>
      <c r="P568" s="87"/>
      <c r="Q568" s="87"/>
      <c r="R568" s="87"/>
      <c r="S568" s="87"/>
      <c r="T568" s="88"/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T568" s="20" t="s">
        <v>242</v>
      </c>
      <c r="AU568" s="20" t="s">
        <v>86</v>
      </c>
    </row>
    <row r="569" s="13" customFormat="1">
      <c r="A569" s="13"/>
      <c r="B569" s="234"/>
      <c r="C569" s="235"/>
      <c r="D569" s="236" t="s">
        <v>244</v>
      </c>
      <c r="E569" s="237" t="s">
        <v>21</v>
      </c>
      <c r="F569" s="238" t="s">
        <v>1055</v>
      </c>
      <c r="G569" s="235"/>
      <c r="H569" s="237" t="s">
        <v>21</v>
      </c>
      <c r="I569" s="239"/>
      <c r="J569" s="235"/>
      <c r="K569" s="235"/>
      <c r="L569" s="240"/>
      <c r="M569" s="241"/>
      <c r="N569" s="242"/>
      <c r="O569" s="242"/>
      <c r="P569" s="242"/>
      <c r="Q569" s="242"/>
      <c r="R569" s="242"/>
      <c r="S569" s="242"/>
      <c r="T569" s="24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4" t="s">
        <v>244</v>
      </c>
      <c r="AU569" s="244" t="s">
        <v>86</v>
      </c>
      <c r="AV569" s="13" t="s">
        <v>80</v>
      </c>
      <c r="AW569" s="13" t="s">
        <v>33</v>
      </c>
      <c r="AX569" s="13" t="s">
        <v>73</v>
      </c>
      <c r="AY569" s="244" t="s">
        <v>233</v>
      </c>
    </row>
    <row r="570" s="14" customFormat="1">
      <c r="A570" s="14"/>
      <c r="B570" s="245"/>
      <c r="C570" s="246"/>
      <c r="D570" s="236" t="s">
        <v>244</v>
      </c>
      <c r="E570" s="247" t="s">
        <v>21</v>
      </c>
      <c r="F570" s="248" t="s">
        <v>1056</v>
      </c>
      <c r="G570" s="246"/>
      <c r="H570" s="249">
        <v>436.51999999999998</v>
      </c>
      <c r="I570" s="250"/>
      <c r="J570" s="246"/>
      <c r="K570" s="246"/>
      <c r="L570" s="251"/>
      <c r="M570" s="252"/>
      <c r="N570" s="253"/>
      <c r="O570" s="253"/>
      <c r="P570" s="253"/>
      <c r="Q570" s="253"/>
      <c r="R570" s="253"/>
      <c r="S570" s="253"/>
      <c r="T570" s="25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55" t="s">
        <v>244</v>
      </c>
      <c r="AU570" s="255" t="s">
        <v>86</v>
      </c>
      <c r="AV570" s="14" t="s">
        <v>86</v>
      </c>
      <c r="AW570" s="14" t="s">
        <v>33</v>
      </c>
      <c r="AX570" s="14" t="s">
        <v>73</v>
      </c>
      <c r="AY570" s="255" t="s">
        <v>233</v>
      </c>
    </row>
    <row r="571" s="13" customFormat="1">
      <c r="A571" s="13"/>
      <c r="B571" s="234"/>
      <c r="C571" s="235"/>
      <c r="D571" s="236" t="s">
        <v>244</v>
      </c>
      <c r="E571" s="237" t="s">
        <v>21</v>
      </c>
      <c r="F571" s="238" t="s">
        <v>1057</v>
      </c>
      <c r="G571" s="235"/>
      <c r="H571" s="237" t="s">
        <v>21</v>
      </c>
      <c r="I571" s="239"/>
      <c r="J571" s="235"/>
      <c r="K571" s="235"/>
      <c r="L571" s="240"/>
      <c r="M571" s="241"/>
      <c r="N571" s="242"/>
      <c r="O571" s="242"/>
      <c r="P571" s="242"/>
      <c r="Q571" s="242"/>
      <c r="R571" s="242"/>
      <c r="S571" s="242"/>
      <c r="T571" s="24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4" t="s">
        <v>244</v>
      </c>
      <c r="AU571" s="244" t="s">
        <v>86</v>
      </c>
      <c r="AV571" s="13" t="s">
        <v>80</v>
      </c>
      <c r="AW571" s="13" t="s">
        <v>33</v>
      </c>
      <c r="AX571" s="13" t="s">
        <v>73</v>
      </c>
      <c r="AY571" s="244" t="s">
        <v>233</v>
      </c>
    </row>
    <row r="572" s="14" customFormat="1">
      <c r="A572" s="14"/>
      <c r="B572" s="245"/>
      <c r="C572" s="246"/>
      <c r="D572" s="236" t="s">
        <v>244</v>
      </c>
      <c r="E572" s="247" t="s">
        <v>21</v>
      </c>
      <c r="F572" s="248" t="s">
        <v>1058</v>
      </c>
      <c r="G572" s="246"/>
      <c r="H572" s="249">
        <v>-6.6669999999999998</v>
      </c>
      <c r="I572" s="250"/>
      <c r="J572" s="246"/>
      <c r="K572" s="246"/>
      <c r="L572" s="251"/>
      <c r="M572" s="252"/>
      <c r="N572" s="253"/>
      <c r="O572" s="253"/>
      <c r="P572" s="253"/>
      <c r="Q572" s="253"/>
      <c r="R572" s="253"/>
      <c r="S572" s="253"/>
      <c r="T572" s="25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5" t="s">
        <v>244</v>
      </c>
      <c r="AU572" s="255" t="s">
        <v>86</v>
      </c>
      <c r="AV572" s="14" t="s">
        <v>86</v>
      </c>
      <c r="AW572" s="14" t="s">
        <v>33</v>
      </c>
      <c r="AX572" s="14" t="s">
        <v>73</v>
      </c>
      <c r="AY572" s="255" t="s">
        <v>233</v>
      </c>
    </row>
    <row r="573" s="14" customFormat="1">
      <c r="A573" s="14"/>
      <c r="B573" s="245"/>
      <c r="C573" s="246"/>
      <c r="D573" s="236" t="s">
        <v>244</v>
      </c>
      <c r="E573" s="247" t="s">
        <v>21</v>
      </c>
      <c r="F573" s="248" t="s">
        <v>1059</v>
      </c>
      <c r="G573" s="246"/>
      <c r="H573" s="249">
        <v>-12.960000000000001</v>
      </c>
      <c r="I573" s="250"/>
      <c r="J573" s="246"/>
      <c r="K573" s="246"/>
      <c r="L573" s="251"/>
      <c r="M573" s="252"/>
      <c r="N573" s="253"/>
      <c r="O573" s="253"/>
      <c r="P573" s="253"/>
      <c r="Q573" s="253"/>
      <c r="R573" s="253"/>
      <c r="S573" s="253"/>
      <c r="T573" s="25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55" t="s">
        <v>244</v>
      </c>
      <c r="AU573" s="255" t="s">
        <v>86</v>
      </c>
      <c r="AV573" s="14" t="s">
        <v>86</v>
      </c>
      <c r="AW573" s="14" t="s">
        <v>33</v>
      </c>
      <c r="AX573" s="14" t="s">
        <v>73</v>
      </c>
      <c r="AY573" s="255" t="s">
        <v>233</v>
      </c>
    </row>
    <row r="574" s="15" customFormat="1">
      <c r="A574" s="15"/>
      <c r="B574" s="256"/>
      <c r="C574" s="257"/>
      <c r="D574" s="236" t="s">
        <v>244</v>
      </c>
      <c r="E574" s="258" t="s">
        <v>665</v>
      </c>
      <c r="F574" s="259" t="s">
        <v>247</v>
      </c>
      <c r="G574" s="257"/>
      <c r="H574" s="260">
        <v>416.89299999999997</v>
      </c>
      <c r="I574" s="261"/>
      <c r="J574" s="257"/>
      <c r="K574" s="257"/>
      <c r="L574" s="262"/>
      <c r="M574" s="263"/>
      <c r="N574" s="264"/>
      <c r="O574" s="264"/>
      <c r="P574" s="264"/>
      <c r="Q574" s="264"/>
      <c r="R574" s="264"/>
      <c r="S574" s="264"/>
      <c r="T574" s="26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T574" s="266" t="s">
        <v>244</v>
      </c>
      <c r="AU574" s="266" t="s">
        <v>86</v>
      </c>
      <c r="AV574" s="15" t="s">
        <v>240</v>
      </c>
      <c r="AW574" s="15" t="s">
        <v>33</v>
      </c>
      <c r="AX574" s="15" t="s">
        <v>80</v>
      </c>
      <c r="AY574" s="266" t="s">
        <v>233</v>
      </c>
    </row>
    <row r="575" s="2" customFormat="1" ht="24.15" customHeight="1">
      <c r="A575" s="41"/>
      <c r="B575" s="42"/>
      <c r="C575" s="267" t="s">
        <v>465</v>
      </c>
      <c r="D575" s="267" t="s">
        <v>297</v>
      </c>
      <c r="E575" s="268" t="s">
        <v>1060</v>
      </c>
      <c r="F575" s="269" t="s">
        <v>1061</v>
      </c>
      <c r="G575" s="270" t="s">
        <v>238</v>
      </c>
      <c r="H575" s="271">
        <v>425.23099999999999</v>
      </c>
      <c r="I575" s="272"/>
      <c r="J575" s="273">
        <f>ROUND(I575*H575,2)</f>
        <v>0</v>
      </c>
      <c r="K575" s="269" t="s">
        <v>239</v>
      </c>
      <c r="L575" s="274"/>
      <c r="M575" s="275" t="s">
        <v>21</v>
      </c>
      <c r="N575" s="276" t="s">
        <v>45</v>
      </c>
      <c r="O575" s="87"/>
      <c r="P575" s="225">
        <f>O575*H575</f>
        <v>0</v>
      </c>
      <c r="Q575" s="225">
        <v>0.0089999999999999993</v>
      </c>
      <c r="R575" s="225">
        <f>Q575*H575</f>
        <v>3.8270789999999995</v>
      </c>
      <c r="S575" s="225">
        <v>0</v>
      </c>
      <c r="T575" s="226">
        <f>S575*H575</f>
        <v>0</v>
      </c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R575" s="227" t="s">
        <v>289</v>
      </c>
      <c r="AT575" s="227" t="s">
        <v>297</v>
      </c>
      <c r="AU575" s="227" t="s">
        <v>86</v>
      </c>
      <c r="AY575" s="20" t="s">
        <v>233</v>
      </c>
      <c r="BE575" s="228">
        <f>IF(N575="základní",J575,0)</f>
        <v>0</v>
      </c>
      <c r="BF575" s="228">
        <f>IF(N575="snížená",J575,0)</f>
        <v>0</v>
      </c>
      <c r="BG575" s="228">
        <f>IF(N575="zákl. přenesená",J575,0)</f>
        <v>0</v>
      </c>
      <c r="BH575" s="228">
        <f>IF(N575="sníž. přenesená",J575,0)</f>
        <v>0</v>
      </c>
      <c r="BI575" s="228">
        <f>IF(N575="nulová",J575,0)</f>
        <v>0</v>
      </c>
      <c r="BJ575" s="20" t="s">
        <v>86</v>
      </c>
      <c r="BK575" s="228">
        <f>ROUND(I575*H575,2)</f>
        <v>0</v>
      </c>
      <c r="BL575" s="20" t="s">
        <v>240</v>
      </c>
      <c r="BM575" s="227" t="s">
        <v>1062</v>
      </c>
    </row>
    <row r="576" s="14" customFormat="1">
      <c r="A576" s="14"/>
      <c r="B576" s="245"/>
      <c r="C576" s="246"/>
      <c r="D576" s="236" t="s">
        <v>244</v>
      </c>
      <c r="E576" s="246"/>
      <c r="F576" s="248" t="s">
        <v>1063</v>
      </c>
      <c r="G576" s="246"/>
      <c r="H576" s="249">
        <v>425.23099999999999</v>
      </c>
      <c r="I576" s="250"/>
      <c r="J576" s="246"/>
      <c r="K576" s="246"/>
      <c r="L576" s="251"/>
      <c r="M576" s="252"/>
      <c r="N576" s="253"/>
      <c r="O576" s="253"/>
      <c r="P576" s="253"/>
      <c r="Q576" s="253"/>
      <c r="R576" s="253"/>
      <c r="S576" s="253"/>
      <c r="T576" s="25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55" t="s">
        <v>244</v>
      </c>
      <c r="AU576" s="255" t="s">
        <v>86</v>
      </c>
      <c r="AV576" s="14" t="s">
        <v>86</v>
      </c>
      <c r="AW576" s="14" t="s">
        <v>4</v>
      </c>
      <c r="AX576" s="14" t="s">
        <v>80</v>
      </c>
      <c r="AY576" s="255" t="s">
        <v>233</v>
      </c>
    </row>
    <row r="577" s="2" customFormat="1" ht="78" customHeight="1">
      <c r="A577" s="41"/>
      <c r="B577" s="42"/>
      <c r="C577" s="216" t="s">
        <v>470</v>
      </c>
      <c r="D577" s="216" t="s">
        <v>235</v>
      </c>
      <c r="E577" s="217" t="s">
        <v>1064</v>
      </c>
      <c r="F577" s="218" t="s">
        <v>1065</v>
      </c>
      <c r="G577" s="219" t="s">
        <v>238</v>
      </c>
      <c r="H577" s="220">
        <v>748.54600000000005</v>
      </c>
      <c r="I577" s="221"/>
      <c r="J577" s="222">
        <f>ROUND(I577*H577,2)</f>
        <v>0</v>
      </c>
      <c r="K577" s="218" t="s">
        <v>239</v>
      </c>
      <c r="L577" s="47"/>
      <c r="M577" s="223" t="s">
        <v>21</v>
      </c>
      <c r="N577" s="224" t="s">
        <v>45</v>
      </c>
      <c r="O577" s="87"/>
      <c r="P577" s="225">
        <f>O577*H577</f>
        <v>0</v>
      </c>
      <c r="Q577" s="225">
        <v>0.0118</v>
      </c>
      <c r="R577" s="225">
        <f>Q577*H577</f>
        <v>8.8328427999999999</v>
      </c>
      <c r="S577" s="225">
        <v>0</v>
      </c>
      <c r="T577" s="226">
        <f>S577*H577</f>
        <v>0</v>
      </c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R577" s="227" t="s">
        <v>240</v>
      </c>
      <c r="AT577" s="227" t="s">
        <v>235</v>
      </c>
      <c r="AU577" s="227" t="s">
        <v>86</v>
      </c>
      <c r="AY577" s="20" t="s">
        <v>233</v>
      </c>
      <c r="BE577" s="228">
        <f>IF(N577="základní",J577,0)</f>
        <v>0</v>
      </c>
      <c r="BF577" s="228">
        <f>IF(N577="snížená",J577,0)</f>
        <v>0</v>
      </c>
      <c r="BG577" s="228">
        <f>IF(N577="zákl. přenesená",J577,0)</f>
        <v>0</v>
      </c>
      <c r="BH577" s="228">
        <f>IF(N577="sníž. přenesená",J577,0)</f>
        <v>0</v>
      </c>
      <c r="BI577" s="228">
        <f>IF(N577="nulová",J577,0)</f>
        <v>0</v>
      </c>
      <c r="BJ577" s="20" t="s">
        <v>86</v>
      </c>
      <c r="BK577" s="228">
        <f>ROUND(I577*H577,2)</f>
        <v>0</v>
      </c>
      <c r="BL577" s="20" t="s">
        <v>240</v>
      </c>
      <c r="BM577" s="227" t="s">
        <v>1066</v>
      </c>
    </row>
    <row r="578" s="2" customFormat="1">
      <c r="A578" s="41"/>
      <c r="B578" s="42"/>
      <c r="C578" s="43"/>
      <c r="D578" s="229" t="s">
        <v>242</v>
      </c>
      <c r="E578" s="43"/>
      <c r="F578" s="230" t="s">
        <v>1067</v>
      </c>
      <c r="G578" s="43"/>
      <c r="H578" s="43"/>
      <c r="I578" s="231"/>
      <c r="J578" s="43"/>
      <c r="K578" s="43"/>
      <c r="L578" s="47"/>
      <c r="M578" s="232"/>
      <c r="N578" s="233"/>
      <c r="O578" s="87"/>
      <c r="P578" s="87"/>
      <c r="Q578" s="87"/>
      <c r="R578" s="87"/>
      <c r="S578" s="87"/>
      <c r="T578" s="88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T578" s="20" t="s">
        <v>242</v>
      </c>
      <c r="AU578" s="20" t="s">
        <v>86</v>
      </c>
    </row>
    <row r="579" s="13" customFormat="1">
      <c r="A579" s="13"/>
      <c r="B579" s="234"/>
      <c r="C579" s="235"/>
      <c r="D579" s="236" t="s">
        <v>244</v>
      </c>
      <c r="E579" s="237" t="s">
        <v>21</v>
      </c>
      <c r="F579" s="238" t="s">
        <v>1068</v>
      </c>
      <c r="G579" s="235"/>
      <c r="H579" s="237" t="s">
        <v>21</v>
      </c>
      <c r="I579" s="239"/>
      <c r="J579" s="235"/>
      <c r="K579" s="235"/>
      <c r="L579" s="240"/>
      <c r="M579" s="241"/>
      <c r="N579" s="242"/>
      <c r="O579" s="242"/>
      <c r="P579" s="242"/>
      <c r="Q579" s="242"/>
      <c r="R579" s="242"/>
      <c r="S579" s="242"/>
      <c r="T579" s="24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44" t="s">
        <v>244</v>
      </c>
      <c r="AU579" s="244" t="s">
        <v>86</v>
      </c>
      <c r="AV579" s="13" t="s">
        <v>80</v>
      </c>
      <c r="AW579" s="13" t="s">
        <v>33</v>
      </c>
      <c r="AX579" s="13" t="s">
        <v>73</v>
      </c>
      <c r="AY579" s="244" t="s">
        <v>233</v>
      </c>
    </row>
    <row r="580" s="14" customFormat="1">
      <c r="A580" s="14"/>
      <c r="B580" s="245"/>
      <c r="C580" s="246"/>
      <c r="D580" s="236" t="s">
        <v>244</v>
      </c>
      <c r="E580" s="247" t="s">
        <v>21</v>
      </c>
      <c r="F580" s="248" t="s">
        <v>1069</v>
      </c>
      <c r="G580" s="246"/>
      <c r="H580" s="249">
        <v>375.702</v>
      </c>
      <c r="I580" s="250"/>
      <c r="J580" s="246"/>
      <c r="K580" s="246"/>
      <c r="L580" s="251"/>
      <c r="M580" s="252"/>
      <c r="N580" s="253"/>
      <c r="O580" s="253"/>
      <c r="P580" s="253"/>
      <c r="Q580" s="253"/>
      <c r="R580" s="253"/>
      <c r="S580" s="253"/>
      <c r="T580" s="25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T580" s="255" t="s">
        <v>244</v>
      </c>
      <c r="AU580" s="255" t="s">
        <v>86</v>
      </c>
      <c r="AV580" s="14" t="s">
        <v>86</v>
      </c>
      <c r="AW580" s="14" t="s">
        <v>33</v>
      </c>
      <c r="AX580" s="14" t="s">
        <v>73</v>
      </c>
      <c r="AY580" s="255" t="s">
        <v>233</v>
      </c>
    </row>
    <row r="581" s="14" customFormat="1">
      <c r="A581" s="14"/>
      <c r="B581" s="245"/>
      <c r="C581" s="246"/>
      <c r="D581" s="236" t="s">
        <v>244</v>
      </c>
      <c r="E581" s="247" t="s">
        <v>21</v>
      </c>
      <c r="F581" s="248" t="s">
        <v>1070</v>
      </c>
      <c r="G581" s="246"/>
      <c r="H581" s="249">
        <v>352.01400000000001</v>
      </c>
      <c r="I581" s="250"/>
      <c r="J581" s="246"/>
      <c r="K581" s="246"/>
      <c r="L581" s="251"/>
      <c r="M581" s="252"/>
      <c r="N581" s="253"/>
      <c r="O581" s="253"/>
      <c r="P581" s="253"/>
      <c r="Q581" s="253"/>
      <c r="R581" s="253"/>
      <c r="S581" s="253"/>
      <c r="T581" s="25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55" t="s">
        <v>244</v>
      </c>
      <c r="AU581" s="255" t="s">
        <v>86</v>
      </c>
      <c r="AV581" s="14" t="s">
        <v>86</v>
      </c>
      <c r="AW581" s="14" t="s">
        <v>33</v>
      </c>
      <c r="AX581" s="14" t="s">
        <v>73</v>
      </c>
      <c r="AY581" s="255" t="s">
        <v>233</v>
      </c>
    </row>
    <row r="582" s="14" customFormat="1">
      <c r="A582" s="14"/>
      <c r="B582" s="245"/>
      <c r="C582" s="246"/>
      <c r="D582" s="236" t="s">
        <v>244</v>
      </c>
      <c r="E582" s="247" t="s">
        <v>21</v>
      </c>
      <c r="F582" s="248" t="s">
        <v>1071</v>
      </c>
      <c r="G582" s="246"/>
      <c r="H582" s="249">
        <v>20.829999999999998</v>
      </c>
      <c r="I582" s="250"/>
      <c r="J582" s="246"/>
      <c r="K582" s="246"/>
      <c r="L582" s="251"/>
      <c r="M582" s="252"/>
      <c r="N582" s="253"/>
      <c r="O582" s="253"/>
      <c r="P582" s="253"/>
      <c r="Q582" s="253"/>
      <c r="R582" s="253"/>
      <c r="S582" s="253"/>
      <c r="T582" s="25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55" t="s">
        <v>244</v>
      </c>
      <c r="AU582" s="255" t="s">
        <v>86</v>
      </c>
      <c r="AV582" s="14" t="s">
        <v>86</v>
      </c>
      <c r="AW582" s="14" t="s">
        <v>33</v>
      </c>
      <c r="AX582" s="14" t="s">
        <v>73</v>
      </c>
      <c r="AY582" s="255" t="s">
        <v>233</v>
      </c>
    </row>
    <row r="583" s="15" customFormat="1">
      <c r="A583" s="15"/>
      <c r="B583" s="256"/>
      <c r="C583" s="257"/>
      <c r="D583" s="236" t="s">
        <v>244</v>
      </c>
      <c r="E583" s="258" t="s">
        <v>659</v>
      </c>
      <c r="F583" s="259" t="s">
        <v>247</v>
      </c>
      <c r="G583" s="257"/>
      <c r="H583" s="260">
        <v>748.54600000000005</v>
      </c>
      <c r="I583" s="261"/>
      <c r="J583" s="257"/>
      <c r="K583" s="257"/>
      <c r="L583" s="262"/>
      <c r="M583" s="263"/>
      <c r="N583" s="264"/>
      <c r="O583" s="264"/>
      <c r="P583" s="264"/>
      <c r="Q583" s="264"/>
      <c r="R583" s="264"/>
      <c r="S583" s="264"/>
      <c r="T583" s="26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T583" s="266" t="s">
        <v>244</v>
      </c>
      <c r="AU583" s="266" t="s">
        <v>86</v>
      </c>
      <c r="AV583" s="15" t="s">
        <v>240</v>
      </c>
      <c r="AW583" s="15" t="s">
        <v>33</v>
      </c>
      <c r="AX583" s="15" t="s">
        <v>80</v>
      </c>
      <c r="AY583" s="266" t="s">
        <v>233</v>
      </c>
    </row>
    <row r="584" s="2" customFormat="1" ht="24.15" customHeight="1">
      <c r="A584" s="41"/>
      <c r="B584" s="42"/>
      <c r="C584" s="267" t="s">
        <v>569</v>
      </c>
      <c r="D584" s="267" t="s">
        <v>297</v>
      </c>
      <c r="E584" s="268" t="s">
        <v>1072</v>
      </c>
      <c r="F584" s="269" t="s">
        <v>1073</v>
      </c>
      <c r="G584" s="270" t="s">
        <v>238</v>
      </c>
      <c r="H584" s="271">
        <v>763.51700000000005</v>
      </c>
      <c r="I584" s="272"/>
      <c r="J584" s="273">
        <f>ROUND(I584*H584,2)</f>
        <v>0</v>
      </c>
      <c r="K584" s="269" t="s">
        <v>239</v>
      </c>
      <c r="L584" s="274"/>
      <c r="M584" s="275" t="s">
        <v>21</v>
      </c>
      <c r="N584" s="276" t="s">
        <v>45</v>
      </c>
      <c r="O584" s="87"/>
      <c r="P584" s="225">
        <f>O584*H584</f>
        <v>0</v>
      </c>
      <c r="Q584" s="225">
        <v>0.031</v>
      </c>
      <c r="R584" s="225">
        <f>Q584*H584</f>
        <v>23.669027</v>
      </c>
      <c r="S584" s="225">
        <v>0</v>
      </c>
      <c r="T584" s="226">
        <f>S584*H584</f>
        <v>0</v>
      </c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R584" s="227" t="s">
        <v>289</v>
      </c>
      <c r="AT584" s="227" t="s">
        <v>297</v>
      </c>
      <c r="AU584" s="227" t="s">
        <v>86</v>
      </c>
      <c r="AY584" s="20" t="s">
        <v>233</v>
      </c>
      <c r="BE584" s="228">
        <f>IF(N584="základní",J584,0)</f>
        <v>0</v>
      </c>
      <c r="BF584" s="228">
        <f>IF(N584="snížená",J584,0)</f>
        <v>0</v>
      </c>
      <c r="BG584" s="228">
        <f>IF(N584="zákl. přenesená",J584,0)</f>
        <v>0</v>
      </c>
      <c r="BH584" s="228">
        <f>IF(N584="sníž. přenesená",J584,0)</f>
        <v>0</v>
      </c>
      <c r="BI584" s="228">
        <f>IF(N584="nulová",J584,0)</f>
        <v>0</v>
      </c>
      <c r="BJ584" s="20" t="s">
        <v>86</v>
      </c>
      <c r="BK584" s="228">
        <f>ROUND(I584*H584,2)</f>
        <v>0</v>
      </c>
      <c r="BL584" s="20" t="s">
        <v>240</v>
      </c>
      <c r="BM584" s="227" t="s">
        <v>1074</v>
      </c>
    </row>
    <row r="585" s="14" customFormat="1">
      <c r="A585" s="14"/>
      <c r="B585" s="245"/>
      <c r="C585" s="246"/>
      <c r="D585" s="236" t="s">
        <v>244</v>
      </c>
      <c r="E585" s="246"/>
      <c r="F585" s="248" t="s">
        <v>1075</v>
      </c>
      <c r="G585" s="246"/>
      <c r="H585" s="249">
        <v>763.51700000000005</v>
      </c>
      <c r="I585" s="250"/>
      <c r="J585" s="246"/>
      <c r="K585" s="246"/>
      <c r="L585" s="251"/>
      <c r="M585" s="252"/>
      <c r="N585" s="253"/>
      <c r="O585" s="253"/>
      <c r="P585" s="253"/>
      <c r="Q585" s="253"/>
      <c r="R585" s="253"/>
      <c r="S585" s="253"/>
      <c r="T585" s="25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5" t="s">
        <v>244</v>
      </c>
      <c r="AU585" s="255" t="s">
        <v>86</v>
      </c>
      <c r="AV585" s="14" t="s">
        <v>86</v>
      </c>
      <c r="AW585" s="14" t="s">
        <v>4</v>
      </c>
      <c r="AX585" s="14" t="s">
        <v>80</v>
      </c>
      <c r="AY585" s="255" t="s">
        <v>233</v>
      </c>
    </row>
    <row r="586" s="2" customFormat="1" ht="55.5" customHeight="1">
      <c r="A586" s="41"/>
      <c r="B586" s="42"/>
      <c r="C586" s="216" t="s">
        <v>1076</v>
      </c>
      <c r="D586" s="216" t="s">
        <v>235</v>
      </c>
      <c r="E586" s="217" t="s">
        <v>1077</v>
      </c>
      <c r="F586" s="218" t="s">
        <v>1078</v>
      </c>
      <c r="G586" s="219" t="s">
        <v>238</v>
      </c>
      <c r="H586" s="220">
        <v>538.01999999999998</v>
      </c>
      <c r="I586" s="221"/>
      <c r="J586" s="222">
        <f>ROUND(I586*H586,2)</f>
        <v>0</v>
      </c>
      <c r="K586" s="218" t="s">
        <v>239</v>
      </c>
      <c r="L586" s="47"/>
      <c r="M586" s="223" t="s">
        <v>21</v>
      </c>
      <c r="N586" s="224" t="s">
        <v>45</v>
      </c>
      <c r="O586" s="87"/>
      <c r="P586" s="225">
        <f>O586*H586</f>
        <v>0</v>
      </c>
      <c r="Q586" s="225">
        <v>0.00010000000000000001</v>
      </c>
      <c r="R586" s="225">
        <f>Q586*H586</f>
        <v>0.053802000000000003</v>
      </c>
      <c r="S586" s="225">
        <v>0</v>
      </c>
      <c r="T586" s="226">
        <f>S586*H586</f>
        <v>0</v>
      </c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R586" s="227" t="s">
        <v>240</v>
      </c>
      <c r="AT586" s="227" t="s">
        <v>235</v>
      </c>
      <c r="AU586" s="227" t="s">
        <v>86</v>
      </c>
      <c r="AY586" s="20" t="s">
        <v>233</v>
      </c>
      <c r="BE586" s="228">
        <f>IF(N586="základní",J586,0)</f>
        <v>0</v>
      </c>
      <c r="BF586" s="228">
        <f>IF(N586="snížená",J586,0)</f>
        <v>0</v>
      </c>
      <c r="BG586" s="228">
        <f>IF(N586="zákl. přenesená",J586,0)</f>
        <v>0</v>
      </c>
      <c r="BH586" s="228">
        <f>IF(N586="sníž. přenesená",J586,0)</f>
        <v>0</v>
      </c>
      <c r="BI586" s="228">
        <f>IF(N586="nulová",J586,0)</f>
        <v>0</v>
      </c>
      <c r="BJ586" s="20" t="s">
        <v>86</v>
      </c>
      <c r="BK586" s="228">
        <f>ROUND(I586*H586,2)</f>
        <v>0</v>
      </c>
      <c r="BL586" s="20" t="s">
        <v>240</v>
      </c>
      <c r="BM586" s="227" t="s">
        <v>1079</v>
      </c>
    </row>
    <row r="587" s="2" customFormat="1">
      <c r="A587" s="41"/>
      <c r="B587" s="42"/>
      <c r="C587" s="43"/>
      <c r="D587" s="229" t="s">
        <v>242</v>
      </c>
      <c r="E587" s="43"/>
      <c r="F587" s="230" t="s">
        <v>1080</v>
      </c>
      <c r="G587" s="43"/>
      <c r="H587" s="43"/>
      <c r="I587" s="231"/>
      <c r="J587" s="43"/>
      <c r="K587" s="43"/>
      <c r="L587" s="47"/>
      <c r="M587" s="232"/>
      <c r="N587" s="233"/>
      <c r="O587" s="87"/>
      <c r="P587" s="87"/>
      <c r="Q587" s="87"/>
      <c r="R587" s="87"/>
      <c r="S587" s="87"/>
      <c r="T587" s="88"/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T587" s="20" t="s">
        <v>242</v>
      </c>
      <c r="AU587" s="20" t="s">
        <v>86</v>
      </c>
    </row>
    <row r="588" s="14" customFormat="1">
      <c r="A588" s="14"/>
      <c r="B588" s="245"/>
      <c r="C588" s="246"/>
      <c r="D588" s="236" t="s">
        <v>244</v>
      </c>
      <c r="E588" s="247" t="s">
        <v>21</v>
      </c>
      <c r="F588" s="248" t="s">
        <v>650</v>
      </c>
      <c r="G588" s="246"/>
      <c r="H588" s="249">
        <v>538.01999999999998</v>
      </c>
      <c r="I588" s="250"/>
      <c r="J588" s="246"/>
      <c r="K588" s="246"/>
      <c r="L588" s="251"/>
      <c r="M588" s="252"/>
      <c r="N588" s="253"/>
      <c r="O588" s="253"/>
      <c r="P588" s="253"/>
      <c r="Q588" s="253"/>
      <c r="R588" s="253"/>
      <c r="S588" s="253"/>
      <c r="T588" s="25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55" t="s">
        <v>244</v>
      </c>
      <c r="AU588" s="255" t="s">
        <v>86</v>
      </c>
      <c r="AV588" s="14" t="s">
        <v>86</v>
      </c>
      <c r="AW588" s="14" t="s">
        <v>33</v>
      </c>
      <c r="AX588" s="14" t="s">
        <v>73</v>
      </c>
      <c r="AY588" s="255" t="s">
        <v>233</v>
      </c>
    </row>
    <row r="589" s="15" customFormat="1">
      <c r="A589" s="15"/>
      <c r="B589" s="256"/>
      <c r="C589" s="257"/>
      <c r="D589" s="236" t="s">
        <v>244</v>
      </c>
      <c r="E589" s="258" t="s">
        <v>21</v>
      </c>
      <c r="F589" s="259" t="s">
        <v>247</v>
      </c>
      <c r="G589" s="257"/>
      <c r="H589" s="260">
        <v>538.01999999999998</v>
      </c>
      <c r="I589" s="261"/>
      <c r="J589" s="257"/>
      <c r="K589" s="257"/>
      <c r="L589" s="262"/>
      <c r="M589" s="263"/>
      <c r="N589" s="264"/>
      <c r="O589" s="264"/>
      <c r="P589" s="264"/>
      <c r="Q589" s="264"/>
      <c r="R589" s="264"/>
      <c r="S589" s="264"/>
      <c r="T589" s="26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T589" s="266" t="s">
        <v>244</v>
      </c>
      <c r="AU589" s="266" t="s">
        <v>86</v>
      </c>
      <c r="AV589" s="15" t="s">
        <v>240</v>
      </c>
      <c r="AW589" s="15" t="s">
        <v>33</v>
      </c>
      <c r="AX589" s="15" t="s">
        <v>80</v>
      </c>
      <c r="AY589" s="266" t="s">
        <v>233</v>
      </c>
    </row>
    <row r="590" s="2" customFormat="1" ht="55.5" customHeight="1">
      <c r="A590" s="41"/>
      <c r="B590" s="42"/>
      <c r="C590" s="216" t="s">
        <v>1081</v>
      </c>
      <c r="D590" s="216" t="s">
        <v>235</v>
      </c>
      <c r="E590" s="217" t="s">
        <v>1082</v>
      </c>
      <c r="F590" s="218" t="s">
        <v>1083</v>
      </c>
      <c r="G590" s="219" t="s">
        <v>238</v>
      </c>
      <c r="H590" s="220">
        <v>1165.4390000000001</v>
      </c>
      <c r="I590" s="221"/>
      <c r="J590" s="222">
        <f>ROUND(I590*H590,2)</f>
        <v>0</v>
      </c>
      <c r="K590" s="218" t="s">
        <v>239</v>
      </c>
      <c r="L590" s="47"/>
      <c r="M590" s="223" t="s">
        <v>21</v>
      </c>
      <c r="N590" s="224" t="s">
        <v>45</v>
      </c>
      <c r="O590" s="87"/>
      <c r="P590" s="225">
        <f>O590*H590</f>
        <v>0</v>
      </c>
      <c r="Q590" s="225">
        <v>0.00010000000000000001</v>
      </c>
      <c r="R590" s="225">
        <f>Q590*H590</f>
        <v>0.11654390000000002</v>
      </c>
      <c r="S590" s="225">
        <v>0</v>
      </c>
      <c r="T590" s="226">
        <f>S590*H590</f>
        <v>0</v>
      </c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R590" s="227" t="s">
        <v>240</v>
      </c>
      <c r="AT590" s="227" t="s">
        <v>235</v>
      </c>
      <c r="AU590" s="227" t="s">
        <v>86</v>
      </c>
      <c r="AY590" s="20" t="s">
        <v>233</v>
      </c>
      <c r="BE590" s="228">
        <f>IF(N590="základní",J590,0)</f>
        <v>0</v>
      </c>
      <c r="BF590" s="228">
        <f>IF(N590="snížená",J590,0)</f>
        <v>0</v>
      </c>
      <c r="BG590" s="228">
        <f>IF(N590="zákl. přenesená",J590,0)</f>
        <v>0</v>
      </c>
      <c r="BH590" s="228">
        <f>IF(N590="sníž. přenesená",J590,0)</f>
        <v>0</v>
      </c>
      <c r="BI590" s="228">
        <f>IF(N590="nulová",J590,0)</f>
        <v>0</v>
      </c>
      <c r="BJ590" s="20" t="s">
        <v>86</v>
      </c>
      <c r="BK590" s="228">
        <f>ROUND(I590*H590,2)</f>
        <v>0</v>
      </c>
      <c r="BL590" s="20" t="s">
        <v>240</v>
      </c>
      <c r="BM590" s="227" t="s">
        <v>1084</v>
      </c>
    </row>
    <row r="591" s="2" customFormat="1">
      <c r="A591" s="41"/>
      <c r="B591" s="42"/>
      <c r="C591" s="43"/>
      <c r="D591" s="229" t="s">
        <v>242</v>
      </c>
      <c r="E591" s="43"/>
      <c r="F591" s="230" t="s">
        <v>1085</v>
      </c>
      <c r="G591" s="43"/>
      <c r="H591" s="43"/>
      <c r="I591" s="231"/>
      <c r="J591" s="43"/>
      <c r="K591" s="43"/>
      <c r="L591" s="47"/>
      <c r="M591" s="232"/>
      <c r="N591" s="233"/>
      <c r="O591" s="87"/>
      <c r="P591" s="87"/>
      <c r="Q591" s="87"/>
      <c r="R591" s="87"/>
      <c r="S591" s="87"/>
      <c r="T591" s="88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T591" s="20" t="s">
        <v>242</v>
      </c>
      <c r="AU591" s="20" t="s">
        <v>86</v>
      </c>
    </row>
    <row r="592" s="14" customFormat="1">
      <c r="A592" s="14"/>
      <c r="B592" s="245"/>
      <c r="C592" s="246"/>
      <c r="D592" s="236" t="s">
        <v>244</v>
      </c>
      <c r="E592" s="247" t="s">
        <v>21</v>
      </c>
      <c r="F592" s="248" t="s">
        <v>659</v>
      </c>
      <c r="G592" s="246"/>
      <c r="H592" s="249">
        <v>748.54600000000005</v>
      </c>
      <c r="I592" s="250"/>
      <c r="J592" s="246"/>
      <c r="K592" s="246"/>
      <c r="L592" s="251"/>
      <c r="M592" s="252"/>
      <c r="N592" s="253"/>
      <c r="O592" s="253"/>
      <c r="P592" s="253"/>
      <c r="Q592" s="253"/>
      <c r="R592" s="253"/>
      <c r="S592" s="253"/>
      <c r="T592" s="25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55" t="s">
        <v>244</v>
      </c>
      <c r="AU592" s="255" t="s">
        <v>86</v>
      </c>
      <c r="AV592" s="14" t="s">
        <v>86</v>
      </c>
      <c r="AW592" s="14" t="s">
        <v>33</v>
      </c>
      <c r="AX592" s="14" t="s">
        <v>73</v>
      </c>
      <c r="AY592" s="255" t="s">
        <v>233</v>
      </c>
    </row>
    <row r="593" s="14" customFormat="1">
      <c r="A593" s="14"/>
      <c r="B593" s="245"/>
      <c r="C593" s="246"/>
      <c r="D593" s="236" t="s">
        <v>244</v>
      </c>
      <c r="E593" s="247" t="s">
        <v>21</v>
      </c>
      <c r="F593" s="248" t="s">
        <v>665</v>
      </c>
      <c r="G593" s="246"/>
      <c r="H593" s="249">
        <v>416.89299999999997</v>
      </c>
      <c r="I593" s="250"/>
      <c r="J593" s="246"/>
      <c r="K593" s="246"/>
      <c r="L593" s="251"/>
      <c r="M593" s="252"/>
      <c r="N593" s="253"/>
      <c r="O593" s="253"/>
      <c r="P593" s="253"/>
      <c r="Q593" s="253"/>
      <c r="R593" s="253"/>
      <c r="S593" s="253"/>
      <c r="T593" s="25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55" t="s">
        <v>244</v>
      </c>
      <c r="AU593" s="255" t="s">
        <v>86</v>
      </c>
      <c r="AV593" s="14" t="s">
        <v>86</v>
      </c>
      <c r="AW593" s="14" t="s">
        <v>33</v>
      </c>
      <c r="AX593" s="14" t="s">
        <v>73</v>
      </c>
      <c r="AY593" s="255" t="s">
        <v>233</v>
      </c>
    </row>
    <row r="594" s="15" customFormat="1">
      <c r="A594" s="15"/>
      <c r="B594" s="256"/>
      <c r="C594" s="257"/>
      <c r="D594" s="236" t="s">
        <v>244</v>
      </c>
      <c r="E594" s="258" t="s">
        <v>21</v>
      </c>
      <c r="F594" s="259" t="s">
        <v>247</v>
      </c>
      <c r="G594" s="257"/>
      <c r="H594" s="260">
        <v>1165.4390000000001</v>
      </c>
      <c r="I594" s="261"/>
      <c r="J594" s="257"/>
      <c r="K594" s="257"/>
      <c r="L594" s="262"/>
      <c r="M594" s="263"/>
      <c r="N594" s="264"/>
      <c r="O594" s="264"/>
      <c r="P594" s="264"/>
      <c r="Q594" s="264"/>
      <c r="R594" s="264"/>
      <c r="S594" s="264"/>
      <c r="T594" s="26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T594" s="266" t="s">
        <v>244</v>
      </c>
      <c r="AU594" s="266" t="s">
        <v>86</v>
      </c>
      <c r="AV594" s="15" t="s">
        <v>240</v>
      </c>
      <c r="AW594" s="15" t="s">
        <v>33</v>
      </c>
      <c r="AX594" s="15" t="s">
        <v>80</v>
      </c>
      <c r="AY594" s="266" t="s">
        <v>233</v>
      </c>
    </row>
    <row r="595" s="2" customFormat="1" ht="37.8" customHeight="1">
      <c r="A595" s="41"/>
      <c r="B595" s="42"/>
      <c r="C595" s="216" t="s">
        <v>1086</v>
      </c>
      <c r="D595" s="216" t="s">
        <v>235</v>
      </c>
      <c r="E595" s="217" t="s">
        <v>1087</v>
      </c>
      <c r="F595" s="218" t="s">
        <v>1088</v>
      </c>
      <c r="G595" s="219" t="s">
        <v>238</v>
      </c>
      <c r="H595" s="220">
        <v>226.518</v>
      </c>
      <c r="I595" s="221"/>
      <c r="J595" s="222">
        <f>ROUND(I595*H595,2)</f>
        <v>0</v>
      </c>
      <c r="K595" s="218" t="s">
        <v>239</v>
      </c>
      <c r="L595" s="47"/>
      <c r="M595" s="223" t="s">
        <v>21</v>
      </c>
      <c r="N595" s="224" t="s">
        <v>45</v>
      </c>
      <c r="O595" s="87"/>
      <c r="P595" s="225">
        <f>O595*H595</f>
        <v>0</v>
      </c>
      <c r="Q595" s="225">
        <v>0.0043800000000000002</v>
      </c>
      <c r="R595" s="225">
        <f>Q595*H595</f>
        <v>0.99214884000000003</v>
      </c>
      <c r="S595" s="225">
        <v>0</v>
      </c>
      <c r="T595" s="226">
        <f>S595*H595</f>
        <v>0</v>
      </c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R595" s="227" t="s">
        <v>240</v>
      </c>
      <c r="AT595" s="227" t="s">
        <v>235</v>
      </c>
      <c r="AU595" s="227" t="s">
        <v>86</v>
      </c>
      <c r="AY595" s="20" t="s">
        <v>233</v>
      </c>
      <c r="BE595" s="228">
        <f>IF(N595="základní",J595,0)</f>
        <v>0</v>
      </c>
      <c r="BF595" s="228">
        <f>IF(N595="snížená",J595,0)</f>
        <v>0</v>
      </c>
      <c r="BG595" s="228">
        <f>IF(N595="zákl. přenesená",J595,0)</f>
        <v>0</v>
      </c>
      <c r="BH595" s="228">
        <f>IF(N595="sníž. přenesená",J595,0)</f>
        <v>0</v>
      </c>
      <c r="BI595" s="228">
        <f>IF(N595="nulová",J595,0)</f>
        <v>0</v>
      </c>
      <c r="BJ595" s="20" t="s">
        <v>86</v>
      </c>
      <c r="BK595" s="228">
        <f>ROUND(I595*H595,2)</f>
        <v>0</v>
      </c>
      <c r="BL595" s="20" t="s">
        <v>240</v>
      </c>
      <c r="BM595" s="227" t="s">
        <v>1089</v>
      </c>
    </row>
    <row r="596" s="2" customFormat="1">
      <c r="A596" s="41"/>
      <c r="B596" s="42"/>
      <c r="C596" s="43"/>
      <c r="D596" s="229" t="s">
        <v>242</v>
      </c>
      <c r="E596" s="43"/>
      <c r="F596" s="230" t="s">
        <v>1090</v>
      </c>
      <c r="G596" s="43"/>
      <c r="H596" s="43"/>
      <c r="I596" s="231"/>
      <c r="J596" s="43"/>
      <c r="K596" s="43"/>
      <c r="L596" s="47"/>
      <c r="M596" s="232"/>
      <c r="N596" s="233"/>
      <c r="O596" s="87"/>
      <c r="P596" s="87"/>
      <c r="Q596" s="87"/>
      <c r="R596" s="87"/>
      <c r="S596" s="87"/>
      <c r="T596" s="88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T596" s="20" t="s">
        <v>242</v>
      </c>
      <c r="AU596" s="20" t="s">
        <v>86</v>
      </c>
    </row>
    <row r="597" s="14" customFormat="1">
      <c r="A597" s="14"/>
      <c r="B597" s="245"/>
      <c r="C597" s="246"/>
      <c r="D597" s="236" t="s">
        <v>244</v>
      </c>
      <c r="E597" s="247" t="s">
        <v>21</v>
      </c>
      <c r="F597" s="248" t="s">
        <v>1091</v>
      </c>
      <c r="G597" s="246"/>
      <c r="H597" s="249">
        <v>18.719999999999999</v>
      </c>
      <c r="I597" s="250"/>
      <c r="J597" s="246"/>
      <c r="K597" s="246"/>
      <c r="L597" s="251"/>
      <c r="M597" s="252"/>
      <c r="N597" s="253"/>
      <c r="O597" s="253"/>
      <c r="P597" s="253"/>
      <c r="Q597" s="253"/>
      <c r="R597" s="253"/>
      <c r="S597" s="253"/>
      <c r="T597" s="25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5" t="s">
        <v>244</v>
      </c>
      <c r="AU597" s="255" t="s">
        <v>86</v>
      </c>
      <c r="AV597" s="14" t="s">
        <v>86</v>
      </c>
      <c r="AW597" s="14" t="s">
        <v>33</v>
      </c>
      <c r="AX597" s="14" t="s">
        <v>73</v>
      </c>
      <c r="AY597" s="255" t="s">
        <v>233</v>
      </c>
    </row>
    <row r="598" s="16" customFormat="1">
      <c r="A598" s="16"/>
      <c r="B598" s="287"/>
      <c r="C598" s="288"/>
      <c r="D598" s="236" t="s">
        <v>244</v>
      </c>
      <c r="E598" s="289" t="s">
        <v>21</v>
      </c>
      <c r="F598" s="290" t="s">
        <v>725</v>
      </c>
      <c r="G598" s="288"/>
      <c r="H598" s="291">
        <v>18.719999999999999</v>
      </c>
      <c r="I598" s="292"/>
      <c r="J598" s="288"/>
      <c r="K598" s="288"/>
      <c r="L598" s="293"/>
      <c r="M598" s="294"/>
      <c r="N598" s="295"/>
      <c r="O598" s="295"/>
      <c r="P598" s="295"/>
      <c r="Q598" s="295"/>
      <c r="R598" s="295"/>
      <c r="S598" s="295"/>
      <c r="T598" s="29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T598" s="297" t="s">
        <v>244</v>
      </c>
      <c r="AU598" s="297" t="s">
        <v>86</v>
      </c>
      <c r="AV598" s="16" t="s">
        <v>117</v>
      </c>
      <c r="AW598" s="16" t="s">
        <v>33</v>
      </c>
      <c r="AX598" s="16" t="s">
        <v>73</v>
      </c>
      <c r="AY598" s="297" t="s">
        <v>233</v>
      </c>
    </row>
    <row r="599" s="14" customFormat="1">
      <c r="A599" s="14"/>
      <c r="B599" s="245"/>
      <c r="C599" s="246"/>
      <c r="D599" s="236" t="s">
        <v>244</v>
      </c>
      <c r="E599" s="247" t="s">
        <v>21</v>
      </c>
      <c r="F599" s="248" t="s">
        <v>593</v>
      </c>
      <c r="G599" s="246"/>
      <c r="H599" s="249">
        <v>88.465999999999994</v>
      </c>
      <c r="I599" s="250"/>
      <c r="J599" s="246"/>
      <c r="K599" s="246"/>
      <c r="L599" s="251"/>
      <c r="M599" s="252"/>
      <c r="N599" s="253"/>
      <c r="O599" s="253"/>
      <c r="P599" s="253"/>
      <c r="Q599" s="253"/>
      <c r="R599" s="253"/>
      <c r="S599" s="253"/>
      <c r="T599" s="25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55" t="s">
        <v>244</v>
      </c>
      <c r="AU599" s="255" t="s">
        <v>86</v>
      </c>
      <c r="AV599" s="14" t="s">
        <v>86</v>
      </c>
      <c r="AW599" s="14" t="s">
        <v>33</v>
      </c>
      <c r="AX599" s="14" t="s">
        <v>73</v>
      </c>
      <c r="AY599" s="255" t="s">
        <v>233</v>
      </c>
    </row>
    <row r="600" s="16" customFormat="1">
      <c r="A600" s="16"/>
      <c r="B600" s="287"/>
      <c r="C600" s="288"/>
      <c r="D600" s="236" t="s">
        <v>244</v>
      </c>
      <c r="E600" s="289" t="s">
        <v>21</v>
      </c>
      <c r="F600" s="290" t="s">
        <v>725</v>
      </c>
      <c r="G600" s="288"/>
      <c r="H600" s="291">
        <v>88.465999999999994</v>
      </c>
      <c r="I600" s="292"/>
      <c r="J600" s="288"/>
      <c r="K600" s="288"/>
      <c r="L600" s="293"/>
      <c r="M600" s="294"/>
      <c r="N600" s="295"/>
      <c r="O600" s="295"/>
      <c r="P600" s="295"/>
      <c r="Q600" s="295"/>
      <c r="R600" s="295"/>
      <c r="S600" s="295"/>
      <c r="T600" s="29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T600" s="297" t="s">
        <v>244</v>
      </c>
      <c r="AU600" s="297" t="s">
        <v>86</v>
      </c>
      <c r="AV600" s="16" t="s">
        <v>117</v>
      </c>
      <c r="AW600" s="16" t="s">
        <v>33</v>
      </c>
      <c r="AX600" s="16" t="s">
        <v>73</v>
      </c>
      <c r="AY600" s="297" t="s">
        <v>233</v>
      </c>
    </row>
    <row r="601" s="13" customFormat="1">
      <c r="A601" s="13"/>
      <c r="B601" s="234"/>
      <c r="C601" s="235"/>
      <c r="D601" s="236" t="s">
        <v>244</v>
      </c>
      <c r="E601" s="237" t="s">
        <v>21</v>
      </c>
      <c r="F601" s="238" t="s">
        <v>1092</v>
      </c>
      <c r="G601" s="235"/>
      <c r="H601" s="237" t="s">
        <v>21</v>
      </c>
      <c r="I601" s="239"/>
      <c r="J601" s="235"/>
      <c r="K601" s="235"/>
      <c r="L601" s="240"/>
      <c r="M601" s="241"/>
      <c r="N601" s="242"/>
      <c r="O601" s="242"/>
      <c r="P601" s="242"/>
      <c r="Q601" s="242"/>
      <c r="R601" s="242"/>
      <c r="S601" s="242"/>
      <c r="T601" s="24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44" t="s">
        <v>244</v>
      </c>
      <c r="AU601" s="244" t="s">
        <v>86</v>
      </c>
      <c r="AV601" s="13" t="s">
        <v>80</v>
      </c>
      <c r="AW601" s="13" t="s">
        <v>33</v>
      </c>
      <c r="AX601" s="13" t="s">
        <v>73</v>
      </c>
      <c r="AY601" s="244" t="s">
        <v>233</v>
      </c>
    </row>
    <row r="602" s="14" customFormat="1">
      <c r="A602" s="14"/>
      <c r="B602" s="245"/>
      <c r="C602" s="246"/>
      <c r="D602" s="236" t="s">
        <v>244</v>
      </c>
      <c r="E602" s="247" t="s">
        <v>21</v>
      </c>
      <c r="F602" s="248" t="s">
        <v>1093</v>
      </c>
      <c r="G602" s="246"/>
      <c r="H602" s="249">
        <v>2.8399999999999999</v>
      </c>
      <c r="I602" s="250"/>
      <c r="J602" s="246"/>
      <c r="K602" s="246"/>
      <c r="L602" s="251"/>
      <c r="M602" s="252"/>
      <c r="N602" s="253"/>
      <c r="O602" s="253"/>
      <c r="P602" s="253"/>
      <c r="Q602" s="253"/>
      <c r="R602" s="253"/>
      <c r="S602" s="253"/>
      <c r="T602" s="25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5" t="s">
        <v>244</v>
      </c>
      <c r="AU602" s="255" t="s">
        <v>86</v>
      </c>
      <c r="AV602" s="14" t="s">
        <v>86</v>
      </c>
      <c r="AW602" s="14" t="s">
        <v>33</v>
      </c>
      <c r="AX602" s="14" t="s">
        <v>73</v>
      </c>
      <c r="AY602" s="255" t="s">
        <v>233</v>
      </c>
    </row>
    <row r="603" s="14" customFormat="1">
      <c r="A603" s="14"/>
      <c r="B603" s="245"/>
      <c r="C603" s="246"/>
      <c r="D603" s="236" t="s">
        <v>244</v>
      </c>
      <c r="E603" s="247" t="s">
        <v>21</v>
      </c>
      <c r="F603" s="248" t="s">
        <v>1094</v>
      </c>
      <c r="G603" s="246"/>
      <c r="H603" s="249">
        <v>57.719999999999999</v>
      </c>
      <c r="I603" s="250"/>
      <c r="J603" s="246"/>
      <c r="K603" s="246"/>
      <c r="L603" s="251"/>
      <c r="M603" s="252"/>
      <c r="N603" s="253"/>
      <c r="O603" s="253"/>
      <c r="P603" s="253"/>
      <c r="Q603" s="253"/>
      <c r="R603" s="253"/>
      <c r="S603" s="253"/>
      <c r="T603" s="25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5" t="s">
        <v>244</v>
      </c>
      <c r="AU603" s="255" t="s">
        <v>86</v>
      </c>
      <c r="AV603" s="14" t="s">
        <v>86</v>
      </c>
      <c r="AW603" s="14" t="s">
        <v>33</v>
      </c>
      <c r="AX603" s="14" t="s">
        <v>73</v>
      </c>
      <c r="AY603" s="255" t="s">
        <v>233</v>
      </c>
    </row>
    <row r="604" s="14" customFormat="1">
      <c r="A604" s="14"/>
      <c r="B604" s="245"/>
      <c r="C604" s="246"/>
      <c r="D604" s="236" t="s">
        <v>244</v>
      </c>
      <c r="E604" s="247" t="s">
        <v>21</v>
      </c>
      <c r="F604" s="248" t="s">
        <v>1095</v>
      </c>
      <c r="G604" s="246"/>
      <c r="H604" s="249">
        <v>1.1299999999999999</v>
      </c>
      <c r="I604" s="250"/>
      <c r="J604" s="246"/>
      <c r="K604" s="246"/>
      <c r="L604" s="251"/>
      <c r="M604" s="252"/>
      <c r="N604" s="253"/>
      <c r="O604" s="253"/>
      <c r="P604" s="253"/>
      <c r="Q604" s="253"/>
      <c r="R604" s="253"/>
      <c r="S604" s="253"/>
      <c r="T604" s="25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55" t="s">
        <v>244</v>
      </c>
      <c r="AU604" s="255" t="s">
        <v>86</v>
      </c>
      <c r="AV604" s="14" t="s">
        <v>86</v>
      </c>
      <c r="AW604" s="14" t="s">
        <v>33</v>
      </c>
      <c r="AX604" s="14" t="s">
        <v>73</v>
      </c>
      <c r="AY604" s="255" t="s">
        <v>233</v>
      </c>
    </row>
    <row r="605" s="16" customFormat="1">
      <c r="A605" s="16"/>
      <c r="B605" s="287"/>
      <c r="C605" s="288"/>
      <c r="D605" s="236" t="s">
        <v>244</v>
      </c>
      <c r="E605" s="289" t="s">
        <v>21</v>
      </c>
      <c r="F605" s="290" t="s">
        <v>725</v>
      </c>
      <c r="G605" s="288"/>
      <c r="H605" s="291">
        <v>61.689999999999998</v>
      </c>
      <c r="I605" s="292"/>
      <c r="J605" s="288"/>
      <c r="K605" s="288"/>
      <c r="L605" s="293"/>
      <c r="M605" s="294"/>
      <c r="N605" s="295"/>
      <c r="O605" s="295"/>
      <c r="P605" s="295"/>
      <c r="Q605" s="295"/>
      <c r="R605" s="295"/>
      <c r="S605" s="295"/>
      <c r="T605" s="29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T605" s="297" t="s">
        <v>244</v>
      </c>
      <c r="AU605" s="297" t="s">
        <v>86</v>
      </c>
      <c r="AV605" s="16" t="s">
        <v>117</v>
      </c>
      <c r="AW605" s="16" t="s">
        <v>33</v>
      </c>
      <c r="AX605" s="16" t="s">
        <v>73</v>
      </c>
      <c r="AY605" s="297" t="s">
        <v>233</v>
      </c>
    </row>
    <row r="606" s="13" customFormat="1">
      <c r="A606" s="13"/>
      <c r="B606" s="234"/>
      <c r="C606" s="235"/>
      <c r="D606" s="236" t="s">
        <v>244</v>
      </c>
      <c r="E606" s="237" t="s">
        <v>21</v>
      </c>
      <c r="F606" s="238" t="s">
        <v>1096</v>
      </c>
      <c r="G606" s="235"/>
      <c r="H606" s="237" t="s">
        <v>21</v>
      </c>
      <c r="I606" s="239"/>
      <c r="J606" s="235"/>
      <c r="K606" s="235"/>
      <c r="L606" s="240"/>
      <c r="M606" s="241"/>
      <c r="N606" s="242"/>
      <c r="O606" s="242"/>
      <c r="P606" s="242"/>
      <c r="Q606" s="242"/>
      <c r="R606" s="242"/>
      <c r="S606" s="242"/>
      <c r="T606" s="24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44" t="s">
        <v>244</v>
      </c>
      <c r="AU606" s="244" t="s">
        <v>86</v>
      </c>
      <c r="AV606" s="13" t="s">
        <v>80</v>
      </c>
      <c r="AW606" s="13" t="s">
        <v>33</v>
      </c>
      <c r="AX606" s="13" t="s">
        <v>73</v>
      </c>
      <c r="AY606" s="244" t="s">
        <v>233</v>
      </c>
    </row>
    <row r="607" s="14" customFormat="1">
      <c r="A607" s="14"/>
      <c r="B607" s="245"/>
      <c r="C607" s="246"/>
      <c r="D607" s="236" t="s">
        <v>244</v>
      </c>
      <c r="E607" s="247" t="s">
        <v>21</v>
      </c>
      <c r="F607" s="248" t="s">
        <v>1097</v>
      </c>
      <c r="G607" s="246"/>
      <c r="H607" s="249">
        <v>43.530000000000001</v>
      </c>
      <c r="I607" s="250"/>
      <c r="J607" s="246"/>
      <c r="K607" s="246"/>
      <c r="L607" s="251"/>
      <c r="M607" s="252"/>
      <c r="N607" s="253"/>
      <c r="O607" s="253"/>
      <c r="P607" s="253"/>
      <c r="Q607" s="253"/>
      <c r="R607" s="253"/>
      <c r="S607" s="253"/>
      <c r="T607" s="25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55" t="s">
        <v>244</v>
      </c>
      <c r="AU607" s="255" t="s">
        <v>86</v>
      </c>
      <c r="AV607" s="14" t="s">
        <v>86</v>
      </c>
      <c r="AW607" s="14" t="s">
        <v>33</v>
      </c>
      <c r="AX607" s="14" t="s">
        <v>73</v>
      </c>
      <c r="AY607" s="255" t="s">
        <v>233</v>
      </c>
    </row>
    <row r="608" s="14" customFormat="1">
      <c r="A608" s="14"/>
      <c r="B608" s="245"/>
      <c r="C608" s="246"/>
      <c r="D608" s="236" t="s">
        <v>244</v>
      </c>
      <c r="E608" s="247" t="s">
        <v>21</v>
      </c>
      <c r="F608" s="248" t="s">
        <v>1098</v>
      </c>
      <c r="G608" s="246"/>
      <c r="H608" s="249">
        <v>14.112</v>
      </c>
      <c r="I608" s="250"/>
      <c r="J608" s="246"/>
      <c r="K608" s="246"/>
      <c r="L608" s="251"/>
      <c r="M608" s="252"/>
      <c r="N608" s="253"/>
      <c r="O608" s="253"/>
      <c r="P608" s="253"/>
      <c r="Q608" s="253"/>
      <c r="R608" s="253"/>
      <c r="S608" s="253"/>
      <c r="T608" s="25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55" t="s">
        <v>244</v>
      </c>
      <c r="AU608" s="255" t="s">
        <v>86</v>
      </c>
      <c r="AV608" s="14" t="s">
        <v>86</v>
      </c>
      <c r="AW608" s="14" t="s">
        <v>33</v>
      </c>
      <c r="AX608" s="14" t="s">
        <v>73</v>
      </c>
      <c r="AY608" s="255" t="s">
        <v>233</v>
      </c>
    </row>
    <row r="609" s="16" customFormat="1">
      <c r="A609" s="16"/>
      <c r="B609" s="287"/>
      <c r="C609" s="288"/>
      <c r="D609" s="236" t="s">
        <v>244</v>
      </c>
      <c r="E609" s="289" t="s">
        <v>21</v>
      </c>
      <c r="F609" s="290" t="s">
        <v>725</v>
      </c>
      <c r="G609" s="288"/>
      <c r="H609" s="291">
        <v>57.642000000000003</v>
      </c>
      <c r="I609" s="292"/>
      <c r="J609" s="288"/>
      <c r="K609" s="288"/>
      <c r="L609" s="293"/>
      <c r="M609" s="294"/>
      <c r="N609" s="295"/>
      <c r="O609" s="295"/>
      <c r="P609" s="295"/>
      <c r="Q609" s="295"/>
      <c r="R609" s="295"/>
      <c r="S609" s="295"/>
      <c r="T609" s="29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T609" s="297" t="s">
        <v>244</v>
      </c>
      <c r="AU609" s="297" t="s">
        <v>86</v>
      </c>
      <c r="AV609" s="16" t="s">
        <v>117</v>
      </c>
      <c r="AW609" s="16" t="s">
        <v>33</v>
      </c>
      <c r="AX609" s="16" t="s">
        <v>73</v>
      </c>
      <c r="AY609" s="297" t="s">
        <v>233</v>
      </c>
    </row>
    <row r="610" s="15" customFormat="1">
      <c r="A610" s="15"/>
      <c r="B610" s="256"/>
      <c r="C610" s="257"/>
      <c r="D610" s="236" t="s">
        <v>244</v>
      </c>
      <c r="E610" s="258" t="s">
        <v>21</v>
      </c>
      <c r="F610" s="259" t="s">
        <v>247</v>
      </c>
      <c r="G610" s="257"/>
      <c r="H610" s="260">
        <v>226.518</v>
      </c>
      <c r="I610" s="261"/>
      <c r="J610" s="257"/>
      <c r="K610" s="257"/>
      <c r="L610" s="262"/>
      <c r="M610" s="263"/>
      <c r="N610" s="264"/>
      <c r="O610" s="264"/>
      <c r="P610" s="264"/>
      <c r="Q610" s="264"/>
      <c r="R610" s="264"/>
      <c r="S610" s="264"/>
      <c r="T610" s="26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T610" s="266" t="s">
        <v>244</v>
      </c>
      <c r="AU610" s="266" t="s">
        <v>86</v>
      </c>
      <c r="AV610" s="15" t="s">
        <v>240</v>
      </c>
      <c r="AW610" s="15" t="s">
        <v>33</v>
      </c>
      <c r="AX610" s="15" t="s">
        <v>80</v>
      </c>
      <c r="AY610" s="266" t="s">
        <v>233</v>
      </c>
    </row>
    <row r="611" s="2" customFormat="1" ht="44.25" customHeight="1">
      <c r="A611" s="41"/>
      <c r="B611" s="42"/>
      <c r="C611" s="216" t="s">
        <v>1099</v>
      </c>
      <c r="D611" s="216" t="s">
        <v>235</v>
      </c>
      <c r="E611" s="217" t="s">
        <v>1100</v>
      </c>
      <c r="F611" s="218" t="s">
        <v>1101</v>
      </c>
      <c r="G611" s="219" t="s">
        <v>332</v>
      </c>
      <c r="H611" s="220">
        <v>1000</v>
      </c>
      <c r="I611" s="221"/>
      <c r="J611" s="222">
        <f>ROUND(I611*H611,2)</f>
        <v>0</v>
      </c>
      <c r="K611" s="218" t="s">
        <v>239</v>
      </c>
      <c r="L611" s="47"/>
      <c r="M611" s="223" t="s">
        <v>21</v>
      </c>
      <c r="N611" s="224" t="s">
        <v>45</v>
      </c>
      <c r="O611" s="87"/>
      <c r="P611" s="225">
        <f>O611*H611</f>
        <v>0</v>
      </c>
      <c r="Q611" s="225">
        <v>0</v>
      </c>
      <c r="R611" s="225">
        <f>Q611*H611</f>
        <v>0</v>
      </c>
      <c r="S611" s="225">
        <v>0</v>
      </c>
      <c r="T611" s="226">
        <f>S611*H611</f>
        <v>0</v>
      </c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R611" s="227" t="s">
        <v>240</v>
      </c>
      <c r="AT611" s="227" t="s">
        <v>235</v>
      </c>
      <c r="AU611" s="227" t="s">
        <v>86</v>
      </c>
      <c r="AY611" s="20" t="s">
        <v>233</v>
      </c>
      <c r="BE611" s="228">
        <f>IF(N611="základní",J611,0)</f>
        <v>0</v>
      </c>
      <c r="BF611" s="228">
        <f>IF(N611="snížená",J611,0)</f>
        <v>0</v>
      </c>
      <c r="BG611" s="228">
        <f>IF(N611="zákl. přenesená",J611,0)</f>
        <v>0</v>
      </c>
      <c r="BH611" s="228">
        <f>IF(N611="sníž. přenesená",J611,0)</f>
        <v>0</v>
      </c>
      <c r="BI611" s="228">
        <f>IF(N611="nulová",J611,0)</f>
        <v>0</v>
      </c>
      <c r="BJ611" s="20" t="s">
        <v>86</v>
      </c>
      <c r="BK611" s="228">
        <f>ROUND(I611*H611,2)</f>
        <v>0</v>
      </c>
      <c r="BL611" s="20" t="s">
        <v>240</v>
      </c>
      <c r="BM611" s="227" t="s">
        <v>1102</v>
      </c>
    </row>
    <row r="612" s="2" customFormat="1">
      <c r="A612" s="41"/>
      <c r="B612" s="42"/>
      <c r="C612" s="43"/>
      <c r="D612" s="229" t="s">
        <v>242</v>
      </c>
      <c r="E612" s="43"/>
      <c r="F612" s="230" t="s">
        <v>1103</v>
      </c>
      <c r="G612" s="43"/>
      <c r="H612" s="43"/>
      <c r="I612" s="231"/>
      <c r="J612" s="43"/>
      <c r="K612" s="43"/>
      <c r="L612" s="47"/>
      <c r="M612" s="232"/>
      <c r="N612" s="233"/>
      <c r="O612" s="87"/>
      <c r="P612" s="87"/>
      <c r="Q612" s="87"/>
      <c r="R612" s="87"/>
      <c r="S612" s="87"/>
      <c r="T612" s="88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T612" s="20" t="s">
        <v>242</v>
      </c>
      <c r="AU612" s="20" t="s">
        <v>86</v>
      </c>
    </row>
    <row r="613" s="2" customFormat="1" ht="24.15" customHeight="1">
      <c r="A613" s="41"/>
      <c r="B613" s="42"/>
      <c r="C613" s="267" t="s">
        <v>1104</v>
      </c>
      <c r="D613" s="267" t="s">
        <v>297</v>
      </c>
      <c r="E613" s="268" t="s">
        <v>1105</v>
      </c>
      <c r="F613" s="269" t="s">
        <v>1106</v>
      </c>
      <c r="G613" s="270" t="s">
        <v>332</v>
      </c>
      <c r="H613" s="271">
        <v>1050</v>
      </c>
      <c r="I613" s="272"/>
      <c r="J613" s="273">
        <f>ROUND(I613*H613,2)</f>
        <v>0</v>
      </c>
      <c r="K613" s="269" t="s">
        <v>239</v>
      </c>
      <c r="L613" s="274"/>
      <c r="M613" s="275" t="s">
        <v>21</v>
      </c>
      <c r="N613" s="276" t="s">
        <v>45</v>
      </c>
      <c r="O613" s="87"/>
      <c r="P613" s="225">
        <f>O613*H613</f>
        <v>0</v>
      </c>
      <c r="Q613" s="225">
        <v>0.00011</v>
      </c>
      <c r="R613" s="225">
        <f>Q613*H613</f>
        <v>0.11550000000000001</v>
      </c>
      <c r="S613" s="225">
        <v>0</v>
      </c>
      <c r="T613" s="226">
        <f>S613*H613</f>
        <v>0</v>
      </c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R613" s="227" t="s">
        <v>289</v>
      </c>
      <c r="AT613" s="227" t="s">
        <v>297</v>
      </c>
      <c r="AU613" s="227" t="s">
        <v>86</v>
      </c>
      <c r="AY613" s="20" t="s">
        <v>233</v>
      </c>
      <c r="BE613" s="228">
        <f>IF(N613="základní",J613,0)</f>
        <v>0</v>
      </c>
      <c r="BF613" s="228">
        <f>IF(N613="snížená",J613,0)</f>
        <v>0</v>
      </c>
      <c r="BG613" s="228">
        <f>IF(N613="zákl. přenesená",J613,0)</f>
        <v>0</v>
      </c>
      <c r="BH613" s="228">
        <f>IF(N613="sníž. přenesená",J613,0)</f>
        <v>0</v>
      </c>
      <c r="BI613" s="228">
        <f>IF(N613="nulová",J613,0)</f>
        <v>0</v>
      </c>
      <c r="BJ613" s="20" t="s">
        <v>86</v>
      </c>
      <c r="BK613" s="228">
        <f>ROUND(I613*H613,2)</f>
        <v>0</v>
      </c>
      <c r="BL613" s="20" t="s">
        <v>240</v>
      </c>
      <c r="BM613" s="227" t="s">
        <v>1107</v>
      </c>
    </row>
    <row r="614" s="14" customFormat="1">
      <c r="A614" s="14"/>
      <c r="B614" s="245"/>
      <c r="C614" s="246"/>
      <c r="D614" s="236" t="s">
        <v>244</v>
      </c>
      <c r="E614" s="246"/>
      <c r="F614" s="248" t="s">
        <v>1108</v>
      </c>
      <c r="G614" s="246"/>
      <c r="H614" s="249">
        <v>1050</v>
      </c>
      <c r="I614" s="250"/>
      <c r="J614" s="246"/>
      <c r="K614" s="246"/>
      <c r="L614" s="251"/>
      <c r="M614" s="252"/>
      <c r="N614" s="253"/>
      <c r="O614" s="253"/>
      <c r="P614" s="253"/>
      <c r="Q614" s="253"/>
      <c r="R614" s="253"/>
      <c r="S614" s="253"/>
      <c r="T614" s="25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55" t="s">
        <v>244</v>
      </c>
      <c r="AU614" s="255" t="s">
        <v>86</v>
      </c>
      <c r="AV614" s="14" t="s">
        <v>86</v>
      </c>
      <c r="AW614" s="14" t="s">
        <v>4</v>
      </c>
      <c r="AX614" s="14" t="s">
        <v>80</v>
      </c>
      <c r="AY614" s="255" t="s">
        <v>233</v>
      </c>
    </row>
    <row r="615" s="2" customFormat="1" ht="55.5" customHeight="1">
      <c r="A615" s="41"/>
      <c r="B615" s="42"/>
      <c r="C615" s="216" t="s">
        <v>1109</v>
      </c>
      <c r="D615" s="216" t="s">
        <v>235</v>
      </c>
      <c r="E615" s="217" t="s">
        <v>1110</v>
      </c>
      <c r="F615" s="218" t="s">
        <v>1111</v>
      </c>
      <c r="G615" s="219" t="s">
        <v>332</v>
      </c>
      <c r="H615" s="220">
        <v>1000</v>
      </c>
      <c r="I615" s="221"/>
      <c r="J615" s="222">
        <f>ROUND(I615*H615,2)</f>
        <v>0</v>
      </c>
      <c r="K615" s="218" t="s">
        <v>239</v>
      </c>
      <c r="L615" s="47"/>
      <c r="M615" s="223" t="s">
        <v>21</v>
      </c>
      <c r="N615" s="224" t="s">
        <v>45</v>
      </c>
      <c r="O615" s="87"/>
      <c r="P615" s="225">
        <f>O615*H615</f>
        <v>0</v>
      </c>
      <c r="Q615" s="225">
        <v>0</v>
      </c>
      <c r="R615" s="225">
        <f>Q615*H615</f>
        <v>0</v>
      </c>
      <c r="S615" s="225">
        <v>0</v>
      </c>
      <c r="T615" s="226">
        <f>S615*H615</f>
        <v>0</v>
      </c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R615" s="227" t="s">
        <v>240</v>
      </c>
      <c r="AT615" s="227" t="s">
        <v>235</v>
      </c>
      <c r="AU615" s="227" t="s">
        <v>86</v>
      </c>
      <c r="AY615" s="20" t="s">
        <v>233</v>
      </c>
      <c r="BE615" s="228">
        <f>IF(N615="základní",J615,0)</f>
        <v>0</v>
      </c>
      <c r="BF615" s="228">
        <f>IF(N615="snížená",J615,0)</f>
        <v>0</v>
      </c>
      <c r="BG615" s="228">
        <f>IF(N615="zákl. přenesená",J615,0)</f>
        <v>0</v>
      </c>
      <c r="BH615" s="228">
        <f>IF(N615="sníž. přenesená",J615,0)</f>
        <v>0</v>
      </c>
      <c r="BI615" s="228">
        <f>IF(N615="nulová",J615,0)</f>
        <v>0</v>
      </c>
      <c r="BJ615" s="20" t="s">
        <v>86</v>
      </c>
      <c r="BK615" s="228">
        <f>ROUND(I615*H615,2)</f>
        <v>0</v>
      </c>
      <c r="BL615" s="20" t="s">
        <v>240</v>
      </c>
      <c r="BM615" s="227" t="s">
        <v>1112</v>
      </c>
    </row>
    <row r="616" s="2" customFormat="1">
      <c r="A616" s="41"/>
      <c r="B616" s="42"/>
      <c r="C616" s="43"/>
      <c r="D616" s="229" t="s">
        <v>242</v>
      </c>
      <c r="E616" s="43"/>
      <c r="F616" s="230" t="s">
        <v>1113</v>
      </c>
      <c r="G616" s="43"/>
      <c r="H616" s="43"/>
      <c r="I616" s="231"/>
      <c r="J616" s="43"/>
      <c r="K616" s="43"/>
      <c r="L616" s="47"/>
      <c r="M616" s="232"/>
      <c r="N616" s="233"/>
      <c r="O616" s="87"/>
      <c r="P616" s="87"/>
      <c r="Q616" s="87"/>
      <c r="R616" s="87"/>
      <c r="S616" s="87"/>
      <c r="T616" s="88"/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T616" s="20" t="s">
        <v>242</v>
      </c>
      <c r="AU616" s="20" t="s">
        <v>86</v>
      </c>
    </row>
    <row r="617" s="2" customFormat="1" ht="24.15" customHeight="1">
      <c r="A617" s="41"/>
      <c r="B617" s="42"/>
      <c r="C617" s="267" t="s">
        <v>1114</v>
      </c>
      <c r="D617" s="267" t="s">
        <v>297</v>
      </c>
      <c r="E617" s="268" t="s">
        <v>1115</v>
      </c>
      <c r="F617" s="269" t="s">
        <v>1116</v>
      </c>
      <c r="G617" s="270" t="s">
        <v>332</v>
      </c>
      <c r="H617" s="271">
        <v>1050</v>
      </c>
      <c r="I617" s="272"/>
      <c r="J617" s="273">
        <f>ROUND(I617*H617,2)</f>
        <v>0</v>
      </c>
      <c r="K617" s="269" t="s">
        <v>239</v>
      </c>
      <c r="L617" s="274"/>
      <c r="M617" s="275" t="s">
        <v>21</v>
      </c>
      <c r="N617" s="276" t="s">
        <v>45</v>
      </c>
      <c r="O617" s="87"/>
      <c r="P617" s="225">
        <f>O617*H617</f>
        <v>0</v>
      </c>
      <c r="Q617" s="225">
        <v>4.0000000000000003E-05</v>
      </c>
      <c r="R617" s="225">
        <f>Q617*H617</f>
        <v>0.042000000000000003</v>
      </c>
      <c r="S617" s="225">
        <v>0</v>
      </c>
      <c r="T617" s="226">
        <f>S617*H617</f>
        <v>0</v>
      </c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R617" s="227" t="s">
        <v>289</v>
      </c>
      <c r="AT617" s="227" t="s">
        <v>297</v>
      </c>
      <c r="AU617" s="227" t="s">
        <v>86</v>
      </c>
      <c r="AY617" s="20" t="s">
        <v>233</v>
      </c>
      <c r="BE617" s="228">
        <f>IF(N617="základní",J617,0)</f>
        <v>0</v>
      </c>
      <c r="BF617" s="228">
        <f>IF(N617="snížená",J617,0)</f>
        <v>0</v>
      </c>
      <c r="BG617" s="228">
        <f>IF(N617="zákl. přenesená",J617,0)</f>
        <v>0</v>
      </c>
      <c r="BH617" s="228">
        <f>IF(N617="sníž. přenesená",J617,0)</f>
        <v>0</v>
      </c>
      <c r="BI617" s="228">
        <f>IF(N617="nulová",J617,0)</f>
        <v>0</v>
      </c>
      <c r="BJ617" s="20" t="s">
        <v>86</v>
      </c>
      <c r="BK617" s="228">
        <f>ROUND(I617*H617,2)</f>
        <v>0</v>
      </c>
      <c r="BL617" s="20" t="s">
        <v>240</v>
      </c>
      <c r="BM617" s="227" t="s">
        <v>1117</v>
      </c>
    </row>
    <row r="618" s="14" customFormat="1">
      <c r="A618" s="14"/>
      <c r="B618" s="245"/>
      <c r="C618" s="246"/>
      <c r="D618" s="236" t="s">
        <v>244</v>
      </c>
      <c r="E618" s="246"/>
      <c r="F618" s="248" t="s">
        <v>1108</v>
      </c>
      <c r="G618" s="246"/>
      <c r="H618" s="249">
        <v>1050</v>
      </c>
      <c r="I618" s="250"/>
      <c r="J618" s="246"/>
      <c r="K618" s="246"/>
      <c r="L618" s="251"/>
      <c r="M618" s="252"/>
      <c r="N618" s="253"/>
      <c r="O618" s="253"/>
      <c r="P618" s="253"/>
      <c r="Q618" s="253"/>
      <c r="R618" s="253"/>
      <c r="S618" s="253"/>
      <c r="T618" s="25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55" t="s">
        <v>244</v>
      </c>
      <c r="AU618" s="255" t="s">
        <v>86</v>
      </c>
      <c r="AV618" s="14" t="s">
        <v>86</v>
      </c>
      <c r="AW618" s="14" t="s">
        <v>4</v>
      </c>
      <c r="AX618" s="14" t="s">
        <v>80</v>
      </c>
      <c r="AY618" s="255" t="s">
        <v>233</v>
      </c>
    </row>
    <row r="619" s="2" customFormat="1" ht="66.75" customHeight="1">
      <c r="A619" s="41"/>
      <c r="B619" s="42"/>
      <c r="C619" s="216" t="s">
        <v>1118</v>
      </c>
      <c r="D619" s="216" t="s">
        <v>235</v>
      </c>
      <c r="E619" s="217" t="s">
        <v>1119</v>
      </c>
      <c r="F619" s="218" t="s">
        <v>1120</v>
      </c>
      <c r="G619" s="219" t="s">
        <v>238</v>
      </c>
      <c r="H619" s="220">
        <v>143.13</v>
      </c>
      <c r="I619" s="221"/>
      <c r="J619" s="222">
        <f>ROUND(I619*H619,2)</f>
        <v>0</v>
      </c>
      <c r="K619" s="218" t="s">
        <v>239</v>
      </c>
      <c r="L619" s="47"/>
      <c r="M619" s="223" t="s">
        <v>21</v>
      </c>
      <c r="N619" s="224" t="s">
        <v>45</v>
      </c>
      <c r="O619" s="87"/>
      <c r="P619" s="225">
        <f>O619*H619</f>
        <v>0</v>
      </c>
      <c r="Q619" s="225">
        <v>0.0085199999999999998</v>
      </c>
      <c r="R619" s="225">
        <f>Q619*H619</f>
        <v>1.2194676</v>
      </c>
      <c r="S619" s="225">
        <v>0</v>
      </c>
      <c r="T619" s="226">
        <f>S619*H619</f>
        <v>0</v>
      </c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R619" s="227" t="s">
        <v>240</v>
      </c>
      <c r="AT619" s="227" t="s">
        <v>235</v>
      </c>
      <c r="AU619" s="227" t="s">
        <v>86</v>
      </c>
      <c r="AY619" s="20" t="s">
        <v>233</v>
      </c>
      <c r="BE619" s="228">
        <f>IF(N619="základní",J619,0)</f>
        <v>0</v>
      </c>
      <c r="BF619" s="228">
        <f>IF(N619="snížená",J619,0)</f>
        <v>0</v>
      </c>
      <c r="BG619" s="228">
        <f>IF(N619="zákl. přenesená",J619,0)</f>
        <v>0</v>
      </c>
      <c r="BH619" s="228">
        <f>IF(N619="sníž. přenesená",J619,0)</f>
        <v>0</v>
      </c>
      <c r="BI619" s="228">
        <f>IF(N619="nulová",J619,0)</f>
        <v>0</v>
      </c>
      <c r="BJ619" s="20" t="s">
        <v>86</v>
      </c>
      <c r="BK619" s="228">
        <f>ROUND(I619*H619,2)</f>
        <v>0</v>
      </c>
      <c r="BL619" s="20" t="s">
        <v>240</v>
      </c>
      <c r="BM619" s="227" t="s">
        <v>1121</v>
      </c>
    </row>
    <row r="620" s="2" customFormat="1">
      <c r="A620" s="41"/>
      <c r="B620" s="42"/>
      <c r="C620" s="43"/>
      <c r="D620" s="229" t="s">
        <v>242</v>
      </c>
      <c r="E620" s="43"/>
      <c r="F620" s="230" t="s">
        <v>1122</v>
      </c>
      <c r="G620" s="43"/>
      <c r="H620" s="43"/>
      <c r="I620" s="231"/>
      <c r="J620" s="43"/>
      <c r="K620" s="43"/>
      <c r="L620" s="47"/>
      <c r="M620" s="232"/>
      <c r="N620" s="233"/>
      <c r="O620" s="87"/>
      <c r="P620" s="87"/>
      <c r="Q620" s="87"/>
      <c r="R620" s="87"/>
      <c r="S620" s="87"/>
      <c r="T620" s="88"/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T620" s="20" t="s">
        <v>242</v>
      </c>
      <c r="AU620" s="20" t="s">
        <v>86</v>
      </c>
    </row>
    <row r="621" s="13" customFormat="1">
      <c r="A621" s="13"/>
      <c r="B621" s="234"/>
      <c r="C621" s="235"/>
      <c r="D621" s="236" t="s">
        <v>244</v>
      </c>
      <c r="E621" s="237" t="s">
        <v>21</v>
      </c>
      <c r="F621" s="238" t="s">
        <v>1123</v>
      </c>
      <c r="G621" s="235"/>
      <c r="H621" s="237" t="s">
        <v>21</v>
      </c>
      <c r="I621" s="239"/>
      <c r="J621" s="235"/>
      <c r="K621" s="235"/>
      <c r="L621" s="240"/>
      <c r="M621" s="241"/>
      <c r="N621" s="242"/>
      <c r="O621" s="242"/>
      <c r="P621" s="242"/>
      <c r="Q621" s="242"/>
      <c r="R621" s="242"/>
      <c r="S621" s="242"/>
      <c r="T621" s="24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44" t="s">
        <v>244</v>
      </c>
      <c r="AU621" s="244" t="s">
        <v>86</v>
      </c>
      <c r="AV621" s="13" t="s">
        <v>80</v>
      </c>
      <c r="AW621" s="13" t="s">
        <v>33</v>
      </c>
      <c r="AX621" s="13" t="s">
        <v>73</v>
      </c>
      <c r="AY621" s="244" t="s">
        <v>233</v>
      </c>
    </row>
    <row r="622" s="14" customFormat="1">
      <c r="A622" s="14"/>
      <c r="B622" s="245"/>
      <c r="C622" s="246"/>
      <c r="D622" s="236" t="s">
        <v>244</v>
      </c>
      <c r="E622" s="247" t="s">
        <v>21</v>
      </c>
      <c r="F622" s="248" t="s">
        <v>1124</v>
      </c>
      <c r="G622" s="246"/>
      <c r="H622" s="249">
        <v>129.02500000000001</v>
      </c>
      <c r="I622" s="250"/>
      <c r="J622" s="246"/>
      <c r="K622" s="246"/>
      <c r="L622" s="251"/>
      <c r="M622" s="252"/>
      <c r="N622" s="253"/>
      <c r="O622" s="253"/>
      <c r="P622" s="253"/>
      <c r="Q622" s="253"/>
      <c r="R622" s="253"/>
      <c r="S622" s="253"/>
      <c r="T622" s="25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5" t="s">
        <v>244</v>
      </c>
      <c r="AU622" s="255" t="s">
        <v>86</v>
      </c>
      <c r="AV622" s="14" t="s">
        <v>86</v>
      </c>
      <c r="AW622" s="14" t="s">
        <v>33</v>
      </c>
      <c r="AX622" s="14" t="s">
        <v>73</v>
      </c>
      <c r="AY622" s="255" t="s">
        <v>233</v>
      </c>
    </row>
    <row r="623" s="14" customFormat="1">
      <c r="A623" s="14"/>
      <c r="B623" s="245"/>
      <c r="C623" s="246"/>
      <c r="D623" s="236" t="s">
        <v>244</v>
      </c>
      <c r="E623" s="247" t="s">
        <v>21</v>
      </c>
      <c r="F623" s="248" t="s">
        <v>1125</v>
      </c>
      <c r="G623" s="246"/>
      <c r="H623" s="249">
        <v>14.105</v>
      </c>
      <c r="I623" s="250"/>
      <c r="J623" s="246"/>
      <c r="K623" s="246"/>
      <c r="L623" s="251"/>
      <c r="M623" s="252"/>
      <c r="N623" s="253"/>
      <c r="O623" s="253"/>
      <c r="P623" s="253"/>
      <c r="Q623" s="253"/>
      <c r="R623" s="253"/>
      <c r="S623" s="253"/>
      <c r="T623" s="25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T623" s="255" t="s">
        <v>244</v>
      </c>
      <c r="AU623" s="255" t="s">
        <v>86</v>
      </c>
      <c r="AV623" s="14" t="s">
        <v>86</v>
      </c>
      <c r="AW623" s="14" t="s">
        <v>33</v>
      </c>
      <c r="AX623" s="14" t="s">
        <v>73</v>
      </c>
      <c r="AY623" s="255" t="s">
        <v>233</v>
      </c>
    </row>
    <row r="624" s="15" customFormat="1">
      <c r="A624" s="15"/>
      <c r="B624" s="256"/>
      <c r="C624" s="257"/>
      <c r="D624" s="236" t="s">
        <v>244</v>
      </c>
      <c r="E624" s="258" t="s">
        <v>21</v>
      </c>
      <c r="F624" s="259" t="s">
        <v>247</v>
      </c>
      <c r="G624" s="257"/>
      <c r="H624" s="260">
        <v>143.13</v>
      </c>
      <c r="I624" s="261"/>
      <c r="J624" s="257"/>
      <c r="K624" s="257"/>
      <c r="L624" s="262"/>
      <c r="M624" s="263"/>
      <c r="N624" s="264"/>
      <c r="O624" s="264"/>
      <c r="P624" s="264"/>
      <c r="Q624" s="264"/>
      <c r="R624" s="264"/>
      <c r="S624" s="264"/>
      <c r="T624" s="26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T624" s="266" t="s">
        <v>244</v>
      </c>
      <c r="AU624" s="266" t="s">
        <v>86</v>
      </c>
      <c r="AV624" s="15" t="s">
        <v>240</v>
      </c>
      <c r="AW624" s="15" t="s">
        <v>33</v>
      </c>
      <c r="AX624" s="15" t="s">
        <v>80</v>
      </c>
      <c r="AY624" s="266" t="s">
        <v>233</v>
      </c>
    </row>
    <row r="625" s="2" customFormat="1" ht="16.5" customHeight="1">
      <c r="A625" s="41"/>
      <c r="B625" s="42"/>
      <c r="C625" s="267" t="s">
        <v>1126</v>
      </c>
      <c r="D625" s="267" t="s">
        <v>297</v>
      </c>
      <c r="E625" s="268" t="s">
        <v>1127</v>
      </c>
      <c r="F625" s="269" t="s">
        <v>1128</v>
      </c>
      <c r="G625" s="270" t="s">
        <v>238</v>
      </c>
      <c r="H625" s="271">
        <v>145.993</v>
      </c>
      <c r="I625" s="272"/>
      <c r="J625" s="273">
        <f>ROUND(I625*H625,2)</f>
        <v>0</v>
      </c>
      <c r="K625" s="269" t="s">
        <v>239</v>
      </c>
      <c r="L625" s="274"/>
      <c r="M625" s="275" t="s">
        <v>21</v>
      </c>
      <c r="N625" s="276" t="s">
        <v>45</v>
      </c>
      <c r="O625" s="87"/>
      <c r="P625" s="225">
        <f>O625*H625</f>
        <v>0</v>
      </c>
      <c r="Q625" s="225">
        <v>0.0014</v>
      </c>
      <c r="R625" s="225">
        <f>Q625*H625</f>
        <v>0.20439019999999999</v>
      </c>
      <c r="S625" s="225">
        <v>0</v>
      </c>
      <c r="T625" s="226">
        <f>S625*H625</f>
        <v>0</v>
      </c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R625" s="227" t="s">
        <v>569</v>
      </c>
      <c r="AT625" s="227" t="s">
        <v>297</v>
      </c>
      <c r="AU625" s="227" t="s">
        <v>86</v>
      </c>
      <c r="AY625" s="20" t="s">
        <v>233</v>
      </c>
      <c r="BE625" s="228">
        <f>IF(N625="základní",J625,0)</f>
        <v>0</v>
      </c>
      <c r="BF625" s="228">
        <f>IF(N625="snížená",J625,0)</f>
        <v>0</v>
      </c>
      <c r="BG625" s="228">
        <f>IF(N625="zákl. přenesená",J625,0)</f>
        <v>0</v>
      </c>
      <c r="BH625" s="228">
        <f>IF(N625="sníž. přenesená",J625,0)</f>
        <v>0</v>
      </c>
      <c r="BI625" s="228">
        <f>IF(N625="nulová",J625,0)</f>
        <v>0</v>
      </c>
      <c r="BJ625" s="20" t="s">
        <v>86</v>
      </c>
      <c r="BK625" s="228">
        <f>ROUND(I625*H625,2)</f>
        <v>0</v>
      </c>
      <c r="BL625" s="20" t="s">
        <v>394</v>
      </c>
      <c r="BM625" s="227" t="s">
        <v>1129</v>
      </c>
    </row>
    <row r="626" s="13" customFormat="1">
      <c r="A626" s="13"/>
      <c r="B626" s="234"/>
      <c r="C626" s="235"/>
      <c r="D626" s="236" t="s">
        <v>244</v>
      </c>
      <c r="E626" s="237" t="s">
        <v>21</v>
      </c>
      <c r="F626" s="238" t="s">
        <v>1123</v>
      </c>
      <c r="G626" s="235"/>
      <c r="H626" s="237" t="s">
        <v>21</v>
      </c>
      <c r="I626" s="239"/>
      <c r="J626" s="235"/>
      <c r="K626" s="235"/>
      <c r="L626" s="240"/>
      <c r="M626" s="241"/>
      <c r="N626" s="242"/>
      <c r="O626" s="242"/>
      <c r="P626" s="242"/>
      <c r="Q626" s="242"/>
      <c r="R626" s="242"/>
      <c r="S626" s="242"/>
      <c r="T626" s="24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44" t="s">
        <v>244</v>
      </c>
      <c r="AU626" s="244" t="s">
        <v>86</v>
      </c>
      <c r="AV626" s="13" t="s">
        <v>80</v>
      </c>
      <c r="AW626" s="13" t="s">
        <v>33</v>
      </c>
      <c r="AX626" s="13" t="s">
        <v>73</v>
      </c>
      <c r="AY626" s="244" t="s">
        <v>233</v>
      </c>
    </row>
    <row r="627" s="14" customFormat="1">
      <c r="A627" s="14"/>
      <c r="B627" s="245"/>
      <c r="C627" s="246"/>
      <c r="D627" s="236" t="s">
        <v>244</v>
      </c>
      <c r="E627" s="247" t="s">
        <v>21</v>
      </c>
      <c r="F627" s="248" t="s">
        <v>1124</v>
      </c>
      <c r="G627" s="246"/>
      <c r="H627" s="249">
        <v>129.02500000000001</v>
      </c>
      <c r="I627" s="250"/>
      <c r="J627" s="246"/>
      <c r="K627" s="246"/>
      <c r="L627" s="251"/>
      <c r="M627" s="252"/>
      <c r="N627" s="253"/>
      <c r="O627" s="253"/>
      <c r="P627" s="253"/>
      <c r="Q627" s="253"/>
      <c r="R627" s="253"/>
      <c r="S627" s="253"/>
      <c r="T627" s="25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55" t="s">
        <v>244</v>
      </c>
      <c r="AU627" s="255" t="s">
        <v>86</v>
      </c>
      <c r="AV627" s="14" t="s">
        <v>86</v>
      </c>
      <c r="AW627" s="14" t="s">
        <v>33</v>
      </c>
      <c r="AX627" s="14" t="s">
        <v>73</v>
      </c>
      <c r="AY627" s="255" t="s">
        <v>233</v>
      </c>
    </row>
    <row r="628" s="14" customFormat="1">
      <c r="A628" s="14"/>
      <c r="B628" s="245"/>
      <c r="C628" s="246"/>
      <c r="D628" s="236" t="s">
        <v>244</v>
      </c>
      <c r="E628" s="247" t="s">
        <v>21</v>
      </c>
      <c r="F628" s="248" t="s">
        <v>1125</v>
      </c>
      <c r="G628" s="246"/>
      <c r="H628" s="249">
        <v>14.105</v>
      </c>
      <c r="I628" s="250"/>
      <c r="J628" s="246"/>
      <c r="K628" s="246"/>
      <c r="L628" s="251"/>
      <c r="M628" s="252"/>
      <c r="N628" s="253"/>
      <c r="O628" s="253"/>
      <c r="P628" s="253"/>
      <c r="Q628" s="253"/>
      <c r="R628" s="253"/>
      <c r="S628" s="253"/>
      <c r="T628" s="25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55" t="s">
        <v>244</v>
      </c>
      <c r="AU628" s="255" t="s">
        <v>86</v>
      </c>
      <c r="AV628" s="14" t="s">
        <v>86</v>
      </c>
      <c r="AW628" s="14" t="s">
        <v>33</v>
      </c>
      <c r="AX628" s="14" t="s">
        <v>73</v>
      </c>
      <c r="AY628" s="255" t="s">
        <v>233</v>
      </c>
    </row>
    <row r="629" s="15" customFormat="1">
      <c r="A629" s="15"/>
      <c r="B629" s="256"/>
      <c r="C629" s="257"/>
      <c r="D629" s="236" t="s">
        <v>244</v>
      </c>
      <c r="E629" s="258" t="s">
        <v>21</v>
      </c>
      <c r="F629" s="259" t="s">
        <v>247</v>
      </c>
      <c r="G629" s="257"/>
      <c r="H629" s="260">
        <v>143.13</v>
      </c>
      <c r="I629" s="261"/>
      <c r="J629" s="257"/>
      <c r="K629" s="257"/>
      <c r="L629" s="262"/>
      <c r="M629" s="263"/>
      <c r="N629" s="264"/>
      <c r="O629" s="264"/>
      <c r="P629" s="264"/>
      <c r="Q629" s="264"/>
      <c r="R629" s="264"/>
      <c r="S629" s="264"/>
      <c r="T629" s="26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T629" s="266" t="s">
        <v>244</v>
      </c>
      <c r="AU629" s="266" t="s">
        <v>86</v>
      </c>
      <c r="AV629" s="15" t="s">
        <v>240</v>
      </c>
      <c r="AW629" s="15" t="s">
        <v>33</v>
      </c>
      <c r="AX629" s="15" t="s">
        <v>80</v>
      </c>
      <c r="AY629" s="266" t="s">
        <v>233</v>
      </c>
    </row>
    <row r="630" s="14" customFormat="1">
      <c r="A630" s="14"/>
      <c r="B630" s="245"/>
      <c r="C630" s="246"/>
      <c r="D630" s="236" t="s">
        <v>244</v>
      </c>
      <c r="E630" s="246"/>
      <c r="F630" s="248" t="s">
        <v>1130</v>
      </c>
      <c r="G630" s="246"/>
      <c r="H630" s="249">
        <v>145.993</v>
      </c>
      <c r="I630" s="250"/>
      <c r="J630" s="246"/>
      <c r="K630" s="246"/>
      <c r="L630" s="251"/>
      <c r="M630" s="252"/>
      <c r="N630" s="253"/>
      <c r="O630" s="253"/>
      <c r="P630" s="253"/>
      <c r="Q630" s="253"/>
      <c r="R630" s="253"/>
      <c r="S630" s="253"/>
      <c r="T630" s="25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55" t="s">
        <v>244</v>
      </c>
      <c r="AU630" s="255" t="s">
        <v>86</v>
      </c>
      <c r="AV630" s="14" t="s">
        <v>86</v>
      </c>
      <c r="AW630" s="14" t="s">
        <v>4</v>
      </c>
      <c r="AX630" s="14" t="s">
        <v>80</v>
      </c>
      <c r="AY630" s="255" t="s">
        <v>233</v>
      </c>
    </row>
    <row r="631" s="2" customFormat="1" ht="66.75" customHeight="1">
      <c r="A631" s="41"/>
      <c r="B631" s="42"/>
      <c r="C631" s="216" t="s">
        <v>1131</v>
      </c>
      <c r="D631" s="216" t="s">
        <v>235</v>
      </c>
      <c r="E631" s="217" t="s">
        <v>1132</v>
      </c>
      <c r="F631" s="218" t="s">
        <v>1133</v>
      </c>
      <c r="G631" s="219" t="s">
        <v>238</v>
      </c>
      <c r="H631" s="220">
        <v>1059.972</v>
      </c>
      <c r="I631" s="221"/>
      <c r="J631" s="222">
        <f>ROUND(I631*H631,2)</f>
        <v>0</v>
      </c>
      <c r="K631" s="218" t="s">
        <v>239</v>
      </c>
      <c r="L631" s="47"/>
      <c r="M631" s="223" t="s">
        <v>21</v>
      </c>
      <c r="N631" s="224" t="s">
        <v>45</v>
      </c>
      <c r="O631" s="87"/>
      <c r="P631" s="225">
        <f>O631*H631</f>
        <v>0</v>
      </c>
      <c r="Q631" s="225">
        <v>0.0086800000000000002</v>
      </c>
      <c r="R631" s="225">
        <f>Q631*H631</f>
        <v>9.2005569600000001</v>
      </c>
      <c r="S631" s="225">
        <v>0</v>
      </c>
      <c r="T631" s="226">
        <f>S631*H631</f>
        <v>0</v>
      </c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R631" s="227" t="s">
        <v>240</v>
      </c>
      <c r="AT631" s="227" t="s">
        <v>235</v>
      </c>
      <c r="AU631" s="227" t="s">
        <v>86</v>
      </c>
      <c r="AY631" s="20" t="s">
        <v>233</v>
      </c>
      <c r="BE631" s="228">
        <f>IF(N631="základní",J631,0)</f>
        <v>0</v>
      </c>
      <c r="BF631" s="228">
        <f>IF(N631="snížená",J631,0)</f>
        <v>0</v>
      </c>
      <c r="BG631" s="228">
        <f>IF(N631="zákl. přenesená",J631,0)</f>
        <v>0</v>
      </c>
      <c r="BH631" s="228">
        <f>IF(N631="sníž. přenesená",J631,0)</f>
        <v>0</v>
      </c>
      <c r="BI631" s="228">
        <f>IF(N631="nulová",J631,0)</f>
        <v>0</v>
      </c>
      <c r="BJ631" s="20" t="s">
        <v>86</v>
      </c>
      <c r="BK631" s="228">
        <f>ROUND(I631*H631,2)</f>
        <v>0</v>
      </c>
      <c r="BL631" s="20" t="s">
        <v>240</v>
      </c>
      <c r="BM631" s="227" t="s">
        <v>1134</v>
      </c>
    </row>
    <row r="632" s="2" customFormat="1">
      <c r="A632" s="41"/>
      <c r="B632" s="42"/>
      <c r="C632" s="43"/>
      <c r="D632" s="229" t="s">
        <v>242</v>
      </c>
      <c r="E632" s="43"/>
      <c r="F632" s="230" t="s">
        <v>1135</v>
      </c>
      <c r="G632" s="43"/>
      <c r="H632" s="43"/>
      <c r="I632" s="231"/>
      <c r="J632" s="43"/>
      <c r="K632" s="43"/>
      <c r="L632" s="47"/>
      <c r="M632" s="232"/>
      <c r="N632" s="233"/>
      <c r="O632" s="87"/>
      <c r="P632" s="87"/>
      <c r="Q632" s="87"/>
      <c r="R632" s="87"/>
      <c r="S632" s="87"/>
      <c r="T632" s="88"/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T632" s="20" t="s">
        <v>242</v>
      </c>
      <c r="AU632" s="20" t="s">
        <v>86</v>
      </c>
    </row>
    <row r="633" s="13" customFormat="1">
      <c r="A633" s="13"/>
      <c r="B633" s="234"/>
      <c r="C633" s="235"/>
      <c r="D633" s="236" t="s">
        <v>244</v>
      </c>
      <c r="E633" s="237" t="s">
        <v>21</v>
      </c>
      <c r="F633" s="238" t="s">
        <v>1136</v>
      </c>
      <c r="G633" s="235"/>
      <c r="H633" s="237" t="s">
        <v>21</v>
      </c>
      <c r="I633" s="239"/>
      <c r="J633" s="235"/>
      <c r="K633" s="235"/>
      <c r="L633" s="240"/>
      <c r="M633" s="241"/>
      <c r="N633" s="242"/>
      <c r="O633" s="242"/>
      <c r="P633" s="242"/>
      <c r="Q633" s="242"/>
      <c r="R633" s="242"/>
      <c r="S633" s="242"/>
      <c r="T633" s="24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44" t="s">
        <v>244</v>
      </c>
      <c r="AU633" s="244" t="s">
        <v>86</v>
      </c>
      <c r="AV633" s="13" t="s">
        <v>80</v>
      </c>
      <c r="AW633" s="13" t="s">
        <v>33</v>
      </c>
      <c r="AX633" s="13" t="s">
        <v>73</v>
      </c>
      <c r="AY633" s="244" t="s">
        <v>233</v>
      </c>
    </row>
    <row r="634" s="13" customFormat="1">
      <c r="A634" s="13"/>
      <c r="B634" s="234"/>
      <c r="C634" s="235"/>
      <c r="D634" s="236" t="s">
        <v>244</v>
      </c>
      <c r="E634" s="237" t="s">
        <v>21</v>
      </c>
      <c r="F634" s="238" t="s">
        <v>1137</v>
      </c>
      <c r="G634" s="235"/>
      <c r="H634" s="237" t="s">
        <v>21</v>
      </c>
      <c r="I634" s="239"/>
      <c r="J634" s="235"/>
      <c r="K634" s="235"/>
      <c r="L634" s="240"/>
      <c r="M634" s="241"/>
      <c r="N634" s="242"/>
      <c r="O634" s="242"/>
      <c r="P634" s="242"/>
      <c r="Q634" s="242"/>
      <c r="R634" s="242"/>
      <c r="S634" s="242"/>
      <c r="T634" s="24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44" t="s">
        <v>244</v>
      </c>
      <c r="AU634" s="244" t="s">
        <v>86</v>
      </c>
      <c r="AV634" s="13" t="s">
        <v>80</v>
      </c>
      <c r="AW634" s="13" t="s">
        <v>33</v>
      </c>
      <c r="AX634" s="13" t="s">
        <v>73</v>
      </c>
      <c r="AY634" s="244" t="s">
        <v>233</v>
      </c>
    </row>
    <row r="635" s="14" customFormat="1">
      <c r="A635" s="14"/>
      <c r="B635" s="245"/>
      <c r="C635" s="246"/>
      <c r="D635" s="236" t="s">
        <v>244</v>
      </c>
      <c r="E635" s="247" t="s">
        <v>21</v>
      </c>
      <c r="F635" s="248" t="s">
        <v>1138</v>
      </c>
      <c r="G635" s="246"/>
      <c r="H635" s="249">
        <v>592.49800000000005</v>
      </c>
      <c r="I635" s="250"/>
      <c r="J635" s="246"/>
      <c r="K635" s="246"/>
      <c r="L635" s="251"/>
      <c r="M635" s="252"/>
      <c r="N635" s="253"/>
      <c r="O635" s="253"/>
      <c r="P635" s="253"/>
      <c r="Q635" s="253"/>
      <c r="R635" s="253"/>
      <c r="S635" s="253"/>
      <c r="T635" s="25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55" t="s">
        <v>244</v>
      </c>
      <c r="AU635" s="255" t="s">
        <v>86</v>
      </c>
      <c r="AV635" s="14" t="s">
        <v>86</v>
      </c>
      <c r="AW635" s="14" t="s">
        <v>33</v>
      </c>
      <c r="AX635" s="14" t="s">
        <v>73</v>
      </c>
      <c r="AY635" s="255" t="s">
        <v>233</v>
      </c>
    </row>
    <row r="636" s="13" customFormat="1">
      <c r="A636" s="13"/>
      <c r="B636" s="234"/>
      <c r="C636" s="235"/>
      <c r="D636" s="236" t="s">
        <v>244</v>
      </c>
      <c r="E636" s="237" t="s">
        <v>21</v>
      </c>
      <c r="F636" s="238" t="s">
        <v>1139</v>
      </c>
      <c r="G636" s="235"/>
      <c r="H636" s="237" t="s">
        <v>21</v>
      </c>
      <c r="I636" s="239"/>
      <c r="J636" s="235"/>
      <c r="K636" s="235"/>
      <c r="L636" s="240"/>
      <c r="M636" s="241"/>
      <c r="N636" s="242"/>
      <c r="O636" s="242"/>
      <c r="P636" s="242"/>
      <c r="Q636" s="242"/>
      <c r="R636" s="242"/>
      <c r="S636" s="242"/>
      <c r="T636" s="24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44" t="s">
        <v>244</v>
      </c>
      <c r="AU636" s="244" t="s">
        <v>86</v>
      </c>
      <c r="AV636" s="13" t="s">
        <v>80</v>
      </c>
      <c r="AW636" s="13" t="s">
        <v>33</v>
      </c>
      <c r="AX636" s="13" t="s">
        <v>73</v>
      </c>
      <c r="AY636" s="244" t="s">
        <v>233</v>
      </c>
    </row>
    <row r="637" s="14" customFormat="1">
      <c r="A637" s="14"/>
      <c r="B637" s="245"/>
      <c r="C637" s="246"/>
      <c r="D637" s="236" t="s">
        <v>244</v>
      </c>
      <c r="E637" s="247" t="s">
        <v>21</v>
      </c>
      <c r="F637" s="248" t="s">
        <v>1140</v>
      </c>
      <c r="G637" s="246"/>
      <c r="H637" s="249">
        <v>-6.3600000000000003</v>
      </c>
      <c r="I637" s="250"/>
      <c r="J637" s="246"/>
      <c r="K637" s="246"/>
      <c r="L637" s="251"/>
      <c r="M637" s="252"/>
      <c r="N637" s="253"/>
      <c r="O637" s="253"/>
      <c r="P637" s="253"/>
      <c r="Q637" s="253"/>
      <c r="R637" s="253"/>
      <c r="S637" s="253"/>
      <c r="T637" s="25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55" t="s">
        <v>244</v>
      </c>
      <c r="AU637" s="255" t="s">
        <v>86</v>
      </c>
      <c r="AV637" s="14" t="s">
        <v>86</v>
      </c>
      <c r="AW637" s="14" t="s">
        <v>33</v>
      </c>
      <c r="AX637" s="14" t="s">
        <v>73</v>
      </c>
      <c r="AY637" s="255" t="s">
        <v>233</v>
      </c>
    </row>
    <row r="638" s="14" customFormat="1">
      <c r="A638" s="14"/>
      <c r="B638" s="245"/>
      <c r="C638" s="246"/>
      <c r="D638" s="236" t="s">
        <v>244</v>
      </c>
      <c r="E638" s="247" t="s">
        <v>21</v>
      </c>
      <c r="F638" s="248" t="s">
        <v>1141</v>
      </c>
      <c r="G638" s="246"/>
      <c r="H638" s="249">
        <v>-22.591999999999999</v>
      </c>
      <c r="I638" s="250"/>
      <c r="J638" s="246"/>
      <c r="K638" s="246"/>
      <c r="L638" s="251"/>
      <c r="M638" s="252"/>
      <c r="N638" s="253"/>
      <c r="O638" s="253"/>
      <c r="P638" s="253"/>
      <c r="Q638" s="253"/>
      <c r="R638" s="253"/>
      <c r="S638" s="253"/>
      <c r="T638" s="25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55" t="s">
        <v>244</v>
      </c>
      <c r="AU638" s="255" t="s">
        <v>86</v>
      </c>
      <c r="AV638" s="14" t="s">
        <v>86</v>
      </c>
      <c r="AW638" s="14" t="s">
        <v>33</v>
      </c>
      <c r="AX638" s="14" t="s">
        <v>73</v>
      </c>
      <c r="AY638" s="255" t="s">
        <v>233</v>
      </c>
    </row>
    <row r="639" s="14" customFormat="1">
      <c r="A639" s="14"/>
      <c r="B639" s="245"/>
      <c r="C639" s="246"/>
      <c r="D639" s="236" t="s">
        <v>244</v>
      </c>
      <c r="E639" s="247" t="s">
        <v>21</v>
      </c>
      <c r="F639" s="248" t="s">
        <v>1142</v>
      </c>
      <c r="G639" s="246"/>
      <c r="H639" s="249">
        <v>-17.760000000000002</v>
      </c>
      <c r="I639" s="250"/>
      <c r="J639" s="246"/>
      <c r="K639" s="246"/>
      <c r="L639" s="251"/>
      <c r="M639" s="252"/>
      <c r="N639" s="253"/>
      <c r="O639" s="253"/>
      <c r="P639" s="253"/>
      <c r="Q639" s="253"/>
      <c r="R639" s="253"/>
      <c r="S639" s="253"/>
      <c r="T639" s="25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5" t="s">
        <v>244</v>
      </c>
      <c r="AU639" s="255" t="s">
        <v>86</v>
      </c>
      <c r="AV639" s="14" t="s">
        <v>86</v>
      </c>
      <c r="AW639" s="14" t="s">
        <v>33</v>
      </c>
      <c r="AX639" s="14" t="s">
        <v>73</v>
      </c>
      <c r="AY639" s="255" t="s">
        <v>233</v>
      </c>
    </row>
    <row r="640" s="13" customFormat="1">
      <c r="A640" s="13"/>
      <c r="B640" s="234"/>
      <c r="C640" s="235"/>
      <c r="D640" s="236" t="s">
        <v>244</v>
      </c>
      <c r="E640" s="237" t="s">
        <v>21</v>
      </c>
      <c r="F640" s="238" t="s">
        <v>1143</v>
      </c>
      <c r="G640" s="235"/>
      <c r="H640" s="237" t="s">
        <v>21</v>
      </c>
      <c r="I640" s="239"/>
      <c r="J640" s="235"/>
      <c r="K640" s="235"/>
      <c r="L640" s="240"/>
      <c r="M640" s="241"/>
      <c r="N640" s="242"/>
      <c r="O640" s="242"/>
      <c r="P640" s="242"/>
      <c r="Q640" s="242"/>
      <c r="R640" s="242"/>
      <c r="S640" s="242"/>
      <c r="T640" s="24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44" t="s">
        <v>244</v>
      </c>
      <c r="AU640" s="244" t="s">
        <v>86</v>
      </c>
      <c r="AV640" s="13" t="s">
        <v>80</v>
      </c>
      <c r="AW640" s="13" t="s">
        <v>33</v>
      </c>
      <c r="AX640" s="13" t="s">
        <v>73</v>
      </c>
      <c r="AY640" s="244" t="s">
        <v>233</v>
      </c>
    </row>
    <row r="641" s="14" customFormat="1">
      <c r="A641" s="14"/>
      <c r="B641" s="245"/>
      <c r="C641" s="246"/>
      <c r="D641" s="236" t="s">
        <v>244</v>
      </c>
      <c r="E641" s="247" t="s">
        <v>21</v>
      </c>
      <c r="F641" s="248" t="s">
        <v>1144</v>
      </c>
      <c r="G641" s="246"/>
      <c r="H641" s="249">
        <v>-3.52</v>
      </c>
      <c r="I641" s="250"/>
      <c r="J641" s="246"/>
      <c r="K641" s="246"/>
      <c r="L641" s="251"/>
      <c r="M641" s="252"/>
      <c r="N641" s="253"/>
      <c r="O641" s="253"/>
      <c r="P641" s="253"/>
      <c r="Q641" s="253"/>
      <c r="R641" s="253"/>
      <c r="S641" s="253"/>
      <c r="T641" s="25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55" t="s">
        <v>244</v>
      </c>
      <c r="AU641" s="255" t="s">
        <v>86</v>
      </c>
      <c r="AV641" s="14" t="s">
        <v>86</v>
      </c>
      <c r="AW641" s="14" t="s">
        <v>33</v>
      </c>
      <c r="AX641" s="14" t="s">
        <v>73</v>
      </c>
      <c r="AY641" s="255" t="s">
        <v>233</v>
      </c>
    </row>
    <row r="642" s="13" customFormat="1">
      <c r="A642" s="13"/>
      <c r="B642" s="234"/>
      <c r="C642" s="235"/>
      <c r="D642" s="236" t="s">
        <v>244</v>
      </c>
      <c r="E642" s="237" t="s">
        <v>21</v>
      </c>
      <c r="F642" s="238" t="s">
        <v>713</v>
      </c>
      <c r="G642" s="235"/>
      <c r="H642" s="237" t="s">
        <v>21</v>
      </c>
      <c r="I642" s="239"/>
      <c r="J642" s="235"/>
      <c r="K642" s="235"/>
      <c r="L642" s="240"/>
      <c r="M642" s="241"/>
      <c r="N642" s="242"/>
      <c r="O642" s="242"/>
      <c r="P642" s="242"/>
      <c r="Q642" s="242"/>
      <c r="R642" s="242"/>
      <c r="S642" s="242"/>
      <c r="T642" s="24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44" t="s">
        <v>244</v>
      </c>
      <c r="AU642" s="244" t="s">
        <v>86</v>
      </c>
      <c r="AV642" s="13" t="s">
        <v>80</v>
      </c>
      <c r="AW642" s="13" t="s">
        <v>33</v>
      </c>
      <c r="AX642" s="13" t="s">
        <v>73</v>
      </c>
      <c r="AY642" s="244" t="s">
        <v>233</v>
      </c>
    </row>
    <row r="643" s="14" customFormat="1">
      <c r="A643" s="14"/>
      <c r="B643" s="245"/>
      <c r="C643" s="246"/>
      <c r="D643" s="236" t="s">
        <v>244</v>
      </c>
      <c r="E643" s="247" t="s">
        <v>21</v>
      </c>
      <c r="F643" s="248" t="s">
        <v>1145</v>
      </c>
      <c r="G643" s="246"/>
      <c r="H643" s="249">
        <v>-200.90000000000001</v>
      </c>
      <c r="I643" s="250"/>
      <c r="J643" s="246"/>
      <c r="K643" s="246"/>
      <c r="L643" s="251"/>
      <c r="M643" s="252"/>
      <c r="N643" s="253"/>
      <c r="O643" s="253"/>
      <c r="P643" s="253"/>
      <c r="Q643" s="253"/>
      <c r="R643" s="253"/>
      <c r="S643" s="253"/>
      <c r="T643" s="25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55" t="s">
        <v>244</v>
      </c>
      <c r="AU643" s="255" t="s">
        <v>86</v>
      </c>
      <c r="AV643" s="14" t="s">
        <v>86</v>
      </c>
      <c r="AW643" s="14" t="s">
        <v>33</v>
      </c>
      <c r="AX643" s="14" t="s">
        <v>73</v>
      </c>
      <c r="AY643" s="255" t="s">
        <v>233</v>
      </c>
    </row>
    <row r="644" s="14" customFormat="1">
      <c r="A644" s="14"/>
      <c r="B644" s="245"/>
      <c r="C644" s="246"/>
      <c r="D644" s="236" t="s">
        <v>244</v>
      </c>
      <c r="E644" s="247" t="s">
        <v>21</v>
      </c>
      <c r="F644" s="248" t="s">
        <v>1146</v>
      </c>
      <c r="G644" s="246"/>
      <c r="H644" s="249">
        <v>-3.2000000000000002</v>
      </c>
      <c r="I644" s="250"/>
      <c r="J644" s="246"/>
      <c r="K644" s="246"/>
      <c r="L644" s="251"/>
      <c r="M644" s="252"/>
      <c r="N644" s="253"/>
      <c r="O644" s="253"/>
      <c r="P644" s="253"/>
      <c r="Q644" s="253"/>
      <c r="R644" s="253"/>
      <c r="S644" s="253"/>
      <c r="T644" s="25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55" t="s">
        <v>244</v>
      </c>
      <c r="AU644" s="255" t="s">
        <v>86</v>
      </c>
      <c r="AV644" s="14" t="s">
        <v>86</v>
      </c>
      <c r="AW644" s="14" t="s">
        <v>33</v>
      </c>
      <c r="AX644" s="14" t="s">
        <v>73</v>
      </c>
      <c r="AY644" s="255" t="s">
        <v>233</v>
      </c>
    </row>
    <row r="645" s="13" customFormat="1">
      <c r="A645" s="13"/>
      <c r="B645" s="234"/>
      <c r="C645" s="235"/>
      <c r="D645" s="236" t="s">
        <v>244</v>
      </c>
      <c r="E645" s="237" t="s">
        <v>21</v>
      </c>
      <c r="F645" s="238" t="s">
        <v>1147</v>
      </c>
      <c r="G645" s="235"/>
      <c r="H645" s="237" t="s">
        <v>21</v>
      </c>
      <c r="I645" s="239"/>
      <c r="J645" s="235"/>
      <c r="K645" s="235"/>
      <c r="L645" s="240"/>
      <c r="M645" s="241"/>
      <c r="N645" s="242"/>
      <c r="O645" s="242"/>
      <c r="P645" s="242"/>
      <c r="Q645" s="242"/>
      <c r="R645" s="242"/>
      <c r="S645" s="242"/>
      <c r="T645" s="24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4" t="s">
        <v>244</v>
      </c>
      <c r="AU645" s="244" t="s">
        <v>86</v>
      </c>
      <c r="AV645" s="13" t="s">
        <v>80</v>
      </c>
      <c r="AW645" s="13" t="s">
        <v>33</v>
      </c>
      <c r="AX645" s="13" t="s">
        <v>73</v>
      </c>
      <c r="AY645" s="244" t="s">
        <v>233</v>
      </c>
    </row>
    <row r="646" s="14" customFormat="1">
      <c r="A646" s="14"/>
      <c r="B646" s="245"/>
      <c r="C646" s="246"/>
      <c r="D646" s="236" t="s">
        <v>244</v>
      </c>
      <c r="E646" s="247" t="s">
        <v>21</v>
      </c>
      <c r="F646" s="248" t="s">
        <v>1138</v>
      </c>
      <c r="G646" s="246"/>
      <c r="H646" s="249">
        <v>592.49800000000005</v>
      </c>
      <c r="I646" s="250"/>
      <c r="J646" s="246"/>
      <c r="K646" s="246"/>
      <c r="L646" s="251"/>
      <c r="M646" s="252"/>
      <c r="N646" s="253"/>
      <c r="O646" s="253"/>
      <c r="P646" s="253"/>
      <c r="Q646" s="253"/>
      <c r="R646" s="253"/>
      <c r="S646" s="253"/>
      <c r="T646" s="25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55" t="s">
        <v>244</v>
      </c>
      <c r="AU646" s="255" t="s">
        <v>86</v>
      </c>
      <c r="AV646" s="14" t="s">
        <v>86</v>
      </c>
      <c r="AW646" s="14" t="s">
        <v>33</v>
      </c>
      <c r="AX646" s="14" t="s">
        <v>73</v>
      </c>
      <c r="AY646" s="255" t="s">
        <v>233</v>
      </c>
    </row>
    <row r="647" s="13" customFormat="1">
      <c r="A647" s="13"/>
      <c r="B647" s="234"/>
      <c r="C647" s="235"/>
      <c r="D647" s="236" t="s">
        <v>244</v>
      </c>
      <c r="E647" s="237" t="s">
        <v>21</v>
      </c>
      <c r="F647" s="238" t="s">
        <v>1139</v>
      </c>
      <c r="G647" s="235"/>
      <c r="H647" s="237" t="s">
        <v>21</v>
      </c>
      <c r="I647" s="239"/>
      <c r="J647" s="235"/>
      <c r="K647" s="235"/>
      <c r="L647" s="240"/>
      <c r="M647" s="241"/>
      <c r="N647" s="242"/>
      <c r="O647" s="242"/>
      <c r="P647" s="242"/>
      <c r="Q647" s="242"/>
      <c r="R647" s="242"/>
      <c r="S647" s="242"/>
      <c r="T647" s="24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44" t="s">
        <v>244</v>
      </c>
      <c r="AU647" s="244" t="s">
        <v>86</v>
      </c>
      <c r="AV647" s="13" t="s">
        <v>80</v>
      </c>
      <c r="AW647" s="13" t="s">
        <v>33</v>
      </c>
      <c r="AX647" s="13" t="s">
        <v>73</v>
      </c>
      <c r="AY647" s="244" t="s">
        <v>233</v>
      </c>
    </row>
    <row r="648" s="14" customFormat="1">
      <c r="A648" s="14"/>
      <c r="B648" s="245"/>
      <c r="C648" s="246"/>
      <c r="D648" s="236" t="s">
        <v>244</v>
      </c>
      <c r="E648" s="247" t="s">
        <v>21</v>
      </c>
      <c r="F648" s="248" t="s">
        <v>1148</v>
      </c>
      <c r="G648" s="246"/>
      <c r="H648" s="249">
        <v>-7.4199999999999999</v>
      </c>
      <c r="I648" s="250"/>
      <c r="J648" s="246"/>
      <c r="K648" s="246"/>
      <c r="L648" s="251"/>
      <c r="M648" s="252"/>
      <c r="N648" s="253"/>
      <c r="O648" s="253"/>
      <c r="P648" s="253"/>
      <c r="Q648" s="253"/>
      <c r="R648" s="253"/>
      <c r="S648" s="253"/>
      <c r="T648" s="25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55" t="s">
        <v>244</v>
      </c>
      <c r="AU648" s="255" t="s">
        <v>86</v>
      </c>
      <c r="AV648" s="14" t="s">
        <v>86</v>
      </c>
      <c r="AW648" s="14" t="s">
        <v>33</v>
      </c>
      <c r="AX648" s="14" t="s">
        <v>73</v>
      </c>
      <c r="AY648" s="255" t="s">
        <v>233</v>
      </c>
    </row>
    <row r="649" s="14" customFormat="1">
      <c r="A649" s="14"/>
      <c r="B649" s="245"/>
      <c r="C649" s="246"/>
      <c r="D649" s="236" t="s">
        <v>244</v>
      </c>
      <c r="E649" s="247" t="s">
        <v>21</v>
      </c>
      <c r="F649" s="248" t="s">
        <v>1149</v>
      </c>
      <c r="G649" s="246"/>
      <c r="H649" s="249">
        <v>-31.064</v>
      </c>
      <c r="I649" s="250"/>
      <c r="J649" s="246"/>
      <c r="K649" s="246"/>
      <c r="L649" s="251"/>
      <c r="M649" s="252"/>
      <c r="N649" s="253"/>
      <c r="O649" s="253"/>
      <c r="P649" s="253"/>
      <c r="Q649" s="253"/>
      <c r="R649" s="253"/>
      <c r="S649" s="253"/>
      <c r="T649" s="25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5" t="s">
        <v>244</v>
      </c>
      <c r="AU649" s="255" t="s">
        <v>86</v>
      </c>
      <c r="AV649" s="14" t="s">
        <v>86</v>
      </c>
      <c r="AW649" s="14" t="s">
        <v>33</v>
      </c>
      <c r="AX649" s="14" t="s">
        <v>73</v>
      </c>
      <c r="AY649" s="255" t="s">
        <v>233</v>
      </c>
    </row>
    <row r="650" s="14" customFormat="1">
      <c r="A650" s="14"/>
      <c r="B650" s="245"/>
      <c r="C650" s="246"/>
      <c r="D650" s="236" t="s">
        <v>244</v>
      </c>
      <c r="E650" s="247" t="s">
        <v>21</v>
      </c>
      <c r="F650" s="248" t="s">
        <v>1150</v>
      </c>
      <c r="G650" s="246"/>
      <c r="H650" s="249">
        <v>-5.9199999999999999</v>
      </c>
      <c r="I650" s="250"/>
      <c r="J650" s="246"/>
      <c r="K650" s="246"/>
      <c r="L650" s="251"/>
      <c r="M650" s="252"/>
      <c r="N650" s="253"/>
      <c r="O650" s="253"/>
      <c r="P650" s="253"/>
      <c r="Q650" s="253"/>
      <c r="R650" s="253"/>
      <c r="S650" s="253"/>
      <c r="T650" s="25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55" t="s">
        <v>244</v>
      </c>
      <c r="AU650" s="255" t="s">
        <v>86</v>
      </c>
      <c r="AV650" s="14" t="s">
        <v>86</v>
      </c>
      <c r="AW650" s="14" t="s">
        <v>33</v>
      </c>
      <c r="AX650" s="14" t="s">
        <v>73</v>
      </c>
      <c r="AY650" s="255" t="s">
        <v>233</v>
      </c>
    </row>
    <row r="651" s="13" customFormat="1">
      <c r="A651" s="13"/>
      <c r="B651" s="234"/>
      <c r="C651" s="235"/>
      <c r="D651" s="236" t="s">
        <v>244</v>
      </c>
      <c r="E651" s="237" t="s">
        <v>21</v>
      </c>
      <c r="F651" s="238" t="s">
        <v>1143</v>
      </c>
      <c r="G651" s="235"/>
      <c r="H651" s="237" t="s">
        <v>21</v>
      </c>
      <c r="I651" s="239"/>
      <c r="J651" s="235"/>
      <c r="K651" s="235"/>
      <c r="L651" s="240"/>
      <c r="M651" s="241"/>
      <c r="N651" s="242"/>
      <c r="O651" s="242"/>
      <c r="P651" s="242"/>
      <c r="Q651" s="242"/>
      <c r="R651" s="242"/>
      <c r="S651" s="242"/>
      <c r="T651" s="24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4" t="s">
        <v>244</v>
      </c>
      <c r="AU651" s="244" t="s">
        <v>86</v>
      </c>
      <c r="AV651" s="13" t="s">
        <v>80</v>
      </c>
      <c r="AW651" s="13" t="s">
        <v>33</v>
      </c>
      <c r="AX651" s="13" t="s">
        <v>73</v>
      </c>
      <c r="AY651" s="244" t="s">
        <v>233</v>
      </c>
    </row>
    <row r="652" s="14" customFormat="1">
      <c r="A652" s="14"/>
      <c r="B652" s="245"/>
      <c r="C652" s="246"/>
      <c r="D652" s="236" t="s">
        <v>244</v>
      </c>
      <c r="E652" s="247" t="s">
        <v>21</v>
      </c>
      <c r="F652" s="248" t="s">
        <v>1151</v>
      </c>
      <c r="G652" s="246"/>
      <c r="H652" s="249">
        <v>-4.4000000000000004</v>
      </c>
      <c r="I652" s="250"/>
      <c r="J652" s="246"/>
      <c r="K652" s="246"/>
      <c r="L652" s="251"/>
      <c r="M652" s="252"/>
      <c r="N652" s="253"/>
      <c r="O652" s="253"/>
      <c r="P652" s="253"/>
      <c r="Q652" s="253"/>
      <c r="R652" s="253"/>
      <c r="S652" s="253"/>
      <c r="T652" s="25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55" t="s">
        <v>244</v>
      </c>
      <c r="AU652" s="255" t="s">
        <v>86</v>
      </c>
      <c r="AV652" s="14" t="s">
        <v>86</v>
      </c>
      <c r="AW652" s="14" t="s">
        <v>33</v>
      </c>
      <c r="AX652" s="14" t="s">
        <v>73</v>
      </c>
      <c r="AY652" s="255" t="s">
        <v>233</v>
      </c>
    </row>
    <row r="653" s="13" customFormat="1">
      <c r="A653" s="13"/>
      <c r="B653" s="234"/>
      <c r="C653" s="235"/>
      <c r="D653" s="236" t="s">
        <v>244</v>
      </c>
      <c r="E653" s="237" t="s">
        <v>21</v>
      </c>
      <c r="F653" s="238" t="s">
        <v>713</v>
      </c>
      <c r="G653" s="235"/>
      <c r="H653" s="237" t="s">
        <v>21</v>
      </c>
      <c r="I653" s="239"/>
      <c r="J653" s="235"/>
      <c r="K653" s="235"/>
      <c r="L653" s="240"/>
      <c r="M653" s="241"/>
      <c r="N653" s="242"/>
      <c r="O653" s="242"/>
      <c r="P653" s="242"/>
      <c r="Q653" s="242"/>
      <c r="R653" s="242"/>
      <c r="S653" s="242"/>
      <c r="T653" s="24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44" t="s">
        <v>244</v>
      </c>
      <c r="AU653" s="244" t="s">
        <v>86</v>
      </c>
      <c r="AV653" s="13" t="s">
        <v>80</v>
      </c>
      <c r="AW653" s="13" t="s">
        <v>33</v>
      </c>
      <c r="AX653" s="13" t="s">
        <v>73</v>
      </c>
      <c r="AY653" s="244" t="s">
        <v>233</v>
      </c>
    </row>
    <row r="654" s="14" customFormat="1">
      <c r="A654" s="14"/>
      <c r="B654" s="245"/>
      <c r="C654" s="246"/>
      <c r="D654" s="236" t="s">
        <v>244</v>
      </c>
      <c r="E654" s="247" t="s">
        <v>21</v>
      </c>
      <c r="F654" s="248" t="s">
        <v>1152</v>
      </c>
      <c r="G654" s="246"/>
      <c r="H654" s="249">
        <v>-176.40000000000001</v>
      </c>
      <c r="I654" s="250"/>
      <c r="J654" s="246"/>
      <c r="K654" s="246"/>
      <c r="L654" s="251"/>
      <c r="M654" s="252"/>
      <c r="N654" s="253"/>
      <c r="O654" s="253"/>
      <c r="P654" s="253"/>
      <c r="Q654" s="253"/>
      <c r="R654" s="253"/>
      <c r="S654" s="253"/>
      <c r="T654" s="25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5" t="s">
        <v>244</v>
      </c>
      <c r="AU654" s="255" t="s">
        <v>86</v>
      </c>
      <c r="AV654" s="14" t="s">
        <v>86</v>
      </c>
      <c r="AW654" s="14" t="s">
        <v>33</v>
      </c>
      <c r="AX654" s="14" t="s">
        <v>73</v>
      </c>
      <c r="AY654" s="255" t="s">
        <v>233</v>
      </c>
    </row>
    <row r="655" s="14" customFormat="1">
      <c r="A655" s="14"/>
      <c r="B655" s="245"/>
      <c r="C655" s="246"/>
      <c r="D655" s="236" t="s">
        <v>244</v>
      </c>
      <c r="E655" s="247" t="s">
        <v>21</v>
      </c>
      <c r="F655" s="248" t="s">
        <v>1153</v>
      </c>
      <c r="G655" s="246"/>
      <c r="H655" s="249">
        <v>-19.199999999999999</v>
      </c>
      <c r="I655" s="250"/>
      <c r="J655" s="246"/>
      <c r="K655" s="246"/>
      <c r="L655" s="251"/>
      <c r="M655" s="252"/>
      <c r="N655" s="253"/>
      <c r="O655" s="253"/>
      <c r="P655" s="253"/>
      <c r="Q655" s="253"/>
      <c r="R655" s="253"/>
      <c r="S655" s="253"/>
      <c r="T655" s="25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5" t="s">
        <v>244</v>
      </c>
      <c r="AU655" s="255" t="s">
        <v>86</v>
      </c>
      <c r="AV655" s="14" t="s">
        <v>86</v>
      </c>
      <c r="AW655" s="14" t="s">
        <v>33</v>
      </c>
      <c r="AX655" s="14" t="s">
        <v>73</v>
      </c>
      <c r="AY655" s="255" t="s">
        <v>233</v>
      </c>
    </row>
    <row r="656" s="14" customFormat="1">
      <c r="A656" s="14"/>
      <c r="B656" s="245"/>
      <c r="C656" s="246"/>
      <c r="D656" s="236" t="s">
        <v>244</v>
      </c>
      <c r="E656" s="247" t="s">
        <v>21</v>
      </c>
      <c r="F656" s="248" t="s">
        <v>1154</v>
      </c>
      <c r="G656" s="246"/>
      <c r="H656" s="249">
        <v>-1.6000000000000001</v>
      </c>
      <c r="I656" s="250"/>
      <c r="J656" s="246"/>
      <c r="K656" s="246"/>
      <c r="L656" s="251"/>
      <c r="M656" s="252"/>
      <c r="N656" s="253"/>
      <c r="O656" s="253"/>
      <c r="P656" s="253"/>
      <c r="Q656" s="253"/>
      <c r="R656" s="253"/>
      <c r="S656" s="253"/>
      <c r="T656" s="25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5" t="s">
        <v>244</v>
      </c>
      <c r="AU656" s="255" t="s">
        <v>86</v>
      </c>
      <c r="AV656" s="14" t="s">
        <v>86</v>
      </c>
      <c r="AW656" s="14" t="s">
        <v>33</v>
      </c>
      <c r="AX656" s="14" t="s">
        <v>73</v>
      </c>
      <c r="AY656" s="255" t="s">
        <v>233</v>
      </c>
    </row>
    <row r="657" s="14" customFormat="1">
      <c r="A657" s="14"/>
      <c r="B657" s="245"/>
      <c r="C657" s="246"/>
      <c r="D657" s="236" t="s">
        <v>244</v>
      </c>
      <c r="E657" s="247" t="s">
        <v>21</v>
      </c>
      <c r="F657" s="248" t="s">
        <v>1155</v>
      </c>
      <c r="G657" s="246"/>
      <c r="H657" s="249">
        <v>-2.4500000000000002</v>
      </c>
      <c r="I657" s="250"/>
      <c r="J657" s="246"/>
      <c r="K657" s="246"/>
      <c r="L657" s="251"/>
      <c r="M657" s="252"/>
      <c r="N657" s="253"/>
      <c r="O657" s="253"/>
      <c r="P657" s="253"/>
      <c r="Q657" s="253"/>
      <c r="R657" s="253"/>
      <c r="S657" s="253"/>
      <c r="T657" s="25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55" t="s">
        <v>244</v>
      </c>
      <c r="AU657" s="255" t="s">
        <v>86</v>
      </c>
      <c r="AV657" s="14" t="s">
        <v>86</v>
      </c>
      <c r="AW657" s="14" t="s">
        <v>33</v>
      </c>
      <c r="AX657" s="14" t="s">
        <v>73</v>
      </c>
      <c r="AY657" s="255" t="s">
        <v>233</v>
      </c>
    </row>
    <row r="658" s="16" customFormat="1">
      <c r="A658" s="16"/>
      <c r="B658" s="287"/>
      <c r="C658" s="288"/>
      <c r="D658" s="236" t="s">
        <v>244</v>
      </c>
      <c r="E658" s="289" t="s">
        <v>596</v>
      </c>
      <c r="F658" s="290" t="s">
        <v>725</v>
      </c>
      <c r="G658" s="288"/>
      <c r="H658" s="291">
        <v>682.21000000000004</v>
      </c>
      <c r="I658" s="292"/>
      <c r="J658" s="288"/>
      <c r="K658" s="288"/>
      <c r="L658" s="293"/>
      <c r="M658" s="294"/>
      <c r="N658" s="295"/>
      <c r="O658" s="295"/>
      <c r="P658" s="295"/>
      <c r="Q658" s="295"/>
      <c r="R658" s="295"/>
      <c r="S658" s="295"/>
      <c r="T658" s="29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T658" s="297" t="s">
        <v>244</v>
      </c>
      <c r="AU658" s="297" t="s">
        <v>86</v>
      </c>
      <c r="AV658" s="16" t="s">
        <v>117</v>
      </c>
      <c r="AW658" s="16" t="s">
        <v>33</v>
      </c>
      <c r="AX658" s="16" t="s">
        <v>73</v>
      </c>
      <c r="AY658" s="297" t="s">
        <v>233</v>
      </c>
    </row>
    <row r="659" s="13" customFormat="1">
      <c r="A659" s="13"/>
      <c r="B659" s="234"/>
      <c r="C659" s="235"/>
      <c r="D659" s="236" t="s">
        <v>244</v>
      </c>
      <c r="E659" s="237" t="s">
        <v>21</v>
      </c>
      <c r="F659" s="238" t="s">
        <v>1156</v>
      </c>
      <c r="G659" s="235"/>
      <c r="H659" s="237" t="s">
        <v>21</v>
      </c>
      <c r="I659" s="239"/>
      <c r="J659" s="235"/>
      <c r="K659" s="235"/>
      <c r="L659" s="240"/>
      <c r="M659" s="241"/>
      <c r="N659" s="242"/>
      <c r="O659" s="242"/>
      <c r="P659" s="242"/>
      <c r="Q659" s="242"/>
      <c r="R659" s="242"/>
      <c r="S659" s="242"/>
      <c r="T659" s="24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44" t="s">
        <v>244</v>
      </c>
      <c r="AU659" s="244" t="s">
        <v>86</v>
      </c>
      <c r="AV659" s="13" t="s">
        <v>80</v>
      </c>
      <c r="AW659" s="13" t="s">
        <v>33</v>
      </c>
      <c r="AX659" s="13" t="s">
        <v>73</v>
      </c>
      <c r="AY659" s="244" t="s">
        <v>233</v>
      </c>
    </row>
    <row r="660" s="13" customFormat="1">
      <c r="A660" s="13"/>
      <c r="B660" s="234"/>
      <c r="C660" s="235"/>
      <c r="D660" s="236" t="s">
        <v>244</v>
      </c>
      <c r="E660" s="237" t="s">
        <v>21</v>
      </c>
      <c r="F660" s="238" t="s">
        <v>1157</v>
      </c>
      <c r="G660" s="235"/>
      <c r="H660" s="237" t="s">
        <v>21</v>
      </c>
      <c r="I660" s="239"/>
      <c r="J660" s="235"/>
      <c r="K660" s="235"/>
      <c r="L660" s="240"/>
      <c r="M660" s="241"/>
      <c r="N660" s="242"/>
      <c r="O660" s="242"/>
      <c r="P660" s="242"/>
      <c r="Q660" s="242"/>
      <c r="R660" s="242"/>
      <c r="S660" s="242"/>
      <c r="T660" s="24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44" t="s">
        <v>244</v>
      </c>
      <c r="AU660" s="244" t="s">
        <v>86</v>
      </c>
      <c r="AV660" s="13" t="s">
        <v>80</v>
      </c>
      <c r="AW660" s="13" t="s">
        <v>33</v>
      </c>
      <c r="AX660" s="13" t="s">
        <v>73</v>
      </c>
      <c r="AY660" s="244" t="s">
        <v>233</v>
      </c>
    </row>
    <row r="661" s="14" customFormat="1">
      <c r="A661" s="14"/>
      <c r="B661" s="245"/>
      <c r="C661" s="246"/>
      <c r="D661" s="236" t="s">
        <v>244</v>
      </c>
      <c r="E661" s="247" t="s">
        <v>21</v>
      </c>
      <c r="F661" s="248" t="s">
        <v>1158</v>
      </c>
      <c r="G661" s="246"/>
      <c r="H661" s="249">
        <v>158.42500000000001</v>
      </c>
      <c r="I661" s="250"/>
      <c r="J661" s="246"/>
      <c r="K661" s="246"/>
      <c r="L661" s="251"/>
      <c r="M661" s="252"/>
      <c r="N661" s="253"/>
      <c r="O661" s="253"/>
      <c r="P661" s="253"/>
      <c r="Q661" s="253"/>
      <c r="R661" s="253"/>
      <c r="S661" s="253"/>
      <c r="T661" s="25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55" t="s">
        <v>244</v>
      </c>
      <c r="AU661" s="255" t="s">
        <v>86</v>
      </c>
      <c r="AV661" s="14" t="s">
        <v>86</v>
      </c>
      <c r="AW661" s="14" t="s">
        <v>33</v>
      </c>
      <c r="AX661" s="14" t="s">
        <v>73</v>
      </c>
      <c r="AY661" s="255" t="s">
        <v>233</v>
      </c>
    </row>
    <row r="662" s="13" customFormat="1">
      <c r="A662" s="13"/>
      <c r="B662" s="234"/>
      <c r="C662" s="235"/>
      <c r="D662" s="236" t="s">
        <v>244</v>
      </c>
      <c r="E662" s="237" t="s">
        <v>21</v>
      </c>
      <c r="F662" s="238" t="s">
        <v>1159</v>
      </c>
      <c r="G662" s="235"/>
      <c r="H662" s="237" t="s">
        <v>21</v>
      </c>
      <c r="I662" s="239"/>
      <c r="J662" s="235"/>
      <c r="K662" s="235"/>
      <c r="L662" s="240"/>
      <c r="M662" s="241"/>
      <c r="N662" s="242"/>
      <c r="O662" s="242"/>
      <c r="P662" s="242"/>
      <c r="Q662" s="242"/>
      <c r="R662" s="242"/>
      <c r="S662" s="242"/>
      <c r="T662" s="24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44" t="s">
        <v>244</v>
      </c>
      <c r="AU662" s="244" t="s">
        <v>86</v>
      </c>
      <c r="AV662" s="13" t="s">
        <v>80</v>
      </c>
      <c r="AW662" s="13" t="s">
        <v>33</v>
      </c>
      <c r="AX662" s="13" t="s">
        <v>73</v>
      </c>
      <c r="AY662" s="244" t="s">
        <v>233</v>
      </c>
    </row>
    <row r="663" s="14" customFormat="1">
      <c r="A663" s="14"/>
      <c r="B663" s="245"/>
      <c r="C663" s="246"/>
      <c r="D663" s="236" t="s">
        <v>244</v>
      </c>
      <c r="E663" s="247" t="s">
        <v>21</v>
      </c>
      <c r="F663" s="248" t="s">
        <v>1158</v>
      </c>
      <c r="G663" s="246"/>
      <c r="H663" s="249">
        <v>158.42500000000001</v>
      </c>
      <c r="I663" s="250"/>
      <c r="J663" s="246"/>
      <c r="K663" s="246"/>
      <c r="L663" s="251"/>
      <c r="M663" s="252"/>
      <c r="N663" s="253"/>
      <c r="O663" s="253"/>
      <c r="P663" s="253"/>
      <c r="Q663" s="253"/>
      <c r="R663" s="253"/>
      <c r="S663" s="253"/>
      <c r="T663" s="25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5" t="s">
        <v>244</v>
      </c>
      <c r="AU663" s="255" t="s">
        <v>86</v>
      </c>
      <c r="AV663" s="14" t="s">
        <v>86</v>
      </c>
      <c r="AW663" s="14" t="s">
        <v>33</v>
      </c>
      <c r="AX663" s="14" t="s">
        <v>73</v>
      </c>
      <c r="AY663" s="255" t="s">
        <v>233</v>
      </c>
    </row>
    <row r="664" s="16" customFormat="1">
      <c r="A664" s="16"/>
      <c r="B664" s="287"/>
      <c r="C664" s="288"/>
      <c r="D664" s="236" t="s">
        <v>244</v>
      </c>
      <c r="E664" s="289" t="s">
        <v>600</v>
      </c>
      <c r="F664" s="290" t="s">
        <v>725</v>
      </c>
      <c r="G664" s="288"/>
      <c r="H664" s="291">
        <v>316.85000000000002</v>
      </c>
      <c r="I664" s="292"/>
      <c r="J664" s="288"/>
      <c r="K664" s="288"/>
      <c r="L664" s="293"/>
      <c r="M664" s="294"/>
      <c r="N664" s="295"/>
      <c r="O664" s="295"/>
      <c r="P664" s="295"/>
      <c r="Q664" s="295"/>
      <c r="R664" s="295"/>
      <c r="S664" s="295"/>
      <c r="T664" s="29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T664" s="297" t="s">
        <v>244</v>
      </c>
      <c r="AU664" s="297" t="s">
        <v>86</v>
      </c>
      <c r="AV664" s="16" t="s">
        <v>117</v>
      </c>
      <c r="AW664" s="16" t="s">
        <v>33</v>
      </c>
      <c r="AX664" s="16" t="s">
        <v>73</v>
      </c>
      <c r="AY664" s="297" t="s">
        <v>233</v>
      </c>
    </row>
    <row r="665" s="13" customFormat="1">
      <c r="A665" s="13"/>
      <c r="B665" s="234"/>
      <c r="C665" s="235"/>
      <c r="D665" s="236" t="s">
        <v>244</v>
      </c>
      <c r="E665" s="237" t="s">
        <v>21</v>
      </c>
      <c r="F665" s="238" t="s">
        <v>1160</v>
      </c>
      <c r="G665" s="235"/>
      <c r="H665" s="237" t="s">
        <v>21</v>
      </c>
      <c r="I665" s="239"/>
      <c r="J665" s="235"/>
      <c r="K665" s="235"/>
      <c r="L665" s="240"/>
      <c r="M665" s="241"/>
      <c r="N665" s="242"/>
      <c r="O665" s="242"/>
      <c r="P665" s="242"/>
      <c r="Q665" s="242"/>
      <c r="R665" s="242"/>
      <c r="S665" s="242"/>
      <c r="T665" s="24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44" t="s">
        <v>244</v>
      </c>
      <c r="AU665" s="244" t="s">
        <v>86</v>
      </c>
      <c r="AV665" s="13" t="s">
        <v>80</v>
      </c>
      <c r="AW665" s="13" t="s">
        <v>33</v>
      </c>
      <c r="AX665" s="13" t="s">
        <v>73</v>
      </c>
      <c r="AY665" s="244" t="s">
        <v>233</v>
      </c>
    </row>
    <row r="666" s="14" customFormat="1">
      <c r="A666" s="14"/>
      <c r="B666" s="245"/>
      <c r="C666" s="246"/>
      <c r="D666" s="236" t="s">
        <v>244</v>
      </c>
      <c r="E666" s="247" t="s">
        <v>21</v>
      </c>
      <c r="F666" s="248" t="s">
        <v>1161</v>
      </c>
      <c r="G666" s="246"/>
      <c r="H666" s="249">
        <v>12.544000000000001</v>
      </c>
      <c r="I666" s="250"/>
      <c r="J666" s="246"/>
      <c r="K666" s="246"/>
      <c r="L666" s="251"/>
      <c r="M666" s="252"/>
      <c r="N666" s="253"/>
      <c r="O666" s="253"/>
      <c r="P666" s="253"/>
      <c r="Q666" s="253"/>
      <c r="R666" s="253"/>
      <c r="S666" s="253"/>
      <c r="T666" s="25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T666" s="255" t="s">
        <v>244</v>
      </c>
      <c r="AU666" s="255" t="s">
        <v>86</v>
      </c>
      <c r="AV666" s="14" t="s">
        <v>86</v>
      </c>
      <c r="AW666" s="14" t="s">
        <v>33</v>
      </c>
      <c r="AX666" s="14" t="s">
        <v>73</v>
      </c>
      <c r="AY666" s="255" t="s">
        <v>233</v>
      </c>
    </row>
    <row r="667" s="16" customFormat="1">
      <c r="A667" s="16"/>
      <c r="B667" s="287"/>
      <c r="C667" s="288"/>
      <c r="D667" s="236" t="s">
        <v>244</v>
      </c>
      <c r="E667" s="289" t="s">
        <v>607</v>
      </c>
      <c r="F667" s="290" t="s">
        <v>725</v>
      </c>
      <c r="G667" s="288"/>
      <c r="H667" s="291">
        <v>12.544000000000001</v>
      </c>
      <c r="I667" s="292"/>
      <c r="J667" s="288"/>
      <c r="K667" s="288"/>
      <c r="L667" s="293"/>
      <c r="M667" s="294"/>
      <c r="N667" s="295"/>
      <c r="O667" s="295"/>
      <c r="P667" s="295"/>
      <c r="Q667" s="295"/>
      <c r="R667" s="295"/>
      <c r="S667" s="295"/>
      <c r="T667" s="29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T667" s="297" t="s">
        <v>244</v>
      </c>
      <c r="AU667" s="297" t="s">
        <v>86</v>
      </c>
      <c r="AV667" s="16" t="s">
        <v>117</v>
      </c>
      <c r="AW667" s="16" t="s">
        <v>33</v>
      </c>
      <c r="AX667" s="16" t="s">
        <v>73</v>
      </c>
      <c r="AY667" s="297" t="s">
        <v>233</v>
      </c>
    </row>
    <row r="668" s="13" customFormat="1">
      <c r="A668" s="13"/>
      <c r="B668" s="234"/>
      <c r="C668" s="235"/>
      <c r="D668" s="236" t="s">
        <v>244</v>
      </c>
      <c r="E668" s="237" t="s">
        <v>21</v>
      </c>
      <c r="F668" s="238" t="s">
        <v>1162</v>
      </c>
      <c r="G668" s="235"/>
      <c r="H668" s="237" t="s">
        <v>21</v>
      </c>
      <c r="I668" s="239"/>
      <c r="J668" s="235"/>
      <c r="K668" s="235"/>
      <c r="L668" s="240"/>
      <c r="M668" s="241"/>
      <c r="N668" s="242"/>
      <c r="O668" s="242"/>
      <c r="P668" s="242"/>
      <c r="Q668" s="242"/>
      <c r="R668" s="242"/>
      <c r="S668" s="242"/>
      <c r="T668" s="24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44" t="s">
        <v>244</v>
      </c>
      <c r="AU668" s="244" t="s">
        <v>86</v>
      </c>
      <c r="AV668" s="13" t="s">
        <v>80</v>
      </c>
      <c r="AW668" s="13" t="s">
        <v>33</v>
      </c>
      <c r="AX668" s="13" t="s">
        <v>73</v>
      </c>
      <c r="AY668" s="244" t="s">
        <v>233</v>
      </c>
    </row>
    <row r="669" s="14" customFormat="1">
      <c r="A669" s="14"/>
      <c r="B669" s="245"/>
      <c r="C669" s="246"/>
      <c r="D669" s="236" t="s">
        <v>244</v>
      </c>
      <c r="E669" s="247" t="s">
        <v>21</v>
      </c>
      <c r="F669" s="248" t="s">
        <v>1163</v>
      </c>
      <c r="G669" s="246"/>
      <c r="H669" s="249">
        <v>48.368000000000002</v>
      </c>
      <c r="I669" s="250"/>
      <c r="J669" s="246"/>
      <c r="K669" s="246"/>
      <c r="L669" s="251"/>
      <c r="M669" s="252"/>
      <c r="N669" s="253"/>
      <c r="O669" s="253"/>
      <c r="P669" s="253"/>
      <c r="Q669" s="253"/>
      <c r="R669" s="253"/>
      <c r="S669" s="253"/>
      <c r="T669" s="25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55" t="s">
        <v>244</v>
      </c>
      <c r="AU669" s="255" t="s">
        <v>86</v>
      </c>
      <c r="AV669" s="14" t="s">
        <v>86</v>
      </c>
      <c r="AW669" s="14" t="s">
        <v>33</v>
      </c>
      <c r="AX669" s="14" t="s">
        <v>73</v>
      </c>
      <c r="AY669" s="255" t="s">
        <v>233</v>
      </c>
    </row>
    <row r="670" s="16" customFormat="1">
      <c r="A670" s="16"/>
      <c r="B670" s="287"/>
      <c r="C670" s="288"/>
      <c r="D670" s="236" t="s">
        <v>244</v>
      </c>
      <c r="E670" s="289" t="s">
        <v>610</v>
      </c>
      <c r="F670" s="290" t="s">
        <v>725</v>
      </c>
      <c r="G670" s="288"/>
      <c r="H670" s="291">
        <v>48.368000000000002</v>
      </c>
      <c r="I670" s="292"/>
      <c r="J670" s="288"/>
      <c r="K670" s="288"/>
      <c r="L670" s="293"/>
      <c r="M670" s="294"/>
      <c r="N670" s="295"/>
      <c r="O670" s="295"/>
      <c r="P670" s="295"/>
      <c r="Q670" s="295"/>
      <c r="R670" s="295"/>
      <c r="S670" s="295"/>
      <c r="T670" s="29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T670" s="297" t="s">
        <v>244</v>
      </c>
      <c r="AU670" s="297" t="s">
        <v>86</v>
      </c>
      <c r="AV670" s="16" t="s">
        <v>117</v>
      </c>
      <c r="AW670" s="16" t="s">
        <v>33</v>
      </c>
      <c r="AX670" s="16" t="s">
        <v>73</v>
      </c>
      <c r="AY670" s="297" t="s">
        <v>233</v>
      </c>
    </row>
    <row r="671" s="15" customFormat="1">
      <c r="A671" s="15"/>
      <c r="B671" s="256"/>
      <c r="C671" s="257"/>
      <c r="D671" s="236" t="s">
        <v>244</v>
      </c>
      <c r="E671" s="258" t="s">
        <v>21</v>
      </c>
      <c r="F671" s="259" t="s">
        <v>247</v>
      </c>
      <c r="G671" s="257"/>
      <c r="H671" s="260">
        <v>1059.972</v>
      </c>
      <c r="I671" s="261"/>
      <c r="J671" s="257"/>
      <c r="K671" s="257"/>
      <c r="L671" s="262"/>
      <c r="M671" s="263"/>
      <c r="N671" s="264"/>
      <c r="O671" s="264"/>
      <c r="P671" s="264"/>
      <c r="Q671" s="264"/>
      <c r="R671" s="264"/>
      <c r="S671" s="264"/>
      <c r="T671" s="26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T671" s="266" t="s">
        <v>244</v>
      </c>
      <c r="AU671" s="266" t="s">
        <v>86</v>
      </c>
      <c r="AV671" s="15" t="s">
        <v>240</v>
      </c>
      <c r="AW671" s="15" t="s">
        <v>33</v>
      </c>
      <c r="AX671" s="15" t="s">
        <v>80</v>
      </c>
      <c r="AY671" s="266" t="s">
        <v>233</v>
      </c>
    </row>
    <row r="672" s="2" customFormat="1" ht="16.5" customHeight="1">
      <c r="A672" s="41"/>
      <c r="B672" s="42"/>
      <c r="C672" s="267" t="s">
        <v>1164</v>
      </c>
      <c r="D672" s="267" t="s">
        <v>297</v>
      </c>
      <c r="E672" s="268" t="s">
        <v>1165</v>
      </c>
      <c r="F672" s="269" t="s">
        <v>1166</v>
      </c>
      <c r="G672" s="270" t="s">
        <v>238</v>
      </c>
      <c r="H672" s="271">
        <v>62.130000000000003</v>
      </c>
      <c r="I672" s="272"/>
      <c r="J672" s="273">
        <f>ROUND(I672*H672,2)</f>
        <v>0</v>
      </c>
      <c r="K672" s="269" t="s">
        <v>239</v>
      </c>
      <c r="L672" s="274"/>
      <c r="M672" s="275" t="s">
        <v>21</v>
      </c>
      <c r="N672" s="276" t="s">
        <v>45</v>
      </c>
      <c r="O672" s="87"/>
      <c r="P672" s="225">
        <f>O672*H672</f>
        <v>0</v>
      </c>
      <c r="Q672" s="225">
        <v>0.0022399999999999998</v>
      </c>
      <c r="R672" s="225">
        <f>Q672*H672</f>
        <v>0.1391712</v>
      </c>
      <c r="S672" s="225">
        <v>0</v>
      </c>
      <c r="T672" s="226">
        <f>S672*H672</f>
        <v>0</v>
      </c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R672" s="227" t="s">
        <v>569</v>
      </c>
      <c r="AT672" s="227" t="s">
        <v>297</v>
      </c>
      <c r="AU672" s="227" t="s">
        <v>86</v>
      </c>
      <c r="AY672" s="20" t="s">
        <v>233</v>
      </c>
      <c r="BE672" s="228">
        <f>IF(N672="základní",J672,0)</f>
        <v>0</v>
      </c>
      <c r="BF672" s="228">
        <f>IF(N672="snížená",J672,0)</f>
        <v>0</v>
      </c>
      <c r="BG672" s="228">
        <f>IF(N672="zákl. přenesená",J672,0)</f>
        <v>0</v>
      </c>
      <c r="BH672" s="228">
        <f>IF(N672="sníž. přenesená",J672,0)</f>
        <v>0</v>
      </c>
      <c r="BI672" s="228">
        <f>IF(N672="nulová",J672,0)</f>
        <v>0</v>
      </c>
      <c r="BJ672" s="20" t="s">
        <v>86</v>
      </c>
      <c r="BK672" s="228">
        <f>ROUND(I672*H672,2)</f>
        <v>0</v>
      </c>
      <c r="BL672" s="20" t="s">
        <v>394</v>
      </c>
      <c r="BM672" s="227" t="s">
        <v>1167</v>
      </c>
    </row>
    <row r="673" s="14" customFormat="1">
      <c r="A673" s="14"/>
      <c r="B673" s="245"/>
      <c r="C673" s="246"/>
      <c r="D673" s="236" t="s">
        <v>244</v>
      </c>
      <c r="E673" s="247" t="s">
        <v>21</v>
      </c>
      <c r="F673" s="248" t="s">
        <v>607</v>
      </c>
      <c r="G673" s="246"/>
      <c r="H673" s="249">
        <v>12.544000000000001</v>
      </c>
      <c r="I673" s="250"/>
      <c r="J673" s="246"/>
      <c r="K673" s="246"/>
      <c r="L673" s="251"/>
      <c r="M673" s="252"/>
      <c r="N673" s="253"/>
      <c r="O673" s="253"/>
      <c r="P673" s="253"/>
      <c r="Q673" s="253"/>
      <c r="R673" s="253"/>
      <c r="S673" s="253"/>
      <c r="T673" s="25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55" t="s">
        <v>244</v>
      </c>
      <c r="AU673" s="255" t="s">
        <v>86</v>
      </c>
      <c r="AV673" s="14" t="s">
        <v>86</v>
      </c>
      <c r="AW673" s="14" t="s">
        <v>33</v>
      </c>
      <c r="AX673" s="14" t="s">
        <v>73</v>
      </c>
      <c r="AY673" s="255" t="s">
        <v>233</v>
      </c>
    </row>
    <row r="674" s="14" customFormat="1">
      <c r="A674" s="14"/>
      <c r="B674" s="245"/>
      <c r="C674" s="246"/>
      <c r="D674" s="236" t="s">
        <v>244</v>
      </c>
      <c r="E674" s="247" t="s">
        <v>21</v>
      </c>
      <c r="F674" s="248" t="s">
        <v>610</v>
      </c>
      <c r="G674" s="246"/>
      <c r="H674" s="249">
        <v>48.368000000000002</v>
      </c>
      <c r="I674" s="250"/>
      <c r="J674" s="246"/>
      <c r="K674" s="246"/>
      <c r="L674" s="251"/>
      <c r="M674" s="252"/>
      <c r="N674" s="253"/>
      <c r="O674" s="253"/>
      <c r="P674" s="253"/>
      <c r="Q674" s="253"/>
      <c r="R674" s="253"/>
      <c r="S674" s="253"/>
      <c r="T674" s="25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55" t="s">
        <v>244</v>
      </c>
      <c r="AU674" s="255" t="s">
        <v>86</v>
      </c>
      <c r="AV674" s="14" t="s">
        <v>86</v>
      </c>
      <c r="AW674" s="14" t="s">
        <v>33</v>
      </c>
      <c r="AX674" s="14" t="s">
        <v>73</v>
      </c>
      <c r="AY674" s="255" t="s">
        <v>233</v>
      </c>
    </row>
    <row r="675" s="15" customFormat="1">
      <c r="A675" s="15"/>
      <c r="B675" s="256"/>
      <c r="C675" s="257"/>
      <c r="D675" s="236" t="s">
        <v>244</v>
      </c>
      <c r="E675" s="258" t="s">
        <v>21</v>
      </c>
      <c r="F675" s="259" t="s">
        <v>247</v>
      </c>
      <c r="G675" s="257"/>
      <c r="H675" s="260">
        <v>60.911999999999999</v>
      </c>
      <c r="I675" s="261"/>
      <c r="J675" s="257"/>
      <c r="K675" s="257"/>
      <c r="L675" s="262"/>
      <c r="M675" s="263"/>
      <c r="N675" s="264"/>
      <c r="O675" s="264"/>
      <c r="P675" s="264"/>
      <c r="Q675" s="264"/>
      <c r="R675" s="264"/>
      <c r="S675" s="264"/>
      <c r="T675" s="26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T675" s="266" t="s">
        <v>244</v>
      </c>
      <c r="AU675" s="266" t="s">
        <v>86</v>
      </c>
      <c r="AV675" s="15" t="s">
        <v>240</v>
      </c>
      <c r="AW675" s="15" t="s">
        <v>33</v>
      </c>
      <c r="AX675" s="15" t="s">
        <v>80</v>
      </c>
      <c r="AY675" s="266" t="s">
        <v>233</v>
      </c>
    </row>
    <row r="676" s="14" customFormat="1">
      <c r="A676" s="14"/>
      <c r="B676" s="245"/>
      <c r="C676" s="246"/>
      <c r="D676" s="236" t="s">
        <v>244</v>
      </c>
      <c r="E676" s="246"/>
      <c r="F676" s="248" t="s">
        <v>1168</v>
      </c>
      <c r="G676" s="246"/>
      <c r="H676" s="249">
        <v>62.130000000000003</v>
      </c>
      <c r="I676" s="250"/>
      <c r="J676" s="246"/>
      <c r="K676" s="246"/>
      <c r="L676" s="251"/>
      <c r="M676" s="252"/>
      <c r="N676" s="253"/>
      <c r="O676" s="253"/>
      <c r="P676" s="253"/>
      <c r="Q676" s="253"/>
      <c r="R676" s="253"/>
      <c r="S676" s="253"/>
      <c r="T676" s="25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55" t="s">
        <v>244</v>
      </c>
      <c r="AU676" s="255" t="s">
        <v>86</v>
      </c>
      <c r="AV676" s="14" t="s">
        <v>86</v>
      </c>
      <c r="AW676" s="14" t="s">
        <v>4</v>
      </c>
      <c r="AX676" s="14" t="s">
        <v>80</v>
      </c>
      <c r="AY676" s="255" t="s">
        <v>233</v>
      </c>
    </row>
    <row r="677" s="2" customFormat="1" ht="16.5" customHeight="1">
      <c r="A677" s="41"/>
      <c r="B677" s="42"/>
      <c r="C677" s="267" t="s">
        <v>1169</v>
      </c>
      <c r="D677" s="267" t="s">
        <v>297</v>
      </c>
      <c r="E677" s="268" t="s">
        <v>1170</v>
      </c>
      <c r="F677" s="269" t="s">
        <v>1171</v>
      </c>
      <c r="G677" s="270" t="s">
        <v>238</v>
      </c>
      <c r="H677" s="271">
        <v>1019.0410000000001</v>
      </c>
      <c r="I677" s="272"/>
      <c r="J677" s="273">
        <f>ROUND(I677*H677,2)</f>
        <v>0</v>
      </c>
      <c r="K677" s="269" t="s">
        <v>239</v>
      </c>
      <c r="L677" s="274"/>
      <c r="M677" s="275" t="s">
        <v>21</v>
      </c>
      <c r="N677" s="276" t="s">
        <v>45</v>
      </c>
      <c r="O677" s="87"/>
      <c r="P677" s="225">
        <f>O677*H677</f>
        <v>0</v>
      </c>
      <c r="Q677" s="225">
        <v>0.0028</v>
      </c>
      <c r="R677" s="225">
        <f>Q677*H677</f>
        <v>2.8533148000000002</v>
      </c>
      <c r="S677" s="225">
        <v>0</v>
      </c>
      <c r="T677" s="226">
        <f>S677*H677</f>
        <v>0</v>
      </c>
      <c r="U677" s="41"/>
      <c r="V677" s="41"/>
      <c r="W677" s="41"/>
      <c r="X677" s="41"/>
      <c r="Y677" s="41"/>
      <c r="Z677" s="41"/>
      <c r="AA677" s="41"/>
      <c r="AB677" s="41"/>
      <c r="AC677" s="41"/>
      <c r="AD677" s="41"/>
      <c r="AE677" s="41"/>
      <c r="AR677" s="227" t="s">
        <v>569</v>
      </c>
      <c r="AT677" s="227" t="s">
        <v>297</v>
      </c>
      <c r="AU677" s="227" t="s">
        <v>86</v>
      </c>
      <c r="AY677" s="20" t="s">
        <v>233</v>
      </c>
      <c r="BE677" s="228">
        <f>IF(N677="základní",J677,0)</f>
        <v>0</v>
      </c>
      <c r="BF677" s="228">
        <f>IF(N677="snížená",J677,0)</f>
        <v>0</v>
      </c>
      <c r="BG677" s="228">
        <f>IF(N677="zákl. přenesená",J677,0)</f>
        <v>0</v>
      </c>
      <c r="BH677" s="228">
        <f>IF(N677="sníž. přenesená",J677,0)</f>
        <v>0</v>
      </c>
      <c r="BI677" s="228">
        <f>IF(N677="nulová",J677,0)</f>
        <v>0</v>
      </c>
      <c r="BJ677" s="20" t="s">
        <v>86</v>
      </c>
      <c r="BK677" s="228">
        <f>ROUND(I677*H677,2)</f>
        <v>0</v>
      </c>
      <c r="BL677" s="20" t="s">
        <v>394</v>
      </c>
      <c r="BM677" s="227" t="s">
        <v>1172</v>
      </c>
    </row>
    <row r="678" s="14" customFormat="1">
      <c r="A678" s="14"/>
      <c r="B678" s="245"/>
      <c r="C678" s="246"/>
      <c r="D678" s="236" t="s">
        <v>244</v>
      </c>
      <c r="E678" s="247" t="s">
        <v>21</v>
      </c>
      <c r="F678" s="248" t="s">
        <v>596</v>
      </c>
      <c r="G678" s="246"/>
      <c r="H678" s="249">
        <v>682.21000000000004</v>
      </c>
      <c r="I678" s="250"/>
      <c r="J678" s="246"/>
      <c r="K678" s="246"/>
      <c r="L678" s="251"/>
      <c r="M678" s="252"/>
      <c r="N678" s="253"/>
      <c r="O678" s="253"/>
      <c r="P678" s="253"/>
      <c r="Q678" s="253"/>
      <c r="R678" s="253"/>
      <c r="S678" s="253"/>
      <c r="T678" s="25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55" t="s">
        <v>244</v>
      </c>
      <c r="AU678" s="255" t="s">
        <v>86</v>
      </c>
      <c r="AV678" s="14" t="s">
        <v>86</v>
      </c>
      <c r="AW678" s="14" t="s">
        <v>33</v>
      </c>
      <c r="AX678" s="14" t="s">
        <v>73</v>
      </c>
      <c r="AY678" s="255" t="s">
        <v>233</v>
      </c>
    </row>
    <row r="679" s="14" customFormat="1">
      <c r="A679" s="14"/>
      <c r="B679" s="245"/>
      <c r="C679" s="246"/>
      <c r="D679" s="236" t="s">
        <v>244</v>
      </c>
      <c r="E679" s="247" t="s">
        <v>21</v>
      </c>
      <c r="F679" s="248" t="s">
        <v>600</v>
      </c>
      <c r="G679" s="246"/>
      <c r="H679" s="249">
        <v>316.85000000000002</v>
      </c>
      <c r="I679" s="250"/>
      <c r="J679" s="246"/>
      <c r="K679" s="246"/>
      <c r="L679" s="251"/>
      <c r="M679" s="252"/>
      <c r="N679" s="253"/>
      <c r="O679" s="253"/>
      <c r="P679" s="253"/>
      <c r="Q679" s="253"/>
      <c r="R679" s="253"/>
      <c r="S679" s="253"/>
      <c r="T679" s="25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55" t="s">
        <v>244</v>
      </c>
      <c r="AU679" s="255" t="s">
        <v>86</v>
      </c>
      <c r="AV679" s="14" t="s">
        <v>86</v>
      </c>
      <c r="AW679" s="14" t="s">
        <v>33</v>
      </c>
      <c r="AX679" s="14" t="s">
        <v>73</v>
      </c>
      <c r="AY679" s="255" t="s">
        <v>233</v>
      </c>
    </row>
    <row r="680" s="15" customFormat="1">
      <c r="A680" s="15"/>
      <c r="B680" s="256"/>
      <c r="C680" s="257"/>
      <c r="D680" s="236" t="s">
        <v>244</v>
      </c>
      <c r="E680" s="258" t="s">
        <v>21</v>
      </c>
      <c r="F680" s="259" t="s">
        <v>247</v>
      </c>
      <c r="G680" s="257"/>
      <c r="H680" s="260">
        <v>999.05999999999995</v>
      </c>
      <c r="I680" s="261"/>
      <c r="J680" s="257"/>
      <c r="K680" s="257"/>
      <c r="L680" s="262"/>
      <c r="M680" s="263"/>
      <c r="N680" s="264"/>
      <c r="O680" s="264"/>
      <c r="P680" s="264"/>
      <c r="Q680" s="264"/>
      <c r="R680" s="264"/>
      <c r="S680" s="264"/>
      <c r="T680" s="26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T680" s="266" t="s">
        <v>244</v>
      </c>
      <c r="AU680" s="266" t="s">
        <v>86</v>
      </c>
      <c r="AV680" s="15" t="s">
        <v>240</v>
      </c>
      <c r="AW680" s="15" t="s">
        <v>33</v>
      </c>
      <c r="AX680" s="15" t="s">
        <v>80</v>
      </c>
      <c r="AY680" s="266" t="s">
        <v>233</v>
      </c>
    </row>
    <row r="681" s="14" customFormat="1">
      <c r="A681" s="14"/>
      <c r="B681" s="245"/>
      <c r="C681" s="246"/>
      <c r="D681" s="236" t="s">
        <v>244</v>
      </c>
      <c r="E681" s="246"/>
      <c r="F681" s="248" t="s">
        <v>1173</v>
      </c>
      <c r="G681" s="246"/>
      <c r="H681" s="249">
        <v>1019.0410000000001</v>
      </c>
      <c r="I681" s="250"/>
      <c r="J681" s="246"/>
      <c r="K681" s="246"/>
      <c r="L681" s="251"/>
      <c r="M681" s="252"/>
      <c r="N681" s="253"/>
      <c r="O681" s="253"/>
      <c r="P681" s="253"/>
      <c r="Q681" s="253"/>
      <c r="R681" s="253"/>
      <c r="S681" s="253"/>
      <c r="T681" s="25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T681" s="255" t="s">
        <v>244</v>
      </c>
      <c r="AU681" s="255" t="s">
        <v>86</v>
      </c>
      <c r="AV681" s="14" t="s">
        <v>86</v>
      </c>
      <c r="AW681" s="14" t="s">
        <v>4</v>
      </c>
      <c r="AX681" s="14" t="s">
        <v>80</v>
      </c>
      <c r="AY681" s="255" t="s">
        <v>233</v>
      </c>
    </row>
    <row r="682" s="2" customFormat="1" ht="62.7" customHeight="1">
      <c r="A682" s="41"/>
      <c r="B682" s="42"/>
      <c r="C682" s="216" t="s">
        <v>1174</v>
      </c>
      <c r="D682" s="216" t="s">
        <v>235</v>
      </c>
      <c r="E682" s="217" t="s">
        <v>1175</v>
      </c>
      <c r="F682" s="218" t="s">
        <v>1176</v>
      </c>
      <c r="G682" s="219" t="s">
        <v>238</v>
      </c>
      <c r="H682" s="220">
        <v>258.26799999999997</v>
      </c>
      <c r="I682" s="221"/>
      <c r="J682" s="222">
        <f>ROUND(I682*H682,2)</f>
        <v>0</v>
      </c>
      <c r="K682" s="218" t="s">
        <v>239</v>
      </c>
      <c r="L682" s="47"/>
      <c r="M682" s="223" t="s">
        <v>21</v>
      </c>
      <c r="N682" s="224" t="s">
        <v>45</v>
      </c>
      <c r="O682" s="87"/>
      <c r="P682" s="225">
        <f>O682*H682</f>
        <v>0</v>
      </c>
      <c r="Q682" s="225">
        <v>0.0088400000000000006</v>
      </c>
      <c r="R682" s="225">
        <f>Q682*H682</f>
        <v>2.2830891200000001</v>
      </c>
      <c r="S682" s="225">
        <v>0</v>
      </c>
      <c r="T682" s="226">
        <f>S682*H682</f>
        <v>0</v>
      </c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R682" s="227" t="s">
        <v>240</v>
      </c>
      <c r="AT682" s="227" t="s">
        <v>235</v>
      </c>
      <c r="AU682" s="227" t="s">
        <v>86</v>
      </c>
      <c r="AY682" s="20" t="s">
        <v>233</v>
      </c>
      <c r="BE682" s="228">
        <f>IF(N682="základní",J682,0)</f>
        <v>0</v>
      </c>
      <c r="BF682" s="228">
        <f>IF(N682="snížená",J682,0)</f>
        <v>0</v>
      </c>
      <c r="BG682" s="228">
        <f>IF(N682="zákl. přenesená",J682,0)</f>
        <v>0</v>
      </c>
      <c r="BH682" s="228">
        <f>IF(N682="sníž. přenesená",J682,0)</f>
        <v>0</v>
      </c>
      <c r="BI682" s="228">
        <f>IF(N682="nulová",J682,0)</f>
        <v>0</v>
      </c>
      <c r="BJ682" s="20" t="s">
        <v>86</v>
      </c>
      <c r="BK682" s="228">
        <f>ROUND(I682*H682,2)</f>
        <v>0</v>
      </c>
      <c r="BL682" s="20" t="s">
        <v>240</v>
      </c>
      <c r="BM682" s="227" t="s">
        <v>1177</v>
      </c>
    </row>
    <row r="683" s="2" customFormat="1">
      <c r="A683" s="41"/>
      <c r="B683" s="42"/>
      <c r="C683" s="43"/>
      <c r="D683" s="229" t="s">
        <v>242</v>
      </c>
      <c r="E683" s="43"/>
      <c r="F683" s="230" t="s">
        <v>1178</v>
      </c>
      <c r="G683" s="43"/>
      <c r="H683" s="43"/>
      <c r="I683" s="231"/>
      <c r="J683" s="43"/>
      <c r="K683" s="43"/>
      <c r="L683" s="47"/>
      <c r="M683" s="232"/>
      <c r="N683" s="233"/>
      <c r="O683" s="87"/>
      <c r="P683" s="87"/>
      <c r="Q683" s="87"/>
      <c r="R683" s="87"/>
      <c r="S683" s="87"/>
      <c r="T683" s="88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T683" s="20" t="s">
        <v>242</v>
      </c>
      <c r="AU683" s="20" t="s">
        <v>86</v>
      </c>
    </row>
    <row r="684" s="13" customFormat="1">
      <c r="A684" s="13"/>
      <c r="B684" s="234"/>
      <c r="C684" s="235"/>
      <c r="D684" s="236" t="s">
        <v>244</v>
      </c>
      <c r="E684" s="237" t="s">
        <v>21</v>
      </c>
      <c r="F684" s="238" t="s">
        <v>1179</v>
      </c>
      <c r="G684" s="235"/>
      <c r="H684" s="237" t="s">
        <v>21</v>
      </c>
      <c r="I684" s="239"/>
      <c r="J684" s="235"/>
      <c r="K684" s="235"/>
      <c r="L684" s="240"/>
      <c r="M684" s="241"/>
      <c r="N684" s="242"/>
      <c r="O684" s="242"/>
      <c r="P684" s="242"/>
      <c r="Q684" s="242"/>
      <c r="R684" s="242"/>
      <c r="S684" s="242"/>
      <c r="T684" s="24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44" t="s">
        <v>244</v>
      </c>
      <c r="AU684" s="244" t="s">
        <v>86</v>
      </c>
      <c r="AV684" s="13" t="s">
        <v>80</v>
      </c>
      <c r="AW684" s="13" t="s">
        <v>33</v>
      </c>
      <c r="AX684" s="13" t="s">
        <v>73</v>
      </c>
      <c r="AY684" s="244" t="s">
        <v>233</v>
      </c>
    </row>
    <row r="685" s="13" customFormat="1">
      <c r="A685" s="13"/>
      <c r="B685" s="234"/>
      <c r="C685" s="235"/>
      <c r="D685" s="236" t="s">
        <v>244</v>
      </c>
      <c r="E685" s="237" t="s">
        <v>21</v>
      </c>
      <c r="F685" s="238" t="s">
        <v>1137</v>
      </c>
      <c r="G685" s="235"/>
      <c r="H685" s="237" t="s">
        <v>21</v>
      </c>
      <c r="I685" s="239"/>
      <c r="J685" s="235"/>
      <c r="K685" s="235"/>
      <c r="L685" s="240"/>
      <c r="M685" s="241"/>
      <c r="N685" s="242"/>
      <c r="O685" s="242"/>
      <c r="P685" s="242"/>
      <c r="Q685" s="242"/>
      <c r="R685" s="242"/>
      <c r="S685" s="242"/>
      <c r="T685" s="24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44" t="s">
        <v>244</v>
      </c>
      <c r="AU685" s="244" t="s">
        <v>86</v>
      </c>
      <c r="AV685" s="13" t="s">
        <v>80</v>
      </c>
      <c r="AW685" s="13" t="s">
        <v>33</v>
      </c>
      <c r="AX685" s="13" t="s">
        <v>73</v>
      </c>
      <c r="AY685" s="244" t="s">
        <v>233</v>
      </c>
    </row>
    <row r="686" s="14" customFormat="1">
      <c r="A686" s="14"/>
      <c r="B686" s="245"/>
      <c r="C686" s="246"/>
      <c r="D686" s="236" t="s">
        <v>244</v>
      </c>
      <c r="E686" s="247" t="s">
        <v>21</v>
      </c>
      <c r="F686" s="248" t="s">
        <v>1180</v>
      </c>
      <c r="G686" s="246"/>
      <c r="H686" s="249">
        <v>14.504</v>
      </c>
      <c r="I686" s="250"/>
      <c r="J686" s="246"/>
      <c r="K686" s="246"/>
      <c r="L686" s="251"/>
      <c r="M686" s="252"/>
      <c r="N686" s="253"/>
      <c r="O686" s="253"/>
      <c r="P686" s="253"/>
      <c r="Q686" s="253"/>
      <c r="R686" s="253"/>
      <c r="S686" s="253"/>
      <c r="T686" s="25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55" t="s">
        <v>244</v>
      </c>
      <c r="AU686" s="255" t="s">
        <v>86</v>
      </c>
      <c r="AV686" s="14" t="s">
        <v>86</v>
      </c>
      <c r="AW686" s="14" t="s">
        <v>33</v>
      </c>
      <c r="AX686" s="14" t="s">
        <v>73</v>
      </c>
      <c r="AY686" s="255" t="s">
        <v>233</v>
      </c>
    </row>
    <row r="687" s="13" customFormat="1">
      <c r="A687" s="13"/>
      <c r="B687" s="234"/>
      <c r="C687" s="235"/>
      <c r="D687" s="236" t="s">
        <v>244</v>
      </c>
      <c r="E687" s="237" t="s">
        <v>21</v>
      </c>
      <c r="F687" s="238" t="s">
        <v>1147</v>
      </c>
      <c r="G687" s="235"/>
      <c r="H687" s="237" t="s">
        <v>21</v>
      </c>
      <c r="I687" s="239"/>
      <c r="J687" s="235"/>
      <c r="K687" s="235"/>
      <c r="L687" s="240"/>
      <c r="M687" s="241"/>
      <c r="N687" s="242"/>
      <c r="O687" s="242"/>
      <c r="P687" s="242"/>
      <c r="Q687" s="242"/>
      <c r="R687" s="242"/>
      <c r="S687" s="242"/>
      <c r="T687" s="24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44" t="s">
        <v>244</v>
      </c>
      <c r="AU687" s="244" t="s">
        <v>86</v>
      </c>
      <c r="AV687" s="13" t="s">
        <v>80</v>
      </c>
      <c r="AW687" s="13" t="s">
        <v>33</v>
      </c>
      <c r="AX687" s="13" t="s">
        <v>73</v>
      </c>
      <c r="AY687" s="244" t="s">
        <v>233</v>
      </c>
    </row>
    <row r="688" s="14" customFormat="1">
      <c r="A688" s="14"/>
      <c r="B688" s="245"/>
      <c r="C688" s="246"/>
      <c r="D688" s="236" t="s">
        <v>244</v>
      </c>
      <c r="E688" s="247" t="s">
        <v>21</v>
      </c>
      <c r="F688" s="248" t="s">
        <v>1180</v>
      </c>
      <c r="G688" s="246"/>
      <c r="H688" s="249">
        <v>14.504</v>
      </c>
      <c r="I688" s="250"/>
      <c r="J688" s="246"/>
      <c r="K688" s="246"/>
      <c r="L688" s="251"/>
      <c r="M688" s="252"/>
      <c r="N688" s="253"/>
      <c r="O688" s="253"/>
      <c r="P688" s="253"/>
      <c r="Q688" s="253"/>
      <c r="R688" s="253"/>
      <c r="S688" s="253"/>
      <c r="T688" s="25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55" t="s">
        <v>244</v>
      </c>
      <c r="AU688" s="255" t="s">
        <v>86</v>
      </c>
      <c r="AV688" s="14" t="s">
        <v>86</v>
      </c>
      <c r="AW688" s="14" t="s">
        <v>33</v>
      </c>
      <c r="AX688" s="14" t="s">
        <v>73</v>
      </c>
      <c r="AY688" s="255" t="s">
        <v>233</v>
      </c>
    </row>
    <row r="689" s="13" customFormat="1">
      <c r="A689" s="13"/>
      <c r="B689" s="234"/>
      <c r="C689" s="235"/>
      <c r="D689" s="236" t="s">
        <v>244</v>
      </c>
      <c r="E689" s="237" t="s">
        <v>21</v>
      </c>
      <c r="F689" s="238" t="s">
        <v>1157</v>
      </c>
      <c r="G689" s="235"/>
      <c r="H689" s="237" t="s">
        <v>21</v>
      </c>
      <c r="I689" s="239"/>
      <c r="J689" s="235"/>
      <c r="K689" s="235"/>
      <c r="L689" s="240"/>
      <c r="M689" s="241"/>
      <c r="N689" s="242"/>
      <c r="O689" s="242"/>
      <c r="P689" s="242"/>
      <c r="Q689" s="242"/>
      <c r="R689" s="242"/>
      <c r="S689" s="242"/>
      <c r="T689" s="24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44" t="s">
        <v>244</v>
      </c>
      <c r="AU689" s="244" t="s">
        <v>86</v>
      </c>
      <c r="AV689" s="13" t="s">
        <v>80</v>
      </c>
      <c r="AW689" s="13" t="s">
        <v>33</v>
      </c>
      <c r="AX689" s="13" t="s">
        <v>73</v>
      </c>
      <c r="AY689" s="244" t="s">
        <v>233</v>
      </c>
    </row>
    <row r="690" s="14" customFormat="1">
      <c r="A690" s="14"/>
      <c r="B690" s="245"/>
      <c r="C690" s="246"/>
      <c r="D690" s="236" t="s">
        <v>244</v>
      </c>
      <c r="E690" s="247" t="s">
        <v>21</v>
      </c>
      <c r="F690" s="248" t="s">
        <v>1180</v>
      </c>
      <c r="G690" s="246"/>
      <c r="H690" s="249">
        <v>14.504</v>
      </c>
      <c r="I690" s="250"/>
      <c r="J690" s="246"/>
      <c r="K690" s="246"/>
      <c r="L690" s="251"/>
      <c r="M690" s="252"/>
      <c r="N690" s="253"/>
      <c r="O690" s="253"/>
      <c r="P690" s="253"/>
      <c r="Q690" s="253"/>
      <c r="R690" s="253"/>
      <c r="S690" s="253"/>
      <c r="T690" s="25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55" t="s">
        <v>244</v>
      </c>
      <c r="AU690" s="255" t="s">
        <v>86</v>
      </c>
      <c r="AV690" s="14" t="s">
        <v>86</v>
      </c>
      <c r="AW690" s="14" t="s">
        <v>33</v>
      </c>
      <c r="AX690" s="14" t="s">
        <v>73</v>
      </c>
      <c r="AY690" s="255" t="s">
        <v>233</v>
      </c>
    </row>
    <row r="691" s="13" customFormat="1">
      <c r="A691" s="13"/>
      <c r="B691" s="234"/>
      <c r="C691" s="235"/>
      <c r="D691" s="236" t="s">
        <v>244</v>
      </c>
      <c r="E691" s="237" t="s">
        <v>21</v>
      </c>
      <c r="F691" s="238" t="s">
        <v>1159</v>
      </c>
      <c r="G691" s="235"/>
      <c r="H691" s="237" t="s">
        <v>21</v>
      </c>
      <c r="I691" s="239"/>
      <c r="J691" s="235"/>
      <c r="K691" s="235"/>
      <c r="L691" s="240"/>
      <c r="M691" s="241"/>
      <c r="N691" s="242"/>
      <c r="O691" s="242"/>
      <c r="P691" s="242"/>
      <c r="Q691" s="242"/>
      <c r="R691" s="242"/>
      <c r="S691" s="242"/>
      <c r="T691" s="24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44" t="s">
        <v>244</v>
      </c>
      <c r="AU691" s="244" t="s">
        <v>86</v>
      </c>
      <c r="AV691" s="13" t="s">
        <v>80</v>
      </c>
      <c r="AW691" s="13" t="s">
        <v>33</v>
      </c>
      <c r="AX691" s="13" t="s">
        <v>73</v>
      </c>
      <c r="AY691" s="244" t="s">
        <v>233</v>
      </c>
    </row>
    <row r="692" s="14" customFormat="1">
      <c r="A692" s="14"/>
      <c r="B692" s="245"/>
      <c r="C692" s="246"/>
      <c r="D692" s="236" t="s">
        <v>244</v>
      </c>
      <c r="E692" s="247" t="s">
        <v>21</v>
      </c>
      <c r="F692" s="248" t="s">
        <v>1180</v>
      </c>
      <c r="G692" s="246"/>
      <c r="H692" s="249">
        <v>14.504</v>
      </c>
      <c r="I692" s="250"/>
      <c r="J692" s="246"/>
      <c r="K692" s="246"/>
      <c r="L692" s="251"/>
      <c r="M692" s="252"/>
      <c r="N692" s="253"/>
      <c r="O692" s="253"/>
      <c r="P692" s="253"/>
      <c r="Q692" s="253"/>
      <c r="R692" s="253"/>
      <c r="S692" s="253"/>
      <c r="T692" s="25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55" t="s">
        <v>244</v>
      </c>
      <c r="AU692" s="255" t="s">
        <v>86</v>
      </c>
      <c r="AV692" s="14" t="s">
        <v>86</v>
      </c>
      <c r="AW692" s="14" t="s">
        <v>33</v>
      </c>
      <c r="AX692" s="14" t="s">
        <v>73</v>
      </c>
      <c r="AY692" s="255" t="s">
        <v>233</v>
      </c>
    </row>
    <row r="693" s="16" customFormat="1">
      <c r="A693" s="16"/>
      <c r="B693" s="287"/>
      <c r="C693" s="288"/>
      <c r="D693" s="236" t="s">
        <v>244</v>
      </c>
      <c r="E693" s="289" t="s">
        <v>603</v>
      </c>
      <c r="F693" s="290" t="s">
        <v>725</v>
      </c>
      <c r="G693" s="288"/>
      <c r="H693" s="291">
        <v>58.015999999999998</v>
      </c>
      <c r="I693" s="292"/>
      <c r="J693" s="288"/>
      <c r="K693" s="288"/>
      <c r="L693" s="293"/>
      <c r="M693" s="294"/>
      <c r="N693" s="295"/>
      <c r="O693" s="295"/>
      <c r="P693" s="295"/>
      <c r="Q693" s="295"/>
      <c r="R693" s="295"/>
      <c r="S693" s="295"/>
      <c r="T693" s="29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T693" s="297" t="s">
        <v>244</v>
      </c>
      <c r="AU693" s="297" t="s">
        <v>86</v>
      </c>
      <c r="AV693" s="16" t="s">
        <v>117</v>
      </c>
      <c r="AW693" s="16" t="s">
        <v>33</v>
      </c>
      <c r="AX693" s="16" t="s">
        <v>73</v>
      </c>
      <c r="AY693" s="297" t="s">
        <v>233</v>
      </c>
    </row>
    <row r="694" s="13" customFormat="1">
      <c r="A694" s="13"/>
      <c r="B694" s="234"/>
      <c r="C694" s="235"/>
      <c r="D694" s="236" t="s">
        <v>244</v>
      </c>
      <c r="E694" s="237" t="s">
        <v>21</v>
      </c>
      <c r="F694" s="238" t="s">
        <v>1181</v>
      </c>
      <c r="G694" s="235"/>
      <c r="H694" s="237" t="s">
        <v>21</v>
      </c>
      <c r="I694" s="239"/>
      <c r="J694" s="235"/>
      <c r="K694" s="235"/>
      <c r="L694" s="240"/>
      <c r="M694" s="241"/>
      <c r="N694" s="242"/>
      <c r="O694" s="242"/>
      <c r="P694" s="242"/>
      <c r="Q694" s="242"/>
      <c r="R694" s="242"/>
      <c r="S694" s="242"/>
      <c r="T694" s="24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44" t="s">
        <v>244</v>
      </c>
      <c r="AU694" s="244" t="s">
        <v>86</v>
      </c>
      <c r="AV694" s="13" t="s">
        <v>80</v>
      </c>
      <c r="AW694" s="13" t="s">
        <v>33</v>
      </c>
      <c r="AX694" s="13" t="s">
        <v>73</v>
      </c>
      <c r="AY694" s="244" t="s">
        <v>233</v>
      </c>
    </row>
    <row r="695" s="14" customFormat="1">
      <c r="A695" s="14"/>
      <c r="B695" s="245"/>
      <c r="C695" s="246"/>
      <c r="D695" s="236" t="s">
        <v>244</v>
      </c>
      <c r="E695" s="247" t="s">
        <v>21</v>
      </c>
      <c r="F695" s="248" t="s">
        <v>1182</v>
      </c>
      <c r="G695" s="246"/>
      <c r="H695" s="249">
        <v>200.25200000000001</v>
      </c>
      <c r="I695" s="250"/>
      <c r="J695" s="246"/>
      <c r="K695" s="246"/>
      <c r="L695" s="251"/>
      <c r="M695" s="252"/>
      <c r="N695" s="253"/>
      <c r="O695" s="253"/>
      <c r="P695" s="253"/>
      <c r="Q695" s="253"/>
      <c r="R695" s="253"/>
      <c r="S695" s="253"/>
      <c r="T695" s="25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55" t="s">
        <v>244</v>
      </c>
      <c r="AU695" s="255" t="s">
        <v>86</v>
      </c>
      <c r="AV695" s="14" t="s">
        <v>86</v>
      </c>
      <c r="AW695" s="14" t="s">
        <v>33</v>
      </c>
      <c r="AX695" s="14" t="s">
        <v>73</v>
      </c>
      <c r="AY695" s="255" t="s">
        <v>233</v>
      </c>
    </row>
    <row r="696" s="16" customFormat="1">
      <c r="A696" s="16"/>
      <c r="B696" s="287"/>
      <c r="C696" s="288"/>
      <c r="D696" s="236" t="s">
        <v>244</v>
      </c>
      <c r="E696" s="289" t="s">
        <v>613</v>
      </c>
      <c r="F696" s="290" t="s">
        <v>725</v>
      </c>
      <c r="G696" s="288"/>
      <c r="H696" s="291">
        <v>200.25200000000001</v>
      </c>
      <c r="I696" s="292"/>
      <c r="J696" s="288"/>
      <c r="K696" s="288"/>
      <c r="L696" s="293"/>
      <c r="M696" s="294"/>
      <c r="N696" s="295"/>
      <c r="O696" s="295"/>
      <c r="P696" s="295"/>
      <c r="Q696" s="295"/>
      <c r="R696" s="295"/>
      <c r="S696" s="295"/>
      <c r="T696" s="29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T696" s="297" t="s">
        <v>244</v>
      </c>
      <c r="AU696" s="297" t="s">
        <v>86</v>
      </c>
      <c r="AV696" s="16" t="s">
        <v>117</v>
      </c>
      <c r="AW696" s="16" t="s">
        <v>33</v>
      </c>
      <c r="AX696" s="16" t="s">
        <v>73</v>
      </c>
      <c r="AY696" s="297" t="s">
        <v>233</v>
      </c>
    </row>
    <row r="697" s="15" customFormat="1">
      <c r="A697" s="15"/>
      <c r="B697" s="256"/>
      <c r="C697" s="257"/>
      <c r="D697" s="236" t="s">
        <v>244</v>
      </c>
      <c r="E697" s="258" t="s">
        <v>21</v>
      </c>
      <c r="F697" s="259" t="s">
        <v>247</v>
      </c>
      <c r="G697" s="257"/>
      <c r="H697" s="260">
        <v>258.26799999999997</v>
      </c>
      <c r="I697" s="261"/>
      <c r="J697" s="257"/>
      <c r="K697" s="257"/>
      <c r="L697" s="262"/>
      <c r="M697" s="263"/>
      <c r="N697" s="264"/>
      <c r="O697" s="264"/>
      <c r="P697" s="264"/>
      <c r="Q697" s="264"/>
      <c r="R697" s="264"/>
      <c r="S697" s="264"/>
      <c r="T697" s="26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T697" s="266" t="s">
        <v>244</v>
      </c>
      <c r="AU697" s="266" t="s">
        <v>86</v>
      </c>
      <c r="AV697" s="15" t="s">
        <v>240</v>
      </c>
      <c r="AW697" s="15" t="s">
        <v>33</v>
      </c>
      <c r="AX697" s="15" t="s">
        <v>80</v>
      </c>
      <c r="AY697" s="266" t="s">
        <v>233</v>
      </c>
    </row>
    <row r="698" s="2" customFormat="1" ht="16.5" customHeight="1">
      <c r="A698" s="41"/>
      <c r="B698" s="42"/>
      <c r="C698" s="267" t="s">
        <v>1183</v>
      </c>
      <c r="D698" s="267" t="s">
        <v>297</v>
      </c>
      <c r="E698" s="268" t="s">
        <v>1184</v>
      </c>
      <c r="F698" s="269" t="s">
        <v>1185</v>
      </c>
      <c r="G698" s="270" t="s">
        <v>238</v>
      </c>
      <c r="H698" s="271">
        <v>263.43299999999999</v>
      </c>
      <c r="I698" s="272"/>
      <c r="J698" s="273">
        <f>ROUND(I698*H698,2)</f>
        <v>0</v>
      </c>
      <c r="K698" s="269" t="s">
        <v>239</v>
      </c>
      <c r="L698" s="274"/>
      <c r="M698" s="275" t="s">
        <v>21</v>
      </c>
      <c r="N698" s="276" t="s">
        <v>45</v>
      </c>
      <c r="O698" s="87"/>
      <c r="P698" s="225">
        <f>O698*H698</f>
        <v>0</v>
      </c>
      <c r="Q698" s="225">
        <v>0.0041999999999999997</v>
      </c>
      <c r="R698" s="225">
        <f>Q698*H698</f>
        <v>1.1064185999999998</v>
      </c>
      <c r="S698" s="225">
        <v>0</v>
      </c>
      <c r="T698" s="226">
        <f>S698*H698</f>
        <v>0</v>
      </c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R698" s="227" t="s">
        <v>569</v>
      </c>
      <c r="AT698" s="227" t="s">
        <v>297</v>
      </c>
      <c r="AU698" s="227" t="s">
        <v>86</v>
      </c>
      <c r="AY698" s="20" t="s">
        <v>233</v>
      </c>
      <c r="BE698" s="228">
        <f>IF(N698="základní",J698,0)</f>
        <v>0</v>
      </c>
      <c r="BF698" s="228">
        <f>IF(N698="snížená",J698,0)</f>
        <v>0</v>
      </c>
      <c r="BG698" s="228">
        <f>IF(N698="zákl. přenesená",J698,0)</f>
        <v>0</v>
      </c>
      <c r="BH698" s="228">
        <f>IF(N698="sníž. přenesená",J698,0)</f>
        <v>0</v>
      </c>
      <c r="BI698" s="228">
        <f>IF(N698="nulová",J698,0)</f>
        <v>0</v>
      </c>
      <c r="BJ698" s="20" t="s">
        <v>86</v>
      </c>
      <c r="BK698" s="228">
        <f>ROUND(I698*H698,2)</f>
        <v>0</v>
      </c>
      <c r="BL698" s="20" t="s">
        <v>394</v>
      </c>
      <c r="BM698" s="227" t="s">
        <v>1186</v>
      </c>
    </row>
    <row r="699" s="14" customFormat="1">
      <c r="A699" s="14"/>
      <c r="B699" s="245"/>
      <c r="C699" s="246"/>
      <c r="D699" s="236" t="s">
        <v>244</v>
      </c>
      <c r="E699" s="247" t="s">
        <v>21</v>
      </c>
      <c r="F699" s="248" t="s">
        <v>603</v>
      </c>
      <c r="G699" s="246"/>
      <c r="H699" s="249">
        <v>58.015999999999998</v>
      </c>
      <c r="I699" s="250"/>
      <c r="J699" s="246"/>
      <c r="K699" s="246"/>
      <c r="L699" s="251"/>
      <c r="M699" s="252"/>
      <c r="N699" s="253"/>
      <c r="O699" s="253"/>
      <c r="P699" s="253"/>
      <c r="Q699" s="253"/>
      <c r="R699" s="253"/>
      <c r="S699" s="253"/>
      <c r="T699" s="25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55" t="s">
        <v>244</v>
      </c>
      <c r="AU699" s="255" t="s">
        <v>86</v>
      </c>
      <c r="AV699" s="14" t="s">
        <v>86</v>
      </c>
      <c r="AW699" s="14" t="s">
        <v>33</v>
      </c>
      <c r="AX699" s="14" t="s">
        <v>73</v>
      </c>
      <c r="AY699" s="255" t="s">
        <v>233</v>
      </c>
    </row>
    <row r="700" s="14" customFormat="1">
      <c r="A700" s="14"/>
      <c r="B700" s="245"/>
      <c r="C700" s="246"/>
      <c r="D700" s="236" t="s">
        <v>244</v>
      </c>
      <c r="E700" s="247" t="s">
        <v>21</v>
      </c>
      <c r="F700" s="248" t="s">
        <v>613</v>
      </c>
      <c r="G700" s="246"/>
      <c r="H700" s="249">
        <v>200.25200000000001</v>
      </c>
      <c r="I700" s="250"/>
      <c r="J700" s="246"/>
      <c r="K700" s="246"/>
      <c r="L700" s="251"/>
      <c r="M700" s="252"/>
      <c r="N700" s="253"/>
      <c r="O700" s="253"/>
      <c r="P700" s="253"/>
      <c r="Q700" s="253"/>
      <c r="R700" s="253"/>
      <c r="S700" s="253"/>
      <c r="T700" s="25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55" t="s">
        <v>244</v>
      </c>
      <c r="AU700" s="255" t="s">
        <v>86</v>
      </c>
      <c r="AV700" s="14" t="s">
        <v>86</v>
      </c>
      <c r="AW700" s="14" t="s">
        <v>33</v>
      </c>
      <c r="AX700" s="14" t="s">
        <v>73</v>
      </c>
      <c r="AY700" s="255" t="s">
        <v>233</v>
      </c>
    </row>
    <row r="701" s="15" customFormat="1">
      <c r="A701" s="15"/>
      <c r="B701" s="256"/>
      <c r="C701" s="257"/>
      <c r="D701" s="236" t="s">
        <v>244</v>
      </c>
      <c r="E701" s="258" t="s">
        <v>21</v>
      </c>
      <c r="F701" s="259" t="s">
        <v>247</v>
      </c>
      <c r="G701" s="257"/>
      <c r="H701" s="260">
        <v>258.26799999999997</v>
      </c>
      <c r="I701" s="261"/>
      <c r="J701" s="257"/>
      <c r="K701" s="257"/>
      <c r="L701" s="262"/>
      <c r="M701" s="263"/>
      <c r="N701" s="264"/>
      <c r="O701" s="264"/>
      <c r="P701" s="264"/>
      <c r="Q701" s="264"/>
      <c r="R701" s="264"/>
      <c r="S701" s="264"/>
      <c r="T701" s="26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T701" s="266" t="s">
        <v>244</v>
      </c>
      <c r="AU701" s="266" t="s">
        <v>86</v>
      </c>
      <c r="AV701" s="15" t="s">
        <v>240</v>
      </c>
      <c r="AW701" s="15" t="s">
        <v>33</v>
      </c>
      <c r="AX701" s="15" t="s">
        <v>80</v>
      </c>
      <c r="AY701" s="266" t="s">
        <v>233</v>
      </c>
    </row>
    <row r="702" s="14" customFormat="1">
      <c r="A702" s="14"/>
      <c r="B702" s="245"/>
      <c r="C702" s="246"/>
      <c r="D702" s="236" t="s">
        <v>244</v>
      </c>
      <c r="E702" s="246"/>
      <c r="F702" s="248" t="s">
        <v>1187</v>
      </c>
      <c r="G702" s="246"/>
      <c r="H702" s="249">
        <v>263.43299999999999</v>
      </c>
      <c r="I702" s="250"/>
      <c r="J702" s="246"/>
      <c r="K702" s="246"/>
      <c r="L702" s="251"/>
      <c r="M702" s="252"/>
      <c r="N702" s="253"/>
      <c r="O702" s="253"/>
      <c r="P702" s="253"/>
      <c r="Q702" s="253"/>
      <c r="R702" s="253"/>
      <c r="S702" s="253"/>
      <c r="T702" s="25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55" t="s">
        <v>244</v>
      </c>
      <c r="AU702" s="255" t="s">
        <v>86</v>
      </c>
      <c r="AV702" s="14" t="s">
        <v>86</v>
      </c>
      <c r="AW702" s="14" t="s">
        <v>4</v>
      </c>
      <c r="AX702" s="14" t="s">
        <v>80</v>
      </c>
      <c r="AY702" s="255" t="s">
        <v>233</v>
      </c>
    </row>
    <row r="703" s="2" customFormat="1" ht="78" customHeight="1">
      <c r="A703" s="41"/>
      <c r="B703" s="42"/>
      <c r="C703" s="216" t="s">
        <v>1188</v>
      </c>
      <c r="D703" s="216" t="s">
        <v>235</v>
      </c>
      <c r="E703" s="217" t="s">
        <v>1189</v>
      </c>
      <c r="F703" s="218" t="s">
        <v>1190</v>
      </c>
      <c r="G703" s="219" t="s">
        <v>238</v>
      </c>
      <c r="H703" s="220">
        <v>872.20899999999995</v>
      </c>
      <c r="I703" s="221"/>
      <c r="J703" s="222">
        <f>ROUND(I703*H703,2)</f>
        <v>0</v>
      </c>
      <c r="K703" s="218" t="s">
        <v>239</v>
      </c>
      <c r="L703" s="47"/>
      <c r="M703" s="223" t="s">
        <v>21</v>
      </c>
      <c r="N703" s="224" t="s">
        <v>45</v>
      </c>
      <c r="O703" s="87"/>
      <c r="P703" s="225">
        <f>O703*H703</f>
        <v>0</v>
      </c>
      <c r="Q703" s="225">
        <v>0.011679999999999999</v>
      </c>
      <c r="R703" s="225">
        <f>Q703*H703</f>
        <v>10.187401119999999</v>
      </c>
      <c r="S703" s="225">
        <v>0</v>
      </c>
      <c r="T703" s="226">
        <f>S703*H703</f>
        <v>0</v>
      </c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R703" s="227" t="s">
        <v>240</v>
      </c>
      <c r="AT703" s="227" t="s">
        <v>235</v>
      </c>
      <c r="AU703" s="227" t="s">
        <v>86</v>
      </c>
      <c r="AY703" s="20" t="s">
        <v>233</v>
      </c>
      <c r="BE703" s="228">
        <f>IF(N703="základní",J703,0)</f>
        <v>0</v>
      </c>
      <c r="BF703" s="228">
        <f>IF(N703="snížená",J703,0)</f>
        <v>0</v>
      </c>
      <c r="BG703" s="228">
        <f>IF(N703="zákl. přenesená",J703,0)</f>
        <v>0</v>
      </c>
      <c r="BH703" s="228">
        <f>IF(N703="sníž. přenesená",J703,0)</f>
        <v>0</v>
      </c>
      <c r="BI703" s="228">
        <f>IF(N703="nulová",J703,0)</f>
        <v>0</v>
      </c>
      <c r="BJ703" s="20" t="s">
        <v>86</v>
      </c>
      <c r="BK703" s="228">
        <f>ROUND(I703*H703,2)</f>
        <v>0</v>
      </c>
      <c r="BL703" s="20" t="s">
        <v>240</v>
      </c>
      <c r="BM703" s="227" t="s">
        <v>1191</v>
      </c>
    </row>
    <row r="704" s="2" customFormat="1">
      <c r="A704" s="41"/>
      <c r="B704" s="42"/>
      <c r="C704" s="43"/>
      <c r="D704" s="229" t="s">
        <v>242</v>
      </c>
      <c r="E704" s="43"/>
      <c r="F704" s="230" t="s">
        <v>1192</v>
      </c>
      <c r="G704" s="43"/>
      <c r="H704" s="43"/>
      <c r="I704" s="231"/>
      <c r="J704" s="43"/>
      <c r="K704" s="43"/>
      <c r="L704" s="47"/>
      <c r="M704" s="232"/>
      <c r="N704" s="233"/>
      <c r="O704" s="87"/>
      <c r="P704" s="87"/>
      <c r="Q704" s="87"/>
      <c r="R704" s="87"/>
      <c r="S704" s="87"/>
      <c r="T704" s="88"/>
      <c r="U704" s="41"/>
      <c r="V704" s="41"/>
      <c r="W704" s="41"/>
      <c r="X704" s="41"/>
      <c r="Y704" s="41"/>
      <c r="Z704" s="41"/>
      <c r="AA704" s="41"/>
      <c r="AB704" s="41"/>
      <c r="AC704" s="41"/>
      <c r="AD704" s="41"/>
      <c r="AE704" s="41"/>
      <c r="AT704" s="20" t="s">
        <v>242</v>
      </c>
      <c r="AU704" s="20" t="s">
        <v>86</v>
      </c>
    </row>
    <row r="705" s="13" customFormat="1">
      <c r="A705" s="13"/>
      <c r="B705" s="234"/>
      <c r="C705" s="235"/>
      <c r="D705" s="236" t="s">
        <v>244</v>
      </c>
      <c r="E705" s="237" t="s">
        <v>21</v>
      </c>
      <c r="F705" s="238" t="s">
        <v>1193</v>
      </c>
      <c r="G705" s="235"/>
      <c r="H705" s="237" t="s">
        <v>21</v>
      </c>
      <c r="I705" s="239"/>
      <c r="J705" s="235"/>
      <c r="K705" s="235"/>
      <c r="L705" s="240"/>
      <c r="M705" s="241"/>
      <c r="N705" s="242"/>
      <c r="O705" s="242"/>
      <c r="P705" s="242"/>
      <c r="Q705" s="242"/>
      <c r="R705" s="242"/>
      <c r="S705" s="242"/>
      <c r="T705" s="24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44" t="s">
        <v>244</v>
      </c>
      <c r="AU705" s="244" t="s">
        <v>86</v>
      </c>
      <c r="AV705" s="13" t="s">
        <v>80</v>
      </c>
      <c r="AW705" s="13" t="s">
        <v>33</v>
      </c>
      <c r="AX705" s="13" t="s">
        <v>73</v>
      </c>
      <c r="AY705" s="244" t="s">
        <v>233</v>
      </c>
    </row>
    <row r="706" s="13" customFormat="1">
      <c r="A706" s="13"/>
      <c r="B706" s="234"/>
      <c r="C706" s="235"/>
      <c r="D706" s="236" t="s">
        <v>244</v>
      </c>
      <c r="E706" s="237" t="s">
        <v>21</v>
      </c>
      <c r="F706" s="238" t="s">
        <v>708</v>
      </c>
      <c r="G706" s="235"/>
      <c r="H706" s="237" t="s">
        <v>21</v>
      </c>
      <c r="I706" s="239"/>
      <c r="J706" s="235"/>
      <c r="K706" s="235"/>
      <c r="L706" s="240"/>
      <c r="M706" s="241"/>
      <c r="N706" s="242"/>
      <c r="O706" s="242"/>
      <c r="P706" s="242"/>
      <c r="Q706" s="242"/>
      <c r="R706" s="242"/>
      <c r="S706" s="242"/>
      <c r="T706" s="24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44" t="s">
        <v>244</v>
      </c>
      <c r="AU706" s="244" t="s">
        <v>86</v>
      </c>
      <c r="AV706" s="13" t="s">
        <v>80</v>
      </c>
      <c r="AW706" s="13" t="s">
        <v>33</v>
      </c>
      <c r="AX706" s="13" t="s">
        <v>73</v>
      </c>
      <c r="AY706" s="244" t="s">
        <v>233</v>
      </c>
    </row>
    <row r="707" s="14" customFormat="1">
      <c r="A707" s="14"/>
      <c r="B707" s="245"/>
      <c r="C707" s="246"/>
      <c r="D707" s="236" t="s">
        <v>244</v>
      </c>
      <c r="E707" s="247" t="s">
        <v>21</v>
      </c>
      <c r="F707" s="248" t="s">
        <v>1194</v>
      </c>
      <c r="G707" s="246"/>
      <c r="H707" s="249">
        <v>320.43299999999999</v>
      </c>
      <c r="I707" s="250"/>
      <c r="J707" s="246"/>
      <c r="K707" s="246"/>
      <c r="L707" s="251"/>
      <c r="M707" s="252"/>
      <c r="N707" s="253"/>
      <c r="O707" s="253"/>
      <c r="P707" s="253"/>
      <c r="Q707" s="253"/>
      <c r="R707" s="253"/>
      <c r="S707" s="253"/>
      <c r="T707" s="25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5" t="s">
        <v>244</v>
      </c>
      <c r="AU707" s="255" t="s">
        <v>86</v>
      </c>
      <c r="AV707" s="14" t="s">
        <v>86</v>
      </c>
      <c r="AW707" s="14" t="s">
        <v>33</v>
      </c>
      <c r="AX707" s="14" t="s">
        <v>73</v>
      </c>
      <c r="AY707" s="255" t="s">
        <v>233</v>
      </c>
    </row>
    <row r="708" s="13" customFormat="1">
      <c r="A708" s="13"/>
      <c r="B708" s="234"/>
      <c r="C708" s="235"/>
      <c r="D708" s="236" t="s">
        <v>244</v>
      </c>
      <c r="E708" s="237" t="s">
        <v>21</v>
      </c>
      <c r="F708" s="238" t="s">
        <v>713</v>
      </c>
      <c r="G708" s="235"/>
      <c r="H708" s="237" t="s">
        <v>21</v>
      </c>
      <c r="I708" s="239"/>
      <c r="J708" s="235"/>
      <c r="K708" s="235"/>
      <c r="L708" s="240"/>
      <c r="M708" s="241"/>
      <c r="N708" s="242"/>
      <c r="O708" s="242"/>
      <c r="P708" s="242"/>
      <c r="Q708" s="242"/>
      <c r="R708" s="242"/>
      <c r="S708" s="242"/>
      <c r="T708" s="24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44" t="s">
        <v>244</v>
      </c>
      <c r="AU708" s="244" t="s">
        <v>86</v>
      </c>
      <c r="AV708" s="13" t="s">
        <v>80</v>
      </c>
      <c r="AW708" s="13" t="s">
        <v>33</v>
      </c>
      <c r="AX708" s="13" t="s">
        <v>73</v>
      </c>
      <c r="AY708" s="244" t="s">
        <v>233</v>
      </c>
    </row>
    <row r="709" s="14" customFormat="1">
      <c r="A709" s="14"/>
      <c r="B709" s="245"/>
      <c r="C709" s="246"/>
      <c r="D709" s="236" t="s">
        <v>244</v>
      </c>
      <c r="E709" s="247" t="s">
        <v>21</v>
      </c>
      <c r="F709" s="248" t="s">
        <v>1195</v>
      </c>
      <c r="G709" s="246"/>
      <c r="H709" s="249">
        <v>-10.779999999999999</v>
      </c>
      <c r="I709" s="250"/>
      <c r="J709" s="246"/>
      <c r="K709" s="246"/>
      <c r="L709" s="251"/>
      <c r="M709" s="252"/>
      <c r="N709" s="253"/>
      <c r="O709" s="253"/>
      <c r="P709" s="253"/>
      <c r="Q709" s="253"/>
      <c r="R709" s="253"/>
      <c r="S709" s="253"/>
      <c r="T709" s="25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55" t="s">
        <v>244</v>
      </c>
      <c r="AU709" s="255" t="s">
        <v>86</v>
      </c>
      <c r="AV709" s="14" t="s">
        <v>86</v>
      </c>
      <c r="AW709" s="14" t="s">
        <v>33</v>
      </c>
      <c r="AX709" s="14" t="s">
        <v>73</v>
      </c>
      <c r="AY709" s="255" t="s">
        <v>233</v>
      </c>
    </row>
    <row r="710" s="14" customFormat="1">
      <c r="A710" s="14"/>
      <c r="B710" s="245"/>
      <c r="C710" s="246"/>
      <c r="D710" s="236" t="s">
        <v>244</v>
      </c>
      <c r="E710" s="247" t="s">
        <v>21</v>
      </c>
      <c r="F710" s="248" t="s">
        <v>1196</v>
      </c>
      <c r="G710" s="246"/>
      <c r="H710" s="249">
        <v>-31.388000000000002</v>
      </c>
      <c r="I710" s="250"/>
      <c r="J710" s="246"/>
      <c r="K710" s="246"/>
      <c r="L710" s="251"/>
      <c r="M710" s="252"/>
      <c r="N710" s="253"/>
      <c r="O710" s="253"/>
      <c r="P710" s="253"/>
      <c r="Q710" s="253"/>
      <c r="R710" s="253"/>
      <c r="S710" s="253"/>
      <c r="T710" s="25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55" t="s">
        <v>244</v>
      </c>
      <c r="AU710" s="255" t="s">
        <v>86</v>
      </c>
      <c r="AV710" s="14" t="s">
        <v>86</v>
      </c>
      <c r="AW710" s="14" t="s">
        <v>33</v>
      </c>
      <c r="AX710" s="14" t="s">
        <v>73</v>
      </c>
      <c r="AY710" s="255" t="s">
        <v>233</v>
      </c>
    </row>
    <row r="711" s="14" customFormat="1">
      <c r="A711" s="14"/>
      <c r="B711" s="245"/>
      <c r="C711" s="246"/>
      <c r="D711" s="236" t="s">
        <v>244</v>
      </c>
      <c r="E711" s="247" t="s">
        <v>21</v>
      </c>
      <c r="F711" s="248" t="s">
        <v>1197</v>
      </c>
      <c r="G711" s="246"/>
      <c r="H711" s="249">
        <v>-2.3250000000000002</v>
      </c>
      <c r="I711" s="250"/>
      <c r="J711" s="246"/>
      <c r="K711" s="246"/>
      <c r="L711" s="251"/>
      <c r="M711" s="252"/>
      <c r="N711" s="253"/>
      <c r="O711" s="253"/>
      <c r="P711" s="253"/>
      <c r="Q711" s="253"/>
      <c r="R711" s="253"/>
      <c r="S711" s="253"/>
      <c r="T711" s="25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55" t="s">
        <v>244</v>
      </c>
      <c r="AU711" s="255" t="s">
        <v>86</v>
      </c>
      <c r="AV711" s="14" t="s">
        <v>86</v>
      </c>
      <c r="AW711" s="14" t="s">
        <v>33</v>
      </c>
      <c r="AX711" s="14" t="s">
        <v>73</v>
      </c>
      <c r="AY711" s="255" t="s">
        <v>233</v>
      </c>
    </row>
    <row r="712" s="13" customFormat="1">
      <c r="A712" s="13"/>
      <c r="B712" s="234"/>
      <c r="C712" s="235"/>
      <c r="D712" s="236" t="s">
        <v>244</v>
      </c>
      <c r="E712" s="237" t="s">
        <v>21</v>
      </c>
      <c r="F712" s="238" t="s">
        <v>721</v>
      </c>
      <c r="G712" s="235"/>
      <c r="H712" s="237" t="s">
        <v>21</v>
      </c>
      <c r="I712" s="239"/>
      <c r="J712" s="235"/>
      <c r="K712" s="235"/>
      <c r="L712" s="240"/>
      <c r="M712" s="241"/>
      <c r="N712" s="242"/>
      <c r="O712" s="242"/>
      <c r="P712" s="242"/>
      <c r="Q712" s="242"/>
      <c r="R712" s="242"/>
      <c r="S712" s="242"/>
      <c r="T712" s="24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44" t="s">
        <v>244</v>
      </c>
      <c r="AU712" s="244" t="s">
        <v>86</v>
      </c>
      <c r="AV712" s="13" t="s">
        <v>80</v>
      </c>
      <c r="AW712" s="13" t="s">
        <v>33</v>
      </c>
      <c r="AX712" s="13" t="s">
        <v>73</v>
      </c>
      <c r="AY712" s="244" t="s">
        <v>233</v>
      </c>
    </row>
    <row r="713" s="14" customFormat="1">
      <c r="A713" s="14"/>
      <c r="B713" s="245"/>
      <c r="C713" s="246"/>
      <c r="D713" s="236" t="s">
        <v>244</v>
      </c>
      <c r="E713" s="247" t="s">
        <v>21</v>
      </c>
      <c r="F713" s="248" t="s">
        <v>1198</v>
      </c>
      <c r="G713" s="246"/>
      <c r="H713" s="249">
        <v>-26.341000000000001</v>
      </c>
      <c r="I713" s="250"/>
      <c r="J713" s="246"/>
      <c r="K713" s="246"/>
      <c r="L713" s="251"/>
      <c r="M713" s="252"/>
      <c r="N713" s="253"/>
      <c r="O713" s="253"/>
      <c r="P713" s="253"/>
      <c r="Q713" s="253"/>
      <c r="R713" s="253"/>
      <c r="S713" s="253"/>
      <c r="T713" s="25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55" t="s">
        <v>244</v>
      </c>
      <c r="AU713" s="255" t="s">
        <v>86</v>
      </c>
      <c r="AV713" s="14" t="s">
        <v>86</v>
      </c>
      <c r="AW713" s="14" t="s">
        <v>33</v>
      </c>
      <c r="AX713" s="14" t="s">
        <v>73</v>
      </c>
      <c r="AY713" s="255" t="s">
        <v>233</v>
      </c>
    </row>
    <row r="714" s="13" customFormat="1">
      <c r="A714" s="13"/>
      <c r="B714" s="234"/>
      <c r="C714" s="235"/>
      <c r="D714" s="236" t="s">
        <v>244</v>
      </c>
      <c r="E714" s="237" t="s">
        <v>21</v>
      </c>
      <c r="F714" s="238" t="s">
        <v>726</v>
      </c>
      <c r="G714" s="235"/>
      <c r="H714" s="237" t="s">
        <v>21</v>
      </c>
      <c r="I714" s="239"/>
      <c r="J714" s="235"/>
      <c r="K714" s="235"/>
      <c r="L714" s="240"/>
      <c r="M714" s="241"/>
      <c r="N714" s="242"/>
      <c r="O714" s="242"/>
      <c r="P714" s="242"/>
      <c r="Q714" s="242"/>
      <c r="R714" s="242"/>
      <c r="S714" s="242"/>
      <c r="T714" s="24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44" t="s">
        <v>244</v>
      </c>
      <c r="AU714" s="244" t="s">
        <v>86</v>
      </c>
      <c r="AV714" s="13" t="s">
        <v>80</v>
      </c>
      <c r="AW714" s="13" t="s">
        <v>33</v>
      </c>
      <c r="AX714" s="13" t="s">
        <v>73</v>
      </c>
      <c r="AY714" s="244" t="s">
        <v>233</v>
      </c>
    </row>
    <row r="715" s="14" customFormat="1">
      <c r="A715" s="14"/>
      <c r="B715" s="245"/>
      <c r="C715" s="246"/>
      <c r="D715" s="236" t="s">
        <v>244</v>
      </c>
      <c r="E715" s="247" t="s">
        <v>21</v>
      </c>
      <c r="F715" s="248" t="s">
        <v>1194</v>
      </c>
      <c r="G715" s="246"/>
      <c r="H715" s="249">
        <v>320.43299999999999</v>
      </c>
      <c r="I715" s="250"/>
      <c r="J715" s="246"/>
      <c r="K715" s="246"/>
      <c r="L715" s="251"/>
      <c r="M715" s="252"/>
      <c r="N715" s="253"/>
      <c r="O715" s="253"/>
      <c r="P715" s="253"/>
      <c r="Q715" s="253"/>
      <c r="R715" s="253"/>
      <c r="S715" s="253"/>
      <c r="T715" s="25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55" t="s">
        <v>244</v>
      </c>
      <c r="AU715" s="255" t="s">
        <v>86</v>
      </c>
      <c r="AV715" s="14" t="s">
        <v>86</v>
      </c>
      <c r="AW715" s="14" t="s">
        <v>33</v>
      </c>
      <c r="AX715" s="14" t="s">
        <v>73</v>
      </c>
      <c r="AY715" s="255" t="s">
        <v>233</v>
      </c>
    </row>
    <row r="716" s="13" customFormat="1">
      <c r="A716" s="13"/>
      <c r="B716" s="234"/>
      <c r="C716" s="235"/>
      <c r="D716" s="236" t="s">
        <v>244</v>
      </c>
      <c r="E716" s="237" t="s">
        <v>21</v>
      </c>
      <c r="F716" s="238" t="s">
        <v>713</v>
      </c>
      <c r="G716" s="235"/>
      <c r="H716" s="237" t="s">
        <v>21</v>
      </c>
      <c r="I716" s="239"/>
      <c r="J716" s="235"/>
      <c r="K716" s="235"/>
      <c r="L716" s="240"/>
      <c r="M716" s="241"/>
      <c r="N716" s="242"/>
      <c r="O716" s="242"/>
      <c r="P716" s="242"/>
      <c r="Q716" s="242"/>
      <c r="R716" s="242"/>
      <c r="S716" s="242"/>
      <c r="T716" s="24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44" t="s">
        <v>244</v>
      </c>
      <c r="AU716" s="244" t="s">
        <v>86</v>
      </c>
      <c r="AV716" s="13" t="s">
        <v>80</v>
      </c>
      <c r="AW716" s="13" t="s">
        <v>33</v>
      </c>
      <c r="AX716" s="13" t="s">
        <v>73</v>
      </c>
      <c r="AY716" s="244" t="s">
        <v>233</v>
      </c>
    </row>
    <row r="717" s="14" customFormat="1">
      <c r="A717" s="14"/>
      <c r="B717" s="245"/>
      <c r="C717" s="246"/>
      <c r="D717" s="236" t="s">
        <v>244</v>
      </c>
      <c r="E717" s="247" t="s">
        <v>21</v>
      </c>
      <c r="F717" s="248" t="s">
        <v>1199</v>
      </c>
      <c r="G717" s="246"/>
      <c r="H717" s="249">
        <v>-43.942999999999998</v>
      </c>
      <c r="I717" s="250"/>
      <c r="J717" s="246"/>
      <c r="K717" s="246"/>
      <c r="L717" s="251"/>
      <c r="M717" s="252"/>
      <c r="N717" s="253"/>
      <c r="O717" s="253"/>
      <c r="P717" s="253"/>
      <c r="Q717" s="253"/>
      <c r="R717" s="253"/>
      <c r="S717" s="253"/>
      <c r="T717" s="25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55" t="s">
        <v>244</v>
      </c>
      <c r="AU717" s="255" t="s">
        <v>86</v>
      </c>
      <c r="AV717" s="14" t="s">
        <v>86</v>
      </c>
      <c r="AW717" s="14" t="s">
        <v>33</v>
      </c>
      <c r="AX717" s="14" t="s">
        <v>73</v>
      </c>
      <c r="AY717" s="255" t="s">
        <v>233</v>
      </c>
    </row>
    <row r="718" s="13" customFormat="1">
      <c r="A718" s="13"/>
      <c r="B718" s="234"/>
      <c r="C718" s="235"/>
      <c r="D718" s="236" t="s">
        <v>244</v>
      </c>
      <c r="E718" s="237" t="s">
        <v>21</v>
      </c>
      <c r="F718" s="238" t="s">
        <v>721</v>
      </c>
      <c r="G718" s="235"/>
      <c r="H718" s="237" t="s">
        <v>21</v>
      </c>
      <c r="I718" s="239"/>
      <c r="J718" s="235"/>
      <c r="K718" s="235"/>
      <c r="L718" s="240"/>
      <c r="M718" s="241"/>
      <c r="N718" s="242"/>
      <c r="O718" s="242"/>
      <c r="P718" s="242"/>
      <c r="Q718" s="242"/>
      <c r="R718" s="242"/>
      <c r="S718" s="242"/>
      <c r="T718" s="24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44" t="s">
        <v>244</v>
      </c>
      <c r="AU718" s="244" t="s">
        <v>86</v>
      </c>
      <c r="AV718" s="13" t="s">
        <v>80</v>
      </c>
      <c r="AW718" s="13" t="s">
        <v>33</v>
      </c>
      <c r="AX718" s="13" t="s">
        <v>73</v>
      </c>
      <c r="AY718" s="244" t="s">
        <v>233</v>
      </c>
    </row>
    <row r="719" s="14" customFormat="1">
      <c r="A719" s="14"/>
      <c r="B719" s="245"/>
      <c r="C719" s="246"/>
      <c r="D719" s="236" t="s">
        <v>244</v>
      </c>
      <c r="E719" s="247" t="s">
        <v>21</v>
      </c>
      <c r="F719" s="248" t="s">
        <v>1198</v>
      </c>
      <c r="G719" s="246"/>
      <c r="H719" s="249">
        <v>-26.341000000000001</v>
      </c>
      <c r="I719" s="250"/>
      <c r="J719" s="246"/>
      <c r="K719" s="246"/>
      <c r="L719" s="251"/>
      <c r="M719" s="252"/>
      <c r="N719" s="253"/>
      <c r="O719" s="253"/>
      <c r="P719" s="253"/>
      <c r="Q719" s="253"/>
      <c r="R719" s="253"/>
      <c r="S719" s="253"/>
      <c r="T719" s="25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55" t="s">
        <v>244</v>
      </c>
      <c r="AU719" s="255" t="s">
        <v>86</v>
      </c>
      <c r="AV719" s="14" t="s">
        <v>86</v>
      </c>
      <c r="AW719" s="14" t="s">
        <v>33</v>
      </c>
      <c r="AX719" s="14" t="s">
        <v>73</v>
      </c>
      <c r="AY719" s="255" t="s">
        <v>233</v>
      </c>
    </row>
    <row r="720" s="13" customFormat="1">
      <c r="A720" s="13"/>
      <c r="B720" s="234"/>
      <c r="C720" s="235"/>
      <c r="D720" s="236" t="s">
        <v>244</v>
      </c>
      <c r="E720" s="237" t="s">
        <v>21</v>
      </c>
      <c r="F720" s="238" t="s">
        <v>731</v>
      </c>
      <c r="G720" s="235"/>
      <c r="H720" s="237" t="s">
        <v>21</v>
      </c>
      <c r="I720" s="239"/>
      <c r="J720" s="235"/>
      <c r="K720" s="235"/>
      <c r="L720" s="240"/>
      <c r="M720" s="241"/>
      <c r="N720" s="242"/>
      <c r="O720" s="242"/>
      <c r="P720" s="242"/>
      <c r="Q720" s="242"/>
      <c r="R720" s="242"/>
      <c r="S720" s="242"/>
      <c r="T720" s="24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44" t="s">
        <v>244</v>
      </c>
      <c r="AU720" s="244" t="s">
        <v>86</v>
      </c>
      <c r="AV720" s="13" t="s">
        <v>80</v>
      </c>
      <c r="AW720" s="13" t="s">
        <v>33</v>
      </c>
      <c r="AX720" s="13" t="s">
        <v>73</v>
      </c>
      <c r="AY720" s="244" t="s">
        <v>233</v>
      </c>
    </row>
    <row r="721" s="14" customFormat="1">
      <c r="A721" s="14"/>
      <c r="B721" s="245"/>
      <c r="C721" s="246"/>
      <c r="D721" s="236" t="s">
        <v>244</v>
      </c>
      <c r="E721" s="247" t="s">
        <v>21</v>
      </c>
      <c r="F721" s="248" t="s">
        <v>1200</v>
      </c>
      <c r="G721" s="246"/>
      <c r="H721" s="249">
        <v>299.27199999999999</v>
      </c>
      <c r="I721" s="250"/>
      <c r="J721" s="246"/>
      <c r="K721" s="246"/>
      <c r="L721" s="251"/>
      <c r="M721" s="252"/>
      <c r="N721" s="253"/>
      <c r="O721" s="253"/>
      <c r="P721" s="253"/>
      <c r="Q721" s="253"/>
      <c r="R721" s="253"/>
      <c r="S721" s="253"/>
      <c r="T721" s="25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55" t="s">
        <v>244</v>
      </c>
      <c r="AU721" s="255" t="s">
        <v>86</v>
      </c>
      <c r="AV721" s="14" t="s">
        <v>86</v>
      </c>
      <c r="AW721" s="14" t="s">
        <v>33</v>
      </c>
      <c r="AX721" s="14" t="s">
        <v>73</v>
      </c>
      <c r="AY721" s="255" t="s">
        <v>233</v>
      </c>
    </row>
    <row r="722" s="14" customFormat="1">
      <c r="A722" s="14"/>
      <c r="B722" s="245"/>
      <c r="C722" s="246"/>
      <c r="D722" s="236" t="s">
        <v>244</v>
      </c>
      <c r="E722" s="247" t="s">
        <v>21</v>
      </c>
      <c r="F722" s="248" t="s">
        <v>1201</v>
      </c>
      <c r="G722" s="246"/>
      <c r="H722" s="249">
        <v>133.00999999999999</v>
      </c>
      <c r="I722" s="250"/>
      <c r="J722" s="246"/>
      <c r="K722" s="246"/>
      <c r="L722" s="251"/>
      <c r="M722" s="252"/>
      <c r="N722" s="253"/>
      <c r="O722" s="253"/>
      <c r="P722" s="253"/>
      <c r="Q722" s="253"/>
      <c r="R722" s="253"/>
      <c r="S722" s="253"/>
      <c r="T722" s="25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55" t="s">
        <v>244</v>
      </c>
      <c r="AU722" s="255" t="s">
        <v>86</v>
      </c>
      <c r="AV722" s="14" t="s">
        <v>86</v>
      </c>
      <c r="AW722" s="14" t="s">
        <v>33</v>
      </c>
      <c r="AX722" s="14" t="s">
        <v>73</v>
      </c>
      <c r="AY722" s="255" t="s">
        <v>233</v>
      </c>
    </row>
    <row r="723" s="13" customFormat="1">
      <c r="A723" s="13"/>
      <c r="B723" s="234"/>
      <c r="C723" s="235"/>
      <c r="D723" s="236" t="s">
        <v>244</v>
      </c>
      <c r="E723" s="237" t="s">
        <v>21</v>
      </c>
      <c r="F723" s="238" t="s">
        <v>713</v>
      </c>
      <c r="G723" s="235"/>
      <c r="H723" s="237" t="s">
        <v>21</v>
      </c>
      <c r="I723" s="239"/>
      <c r="J723" s="235"/>
      <c r="K723" s="235"/>
      <c r="L723" s="240"/>
      <c r="M723" s="241"/>
      <c r="N723" s="242"/>
      <c r="O723" s="242"/>
      <c r="P723" s="242"/>
      <c r="Q723" s="242"/>
      <c r="R723" s="242"/>
      <c r="S723" s="242"/>
      <c r="T723" s="24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44" t="s">
        <v>244</v>
      </c>
      <c r="AU723" s="244" t="s">
        <v>86</v>
      </c>
      <c r="AV723" s="13" t="s">
        <v>80</v>
      </c>
      <c r="AW723" s="13" t="s">
        <v>33</v>
      </c>
      <c r="AX723" s="13" t="s">
        <v>73</v>
      </c>
      <c r="AY723" s="244" t="s">
        <v>233</v>
      </c>
    </row>
    <row r="724" s="14" customFormat="1">
      <c r="A724" s="14"/>
      <c r="B724" s="245"/>
      <c r="C724" s="246"/>
      <c r="D724" s="236" t="s">
        <v>244</v>
      </c>
      <c r="E724" s="247" t="s">
        <v>21</v>
      </c>
      <c r="F724" s="248" t="s">
        <v>969</v>
      </c>
      <c r="G724" s="246"/>
      <c r="H724" s="249">
        <v>-33.479999999999997</v>
      </c>
      <c r="I724" s="250"/>
      <c r="J724" s="246"/>
      <c r="K724" s="246"/>
      <c r="L724" s="251"/>
      <c r="M724" s="252"/>
      <c r="N724" s="253"/>
      <c r="O724" s="253"/>
      <c r="P724" s="253"/>
      <c r="Q724" s="253"/>
      <c r="R724" s="253"/>
      <c r="S724" s="253"/>
      <c r="T724" s="25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T724" s="255" t="s">
        <v>244</v>
      </c>
      <c r="AU724" s="255" t="s">
        <v>86</v>
      </c>
      <c r="AV724" s="14" t="s">
        <v>86</v>
      </c>
      <c r="AW724" s="14" t="s">
        <v>33</v>
      </c>
      <c r="AX724" s="14" t="s">
        <v>73</v>
      </c>
      <c r="AY724" s="255" t="s">
        <v>233</v>
      </c>
    </row>
    <row r="725" s="13" customFormat="1">
      <c r="A725" s="13"/>
      <c r="B725" s="234"/>
      <c r="C725" s="235"/>
      <c r="D725" s="236" t="s">
        <v>244</v>
      </c>
      <c r="E725" s="237" t="s">
        <v>21</v>
      </c>
      <c r="F725" s="238" t="s">
        <v>721</v>
      </c>
      <c r="G725" s="235"/>
      <c r="H725" s="237" t="s">
        <v>21</v>
      </c>
      <c r="I725" s="239"/>
      <c r="J725" s="235"/>
      <c r="K725" s="235"/>
      <c r="L725" s="240"/>
      <c r="M725" s="241"/>
      <c r="N725" s="242"/>
      <c r="O725" s="242"/>
      <c r="P725" s="242"/>
      <c r="Q725" s="242"/>
      <c r="R725" s="242"/>
      <c r="S725" s="242"/>
      <c r="T725" s="24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44" t="s">
        <v>244</v>
      </c>
      <c r="AU725" s="244" t="s">
        <v>86</v>
      </c>
      <c r="AV725" s="13" t="s">
        <v>80</v>
      </c>
      <c r="AW725" s="13" t="s">
        <v>33</v>
      </c>
      <c r="AX725" s="13" t="s">
        <v>73</v>
      </c>
      <c r="AY725" s="244" t="s">
        <v>233</v>
      </c>
    </row>
    <row r="726" s="14" customFormat="1">
      <c r="A726" s="14"/>
      <c r="B726" s="245"/>
      <c r="C726" s="246"/>
      <c r="D726" s="236" t="s">
        <v>244</v>
      </c>
      <c r="E726" s="247" t="s">
        <v>21</v>
      </c>
      <c r="F726" s="248" t="s">
        <v>1198</v>
      </c>
      <c r="G726" s="246"/>
      <c r="H726" s="249">
        <v>-26.341000000000001</v>
      </c>
      <c r="I726" s="250"/>
      <c r="J726" s="246"/>
      <c r="K726" s="246"/>
      <c r="L726" s="251"/>
      <c r="M726" s="252"/>
      <c r="N726" s="253"/>
      <c r="O726" s="253"/>
      <c r="P726" s="253"/>
      <c r="Q726" s="253"/>
      <c r="R726" s="253"/>
      <c r="S726" s="253"/>
      <c r="T726" s="25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55" t="s">
        <v>244</v>
      </c>
      <c r="AU726" s="255" t="s">
        <v>86</v>
      </c>
      <c r="AV726" s="14" t="s">
        <v>86</v>
      </c>
      <c r="AW726" s="14" t="s">
        <v>33</v>
      </c>
      <c r="AX726" s="14" t="s">
        <v>73</v>
      </c>
      <c r="AY726" s="255" t="s">
        <v>233</v>
      </c>
    </row>
    <row r="727" s="16" customFormat="1">
      <c r="A727" s="16"/>
      <c r="B727" s="287"/>
      <c r="C727" s="288"/>
      <c r="D727" s="236" t="s">
        <v>244</v>
      </c>
      <c r="E727" s="289" t="s">
        <v>581</v>
      </c>
      <c r="F727" s="290" t="s">
        <v>725</v>
      </c>
      <c r="G727" s="288"/>
      <c r="H727" s="291">
        <v>872.20899999999995</v>
      </c>
      <c r="I727" s="292"/>
      <c r="J727" s="288"/>
      <c r="K727" s="288"/>
      <c r="L727" s="293"/>
      <c r="M727" s="294"/>
      <c r="N727" s="295"/>
      <c r="O727" s="295"/>
      <c r="P727" s="295"/>
      <c r="Q727" s="295"/>
      <c r="R727" s="295"/>
      <c r="S727" s="295"/>
      <c r="T727" s="29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T727" s="297" t="s">
        <v>244</v>
      </c>
      <c r="AU727" s="297" t="s">
        <v>86</v>
      </c>
      <c r="AV727" s="16" t="s">
        <v>117</v>
      </c>
      <c r="AW727" s="16" t="s">
        <v>33</v>
      </c>
      <c r="AX727" s="16" t="s">
        <v>73</v>
      </c>
      <c r="AY727" s="297" t="s">
        <v>233</v>
      </c>
    </row>
    <row r="728" s="15" customFormat="1">
      <c r="A728" s="15"/>
      <c r="B728" s="256"/>
      <c r="C728" s="257"/>
      <c r="D728" s="236" t="s">
        <v>244</v>
      </c>
      <c r="E728" s="258" t="s">
        <v>21</v>
      </c>
      <c r="F728" s="259" t="s">
        <v>247</v>
      </c>
      <c r="G728" s="257"/>
      <c r="H728" s="260">
        <v>872.20899999999995</v>
      </c>
      <c r="I728" s="261"/>
      <c r="J728" s="257"/>
      <c r="K728" s="257"/>
      <c r="L728" s="262"/>
      <c r="M728" s="263"/>
      <c r="N728" s="264"/>
      <c r="O728" s="264"/>
      <c r="P728" s="264"/>
      <c r="Q728" s="264"/>
      <c r="R728" s="264"/>
      <c r="S728" s="264"/>
      <c r="T728" s="26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T728" s="266" t="s">
        <v>244</v>
      </c>
      <c r="AU728" s="266" t="s">
        <v>86</v>
      </c>
      <c r="AV728" s="15" t="s">
        <v>240</v>
      </c>
      <c r="AW728" s="15" t="s">
        <v>33</v>
      </c>
      <c r="AX728" s="15" t="s">
        <v>80</v>
      </c>
      <c r="AY728" s="266" t="s">
        <v>233</v>
      </c>
    </row>
    <row r="729" s="2" customFormat="1" ht="24.15" customHeight="1">
      <c r="A729" s="41"/>
      <c r="B729" s="42"/>
      <c r="C729" s="267" t="s">
        <v>1202</v>
      </c>
      <c r="D729" s="267" t="s">
        <v>297</v>
      </c>
      <c r="E729" s="268" t="s">
        <v>1203</v>
      </c>
      <c r="F729" s="269" t="s">
        <v>1073</v>
      </c>
      <c r="G729" s="270" t="s">
        <v>238</v>
      </c>
      <c r="H729" s="271">
        <v>889.65300000000002</v>
      </c>
      <c r="I729" s="272"/>
      <c r="J729" s="273">
        <f>ROUND(I729*H729,2)</f>
        <v>0</v>
      </c>
      <c r="K729" s="269" t="s">
        <v>239</v>
      </c>
      <c r="L729" s="274"/>
      <c r="M729" s="275" t="s">
        <v>21</v>
      </c>
      <c r="N729" s="276" t="s">
        <v>45</v>
      </c>
      <c r="O729" s="87"/>
      <c r="P729" s="225">
        <f>O729*H729</f>
        <v>0</v>
      </c>
      <c r="Q729" s="225">
        <v>0.031</v>
      </c>
      <c r="R729" s="225">
        <f>Q729*H729</f>
        <v>27.579243000000002</v>
      </c>
      <c r="S729" s="225">
        <v>0</v>
      </c>
      <c r="T729" s="226">
        <f>S729*H729</f>
        <v>0</v>
      </c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R729" s="227" t="s">
        <v>289</v>
      </c>
      <c r="AT729" s="227" t="s">
        <v>297</v>
      </c>
      <c r="AU729" s="227" t="s">
        <v>86</v>
      </c>
      <c r="AY729" s="20" t="s">
        <v>233</v>
      </c>
      <c r="BE729" s="228">
        <f>IF(N729="základní",J729,0)</f>
        <v>0</v>
      </c>
      <c r="BF729" s="228">
        <f>IF(N729="snížená",J729,0)</f>
        <v>0</v>
      </c>
      <c r="BG729" s="228">
        <f>IF(N729="zákl. přenesená",J729,0)</f>
        <v>0</v>
      </c>
      <c r="BH729" s="228">
        <f>IF(N729="sníž. přenesená",J729,0)</f>
        <v>0</v>
      </c>
      <c r="BI729" s="228">
        <f>IF(N729="nulová",J729,0)</f>
        <v>0</v>
      </c>
      <c r="BJ729" s="20" t="s">
        <v>86</v>
      </c>
      <c r="BK729" s="228">
        <f>ROUND(I729*H729,2)</f>
        <v>0</v>
      </c>
      <c r="BL729" s="20" t="s">
        <v>240</v>
      </c>
      <c r="BM729" s="227" t="s">
        <v>1204</v>
      </c>
    </row>
    <row r="730" s="14" customFormat="1">
      <c r="A730" s="14"/>
      <c r="B730" s="245"/>
      <c r="C730" s="246"/>
      <c r="D730" s="236" t="s">
        <v>244</v>
      </c>
      <c r="E730" s="247" t="s">
        <v>21</v>
      </c>
      <c r="F730" s="248" t="s">
        <v>581</v>
      </c>
      <c r="G730" s="246"/>
      <c r="H730" s="249">
        <v>872.20899999999995</v>
      </c>
      <c r="I730" s="250"/>
      <c r="J730" s="246"/>
      <c r="K730" s="246"/>
      <c r="L730" s="251"/>
      <c r="M730" s="252"/>
      <c r="N730" s="253"/>
      <c r="O730" s="253"/>
      <c r="P730" s="253"/>
      <c r="Q730" s="253"/>
      <c r="R730" s="253"/>
      <c r="S730" s="253"/>
      <c r="T730" s="25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55" t="s">
        <v>244</v>
      </c>
      <c r="AU730" s="255" t="s">
        <v>86</v>
      </c>
      <c r="AV730" s="14" t="s">
        <v>86</v>
      </c>
      <c r="AW730" s="14" t="s">
        <v>33</v>
      </c>
      <c r="AX730" s="14" t="s">
        <v>73</v>
      </c>
      <c r="AY730" s="255" t="s">
        <v>233</v>
      </c>
    </row>
    <row r="731" s="15" customFormat="1">
      <c r="A731" s="15"/>
      <c r="B731" s="256"/>
      <c r="C731" s="257"/>
      <c r="D731" s="236" t="s">
        <v>244</v>
      </c>
      <c r="E731" s="258" t="s">
        <v>21</v>
      </c>
      <c r="F731" s="259" t="s">
        <v>247</v>
      </c>
      <c r="G731" s="257"/>
      <c r="H731" s="260">
        <v>872.20899999999995</v>
      </c>
      <c r="I731" s="261"/>
      <c r="J731" s="257"/>
      <c r="K731" s="257"/>
      <c r="L731" s="262"/>
      <c r="M731" s="263"/>
      <c r="N731" s="264"/>
      <c r="O731" s="264"/>
      <c r="P731" s="264"/>
      <c r="Q731" s="264"/>
      <c r="R731" s="264"/>
      <c r="S731" s="264"/>
      <c r="T731" s="26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T731" s="266" t="s">
        <v>244</v>
      </c>
      <c r="AU731" s="266" t="s">
        <v>86</v>
      </c>
      <c r="AV731" s="15" t="s">
        <v>240</v>
      </c>
      <c r="AW731" s="15" t="s">
        <v>33</v>
      </c>
      <c r="AX731" s="15" t="s">
        <v>80</v>
      </c>
      <c r="AY731" s="266" t="s">
        <v>233</v>
      </c>
    </row>
    <row r="732" s="14" customFormat="1">
      <c r="A732" s="14"/>
      <c r="B732" s="245"/>
      <c r="C732" s="246"/>
      <c r="D732" s="236" t="s">
        <v>244</v>
      </c>
      <c r="E732" s="246"/>
      <c r="F732" s="248" t="s">
        <v>1205</v>
      </c>
      <c r="G732" s="246"/>
      <c r="H732" s="249">
        <v>889.65300000000002</v>
      </c>
      <c r="I732" s="250"/>
      <c r="J732" s="246"/>
      <c r="K732" s="246"/>
      <c r="L732" s="251"/>
      <c r="M732" s="252"/>
      <c r="N732" s="253"/>
      <c r="O732" s="253"/>
      <c r="P732" s="253"/>
      <c r="Q732" s="253"/>
      <c r="R732" s="253"/>
      <c r="S732" s="253"/>
      <c r="T732" s="25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55" t="s">
        <v>244</v>
      </c>
      <c r="AU732" s="255" t="s">
        <v>86</v>
      </c>
      <c r="AV732" s="14" t="s">
        <v>86</v>
      </c>
      <c r="AW732" s="14" t="s">
        <v>4</v>
      </c>
      <c r="AX732" s="14" t="s">
        <v>80</v>
      </c>
      <c r="AY732" s="255" t="s">
        <v>233</v>
      </c>
    </row>
    <row r="733" s="2" customFormat="1" ht="55.5" customHeight="1">
      <c r="A733" s="41"/>
      <c r="B733" s="42"/>
      <c r="C733" s="216" t="s">
        <v>1206</v>
      </c>
      <c r="D733" s="216" t="s">
        <v>235</v>
      </c>
      <c r="E733" s="217" t="s">
        <v>1207</v>
      </c>
      <c r="F733" s="218" t="s">
        <v>1208</v>
      </c>
      <c r="G733" s="219" t="s">
        <v>238</v>
      </c>
      <c r="H733" s="220">
        <v>1318.24</v>
      </c>
      <c r="I733" s="221"/>
      <c r="J733" s="222">
        <f>ROUND(I733*H733,2)</f>
        <v>0</v>
      </c>
      <c r="K733" s="218" t="s">
        <v>239</v>
      </c>
      <c r="L733" s="47"/>
      <c r="M733" s="223" t="s">
        <v>21</v>
      </c>
      <c r="N733" s="224" t="s">
        <v>45</v>
      </c>
      <c r="O733" s="87"/>
      <c r="P733" s="225">
        <f>O733*H733</f>
        <v>0</v>
      </c>
      <c r="Q733" s="225">
        <v>8.0000000000000007E-05</v>
      </c>
      <c r="R733" s="225">
        <f>Q733*H733</f>
        <v>0.1054592</v>
      </c>
      <c r="S733" s="225">
        <v>0</v>
      </c>
      <c r="T733" s="226">
        <f>S733*H733</f>
        <v>0</v>
      </c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R733" s="227" t="s">
        <v>240</v>
      </c>
      <c r="AT733" s="227" t="s">
        <v>235</v>
      </c>
      <c r="AU733" s="227" t="s">
        <v>86</v>
      </c>
      <c r="AY733" s="20" t="s">
        <v>233</v>
      </c>
      <c r="BE733" s="228">
        <f>IF(N733="základní",J733,0)</f>
        <v>0</v>
      </c>
      <c r="BF733" s="228">
        <f>IF(N733="snížená",J733,0)</f>
        <v>0</v>
      </c>
      <c r="BG733" s="228">
        <f>IF(N733="zákl. přenesená",J733,0)</f>
        <v>0</v>
      </c>
      <c r="BH733" s="228">
        <f>IF(N733="sníž. přenesená",J733,0)</f>
        <v>0</v>
      </c>
      <c r="BI733" s="228">
        <f>IF(N733="nulová",J733,0)</f>
        <v>0</v>
      </c>
      <c r="BJ733" s="20" t="s">
        <v>86</v>
      </c>
      <c r="BK733" s="228">
        <f>ROUND(I733*H733,2)</f>
        <v>0</v>
      </c>
      <c r="BL733" s="20" t="s">
        <v>240</v>
      </c>
      <c r="BM733" s="227" t="s">
        <v>1209</v>
      </c>
    </row>
    <row r="734" s="2" customFormat="1">
      <c r="A734" s="41"/>
      <c r="B734" s="42"/>
      <c r="C734" s="43"/>
      <c r="D734" s="229" t="s">
        <v>242</v>
      </c>
      <c r="E734" s="43"/>
      <c r="F734" s="230" t="s">
        <v>1210</v>
      </c>
      <c r="G734" s="43"/>
      <c r="H734" s="43"/>
      <c r="I734" s="231"/>
      <c r="J734" s="43"/>
      <c r="K734" s="43"/>
      <c r="L734" s="47"/>
      <c r="M734" s="232"/>
      <c r="N734" s="233"/>
      <c r="O734" s="87"/>
      <c r="P734" s="87"/>
      <c r="Q734" s="87"/>
      <c r="R734" s="87"/>
      <c r="S734" s="87"/>
      <c r="T734" s="88"/>
      <c r="U734" s="41"/>
      <c r="V734" s="41"/>
      <c r="W734" s="41"/>
      <c r="X734" s="41"/>
      <c r="Y734" s="41"/>
      <c r="Z734" s="41"/>
      <c r="AA734" s="41"/>
      <c r="AB734" s="41"/>
      <c r="AC734" s="41"/>
      <c r="AD734" s="41"/>
      <c r="AE734" s="41"/>
      <c r="AT734" s="20" t="s">
        <v>242</v>
      </c>
      <c r="AU734" s="20" t="s">
        <v>86</v>
      </c>
    </row>
    <row r="735" s="14" customFormat="1">
      <c r="A735" s="14"/>
      <c r="B735" s="245"/>
      <c r="C735" s="246"/>
      <c r="D735" s="236" t="s">
        <v>244</v>
      </c>
      <c r="E735" s="247" t="s">
        <v>21</v>
      </c>
      <c r="F735" s="248" t="s">
        <v>596</v>
      </c>
      <c r="G735" s="246"/>
      <c r="H735" s="249">
        <v>682.21000000000004</v>
      </c>
      <c r="I735" s="250"/>
      <c r="J735" s="246"/>
      <c r="K735" s="246"/>
      <c r="L735" s="251"/>
      <c r="M735" s="252"/>
      <c r="N735" s="253"/>
      <c r="O735" s="253"/>
      <c r="P735" s="253"/>
      <c r="Q735" s="253"/>
      <c r="R735" s="253"/>
      <c r="S735" s="253"/>
      <c r="T735" s="25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55" t="s">
        <v>244</v>
      </c>
      <c r="AU735" s="255" t="s">
        <v>86</v>
      </c>
      <c r="AV735" s="14" t="s">
        <v>86</v>
      </c>
      <c r="AW735" s="14" t="s">
        <v>33</v>
      </c>
      <c r="AX735" s="14" t="s">
        <v>73</v>
      </c>
      <c r="AY735" s="255" t="s">
        <v>233</v>
      </c>
    </row>
    <row r="736" s="14" customFormat="1">
      <c r="A736" s="14"/>
      <c r="B736" s="245"/>
      <c r="C736" s="246"/>
      <c r="D736" s="236" t="s">
        <v>244</v>
      </c>
      <c r="E736" s="247" t="s">
        <v>21</v>
      </c>
      <c r="F736" s="248" t="s">
        <v>600</v>
      </c>
      <c r="G736" s="246"/>
      <c r="H736" s="249">
        <v>316.85000000000002</v>
      </c>
      <c r="I736" s="250"/>
      <c r="J736" s="246"/>
      <c r="K736" s="246"/>
      <c r="L736" s="251"/>
      <c r="M736" s="252"/>
      <c r="N736" s="253"/>
      <c r="O736" s="253"/>
      <c r="P736" s="253"/>
      <c r="Q736" s="253"/>
      <c r="R736" s="253"/>
      <c r="S736" s="253"/>
      <c r="T736" s="25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55" t="s">
        <v>244</v>
      </c>
      <c r="AU736" s="255" t="s">
        <v>86</v>
      </c>
      <c r="AV736" s="14" t="s">
        <v>86</v>
      </c>
      <c r="AW736" s="14" t="s">
        <v>33</v>
      </c>
      <c r="AX736" s="14" t="s">
        <v>73</v>
      </c>
      <c r="AY736" s="255" t="s">
        <v>233</v>
      </c>
    </row>
    <row r="737" s="14" customFormat="1">
      <c r="A737" s="14"/>
      <c r="B737" s="245"/>
      <c r="C737" s="246"/>
      <c r="D737" s="236" t="s">
        <v>244</v>
      </c>
      <c r="E737" s="247" t="s">
        <v>21</v>
      </c>
      <c r="F737" s="248" t="s">
        <v>603</v>
      </c>
      <c r="G737" s="246"/>
      <c r="H737" s="249">
        <v>58.015999999999998</v>
      </c>
      <c r="I737" s="250"/>
      <c r="J737" s="246"/>
      <c r="K737" s="246"/>
      <c r="L737" s="251"/>
      <c r="M737" s="252"/>
      <c r="N737" s="253"/>
      <c r="O737" s="253"/>
      <c r="P737" s="253"/>
      <c r="Q737" s="253"/>
      <c r="R737" s="253"/>
      <c r="S737" s="253"/>
      <c r="T737" s="25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55" t="s">
        <v>244</v>
      </c>
      <c r="AU737" s="255" t="s">
        <v>86</v>
      </c>
      <c r="AV737" s="14" t="s">
        <v>86</v>
      </c>
      <c r="AW737" s="14" t="s">
        <v>33</v>
      </c>
      <c r="AX737" s="14" t="s">
        <v>73</v>
      </c>
      <c r="AY737" s="255" t="s">
        <v>233</v>
      </c>
    </row>
    <row r="738" s="14" customFormat="1">
      <c r="A738" s="14"/>
      <c r="B738" s="245"/>
      <c r="C738" s="246"/>
      <c r="D738" s="236" t="s">
        <v>244</v>
      </c>
      <c r="E738" s="247" t="s">
        <v>21</v>
      </c>
      <c r="F738" s="248" t="s">
        <v>607</v>
      </c>
      <c r="G738" s="246"/>
      <c r="H738" s="249">
        <v>12.544000000000001</v>
      </c>
      <c r="I738" s="250"/>
      <c r="J738" s="246"/>
      <c r="K738" s="246"/>
      <c r="L738" s="251"/>
      <c r="M738" s="252"/>
      <c r="N738" s="253"/>
      <c r="O738" s="253"/>
      <c r="P738" s="253"/>
      <c r="Q738" s="253"/>
      <c r="R738" s="253"/>
      <c r="S738" s="253"/>
      <c r="T738" s="25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55" t="s">
        <v>244</v>
      </c>
      <c r="AU738" s="255" t="s">
        <v>86</v>
      </c>
      <c r="AV738" s="14" t="s">
        <v>86</v>
      </c>
      <c r="AW738" s="14" t="s">
        <v>33</v>
      </c>
      <c r="AX738" s="14" t="s">
        <v>73</v>
      </c>
      <c r="AY738" s="255" t="s">
        <v>233</v>
      </c>
    </row>
    <row r="739" s="14" customFormat="1">
      <c r="A739" s="14"/>
      <c r="B739" s="245"/>
      <c r="C739" s="246"/>
      <c r="D739" s="236" t="s">
        <v>244</v>
      </c>
      <c r="E739" s="247" t="s">
        <v>21</v>
      </c>
      <c r="F739" s="248" t="s">
        <v>610</v>
      </c>
      <c r="G739" s="246"/>
      <c r="H739" s="249">
        <v>48.368000000000002</v>
      </c>
      <c r="I739" s="250"/>
      <c r="J739" s="246"/>
      <c r="K739" s="246"/>
      <c r="L739" s="251"/>
      <c r="M739" s="252"/>
      <c r="N739" s="253"/>
      <c r="O739" s="253"/>
      <c r="P739" s="253"/>
      <c r="Q739" s="253"/>
      <c r="R739" s="253"/>
      <c r="S739" s="253"/>
      <c r="T739" s="25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55" t="s">
        <v>244</v>
      </c>
      <c r="AU739" s="255" t="s">
        <v>86</v>
      </c>
      <c r="AV739" s="14" t="s">
        <v>86</v>
      </c>
      <c r="AW739" s="14" t="s">
        <v>33</v>
      </c>
      <c r="AX739" s="14" t="s">
        <v>73</v>
      </c>
      <c r="AY739" s="255" t="s">
        <v>233</v>
      </c>
    </row>
    <row r="740" s="14" customFormat="1">
      <c r="A740" s="14"/>
      <c r="B740" s="245"/>
      <c r="C740" s="246"/>
      <c r="D740" s="236" t="s">
        <v>244</v>
      </c>
      <c r="E740" s="247" t="s">
        <v>21</v>
      </c>
      <c r="F740" s="248" t="s">
        <v>613</v>
      </c>
      <c r="G740" s="246"/>
      <c r="H740" s="249">
        <v>200.25200000000001</v>
      </c>
      <c r="I740" s="250"/>
      <c r="J740" s="246"/>
      <c r="K740" s="246"/>
      <c r="L740" s="251"/>
      <c r="M740" s="252"/>
      <c r="N740" s="253"/>
      <c r="O740" s="253"/>
      <c r="P740" s="253"/>
      <c r="Q740" s="253"/>
      <c r="R740" s="253"/>
      <c r="S740" s="253"/>
      <c r="T740" s="25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55" t="s">
        <v>244</v>
      </c>
      <c r="AU740" s="255" t="s">
        <v>86</v>
      </c>
      <c r="AV740" s="14" t="s">
        <v>86</v>
      </c>
      <c r="AW740" s="14" t="s">
        <v>33</v>
      </c>
      <c r="AX740" s="14" t="s">
        <v>73</v>
      </c>
      <c r="AY740" s="255" t="s">
        <v>233</v>
      </c>
    </row>
    <row r="741" s="15" customFormat="1">
      <c r="A741" s="15"/>
      <c r="B741" s="256"/>
      <c r="C741" s="257"/>
      <c r="D741" s="236" t="s">
        <v>244</v>
      </c>
      <c r="E741" s="258" t="s">
        <v>21</v>
      </c>
      <c r="F741" s="259" t="s">
        <v>247</v>
      </c>
      <c r="G741" s="257"/>
      <c r="H741" s="260">
        <v>1318.24</v>
      </c>
      <c r="I741" s="261"/>
      <c r="J741" s="257"/>
      <c r="K741" s="257"/>
      <c r="L741" s="262"/>
      <c r="M741" s="263"/>
      <c r="N741" s="264"/>
      <c r="O741" s="264"/>
      <c r="P741" s="264"/>
      <c r="Q741" s="264"/>
      <c r="R741" s="264"/>
      <c r="S741" s="264"/>
      <c r="T741" s="26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T741" s="266" t="s">
        <v>244</v>
      </c>
      <c r="AU741" s="266" t="s">
        <v>86</v>
      </c>
      <c r="AV741" s="15" t="s">
        <v>240</v>
      </c>
      <c r="AW741" s="15" t="s">
        <v>33</v>
      </c>
      <c r="AX741" s="15" t="s">
        <v>80</v>
      </c>
      <c r="AY741" s="266" t="s">
        <v>233</v>
      </c>
    </row>
    <row r="742" s="2" customFormat="1" ht="55.5" customHeight="1">
      <c r="A742" s="41"/>
      <c r="B742" s="42"/>
      <c r="C742" s="216" t="s">
        <v>1211</v>
      </c>
      <c r="D742" s="216" t="s">
        <v>235</v>
      </c>
      <c r="E742" s="217" t="s">
        <v>1212</v>
      </c>
      <c r="F742" s="218" t="s">
        <v>1213</v>
      </c>
      <c r="G742" s="219" t="s">
        <v>238</v>
      </c>
      <c r="H742" s="220">
        <v>872.20899999999995</v>
      </c>
      <c r="I742" s="221"/>
      <c r="J742" s="222">
        <f>ROUND(I742*H742,2)</f>
        <v>0</v>
      </c>
      <c r="K742" s="218" t="s">
        <v>239</v>
      </c>
      <c r="L742" s="47"/>
      <c r="M742" s="223" t="s">
        <v>21</v>
      </c>
      <c r="N742" s="224" t="s">
        <v>45</v>
      </c>
      <c r="O742" s="87"/>
      <c r="P742" s="225">
        <f>O742*H742</f>
        <v>0</v>
      </c>
      <c r="Q742" s="225">
        <v>8.0000000000000007E-05</v>
      </c>
      <c r="R742" s="225">
        <f>Q742*H742</f>
        <v>0.06977672</v>
      </c>
      <c r="S742" s="225">
        <v>0</v>
      </c>
      <c r="T742" s="226">
        <f>S742*H742</f>
        <v>0</v>
      </c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R742" s="227" t="s">
        <v>240</v>
      </c>
      <c r="AT742" s="227" t="s">
        <v>235</v>
      </c>
      <c r="AU742" s="227" t="s">
        <v>86</v>
      </c>
      <c r="AY742" s="20" t="s">
        <v>233</v>
      </c>
      <c r="BE742" s="228">
        <f>IF(N742="základní",J742,0)</f>
        <v>0</v>
      </c>
      <c r="BF742" s="228">
        <f>IF(N742="snížená",J742,0)</f>
        <v>0</v>
      </c>
      <c r="BG742" s="228">
        <f>IF(N742="zákl. přenesená",J742,0)</f>
        <v>0</v>
      </c>
      <c r="BH742" s="228">
        <f>IF(N742="sníž. přenesená",J742,0)</f>
        <v>0</v>
      </c>
      <c r="BI742" s="228">
        <f>IF(N742="nulová",J742,0)</f>
        <v>0</v>
      </c>
      <c r="BJ742" s="20" t="s">
        <v>86</v>
      </c>
      <c r="BK742" s="228">
        <f>ROUND(I742*H742,2)</f>
        <v>0</v>
      </c>
      <c r="BL742" s="20" t="s">
        <v>240</v>
      </c>
      <c r="BM742" s="227" t="s">
        <v>1214</v>
      </c>
    </row>
    <row r="743" s="2" customFormat="1">
      <c r="A743" s="41"/>
      <c r="B743" s="42"/>
      <c r="C743" s="43"/>
      <c r="D743" s="229" t="s">
        <v>242</v>
      </c>
      <c r="E743" s="43"/>
      <c r="F743" s="230" t="s">
        <v>1215</v>
      </c>
      <c r="G743" s="43"/>
      <c r="H743" s="43"/>
      <c r="I743" s="231"/>
      <c r="J743" s="43"/>
      <c r="K743" s="43"/>
      <c r="L743" s="47"/>
      <c r="M743" s="232"/>
      <c r="N743" s="233"/>
      <c r="O743" s="87"/>
      <c r="P743" s="87"/>
      <c r="Q743" s="87"/>
      <c r="R743" s="87"/>
      <c r="S743" s="87"/>
      <c r="T743" s="88"/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T743" s="20" t="s">
        <v>242</v>
      </c>
      <c r="AU743" s="20" t="s">
        <v>86</v>
      </c>
    </row>
    <row r="744" s="14" customFormat="1">
      <c r="A744" s="14"/>
      <c r="B744" s="245"/>
      <c r="C744" s="246"/>
      <c r="D744" s="236" t="s">
        <v>244</v>
      </c>
      <c r="E744" s="247" t="s">
        <v>21</v>
      </c>
      <c r="F744" s="248" t="s">
        <v>581</v>
      </c>
      <c r="G744" s="246"/>
      <c r="H744" s="249">
        <v>872.20899999999995</v>
      </c>
      <c r="I744" s="250"/>
      <c r="J744" s="246"/>
      <c r="K744" s="246"/>
      <c r="L744" s="251"/>
      <c r="M744" s="252"/>
      <c r="N744" s="253"/>
      <c r="O744" s="253"/>
      <c r="P744" s="253"/>
      <c r="Q744" s="253"/>
      <c r="R744" s="253"/>
      <c r="S744" s="253"/>
      <c r="T744" s="25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255" t="s">
        <v>244</v>
      </c>
      <c r="AU744" s="255" t="s">
        <v>86</v>
      </c>
      <c r="AV744" s="14" t="s">
        <v>86</v>
      </c>
      <c r="AW744" s="14" t="s">
        <v>33</v>
      </c>
      <c r="AX744" s="14" t="s">
        <v>73</v>
      </c>
      <c r="AY744" s="255" t="s">
        <v>233</v>
      </c>
    </row>
    <row r="745" s="15" customFormat="1">
      <c r="A745" s="15"/>
      <c r="B745" s="256"/>
      <c r="C745" s="257"/>
      <c r="D745" s="236" t="s">
        <v>244</v>
      </c>
      <c r="E745" s="258" t="s">
        <v>21</v>
      </c>
      <c r="F745" s="259" t="s">
        <v>247</v>
      </c>
      <c r="G745" s="257"/>
      <c r="H745" s="260">
        <v>872.20899999999995</v>
      </c>
      <c r="I745" s="261"/>
      <c r="J745" s="257"/>
      <c r="K745" s="257"/>
      <c r="L745" s="262"/>
      <c r="M745" s="263"/>
      <c r="N745" s="264"/>
      <c r="O745" s="264"/>
      <c r="P745" s="264"/>
      <c r="Q745" s="264"/>
      <c r="R745" s="264"/>
      <c r="S745" s="264"/>
      <c r="T745" s="26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T745" s="266" t="s">
        <v>244</v>
      </c>
      <c r="AU745" s="266" t="s">
        <v>86</v>
      </c>
      <c r="AV745" s="15" t="s">
        <v>240</v>
      </c>
      <c r="AW745" s="15" t="s">
        <v>33</v>
      </c>
      <c r="AX745" s="15" t="s">
        <v>80</v>
      </c>
      <c r="AY745" s="266" t="s">
        <v>233</v>
      </c>
    </row>
    <row r="746" s="2" customFormat="1" ht="24.15" customHeight="1">
      <c r="A746" s="41"/>
      <c r="B746" s="42"/>
      <c r="C746" s="216" t="s">
        <v>1216</v>
      </c>
      <c r="D746" s="216" t="s">
        <v>235</v>
      </c>
      <c r="E746" s="217" t="s">
        <v>1217</v>
      </c>
      <c r="F746" s="218" t="s">
        <v>1218</v>
      </c>
      <c r="G746" s="219" t="s">
        <v>332</v>
      </c>
      <c r="H746" s="220">
        <v>829.32000000000005</v>
      </c>
      <c r="I746" s="221"/>
      <c r="J746" s="222">
        <f>ROUND(I746*H746,2)</f>
        <v>0</v>
      </c>
      <c r="K746" s="218" t="s">
        <v>239</v>
      </c>
      <c r="L746" s="47"/>
      <c r="M746" s="223" t="s">
        <v>21</v>
      </c>
      <c r="N746" s="224" t="s">
        <v>45</v>
      </c>
      <c r="O746" s="87"/>
      <c r="P746" s="225">
        <f>O746*H746</f>
        <v>0</v>
      </c>
      <c r="Q746" s="225">
        <v>3.0000000000000001E-05</v>
      </c>
      <c r="R746" s="225">
        <f>Q746*H746</f>
        <v>0.024879600000000002</v>
      </c>
      <c r="S746" s="225">
        <v>0</v>
      </c>
      <c r="T746" s="226">
        <f>S746*H746</f>
        <v>0</v>
      </c>
      <c r="U746" s="41"/>
      <c r="V746" s="41"/>
      <c r="W746" s="41"/>
      <c r="X746" s="41"/>
      <c r="Y746" s="41"/>
      <c r="Z746" s="41"/>
      <c r="AA746" s="41"/>
      <c r="AB746" s="41"/>
      <c r="AC746" s="41"/>
      <c r="AD746" s="41"/>
      <c r="AE746" s="41"/>
      <c r="AR746" s="227" t="s">
        <v>240</v>
      </c>
      <c r="AT746" s="227" t="s">
        <v>235</v>
      </c>
      <c r="AU746" s="227" t="s">
        <v>86</v>
      </c>
      <c r="AY746" s="20" t="s">
        <v>233</v>
      </c>
      <c r="BE746" s="228">
        <f>IF(N746="základní",J746,0)</f>
        <v>0</v>
      </c>
      <c r="BF746" s="228">
        <f>IF(N746="snížená",J746,0)</f>
        <v>0</v>
      </c>
      <c r="BG746" s="228">
        <f>IF(N746="zákl. přenesená",J746,0)</f>
        <v>0</v>
      </c>
      <c r="BH746" s="228">
        <f>IF(N746="sníž. přenesená",J746,0)</f>
        <v>0</v>
      </c>
      <c r="BI746" s="228">
        <f>IF(N746="nulová",J746,0)</f>
        <v>0</v>
      </c>
      <c r="BJ746" s="20" t="s">
        <v>86</v>
      </c>
      <c r="BK746" s="228">
        <f>ROUND(I746*H746,2)</f>
        <v>0</v>
      </c>
      <c r="BL746" s="20" t="s">
        <v>240</v>
      </c>
      <c r="BM746" s="227" t="s">
        <v>1219</v>
      </c>
    </row>
    <row r="747" s="2" customFormat="1">
      <c r="A747" s="41"/>
      <c r="B747" s="42"/>
      <c r="C747" s="43"/>
      <c r="D747" s="229" t="s">
        <v>242</v>
      </c>
      <c r="E747" s="43"/>
      <c r="F747" s="230" t="s">
        <v>1220</v>
      </c>
      <c r="G747" s="43"/>
      <c r="H747" s="43"/>
      <c r="I747" s="231"/>
      <c r="J747" s="43"/>
      <c r="K747" s="43"/>
      <c r="L747" s="47"/>
      <c r="M747" s="232"/>
      <c r="N747" s="233"/>
      <c r="O747" s="87"/>
      <c r="P747" s="87"/>
      <c r="Q747" s="87"/>
      <c r="R747" s="87"/>
      <c r="S747" s="87"/>
      <c r="T747" s="88"/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T747" s="20" t="s">
        <v>242</v>
      </c>
      <c r="AU747" s="20" t="s">
        <v>86</v>
      </c>
    </row>
    <row r="748" s="13" customFormat="1">
      <c r="A748" s="13"/>
      <c r="B748" s="234"/>
      <c r="C748" s="235"/>
      <c r="D748" s="236" t="s">
        <v>244</v>
      </c>
      <c r="E748" s="237" t="s">
        <v>21</v>
      </c>
      <c r="F748" s="238" t="s">
        <v>1221</v>
      </c>
      <c r="G748" s="235"/>
      <c r="H748" s="237" t="s">
        <v>21</v>
      </c>
      <c r="I748" s="239"/>
      <c r="J748" s="235"/>
      <c r="K748" s="235"/>
      <c r="L748" s="240"/>
      <c r="M748" s="241"/>
      <c r="N748" s="242"/>
      <c r="O748" s="242"/>
      <c r="P748" s="242"/>
      <c r="Q748" s="242"/>
      <c r="R748" s="242"/>
      <c r="S748" s="242"/>
      <c r="T748" s="24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44" t="s">
        <v>244</v>
      </c>
      <c r="AU748" s="244" t="s">
        <v>86</v>
      </c>
      <c r="AV748" s="13" t="s">
        <v>80</v>
      </c>
      <c r="AW748" s="13" t="s">
        <v>33</v>
      </c>
      <c r="AX748" s="13" t="s">
        <v>73</v>
      </c>
      <c r="AY748" s="244" t="s">
        <v>233</v>
      </c>
    </row>
    <row r="749" s="14" customFormat="1">
      <c r="A749" s="14"/>
      <c r="B749" s="245"/>
      <c r="C749" s="246"/>
      <c r="D749" s="236" t="s">
        <v>244</v>
      </c>
      <c r="E749" s="247" t="s">
        <v>21</v>
      </c>
      <c r="F749" s="248" t="s">
        <v>1222</v>
      </c>
      <c r="G749" s="246"/>
      <c r="H749" s="249">
        <v>497.51999999999998</v>
      </c>
      <c r="I749" s="250"/>
      <c r="J749" s="246"/>
      <c r="K749" s="246"/>
      <c r="L749" s="251"/>
      <c r="M749" s="252"/>
      <c r="N749" s="253"/>
      <c r="O749" s="253"/>
      <c r="P749" s="253"/>
      <c r="Q749" s="253"/>
      <c r="R749" s="253"/>
      <c r="S749" s="253"/>
      <c r="T749" s="25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55" t="s">
        <v>244</v>
      </c>
      <c r="AU749" s="255" t="s">
        <v>86</v>
      </c>
      <c r="AV749" s="14" t="s">
        <v>86</v>
      </c>
      <c r="AW749" s="14" t="s">
        <v>33</v>
      </c>
      <c r="AX749" s="14" t="s">
        <v>73</v>
      </c>
      <c r="AY749" s="255" t="s">
        <v>233</v>
      </c>
    </row>
    <row r="750" s="14" customFormat="1">
      <c r="A750" s="14"/>
      <c r="B750" s="245"/>
      <c r="C750" s="246"/>
      <c r="D750" s="236" t="s">
        <v>244</v>
      </c>
      <c r="E750" s="247" t="s">
        <v>21</v>
      </c>
      <c r="F750" s="248" t="s">
        <v>1223</v>
      </c>
      <c r="G750" s="246"/>
      <c r="H750" s="249">
        <v>29.199999999999999</v>
      </c>
      <c r="I750" s="250"/>
      <c r="J750" s="246"/>
      <c r="K750" s="246"/>
      <c r="L750" s="251"/>
      <c r="M750" s="252"/>
      <c r="N750" s="253"/>
      <c r="O750" s="253"/>
      <c r="P750" s="253"/>
      <c r="Q750" s="253"/>
      <c r="R750" s="253"/>
      <c r="S750" s="253"/>
      <c r="T750" s="25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55" t="s">
        <v>244</v>
      </c>
      <c r="AU750" s="255" t="s">
        <v>86</v>
      </c>
      <c r="AV750" s="14" t="s">
        <v>86</v>
      </c>
      <c r="AW750" s="14" t="s">
        <v>33</v>
      </c>
      <c r="AX750" s="14" t="s">
        <v>73</v>
      </c>
      <c r="AY750" s="255" t="s">
        <v>233</v>
      </c>
    </row>
    <row r="751" s="16" customFormat="1">
      <c r="A751" s="16"/>
      <c r="B751" s="287"/>
      <c r="C751" s="288"/>
      <c r="D751" s="236" t="s">
        <v>244</v>
      </c>
      <c r="E751" s="289" t="s">
        <v>21</v>
      </c>
      <c r="F751" s="290" t="s">
        <v>725</v>
      </c>
      <c r="G751" s="288"/>
      <c r="H751" s="291">
        <v>526.72000000000003</v>
      </c>
      <c r="I751" s="292"/>
      <c r="J751" s="288"/>
      <c r="K751" s="288"/>
      <c r="L751" s="293"/>
      <c r="M751" s="294"/>
      <c r="N751" s="295"/>
      <c r="O751" s="295"/>
      <c r="P751" s="295"/>
      <c r="Q751" s="295"/>
      <c r="R751" s="295"/>
      <c r="S751" s="295"/>
      <c r="T751" s="29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T751" s="297" t="s">
        <v>244</v>
      </c>
      <c r="AU751" s="297" t="s">
        <v>86</v>
      </c>
      <c r="AV751" s="16" t="s">
        <v>117</v>
      </c>
      <c r="AW751" s="16" t="s">
        <v>33</v>
      </c>
      <c r="AX751" s="16" t="s">
        <v>73</v>
      </c>
      <c r="AY751" s="297" t="s">
        <v>233</v>
      </c>
    </row>
    <row r="752" s="13" customFormat="1">
      <c r="A752" s="13"/>
      <c r="B752" s="234"/>
      <c r="C752" s="235"/>
      <c r="D752" s="236" t="s">
        <v>244</v>
      </c>
      <c r="E752" s="237" t="s">
        <v>21</v>
      </c>
      <c r="F752" s="238" t="s">
        <v>1123</v>
      </c>
      <c r="G752" s="235"/>
      <c r="H752" s="237" t="s">
        <v>21</v>
      </c>
      <c r="I752" s="239"/>
      <c r="J752" s="235"/>
      <c r="K752" s="235"/>
      <c r="L752" s="240"/>
      <c r="M752" s="241"/>
      <c r="N752" s="242"/>
      <c r="O752" s="242"/>
      <c r="P752" s="242"/>
      <c r="Q752" s="242"/>
      <c r="R752" s="242"/>
      <c r="S752" s="242"/>
      <c r="T752" s="24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44" t="s">
        <v>244</v>
      </c>
      <c r="AU752" s="244" t="s">
        <v>86</v>
      </c>
      <c r="AV752" s="13" t="s">
        <v>80</v>
      </c>
      <c r="AW752" s="13" t="s">
        <v>33</v>
      </c>
      <c r="AX752" s="13" t="s">
        <v>73</v>
      </c>
      <c r="AY752" s="244" t="s">
        <v>233</v>
      </c>
    </row>
    <row r="753" s="14" customFormat="1">
      <c r="A753" s="14"/>
      <c r="B753" s="245"/>
      <c r="C753" s="246"/>
      <c r="D753" s="236" t="s">
        <v>244</v>
      </c>
      <c r="E753" s="247" t="s">
        <v>21</v>
      </c>
      <c r="F753" s="248" t="s">
        <v>1224</v>
      </c>
      <c r="G753" s="246"/>
      <c r="H753" s="249">
        <v>272.77999999999997</v>
      </c>
      <c r="I753" s="250"/>
      <c r="J753" s="246"/>
      <c r="K753" s="246"/>
      <c r="L753" s="251"/>
      <c r="M753" s="252"/>
      <c r="N753" s="253"/>
      <c r="O753" s="253"/>
      <c r="P753" s="253"/>
      <c r="Q753" s="253"/>
      <c r="R753" s="253"/>
      <c r="S753" s="253"/>
      <c r="T753" s="25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55" t="s">
        <v>244</v>
      </c>
      <c r="AU753" s="255" t="s">
        <v>86</v>
      </c>
      <c r="AV753" s="14" t="s">
        <v>86</v>
      </c>
      <c r="AW753" s="14" t="s">
        <v>33</v>
      </c>
      <c r="AX753" s="14" t="s">
        <v>73</v>
      </c>
      <c r="AY753" s="255" t="s">
        <v>233</v>
      </c>
    </row>
    <row r="754" s="14" customFormat="1">
      <c r="A754" s="14"/>
      <c r="B754" s="245"/>
      <c r="C754" s="246"/>
      <c r="D754" s="236" t="s">
        <v>244</v>
      </c>
      <c r="E754" s="247" t="s">
        <v>21</v>
      </c>
      <c r="F754" s="248" t="s">
        <v>1225</v>
      </c>
      <c r="G754" s="246"/>
      <c r="H754" s="249">
        <v>29.82</v>
      </c>
      <c r="I754" s="250"/>
      <c r="J754" s="246"/>
      <c r="K754" s="246"/>
      <c r="L754" s="251"/>
      <c r="M754" s="252"/>
      <c r="N754" s="253"/>
      <c r="O754" s="253"/>
      <c r="P754" s="253"/>
      <c r="Q754" s="253"/>
      <c r="R754" s="253"/>
      <c r="S754" s="253"/>
      <c r="T754" s="25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T754" s="255" t="s">
        <v>244</v>
      </c>
      <c r="AU754" s="255" t="s">
        <v>86</v>
      </c>
      <c r="AV754" s="14" t="s">
        <v>86</v>
      </c>
      <c r="AW754" s="14" t="s">
        <v>33</v>
      </c>
      <c r="AX754" s="14" t="s">
        <v>73</v>
      </c>
      <c r="AY754" s="255" t="s">
        <v>233</v>
      </c>
    </row>
    <row r="755" s="16" customFormat="1">
      <c r="A755" s="16"/>
      <c r="B755" s="287"/>
      <c r="C755" s="288"/>
      <c r="D755" s="236" t="s">
        <v>244</v>
      </c>
      <c r="E755" s="289" t="s">
        <v>21</v>
      </c>
      <c r="F755" s="290" t="s">
        <v>725</v>
      </c>
      <c r="G755" s="288"/>
      <c r="H755" s="291">
        <v>302.60000000000002</v>
      </c>
      <c r="I755" s="292"/>
      <c r="J755" s="288"/>
      <c r="K755" s="288"/>
      <c r="L755" s="293"/>
      <c r="M755" s="294"/>
      <c r="N755" s="295"/>
      <c r="O755" s="295"/>
      <c r="P755" s="295"/>
      <c r="Q755" s="295"/>
      <c r="R755" s="295"/>
      <c r="S755" s="295"/>
      <c r="T755" s="29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T755" s="297" t="s">
        <v>244</v>
      </c>
      <c r="AU755" s="297" t="s">
        <v>86</v>
      </c>
      <c r="AV755" s="16" t="s">
        <v>117</v>
      </c>
      <c r="AW755" s="16" t="s">
        <v>33</v>
      </c>
      <c r="AX755" s="16" t="s">
        <v>73</v>
      </c>
      <c r="AY755" s="297" t="s">
        <v>233</v>
      </c>
    </row>
    <row r="756" s="15" customFormat="1">
      <c r="A756" s="15"/>
      <c r="B756" s="256"/>
      <c r="C756" s="257"/>
      <c r="D756" s="236" t="s">
        <v>244</v>
      </c>
      <c r="E756" s="258" t="s">
        <v>21</v>
      </c>
      <c r="F756" s="259" t="s">
        <v>247</v>
      </c>
      <c r="G756" s="257"/>
      <c r="H756" s="260">
        <v>829.32000000000005</v>
      </c>
      <c r="I756" s="261"/>
      <c r="J756" s="257"/>
      <c r="K756" s="257"/>
      <c r="L756" s="262"/>
      <c r="M756" s="263"/>
      <c r="N756" s="264"/>
      <c r="O756" s="264"/>
      <c r="P756" s="264"/>
      <c r="Q756" s="264"/>
      <c r="R756" s="264"/>
      <c r="S756" s="264"/>
      <c r="T756" s="26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T756" s="266" t="s">
        <v>244</v>
      </c>
      <c r="AU756" s="266" t="s">
        <v>86</v>
      </c>
      <c r="AV756" s="15" t="s">
        <v>240</v>
      </c>
      <c r="AW756" s="15" t="s">
        <v>33</v>
      </c>
      <c r="AX756" s="15" t="s">
        <v>80</v>
      </c>
      <c r="AY756" s="266" t="s">
        <v>233</v>
      </c>
    </row>
    <row r="757" s="2" customFormat="1" ht="24.15" customHeight="1">
      <c r="A757" s="41"/>
      <c r="B757" s="42"/>
      <c r="C757" s="267" t="s">
        <v>1226</v>
      </c>
      <c r="D757" s="267" t="s">
        <v>297</v>
      </c>
      <c r="E757" s="268" t="s">
        <v>1227</v>
      </c>
      <c r="F757" s="269" t="s">
        <v>1228</v>
      </c>
      <c r="G757" s="270" t="s">
        <v>332</v>
      </c>
      <c r="H757" s="271">
        <v>553.05600000000004</v>
      </c>
      <c r="I757" s="272"/>
      <c r="J757" s="273">
        <f>ROUND(I757*H757,2)</f>
        <v>0</v>
      </c>
      <c r="K757" s="269" t="s">
        <v>239</v>
      </c>
      <c r="L757" s="274"/>
      <c r="M757" s="275" t="s">
        <v>21</v>
      </c>
      <c r="N757" s="276" t="s">
        <v>45</v>
      </c>
      <c r="O757" s="87"/>
      <c r="P757" s="225">
        <f>O757*H757</f>
        <v>0</v>
      </c>
      <c r="Q757" s="225">
        <v>0.00072000000000000005</v>
      </c>
      <c r="R757" s="225">
        <f>Q757*H757</f>
        <v>0.39820032000000005</v>
      </c>
      <c r="S757" s="225">
        <v>0</v>
      </c>
      <c r="T757" s="226">
        <f>S757*H757</f>
        <v>0</v>
      </c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R757" s="227" t="s">
        <v>289</v>
      </c>
      <c r="AT757" s="227" t="s">
        <v>297</v>
      </c>
      <c r="AU757" s="227" t="s">
        <v>86</v>
      </c>
      <c r="AY757" s="20" t="s">
        <v>233</v>
      </c>
      <c r="BE757" s="228">
        <f>IF(N757="základní",J757,0)</f>
        <v>0</v>
      </c>
      <c r="BF757" s="228">
        <f>IF(N757="snížená",J757,0)</f>
        <v>0</v>
      </c>
      <c r="BG757" s="228">
        <f>IF(N757="zákl. přenesená",J757,0)</f>
        <v>0</v>
      </c>
      <c r="BH757" s="228">
        <f>IF(N757="sníž. přenesená",J757,0)</f>
        <v>0</v>
      </c>
      <c r="BI757" s="228">
        <f>IF(N757="nulová",J757,0)</f>
        <v>0</v>
      </c>
      <c r="BJ757" s="20" t="s">
        <v>86</v>
      </c>
      <c r="BK757" s="228">
        <f>ROUND(I757*H757,2)</f>
        <v>0</v>
      </c>
      <c r="BL757" s="20" t="s">
        <v>240</v>
      </c>
      <c r="BM757" s="227" t="s">
        <v>1229</v>
      </c>
    </row>
    <row r="758" s="14" customFormat="1">
      <c r="A758" s="14"/>
      <c r="B758" s="245"/>
      <c r="C758" s="246"/>
      <c r="D758" s="236" t="s">
        <v>244</v>
      </c>
      <c r="E758" s="247" t="s">
        <v>21</v>
      </c>
      <c r="F758" s="248" t="s">
        <v>1230</v>
      </c>
      <c r="G758" s="246"/>
      <c r="H758" s="249">
        <v>526.72000000000003</v>
      </c>
      <c r="I758" s="250"/>
      <c r="J758" s="246"/>
      <c r="K758" s="246"/>
      <c r="L758" s="251"/>
      <c r="M758" s="252"/>
      <c r="N758" s="253"/>
      <c r="O758" s="253"/>
      <c r="P758" s="253"/>
      <c r="Q758" s="253"/>
      <c r="R758" s="253"/>
      <c r="S758" s="253"/>
      <c r="T758" s="25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55" t="s">
        <v>244</v>
      </c>
      <c r="AU758" s="255" t="s">
        <v>86</v>
      </c>
      <c r="AV758" s="14" t="s">
        <v>86</v>
      </c>
      <c r="AW758" s="14" t="s">
        <v>33</v>
      </c>
      <c r="AX758" s="14" t="s">
        <v>73</v>
      </c>
      <c r="AY758" s="255" t="s">
        <v>233</v>
      </c>
    </row>
    <row r="759" s="15" customFormat="1">
      <c r="A759" s="15"/>
      <c r="B759" s="256"/>
      <c r="C759" s="257"/>
      <c r="D759" s="236" t="s">
        <v>244</v>
      </c>
      <c r="E759" s="258" t="s">
        <v>21</v>
      </c>
      <c r="F759" s="259" t="s">
        <v>247</v>
      </c>
      <c r="G759" s="257"/>
      <c r="H759" s="260">
        <v>526.72000000000003</v>
      </c>
      <c r="I759" s="261"/>
      <c r="J759" s="257"/>
      <c r="K759" s="257"/>
      <c r="L759" s="262"/>
      <c r="M759" s="263"/>
      <c r="N759" s="264"/>
      <c r="O759" s="264"/>
      <c r="P759" s="264"/>
      <c r="Q759" s="264"/>
      <c r="R759" s="264"/>
      <c r="S759" s="264"/>
      <c r="T759" s="26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T759" s="266" t="s">
        <v>244</v>
      </c>
      <c r="AU759" s="266" t="s">
        <v>86</v>
      </c>
      <c r="AV759" s="15" t="s">
        <v>240</v>
      </c>
      <c r="AW759" s="15" t="s">
        <v>33</v>
      </c>
      <c r="AX759" s="15" t="s">
        <v>80</v>
      </c>
      <c r="AY759" s="266" t="s">
        <v>233</v>
      </c>
    </row>
    <row r="760" s="14" customFormat="1">
      <c r="A760" s="14"/>
      <c r="B760" s="245"/>
      <c r="C760" s="246"/>
      <c r="D760" s="236" t="s">
        <v>244</v>
      </c>
      <c r="E760" s="246"/>
      <c r="F760" s="248" t="s">
        <v>1231</v>
      </c>
      <c r="G760" s="246"/>
      <c r="H760" s="249">
        <v>553.05600000000004</v>
      </c>
      <c r="I760" s="250"/>
      <c r="J760" s="246"/>
      <c r="K760" s="246"/>
      <c r="L760" s="251"/>
      <c r="M760" s="252"/>
      <c r="N760" s="253"/>
      <c r="O760" s="253"/>
      <c r="P760" s="253"/>
      <c r="Q760" s="253"/>
      <c r="R760" s="253"/>
      <c r="S760" s="253"/>
      <c r="T760" s="25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T760" s="255" t="s">
        <v>244</v>
      </c>
      <c r="AU760" s="255" t="s">
        <v>86</v>
      </c>
      <c r="AV760" s="14" t="s">
        <v>86</v>
      </c>
      <c r="AW760" s="14" t="s">
        <v>4</v>
      </c>
      <c r="AX760" s="14" t="s">
        <v>80</v>
      </c>
      <c r="AY760" s="255" t="s">
        <v>233</v>
      </c>
    </row>
    <row r="761" s="2" customFormat="1" ht="24.15" customHeight="1">
      <c r="A761" s="41"/>
      <c r="B761" s="42"/>
      <c r="C761" s="267" t="s">
        <v>1232</v>
      </c>
      <c r="D761" s="267" t="s">
        <v>297</v>
      </c>
      <c r="E761" s="268" t="s">
        <v>1233</v>
      </c>
      <c r="F761" s="269" t="s">
        <v>1234</v>
      </c>
      <c r="G761" s="270" t="s">
        <v>332</v>
      </c>
      <c r="H761" s="271">
        <v>317.73000000000002</v>
      </c>
      <c r="I761" s="272"/>
      <c r="J761" s="273">
        <f>ROUND(I761*H761,2)</f>
        <v>0</v>
      </c>
      <c r="K761" s="269" t="s">
        <v>239</v>
      </c>
      <c r="L761" s="274"/>
      <c r="M761" s="275" t="s">
        <v>21</v>
      </c>
      <c r="N761" s="276" t="s">
        <v>45</v>
      </c>
      <c r="O761" s="87"/>
      <c r="P761" s="225">
        <f>O761*H761</f>
        <v>0</v>
      </c>
      <c r="Q761" s="225">
        <v>0.00032000000000000003</v>
      </c>
      <c r="R761" s="225">
        <f>Q761*H761</f>
        <v>0.10167360000000002</v>
      </c>
      <c r="S761" s="225">
        <v>0</v>
      </c>
      <c r="T761" s="226">
        <f>S761*H761</f>
        <v>0</v>
      </c>
      <c r="U761" s="41"/>
      <c r="V761" s="41"/>
      <c r="W761" s="41"/>
      <c r="X761" s="41"/>
      <c r="Y761" s="41"/>
      <c r="Z761" s="41"/>
      <c r="AA761" s="41"/>
      <c r="AB761" s="41"/>
      <c r="AC761" s="41"/>
      <c r="AD761" s="41"/>
      <c r="AE761" s="41"/>
      <c r="AR761" s="227" t="s">
        <v>289</v>
      </c>
      <c r="AT761" s="227" t="s">
        <v>297</v>
      </c>
      <c r="AU761" s="227" t="s">
        <v>86</v>
      </c>
      <c r="AY761" s="20" t="s">
        <v>233</v>
      </c>
      <c r="BE761" s="228">
        <f>IF(N761="základní",J761,0)</f>
        <v>0</v>
      </c>
      <c r="BF761" s="228">
        <f>IF(N761="snížená",J761,0)</f>
        <v>0</v>
      </c>
      <c r="BG761" s="228">
        <f>IF(N761="zákl. přenesená",J761,0)</f>
        <v>0</v>
      </c>
      <c r="BH761" s="228">
        <f>IF(N761="sníž. přenesená",J761,0)</f>
        <v>0</v>
      </c>
      <c r="BI761" s="228">
        <f>IF(N761="nulová",J761,0)</f>
        <v>0</v>
      </c>
      <c r="BJ761" s="20" t="s">
        <v>86</v>
      </c>
      <c r="BK761" s="228">
        <f>ROUND(I761*H761,2)</f>
        <v>0</v>
      </c>
      <c r="BL761" s="20" t="s">
        <v>240</v>
      </c>
      <c r="BM761" s="227" t="s">
        <v>1235</v>
      </c>
    </row>
    <row r="762" s="14" customFormat="1">
      <c r="A762" s="14"/>
      <c r="B762" s="245"/>
      <c r="C762" s="246"/>
      <c r="D762" s="236" t="s">
        <v>244</v>
      </c>
      <c r="E762" s="247" t="s">
        <v>21</v>
      </c>
      <c r="F762" s="248" t="s">
        <v>1236</v>
      </c>
      <c r="G762" s="246"/>
      <c r="H762" s="249">
        <v>302.60000000000002</v>
      </c>
      <c r="I762" s="250"/>
      <c r="J762" s="246"/>
      <c r="K762" s="246"/>
      <c r="L762" s="251"/>
      <c r="M762" s="252"/>
      <c r="N762" s="253"/>
      <c r="O762" s="253"/>
      <c r="P762" s="253"/>
      <c r="Q762" s="253"/>
      <c r="R762" s="253"/>
      <c r="S762" s="253"/>
      <c r="T762" s="25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T762" s="255" t="s">
        <v>244</v>
      </c>
      <c r="AU762" s="255" t="s">
        <v>86</v>
      </c>
      <c r="AV762" s="14" t="s">
        <v>86</v>
      </c>
      <c r="AW762" s="14" t="s">
        <v>33</v>
      </c>
      <c r="AX762" s="14" t="s">
        <v>73</v>
      </c>
      <c r="AY762" s="255" t="s">
        <v>233</v>
      </c>
    </row>
    <row r="763" s="15" customFormat="1">
      <c r="A763" s="15"/>
      <c r="B763" s="256"/>
      <c r="C763" s="257"/>
      <c r="D763" s="236" t="s">
        <v>244</v>
      </c>
      <c r="E763" s="258" t="s">
        <v>21</v>
      </c>
      <c r="F763" s="259" t="s">
        <v>247</v>
      </c>
      <c r="G763" s="257"/>
      <c r="H763" s="260">
        <v>302.60000000000002</v>
      </c>
      <c r="I763" s="261"/>
      <c r="J763" s="257"/>
      <c r="K763" s="257"/>
      <c r="L763" s="262"/>
      <c r="M763" s="263"/>
      <c r="N763" s="264"/>
      <c r="O763" s="264"/>
      <c r="P763" s="264"/>
      <c r="Q763" s="264"/>
      <c r="R763" s="264"/>
      <c r="S763" s="264"/>
      <c r="T763" s="26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T763" s="266" t="s">
        <v>244</v>
      </c>
      <c r="AU763" s="266" t="s">
        <v>86</v>
      </c>
      <c r="AV763" s="15" t="s">
        <v>240</v>
      </c>
      <c r="AW763" s="15" t="s">
        <v>33</v>
      </c>
      <c r="AX763" s="15" t="s">
        <v>80</v>
      </c>
      <c r="AY763" s="266" t="s">
        <v>233</v>
      </c>
    </row>
    <row r="764" s="14" customFormat="1">
      <c r="A764" s="14"/>
      <c r="B764" s="245"/>
      <c r="C764" s="246"/>
      <c r="D764" s="236" t="s">
        <v>244</v>
      </c>
      <c r="E764" s="246"/>
      <c r="F764" s="248" t="s">
        <v>1237</v>
      </c>
      <c r="G764" s="246"/>
      <c r="H764" s="249">
        <v>317.73000000000002</v>
      </c>
      <c r="I764" s="250"/>
      <c r="J764" s="246"/>
      <c r="K764" s="246"/>
      <c r="L764" s="251"/>
      <c r="M764" s="252"/>
      <c r="N764" s="253"/>
      <c r="O764" s="253"/>
      <c r="P764" s="253"/>
      <c r="Q764" s="253"/>
      <c r="R764" s="253"/>
      <c r="S764" s="253"/>
      <c r="T764" s="25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T764" s="255" t="s">
        <v>244</v>
      </c>
      <c r="AU764" s="255" t="s">
        <v>86</v>
      </c>
      <c r="AV764" s="14" t="s">
        <v>86</v>
      </c>
      <c r="AW764" s="14" t="s">
        <v>4</v>
      </c>
      <c r="AX764" s="14" t="s">
        <v>80</v>
      </c>
      <c r="AY764" s="255" t="s">
        <v>233</v>
      </c>
    </row>
    <row r="765" s="2" customFormat="1" ht="37.8" customHeight="1">
      <c r="A765" s="41"/>
      <c r="B765" s="42"/>
      <c r="C765" s="216" t="s">
        <v>1238</v>
      </c>
      <c r="D765" s="216" t="s">
        <v>235</v>
      </c>
      <c r="E765" s="217" t="s">
        <v>1239</v>
      </c>
      <c r="F765" s="218" t="s">
        <v>1240</v>
      </c>
      <c r="G765" s="219" t="s">
        <v>238</v>
      </c>
      <c r="H765" s="220">
        <v>24.207999999999998</v>
      </c>
      <c r="I765" s="221"/>
      <c r="J765" s="222">
        <f>ROUND(I765*H765,2)</f>
        <v>0</v>
      </c>
      <c r="K765" s="218" t="s">
        <v>342</v>
      </c>
      <c r="L765" s="47"/>
      <c r="M765" s="223" t="s">
        <v>21</v>
      </c>
      <c r="N765" s="224" t="s">
        <v>45</v>
      </c>
      <c r="O765" s="87"/>
      <c r="P765" s="225">
        <f>O765*H765</f>
        <v>0</v>
      </c>
      <c r="Q765" s="225">
        <v>0.0036800000000000001</v>
      </c>
      <c r="R765" s="225">
        <f>Q765*H765</f>
        <v>0.089085440000000002</v>
      </c>
      <c r="S765" s="225">
        <v>0</v>
      </c>
      <c r="T765" s="226">
        <f>S765*H765</f>
        <v>0</v>
      </c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R765" s="227" t="s">
        <v>240</v>
      </c>
      <c r="AT765" s="227" t="s">
        <v>235</v>
      </c>
      <c r="AU765" s="227" t="s">
        <v>86</v>
      </c>
      <c r="AY765" s="20" t="s">
        <v>233</v>
      </c>
      <c r="BE765" s="228">
        <f>IF(N765="základní",J765,0)</f>
        <v>0</v>
      </c>
      <c r="BF765" s="228">
        <f>IF(N765="snížená",J765,0)</f>
        <v>0</v>
      </c>
      <c r="BG765" s="228">
        <f>IF(N765="zákl. přenesená",J765,0)</f>
        <v>0</v>
      </c>
      <c r="BH765" s="228">
        <f>IF(N765="sníž. přenesená",J765,0)</f>
        <v>0</v>
      </c>
      <c r="BI765" s="228">
        <f>IF(N765="nulová",J765,0)</f>
        <v>0</v>
      </c>
      <c r="BJ765" s="20" t="s">
        <v>86</v>
      </c>
      <c r="BK765" s="228">
        <f>ROUND(I765*H765,2)</f>
        <v>0</v>
      </c>
      <c r="BL765" s="20" t="s">
        <v>240</v>
      </c>
      <c r="BM765" s="227" t="s">
        <v>1241</v>
      </c>
    </row>
    <row r="766" s="13" customFormat="1">
      <c r="A766" s="13"/>
      <c r="B766" s="234"/>
      <c r="C766" s="235"/>
      <c r="D766" s="236" t="s">
        <v>244</v>
      </c>
      <c r="E766" s="237" t="s">
        <v>21</v>
      </c>
      <c r="F766" s="238" t="s">
        <v>1123</v>
      </c>
      <c r="G766" s="235"/>
      <c r="H766" s="237" t="s">
        <v>21</v>
      </c>
      <c r="I766" s="239"/>
      <c r="J766" s="235"/>
      <c r="K766" s="235"/>
      <c r="L766" s="240"/>
      <c r="M766" s="241"/>
      <c r="N766" s="242"/>
      <c r="O766" s="242"/>
      <c r="P766" s="242"/>
      <c r="Q766" s="242"/>
      <c r="R766" s="242"/>
      <c r="S766" s="242"/>
      <c r="T766" s="24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44" t="s">
        <v>244</v>
      </c>
      <c r="AU766" s="244" t="s">
        <v>86</v>
      </c>
      <c r="AV766" s="13" t="s">
        <v>80</v>
      </c>
      <c r="AW766" s="13" t="s">
        <v>33</v>
      </c>
      <c r="AX766" s="13" t="s">
        <v>73</v>
      </c>
      <c r="AY766" s="244" t="s">
        <v>233</v>
      </c>
    </row>
    <row r="767" s="14" customFormat="1">
      <c r="A767" s="14"/>
      <c r="B767" s="245"/>
      <c r="C767" s="246"/>
      <c r="D767" s="236" t="s">
        <v>244</v>
      </c>
      <c r="E767" s="247" t="s">
        <v>21</v>
      </c>
      <c r="F767" s="248" t="s">
        <v>1242</v>
      </c>
      <c r="G767" s="246"/>
      <c r="H767" s="249">
        <v>21.821999999999999</v>
      </c>
      <c r="I767" s="250"/>
      <c r="J767" s="246"/>
      <c r="K767" s="246"/>
      <c r="L767" s="251"/>
      <c r="M767" s="252"/>
      <c r="N767" s="253"/>
      <c r="O767" s="253"/>
      <c r="P767" s="253"/>
      <c r="Q767" s="253"/>
      <c r="R767" s="253"/>
      <c r="S767" s="253"/>
      <c r="T767" s="25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55" t="s">
        <v>244</v>
      </c>
      <c r="AU767" s="255" t="s">
        <v>86</v>
      </c>
      <c r="AV767" s="14" t="s">
        <v>86</v>
      </c>
      <c r="AW767" s="14" t="s">
        <v>33</v>
      </c>
      <c r="AX767" s="14" t="s">
        <v>73</v>
      </c>
      <c r="AY767" s="255" t="s">
        <v>233</v>
      </c>
    </row>
    <row r="768" s="14" customFormat="1">
      <c r="A768" s="14"/>
      <c r="B768" s="245"/>
      <c r="C768" s="246"/>
      <c r="D768" s="236" t="s">
        <v>244</v>
      </c>
      <c r="E768" s="247" t="s">
        <v>21</v>
      </c>
      <c r="F768" s="248" t="s">
        <v>1243</v>
      </c>
      <c r="G768" s="246"/>
      <c r="H768" s="249">
        <v>2.3860000000000001</v>
      </c>
      <c r="I768" s="250"/>
      <c r="J768" s="246"/>
      <c r="K768" s="246"/>
      <c r="L768" s="251"/>
      <c r="M768" s="252"/>
      <c r="N768" s="253"/>
      <c r="O768" s="253"/>
      <c r="P768" s="253"/>
      <c r="Q768" s="253"/>
      <c r="R768" s="253"/>
      <c r="S768" s="253"/>
      <c r="T768" s="25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55" t="s">
        <v>244</v>
      </c>
      <c r="AU768" s="255" t="s">
        <v>86</v>
      </c>
      <c r="AV768" s="14" t="s">
        <v>86</v>
      </c>
      <c r="AW768" s="14" t="s">
        <v>33</v>
      </c>
      <c r="AX768" s="14" t="s">
        <v>73</v>
      </c>
      <c r="AY768" s="255" t="s">
        <v>233</v>
      </c>
    </row>
    <row r="769" s="15" customFormat="1">
      <c r="A769" s="15"/>
      <c r="B769" s="256"/>
      <c r="C769" s="257"/>
      <c r="D769" s="236" t="s">
        <v>244</v>
      </c>
      <c r="E769" s="258" t="s">
        <v>21</v>
      </c>
      <c r="F769" s="259" t="s">
        <v>247</v>
      </c>
      <c r="G769" s="257"/>
      <c r="H769" s="260">
        <v>24.207999999999998</v>
      </c>
      <c r="I769" s="261"/>
      <c r="J769" s="257"/>
      <c r="K769" s="257"/>
      <c r="L769" s="262"/>
      <c r="M769" s="263"/>
      <c r="N769" s="264"/>
      <c r="O769" s="264"/>
      <c r="P769" s="264"/>
      <c r="Q769" s="264"/>
      <c r="R769" s="264"/>
      <c r="S769" s="264"/>
      <c r="T769" s="26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T769" s="266" t="s">
        <v>244</v>
      </c>
      <c r="AU769" s="266" t="s">
        <v>86</v>
      </c>
      <c r="AV769" s="15" t="s">
        <v>240</v>
      </c>
      <c r="AW769" s="15" t="s">
        <v>33</v>
      </c>
      <c r="AX769" s="15" t="s">
        <v>80</v>
      </c>
      <c r="AY769" s="266" t="s">
        <v>233</v>
      </c>
    </row>
    <row r="770" s="2" customFormat="1" ht="37.8" customHeight="1">
      <c r="A770" s="41"/>
      <c r="B770" s="42"/>
      <c r="C770" s="216" t="s">
        <v>1244</v>
      </c>
      <c r="D770" s="216" t="s">
        <v>235</v>
      </c>
      <c r="E770" s="217" t="s">
        <v>1245</v>
      </c>
      <c r="F770" s="218" t="s">
        <v>1246</v>
      </c>
      <c r="G770" s="219" t="s">
        <v>238</v>
      </c>
      <c r="H770" s="220">
        <v>2351.096</v>
      </c>
      <c r="I770" s="221"/>
      <c r="J770" s="222">
        <f>ROUND(I770*H770,2)</f>
        <v>0</v>
      </c>
      <c r="K770" s="218" t="s">
        <v>342</v>
      </c>
      <c r="L770" s="47"/>
      <c r="M770" s="223" t="s">
        <v>21</v>
      </c>
      <c r="N770" s="224" t="s">
        <v>45</v>
      </c>
      <c r="O770" s="87"/>
      <c r="P770" s="225">
        <f>O770*H770</f>
        <v>0</v>
      </c>
      <c r="Q770" s="225">
        <v>0.0016800000000000001</v>
      </c>
      <c r="R770" s="225">
        <f>Q770*H770</f>
        <v>3.9498412800000002</v>
      </c>
      <c r="S770" s="225">
        <v>0</v>
      </c>
      <c r="T770" s="226">
        <f>S770*H770</f>
        <v>0</v>
      </c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R770" s="227" t="s">
        <v>240</v>
      </c>
      <c r="AT770" s="227" t="s">
        <v>235</v>
      </c>
      <c r="AU770" s="227" t="s">
        <v>86</v>
      </c>
      <c r="AY770" s="20" t="s">
        <v>233</v>
      </c>
      <c r="BE770" s="228">
        <f>IF(N770="základní",J770,0)</f>
        <v>0</v>
      </c>
      <c r="BF770" s="228">
        <f>IF(N770="snížená",J770,0)</f>
        <v>0</v>
      </c>
      <c r="BG770" s="228">
        <f>IF(N770="zákl. přenesená",J770,0)</f>
        <v>0</v>
      </c>
      <c r="BH770" s="228">
        <f>IF(N770="sníž. přenesená",J770,0)</f>
        <v>0</v>
      </c>
      <c r="BI770" s="228">
        <f>IF(N770="nulová",J770,0)</f>
        <v>0</v>
      </c>
      <c r="BJ770" s="20" t="s">
        <v>86</v>
      </c>
      <c r="BK770" s="228">
        <f>ROUND(I770*H770,2)</f>
        <v>0</v>
      </c>
      <c r="BL770" s="20" t="s">
        <v>240</v>
      </c>
      <c r="BM770" s="227" t="s">
        <v>1247</v>
      </c>
    </row>
    <row r="771" s="14" customFormat="1">
      <c r="A771" s="14"/>
      <c r="B771" s="245"/>
      <c r="C771" s="246"/>
      <c r="D771" s="236" t="s">
        <v>244</v>
      </c>
      <c r="E771" s="247" t="s">
        <v>21</v>
      </c>
      <c r="F771" s="248" t="s">
        <v>581</v>
      </c>
      <c r="G771" s="246"/>
      <c r="H771" s="249">
        <v>872.20899999999995</v>
      </c>
      <c r="I771" s="250"/>
      <c r="J771" s="246"/>
      <c r="K771" s="246"/>
      <c r="L771" s="251"/>
      <c r="M771" s="252"/>
      <c r="N771" s="253"/>
      <c r="O771" s="253"/>
      <c r="P771" s="253"/>
      <c r="Q771" s="253"/>
      <c r="R771" s="253"/>
      <c r="S771" s="253"/>
      <c r="T771" s="25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55" t="s">
        <v>244</v>
      </c>
      <c r="AU771" s="255" t="s">
        <v>86</v>
      </c>
      <c r="AV771" s="14" t="s">
        <v>86</v>
      </c>
      <c r="AW771" s="14" t="s">
        <v>33</v>
      </c>
      <c r="AX771" s="14" t="s">
        <v>73</v>
      </c>
      <c r="AY771" s="255" t="s">
        <v>233</v>
      </c>
    </row>
    <row r="772" s="14" customFormat="1">
      <c r="A772" s="14"/>
      <c r="B772" s="245"/>
      <c r="C772" s="246"/>
      <c r="D772" s="236" t="s">
        <v>244</v>
      </c>
      <c r="E772" s="247" t="s">
        <v>21</v>
      </c>
      <c r="F772" s="248" t="s">
        <v>587</v>
      </c>
      <c r="G772" s="246"/>
      <c r="H772" s="249">
        <v>15.300000000000001</v>
      </c>
      <c r="I772" s="250"/>
      <c r="J772" s="246"/>
      <c r="K772" s="246"/>
      <c r="L772" s="251"/>
      <c r="M772" s="252"/>
      <c r="N772" s="253"/>
      <c r="O772" s="253"/>
      <c r="P772" s="253"/>
      <c r="Q772" s="253"/>
      <c r="R772" s="253"/>
      <c r="S772" s="253"/>
      <c r="T772" s="25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55" t="s">
        <v>244</v>
      </c>
      <c r="AU772" s="255" t="s">
        <v>86</v>
      </c>
      <c r="AV772" s="14" t="s">
        <v>86</v>
      </c>
      <c r="AW772" s="14" t="s">
        <v>33</v>
      </c>
      <c r="AX772" s="14" t="s">
        <v>73</v>
      </c>
      <c r="AY772" s="255" t="s">
        <v>233</v>
      </c>
    </row>
    <row r="773" s="14" customFormat="1">
      <c r="A773" s="14"/>
      <c r="B773" s="245"/>
      <c r="C773" s="246"/>
      <c r="D773" s="236" t="s">
        <v>244</v>
      </c>
      <c r="E773" s="247" t="s">
        <v>21</v>
      </c>
      <c r="F773" s="248" t="s">
        <v>593</v>
      </c>
      <c r="G773" s="246"/>
      <c r="H773" s="249">
        <v>88.465999999999994</v>
      </c>
      <c r="I773" s="250"/>
      <c r="J773" s="246"/>
      <c r="K773" s="246"/>
      <c r="L773" s="251"/>
      <c r="M773" s="252"/>
      <c r="N773" s="253"/>
      <c r="O773" s="253"/>
      <c r="P773" s="253"/>
      <c r="Q773" s="253"/>
      <c r="R773" s="253"/>
      <c r="S773" s="253"/>
      <c r="T773" s="25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T773" s="255" t="s">
        <v>244</v>
      </c>
      <c r="AU773" s="255" t="s">
        <v>86</v>
      </c>
      <c r="AV773" s="14" t="s">
        <v>86</v>
      </c>
      <c r="AW773" s="14" t="s">
        <v>33</v>
      </c>
      <c r="AX773" s="14" t="s">
        <v>73</v>
      </c>
      <c r="AY773" s="255" t="s">
        <v>233</v>
      </c>
    </row>
    <row r="774" s="14" customFormat="1">
      <c r="A774" s="14"/>
      <c r="B774" s="245"/>
      <c r="C774" s="246"/>
      <c r="D774" s="236" t="s">
        <v>244</v>
      </c>
      <c r="E774" s="247" t="s">
        <v>21</v>
      </c>
      <c r="F774" s="248" t="s">
        <v>596</v>
      </c>
      <c r="G774" s="246"/>
      <c r="H774" s="249">
        <v>682.21000000000004</v>
      </c>
      <c r="I774" s="250"/>
      <c r="J774" s="246"/>
      <c r="K774" s="246"/>
      <c r="L774" s="251"/>
      <c r="M774" s="252"/>
      <c r="N774" s="253"/>
      <c r="O774" s="253"/>
      <c r="P774" s="253"/>
      <c r="Q774" s="253"/>
      <c r="R774" s="253"/>
      <c r="S774" s="253"/>
      <c r="T774" s="25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55" t="s">
        <v>244</v>
      </c>
      <c r="AU774" s="255" t="s">
        <v>86</v>
      </c>
      <c r="AV774" s="14" t="s">
        <v>86</v>
      </c>
      <c r="AW774" s="14" t="s">
        <v>33</v>
      </c>
      <c r="AX774" s="14" t="s">
        <v>73</v>
      </c>
      <c r="AY774" s="255" t="s">
        <v>233</v>
      </c>
    </row>
    <row r="775" s="14" customFormat="1">
      <c r="A775" s="14"/>
      <c r="B775" s="245"/>
      <c r="C775" s="246"/>
      <c r="D775" s="236" t="s">
        <v>244</v>
      </c>
      <c r="E775" s="247" t="s">
        <v>21</v>
      </c>
      <c r="F775" s="248" t="s">
        <v>650</v>
      </c>
      <c r="G775" s="246"/>
      <c r="H775" s="249">
        <v>538.01999999999998</v>
      </c>
      <c r="I775" s="250"/>
      <c r="J775" s="246"/>
      <c r="K775" s="246"/>
      <c r="L775" s="251"/>
      <c r="M775" s="252"/>
      <c r="N775" s="253"/>
      <c r="O775" s="253"/>
      <c r="P775" s="253"/>
      <c r="Q775" s="253"/>
      <c r="R775" s="253"/>
      <c r="S775" s="253"/>
      <c r="T775" s="25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T775" s="255" t="s">
        <v>244</v>
      </c>
      <c r="AU775" s="255" t="s">
        <v>86</v>
      </c>
      <c r="AV775" s="14" t="s">
        <v>86</v>
      </c>
      <c r="AW775" s="14" t="s">
        <v>33</v>
      </c>
      <c r="AX775" s="14" t="s">
        <v>73</v>
      </c>
      <c r="AY775" s="255" t="s">
        <v>233</v>
      </c>
    </row>
    <row r="776" s="16" customFormat="1">
      <c r="A776" s="16"/>
      <c r="B776" s="287"/>
      <c r="C776" s="288"/>
      <c r="D776" s="236" t="s">
        <v>244</v>
      </c>
      <c r="E776" s="289" t="s">
        <v>21</v>
      </c>
      <c r="F776" s="290" t="s">
        <v>725</v>
      </c>
      <c r="G776" s="288"/>
      <c r="H776" s="291">
        <v>2196.2049999999999</v>
      </c>
      <c r="I776" s="292"/>
      <c r="J776" s="288"/>
      <c r="K776" s="288"/>
      <c r="L776" s="293"/>
      <c r="M776" s="294"/>
      <c r="N776" s="295"/>
      <c r="O776" s="295"/>
      <c r="P776" s="295"/>
      <c r="Q776" s="295"/>
      <c r="R776" s="295"/>
      <c r="S776" s="295"/>
      <c r="T776" s="29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T776" s="297" t="s">
        <v>244</v>
      </c>
      <c r="AU776" s="297" t="s">
        <v>86</v>
      </c>
      <c r="AV776" s="16" t="s">
        <v>117</v>
      </c>
      <c r="AW776" s="16" t="s">
        <v>33</v>
      </c>
      <c r="AX776" s="16" t="s">
        <v>73</v>
      </c>
      <c r="AY776" s="297" t="s">
        <v>233</v>
      </c>
    </row>
    <row r="777" s="13" customFormat="1">
      <c r="A777" s="13"/>
      <c r="B777" s="234"/>
      <c r="C777" s="235"/>
      <c r="D777" s="236" t="s">
        <v>244</v>
      </c>
      <c r="E777" s="237" t="s">
        <v>21</v>
      </c>
      <c r="F777" s="238" t="s">
        <v>1092</v>
      </c>
      <c r="G777" s="235"/>
      <c r="H777" s="237" t="s">
        <v>21</v>
      </c>
      <c r="I777" s="239"/>
      <c r="J777" s="235"/>
      <c r="K777" s="235"/>
      <c r="L777" s="240"/>
      <c r="M777" s="241"/>
      <c r="N777" s="242"/>
      <c r="O777" s="242"/>
      <c r="P777" s="242"/>
      <c r="Q777" s="242"/>
      <c r="R777" s="242"/>
      <c r="S777" s="242"/>
      <c r="T777" s="24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44" t="s">
        <v>244</v>
      </c>
      <c r="AU777" s="244" t="s">
        <v>86</v>
      </c>
      <c r="AV777" s="13" t="s">
        <v>80</v>
      </c>
      <c r="AW777" s="13" t="s">
        <v>33</v>
      </c>
      <c r="AX777" s="13" t="s">
        <v>73</v>
      </c>
      <c r="AY777" s="244" t="s">
        <v>233</v>
      </c>
    </row>
    <row r="778" s="14" customFormat="1">
      <c r="A778" s="14"/>
      <c r="B778" s="245"/>
      <c r="C778" s="246"/>
      <c r="D778" s="236" t="s">
        <v>244</v>
      </c>
      <c r="E778" s="247" t="s">
        <v>21</v>
      </c>
      <c r="F778" s="248" t="s">
        <v>1093</v>
      </c>
      <c r="G778" s="246"/>
      <c r="H778" s="249">
        <v>2.8399999999999999</v>
      </c>
      <c r="I778" s="250"/>
      <c r="J778" s="246"/>
      <c r="K778" s="246"/>
      <c r="L778" s="251"/>
      <c r="M778" s="252"/>
      <c r="N778" s="253"/>
      <c r="O778" s="253"/>
      <c r="P778" s="253"/>
      <c r="Q778" s="253"/>
      <c r="R778" s="253"/>
      <c r="S778" s="253"/>
      <c r="T778" s="25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55" t="s">
        <v>244</v>
      </c>
      <c r="AU778" s="255" t="s">
        <v>86</v>
      </c>
      <c r="AV778" s="14" t="s">
        <v>86</v>
      </c>
      <c r="AW778" s="14" t="s">
        <v>33</v>
      </c>
      <c r="AX778" s="14" t="s">
        <v>73</v>
      </c>
      <c r="AY778" s="255" t="s">
        <v>233</v>
      </c>
    </row>
    <row r="779" s="14" customFormat="1">
      <c r="A779" s="14"/>
      <c r="B779" s="245"/>
      <c r="C779" s="246"/>
      <c r="D779" s="236" t="s">
        <v>244</v>
      </c>
      <c r="E779" s="247" t="s">
        <v>21</v>
      </c>
      <c r="F779" s="248" t="s">
        <v>1094</v>
      </c>
      <c r="G779" s="246"/>
      <c r="H779" s="249">
        <v>57.719999999999999</v>
      </c>
      <c r="I779" s="250"/>
      <c r="J779" s="246"/>
      <c r="K779" s="246"/>
      <c r="L779" s="251"/>
      <c r="M779" s="252"/>
      <c r="N779" s="253"/>
      <c r="O779" s="253"/>
      <c r="P779" s="253"/>
      <c r="Q779" s="253"/>
      <c r="R779" s="253"/>
      <c r="S779" s="253"/>
      <c r="T779" s="25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T779" s="255" t="s">
        <v>244</v>
      </c>
      <c r="AU779" s="255" t="s">
        <v>86</v>
      </c>
      <c r="AV779" s="14" t="s">
        <v>86</v>
      </c>
      <c r="AW779" s="14" t="s">
        <v>33</v>
      </c>
      <c r="AX779" s="14" t="s">
        <v>73</v>
      </c>
      <c r="AY779" s="255" t="s">
        <v>233</v>
      </c>
    </row>
    <row r="780" s="14" customFormat="1">
      <c r="A780" s="14"/>
      <c r="B780" s="245"/>
      <c r="C780" s="246"/>
      <c r="D780" s="236" t="s">
        <v>244</v>
      </c>
      <c r="E780" s="247" t="s">
        <v>21</v>
      </c>
      <c r="F780" s="248" t="s">
        <v>1095</v>
      </c>
      <c r="G780" s="246"/>
      <c r="H780" s="249">
        <v>1.1299999999999999</v>
      </c>
      <c r="I780" s="250"/>
      <c r="J780" s="246"/>
      <c r="K780" s="246"/>
      <c r="L780" s="251"/>
      <c r="M780" s="252"/>
      <c r="N780" s="253"/>
      <c r="O780" s="253"/>
      <c r="P780" s="253"/>
      <c r="Q780" s="253"/>
      <c r="R780" s="253"/>
      <c r="S780" s="253"/>
      <c r="T780" s="25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55" t="s">
        <v>244</v>
      </c>
      <c r="AU780" s="255" t="s">
        <v>86</v>
      </c>
      <c r="AV780" s="14" t="s">
        <v>86</v>
      </c>
      <c r="AW780" s="14" t="s">
        <v>33</v>
      </c>
      <c r="AX780" s="14" t="s">
        <v>73</v>
      </c>
      <c r="AY780" s="255" t="s">
        <v>233</v>
      </c>
    </row>
    <row r="781" s="16" customFormat="1">
      <c r="A781" s="16"/>
      <c r="B781" s="287"/>
      <c r="C781" s="288"/>
      <c r="D781" s="236" t="s">
        <v>244</v>
      </c>
      <c r="E781" s="289" t="s">
        <v>21</v>
      </c>
      <c r="F781" s="290" t="s">
        <v>725</v>
      </c>
      <c r="G781" s="288"/>
      <c r="H781" s="291">
        <v>61.689999999999998</v>
      </c>
      <c r="I781" s="292"/>
      <c r="J781" s="288"/>
      <c r="K781" s="288"/>
      <c r="L781" s="293"/>
      <c r="M781" s="294"/>
      <c r="N781" s="295"/>
      <c r="O781" s="295"/>
      <c r="P781" s="295"/>
      <c r="Q781" s="295"/>
      <c r="R781" s="295"/>
      <c r="S781" s="295"/>
      <c r="T781" s="29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T781" s="297" t="s">
        <v>244</v>
      </c>
      <c r="AU781" s="297" t="s">
        <v>86</v>
      </c>
      <c r="AV781" s="16" t="s">
        <v>117</v>
      </c>
      <c r="AW781" s="16" t="s">
        <v>33</v>
      </c>
      <c r="AX781" s="16" t="s">
        <v>73</v>
      </c>
      <c r="AY781" s="297" t="s">
        <v>233</v>
      </c>
    </row>
    <row r="782" s="13" customFormat="1">
      <c r="A782" s="13"/>
      <c r="B782" s="234"/>
      <c r="C782" s="235"/>
      <c r="D782" s="236" t="s">
        <v>244</v>
      </c>
      <c r="E782" s="237" t="s">
        <v>21</v>
      </c>
      <c r="F782" s="238" t="s">
        <v>1123</v>
      </c>
      <c r="G782" s="235"/>
      <c r="H782" s="237" t="s">
        <v>21</v>
      </c>
      <c r="I782" s="239"/>
      <c r="J782" s="235"/>
      <c r="K782" s="235"/>
      <c r="L782" s="240"/>
      <c r="M782" s="241"/>
      <c r="N782" s="242"/>
      <c r="O782" s="242"/>
      <c r="P782" s="242"/>
      <c r="Q782" s="242"/>
      <c r="R782" s="242"/>
      <c r="S782" s="242"/>
      <c r="T782" s="24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44" t="s">
        <v>244</v>
      </c>
      <c r="AU782" s="244" t="s">
        <v>86</v>
      </c>
      <c r="AV782" s="13" t="s">
        <v>80</v>
      </c>
      <c r="AW782" s="13" t="s">
        <v>33</v>
      </c>
      <c r="AX782" s="13" t="s">
        <v>73</v>
      </c>
      <c r="AY782" s="244" t="s">
        <v>233</v>
      </c>
    </row>
    <row r="783" s="14" customFormat="1">
      <c r="A783" s="14"/>
      <c r="B783" s="245"/>
      <c r="C783" s="246"/>
      <c r="D783" s="236" t="s">
        <v>244</v>
      </c>
      <c r="E783" s="247" t="s">
        <v>21</v>
      </c>
      <c r="F783" s="248" t="s">
        <v>1248</v>
      </c>
      <c r="G783" s="246"/>
      <c r="H783" s="249">
        <v>84.016000000000005</v>
      </c>
      <c r="I783" s="250"/>
      <c r="J783" s="246"/>
      <c r="K783" s="246"/>
      <c r="L783" s="251"/>
      <c r="M783" s="252"/>
      <c r="N783" s="253"/>
      <c r="O783" s="253"/>
      <c r="P783" s="253"/>
      <c r="Q783" s="253"/>
      <c r="R783" s="253"/>
      <c r="S783" s="253"/>
      <c r="T783" s="25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55" t="s">
        <v>244</v>
      </c>
      <c r="AU783" s="255" t="s">
        <v>86</v>
      </c>
      <c r="AV783" s="14" t="s">
        <v>86</v>
      </c>
      <c r="AW783" s="14" t="s">
        <v>33</v>
      </c>
      <c r="AX783" s="14" t="s">
        <v>73</v>
      </c>
      <c r="AY783" s="255" t="s">
        <v>233</v>
      </c>
    </row>
    <row r="784" s="14" customFormat="1">
      <c r="A784" s="14"/>
      <c r="B784" s="245"/>
      <c r="C784" s="246"/>
      <c r="D784" s="236" t="s">
        <v>244</v>
      </c>
      <c r="E784" s="247" t="s">
        <v>21</v>
      </c>
      <c r="F784" s="248" t="s">
        <v>1249</v>
      </c>
      <c r="G784" s="246"/>
      <c r="H784" s="249">
        <v>9.1850000000000005</v>
      </c>
      <c r="I784" s="250"/>
      <c r="J784" s="246"/>
      <c r="K784" s="246"/>
      <c r="L784" s="251"/>
      <c r="M784" s="252"/>
      <c r="N784" s="253"/>
      <c r="O784" s="253"/>
      <c r="P784" s="253"/>
      <c r="Q784" s="253"/>
      <c r="R784" s="253"/>
      <c r="S784" s="253"/>
      <c r="T784" s="25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55" t="s">
        <v>244</v>
      </c>
      <c r="AU784" s="255" t="s">
        <v>86</v>
      </c>
      <c r="AV784" s="14" t="s">
        <v>86</v>
      </c>
      <c r="AW784" s="14" t="s">
        <v>33</v>
      </c>
      <c r="AX784" s="14" t="s">
        <v>73</v>
      </c>
      <c r="AY784" s="255" t="s">
        <v>233</v>
      </c>
    </row>
    <row r="785" s="16" customFormat="1">
      <c r="A785" s="16"/>
      <c r="B785" s="287"/>
      <c r="C785" s="288"/>
      <c r="D785" s="236" t="s">
        <v>244</v>
      </c>
      <c r="E785" s="289" t="s">
        <v>21</v>
      </c>
      <c r="F785" s="290" t="s">
        <v>725</v>
      </c>
      <c r="G785" s="288"/>
      <c r="H785" s="291">
        <v>93.200999999999993</v>
      </c>
      <c r="I785" s="292"/>
      <c r="J785" s="288"/>
      <c r="K785" s="288"/>
      <c r="L785" s="293"/>
      <c r="M785" s="294"/>
      <c r="N785" s="295"/>
      <c r="O785" s="295"/>
      <c r="P785" s="295"/>
      <c r="Q785" s="295"/>
      <c r="R785" s="295"/>
      <c r="S785" s="295"/>
      <c r="T785" s="29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T785" s="297" t="s">
        <v>244</v>
      </c>
      <c r="AU785" s="297" t="s">
        <v>86</v>
      </c>
      <c r="AV785" s="16" t="s">
        <v>117</v>
      </c>
      <c r="AW785" s="16" t="s">
        <v>33</v>
      </c>
      <c r="AX785" s="16" t="s">
        <v>73</v>
      </c>
      <c r="AY785" s="297" t="s">
        <v>233</v>
      </c>
    </row>
    <row r="786" s="15" customFormat="1">
      <c r="A786" s="15"/>
      <c r="B786" s="256"/>
      <c r="C786" s="257"/>
      <c r="D786" s="236" t="s">
        <v>244</v>
      </c>
      <c r="E786" s="258" t="s">
        <v>21</v>
      </c>
      <c r="F786" s="259" t="s">
        <v>247</v>
      </c>
      <c r="G786" s="257"/>
      <c r="H786" s="260">
        <v>2351.096</v>
      </c>
      <c r="I786" s="261"/>
      <c r="J786" s="257"/>
      <c r="K786" s="257"/>
      <c r="L786" s="262"/>
      <c r="M786" s="263"/>
      <c r="N786" s="264"/>
      <c r="O786" s="264"/>
      <c r="P786" s="264"/>
      <c r="Q786" s="264"/>
      <c r="R786" s="264"/>
      <c r="S786" s="264"/>
      <c r="T786" s="26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T786" s="266" t="s">
        <v>244</v>
      </c>
      <c r="AU786" s="266" t="s">
        <v>86</v>
      </c>
      <c r="AV786" s="15" t="s">
        <v>240</v>
      </c>
      <c r="AW786" s="15" t="s">
        <v>33</v>
      </c>
      <c r="AX786" s="15" t="s">
        <v>80</v>
      </c>
      <c r="AY786" s="266" t="s">
        <v>233</v>
      </c>
    </row>
    <row r="787" s="2" customFormat="1" ht="37.8" customHeight="1">
      <c r="A787" s="41"/>
      <c r="B787" s="42"/>
      <c r="C787" s="216" t="s">
        <v>765</v>
      </c>
      <c r="D787" s="216" t="s">
        <v>235</v>
      </c>
      <c r="E787" s="217" t="s">
        <v>1250</v>
      </c>
      <c r="F787" s="218" t="s">
        <v>1251</v>
      </c>
      <c r="G787" s="219" t="s">
        <v>238</v>
      </c>
      <c r="H787" s="220">
        <v>118.554</v>
      </c>
      <c r="I787" s="221"/>
      <c r="J787" s="222">
        <f>ROUND(I787*H787,2)</f>
        <v>0</v>
      </c>
      <c r="K787" s="218" t="s">
        <v>342</v>
      </c>
      <c r="L787" s="47"/>
      <c r="M787" s="223" t="s">
        <v>21</v>
      </c>
      <c r="N787" s="224" t="s">
        <v>45</v>
      </c>
      <c r="O787" s="87"/>
      <c r="P787" s="225">
        <f>O787*H787</f>
        <v>0</v>
      </c>
      <c r="Q787" s="225">
        <v>0.0026800000000000001</v>
      </c>
      <c r="R787" s="225">
        <f>Q787*H787</f>
        <v>0.31772472000000002</v>
      </c>
      <c r="S787" s="225">
        <v>0</v>
      </c>
      <c r="T787" s="226">
        <f>S787*H787</f>
        <v>0</v>
      </c>
      <c r="U787" s="41"/>
      <c r="V787" s="41"/>
      <c r="W787" s="41"/>
      <c r="X787" s="41"/>
      <c r="Y787" s="41"/>
      <c r="Z787" s="41"/>
      <c r="AA787" s="41"/>
      <c r="AB787" s="41"/>
      <c r="AC787" s="41"/>
      <c r="AD787" s="41"/>
      <c r="AE787" s="41"/>
      <c r="AR787" s="227" t="s">
        <v>240</v>
      </c>
      <c r="AT787" s="227" t="s">
        <v>235</v>
      </c>
      <c r="AU787" s="227" t="s">
        <v>86</v>
      </c>
      <c r="AY787" s="20" t="s">
        <v>233</v>
      </c>
      <c r="BE787" s="228">
        <f>IF(N787="základní",J787,0)</f>
        <v>0</v>
      </c>
      <c r="BF787" s="228">
        <f>IF(N787="snížená",J787,0)</f>
        <v>0</v>
      </c>
      <c r="BG787" s="228">
        <f>IF(N787="zákl. přenesená",J787,0)</f>
        <v>0</v>
      </c>
      <c r="BH787" s="228">
        <f>IF(N787="sníž. přenesená",J787,0)</f>
        <v>0</v>
      </c>
      <c r="BI787" s="228">
        <f>IF(N787="nulová",J787,0)</f>
        <v>0</v>
      </c>
      <c r="BJ787" s="20" t="s">
        <v>86</v>
      </c>
      <c r="BK787" s="228">
        <f>ROUND(I787*H787,2)</f>
        <v>0</v>
      </c>
      <c r="BL787" s="20" t="s">
        <v>240</v>
      </c>
      <c r="BM787" s="227" t="s">
        <v>1252</v>
      </c>
    </row>
    <row r="788" s="14" customFormat="1">
      <c r="A788" s="14"/>
      <c r="B788" s="245"/>
      <c r="C788" s="246"/>
      <c r="D788" s="236" t="s">
        <v>244</v>
      </c>
      <c r="E788" s="247" t="s">
        <v>21</v>
      </c>
      <c r="F788" s="248" t="s">
        <v>607</v>
      </c>
      <c r="G788" s="246"/>
      <c r="H788" s="249">
        <v>12.544000000000001</v>
      </c>
      <c r="I788" s="250"/>
      <c r="J788" s="246"/>
      <c r="K788" s="246"/>
      <c r="L788" s="251"/>
      <c r="M788" s="252"/>
      <c r="N788" s="253"/>
      <c r="O788" s="253"/>
      <c r="P788" s="253"/>
      <c r="Q788" s="253"/>
      <c r="R788" s="253"/>
      <c r="S788" s="253"/>
      <c r="T788" s="25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55" t="s">
        <v>244</v>
      </c>
      <c r="AU788" s="255" t="s">
        <v>86</v>
      </c>
      <c r="AV788" s="14" t="s">
        <v>86</v>
      </c>
      <c r="AW788" s="14" t="s">
        <v>33</v>
      </c>
      <c r="AX788" s="14" t="s">
        <v>73</v>
      </c>
      <c r="AY788" s="255" t="s">
        <v>233</v>
      </c>
    </row>
    <row r="789" s="14" customFormat="1">
      <c r="A789" s="14"/>
      <c r="B789" s="245"/>
      <c r="C789" s="246"/>
      <c r="D789" s="236" t="s">
        <v>244</v>
      </c>
      <c r="E789" s="247" t="s">
        <v>21</v>
      </c>
      <c r="F789" s="248" t="s">
        <v>610</v>
      </c>
      <c r="G789" s="246"/>
      <c r="H789" s="249">
        <v>48.368000000000002</v>
      </c>
      <c r="I789" s="250"/>
      <c r="J789" s="246"/>
      <c r="K789" s="246"/>
      <c r="L789" s="251"/>
      <c r="M789" s="252"/>
      <c r="N789" s="253"/>
      <c r="O789" s="253"/>
      <c r="P789" s="253"/>
      <c r="Q789" s="253"/>
      <c r="R789" s="253"/>
      <c r="S789" s="253"/>
      <c r="T789" s="25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T789" s="255" t="s">
        <v>244</v>
      </c>
      <c r="AU789" s="255" t="s">
        <v>86</v>
      </c>
      <c r="AV789" s="14" t="s">
        <v>86</v>
      </c>
      <c r="AW789" s="14" t="s">
        <v>33</v>
      </c>
      <c r="AX789" s="14" t="s">
        <v>73</v>
      </c>
      <c r="AY789" s="255" t="s">
        <v>233</v>
      </c>
    </row>
    <row r="790" s="13" customFormat="1">
      <c r="A790" s="13"/>
      <c r="B790" s="234"/>
      <c r="C790" s="235"/>
      <c r="D790" s="236" t="s">
        <v>244</v>
      </c>
      <c r="E790" s="237" t="s">
        <v>21</v>
      </c>
      <c r="F790" s="238" t="s">
        <v>1253</v>
      </c>
      <c r="G790" s="235"/>
      <c r="H790" s="237" t="s">
        <v>21</v>
      </c>
      <c r="I790" s="239"/>
      <c r="J790" s="235"/>
      <c r="K790" s="235"/>
      <c r="L790" s="240"/>
      <c r="M790" s="241"/>
      <c r="N790" s="242"/>
      <c r="O790" s="242"/>
      <c r="P790" s="242"/>
      <c r="Q790" s="242"/>
      <c r="R790" s="242"/>
      <c r="S790" s="242"/>
      <c r="T790" s="24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44" t="s">
        <v>244</v>
      </c>
      <c r="AU790" s="244" t="s">
        <v>86</v>
      </c>
      <c r="AV790" s="13" t="s">
        <v>80</v>
      </c>
      <c r="AW790" s="13" t="s">
        <v>33</v>
      </c>
      <c r="AX790" s="13" t="s">
        <v>73</v>
      </c>
      <c r="AY790" s="244" t="s">
        <v>233</v>
      </c>
    </row>
    <row r="791" s="14" customFormat="1">
      <c r="A791" s="14"/>
      <c r="B791" s="245"/>
      <c r="C791" s="246"/>
      <c r="D791" s="236" t="s">
        <v>244</v>
      </c>
      <c r="E791" s="247" t="s">
        <v>21</v>
      </c>
      <c r="F791" s="248" t="s">
        <v>1097</v>
      </c>
      <c r="G791" s="246"/>
      <c r="H791" s="249">
        <v>43.530000000000001</v>
      </c>
      <c r="I791" s="250"/>
      <c r="J791" s="246"/>
      <c r="K791" s="246"/>
      <c r="L791" s="251"/>
      <c r="M791" s="252"/>
      <c r="N791" s="253"/>
      <c r="O791" s="253"/>
      <c r="P791" s="253"/>
      <c r="Q791" s="253"/>
      <c r="R791" s="253"/>
      <c r="S791" s="253"/>
      <c r="T791" s="25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55" t="s">
        <v>244</v>
      </c>
      <c r="AU791" s="255" t="s">
        <v>86</v>
      </c>
      <c r="AV791" s="14" t="s">
        <v>86</v>
      </c>
      <c r="AW791" s="14" t="s">
        <v>33</v>
      </c>
      <c r="AX791" s="14" t="s">
        <v>73</v>
      </c>
      <c r="AY791" s="255" t="s">
        <v>233</v>
      </c>
    </row>
    <row r="792" s="14" customFormat="1">
      <c r="A792" s="14"/>
      <c r="B792" s="245"/>
      <c r="C792" s="246"/>
      <c r="D792" s="236" t="s">
        <v>244</v>
      </c>
      <c r="E792" s="247" t="s">
        <v>21</v>
      </c>
      <c r="F792" s="248" t="s">
        <v>1098</v>
      </c>
      <c r="G792" s="246"/>
      <c r="H792" s="249">
        <v>14.112</v>
      </c>
      <c r="I792" s="250"/>
      <c r="J792" s="246"/>
      <c r="K792" s="246"/>
      <c r="L792" s="251"/>
      <c r="M792" s="252"/>
      <c r="N792" s="253"/>
      <c r="O792" s="253"/>
      <c r="P792" s="253"/>
      <c r="Q792" s="253"/>
      <c r="R792" s="253"/>
      <c r="S792" s="253"/>
      <c r="T792" s="25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55" t="s">
        <v>244</v>
      </c>
      <c r="AU792" s="255" t="s">
        <v>86</v>
      </c>
      <c r="AV792" s="14" t="s">
        <v>86</v>
      </c>
      <c r="AW792" s="14" t="s">
        <v>33</v>
      </c>
      <c r="AX792" s="14" t="s">
        <v>73</v>
      </c>
      <c r="AY792" s="255" t="s">
        <v>233</v>
      </c>
    </row>
    <row r="793" s="15" customFormat="1">
      <c r="A793" s="15"/>
      <c r="B793" s="256"/>
      <c r="C793" s="257"/>
      <c r="D793" s="236" t="s">
        <v>244</v>
      </c>
      <c r="E793" s="258" t="s">
        <v>21</v>
      </c>
      <c r="F793" s="259" t="s">
        <v>247</v>
      </c>
      <c r="G793" s="257"/>
      <c r="H793" s="260">
        <v>118.554</v>
      </c>
      <c r="I793" s="261"/>
      <c r="J793" s="257"/>
      <c r="K793" s="257"/>
      <c r="L793" s="262"/>
      <c r="M793" s="263"/>
      <c r="N793" s="264"/>
      <c r="O793" s="264"/>
      <c r="P793" s="264"/>
      <c r="Q793" s="264"/>
      <c r="R793" s="264"/>
      <c r="S793" s="264"/>
      <c r="T793" s="26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T793" s="266" t="s">
        <v>244</v>
      </c>
      <c r="AU793" s="266" t="s">
        <v>86</v>
      </c>
      <c r="AV793" s="15" t="s">
        <v>240</v>
      </c>
      <c r="AW793" s="15" t="s">
        <v>33</v>
      </c>
      <c r="AX793" s="15" t="s">
        <v>80</v>
      </c>
      <c r="AY793" s="266" t="s">
        <v>233</v>
      </c>
    </row>
    <row r="794" s="2" customFormat="1" ht="33" customHeight="1">
      <c r="A794" s="41"/>
      <c r="B794" s="42"/>
      <c r="C794" s="216" t="s">
        <v>1254</v>
      </c>
      <c r="D794" s="216" t="s">
        <v>235</v>
      </c>
      <c r="E794" s="217" t="s">
        <v>1255</v>
      </c>
      <c r="F794" s="218" t="s">
        <v>1256</v>
      </c>
      <c r="G794" s="219" t="s">
        <v>238</v>
      </c>
      <c r="H794" s="220">
        <v>703.50999999999999</v>
      </c>
      <c r="I794" s="221"/>
      <c r="J794" s="222">
        <f>ROUND(I794*H794,2)</f>
        <v>0</v>
      </c>
      <c r="K794" s="218" t="s">
        <v>342</v>
      </c>
      <c r="L794" s="47"/>
      <c r="M794" s="223" t="s">
        <v>21</v>
      </c>
      <c r="N794" s="224" t="s">
        <v>45</v>
      </c>
      <c r="O794" s="87"/>
      <c r="P794" s="225">
        <f>O794*H794</f>
        <v>0</v>
      </c>
      <c r="Q794" s="225">
        <v>0.037499999999999999</v>
      </c>
      <c r="R794" s="225">
        <f>Q794*H794</f>
        <v>26.381625</v>
      </c>
      <c r="S794" s="225">
        <v>0</v>
      </c>
      <c r="T794" s="226">
        <f>S794*H794</f>
        <v>0</v>
      </c>
      <c r="U794" s="41"/>
      <c r="V794" s="41"/>
      <c r="W794" s="41"/>
      <c r="X794" s="41"/>
      <c r="Y794" s="41"/>
      <c r="Z794" s="41"/>
      <c r="AA794" s="41"/>
      <c r="AB794" s="41"/>
      <c r="AC794" s="41"/>
      <c r="AD794" s="41"/>
      <c r="AE794" s="41"/>
      <c r="AR794" s="227" t="s">
        <v>240</v>
      </c>
      <c r="AT794" s="227" t="s">
        <v>235</v>
      </c>
      <c r="AU794" s="227" t="s">
        <v>86</v>
      </c>
      <c r="AY794" s="20" t="s">
        <v>233</v>
      </c>
      <c r="BE794" s="228">
        <f>IF(N794="základní",J794,0)</f>
        <v>0</v>
      </c>
      <c r="BF794" s="228">
        <f>IF(N794="snížená",J794,0)</f>
        <v>0</v>
      </c>
      <c r="BG794" s="228">
        <f>IF(N794="zákl. přenesená",J794,0)</f>
        <v>0</v>
      </c>
      <c r="BH794" s="228">
        <f>IF(N794="sníž. přenesená",J794,0)</f>
        <v>0</v>
      </c>
      <c r="BI794" s="228">
        <f>IF(N794="nulová",J794,0)</f>
        <v>0</v>
      </c>
      <c r="BJ794" s="20" t="s">
        <v>86</v>
      </c>
      <c r="BK794" s="228">
        <f>ROUND(I794*H794,2)</f>
        <v>0</v>
      </c>
      <c r="BL794" s="20" t="s">
        <v>240</v>
      </c>
      <c r="BM794" s="227" t="s">
        <v>1257</v>
      </c>
    </row>
    <row r="795" s="14" customFormat="1">
      <c r="A795" s="14"/>
      <c r="B795" s="245"/>
      <c r="C795" s="246"/>
      <c r="D795" s="236" t="s">
        <v>244</v>
      </c>
      <c r="E795" s="247" t="s">
        <v>21</v>
      </c>
      <c r="F795" s="248" t="s">
        <v>1091</v>
      </c>
      <c r="G795" s="246"/>
      <c r="H795" s="249">
        <v>18.719999999999999</v>
      </c>
      <c r="I795" s="250"/>
      <c r="J795" s="246"/>
      <c r="K795" s="246"/>
      <c r="L795" s="251"/>
      <c r="M795" s="252"/>
      <c r="N795" s="253"/>
      <c r="O795" s="253"/>
      <c r="P795" s="253"/>
      <c r="Q795" s="253"/>
      <c r="R795" s="253"/>
      <c r="S795" s="253"/>
      <c r="T795" s="25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55" t="s">
        <v>244</v>
      </c>
      <c r="AU795" s="255" t="s">
        <v>86</v>
      </c>
      <c r="AV795" s="14" t="s">
        <v>86</v>
      </c>
      <c r="AW795" s="14" t="s">
        <v>33</v>
      </c>
      <c r="AX795" s="14" t="s">
        <v>73</v>
      </c>
      <c r="AY795" s="255" t="s">
        <v>233</v>
      </c>
    </row>
    <row r="796" s="14" customFormat="1">
      <c r="A796" s="14"/>
      <c r="B796" s="245"/>
      <c r="C796" s="246"/>
      <c r="D796" s="236" t="s">
        <v>244</v>
      </c>
      <c r="E796" s="247" t="s">
        <v>21</v>
      </c>
      <c r="F796" s="248" t="s">
        <v>600</v>
      </c>
      <c r="G796" s="246"/>
      <c r="H796" s="249">
        <v>316.85000000000002</v>
      </c>
      <c r="I796" s="250"/>
      <c r="J796" s="246"/>
      <c r="K796" s="246"/>
      <c r="L796" s="251"/>
      <c r="M796" s="252"/>
      <c r="N796" s="253"/>
      <c r="O796" s="253"/>
      <c r="P796" s="253"/>
      <c r="Q796" s="253"/>
      <c r="R796" s="253"/>
      <c r="S796" s="253"/>
      <c r="T796" s="25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T796" s="255" t="s">
        <v>244</v>
      </c>
      <c r="AU796" s="255" t="s">
        <v>86</v>
      </c>
      <c r="AV796" s="14" t="s">
        <v>86</v>
      </c>
      <c r="AW796" s="14" t="s">
        <v>33</v>
      </c>
      <c r="AX796" s="14" t="s">
        <v>73</v>
      </c>
      <c r="AY796" s="255" t="s">
        <v>233</v>
      </c>
    </row>
    <row r="797" s="14" customFormat="1">
      <c r="A797" s="14"/>
      <c r="B797" s="245"/>
      <c r="C797" s="246"/>
      <c r="D797" s="236" t="s">
        <v>244</v>
      </c>
      <c r="E797" s="247" t="s">
        <v>21</v>
      </c>
      <c r="F797" s="248" t="s">
        <v>603</v>
      </c>
      <c r="G797" s="246"/>
      <c r="H797" s="249">
        <v>58.015999999999998</v>
      </c>
      <c r="I797" s="250"/>
      <c r="J797" s="246"/>
      <c r="K797" s="246"/>
      <c r="L797" s="251"/>
      <c r="M797" s="252"/>
      <c r="N797" s="253"/>
      <c r="O797" s="253"/>
      <c r="P797" s="253"/>
      <c r="Q797" s="253"/>
      <c r="R797" s="253"/>
      <c r="S797" s="253"/>
      <c r="T797" s="25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55" t="s">
        <v>244</v>
      </c>
      <c r="AU797" s="255" t="s">
        <v>86</v>
      </c>
      <c r="AV797" s="14" t="s">
        <v>86</v>
      </c>
      <c r="AW797" s="14" t="s">
        <v>33</v>
      </c>
      <c r="AX797" s="14" t="s">
        <v>73</v>
      </c>
      <c r="AY797" s="255" t="s">
        <v>233</v>
      </c>
    </row>
    <row r="798" s="14" customFormat="1">
      <c r="A798" s="14"/>
      <c r="B798" s="245"/>
      <c r="C798" s="246"/>
      <c r="D798" s="236" t="s">
        <v>244</v>
      </c>
      <c r="E798" s="247" t="s">
        <v>21</v>
      </c>
      <c r="F798" s="248" t="s">
        <v>613</v>
      </c>
      <c r="G798" s="246"/>
      <c r="H798" s="249">
        <v>200.25200000000001</v>
      </c>
      <c r="I798" s="250"/>
      <c r="J798" s="246"/>
      <c r="K798" s="246"/>
      <c r="L798" s="251"/>
      <c r="M798" s="252"/>
      <c r="N798" s="253"/>
      <c r="O798" s="253"/>
      <c r="P798" s="253"/>
      <c r="Q798" s="253"/>
      <c r="R798" s="253"/>
      <c r="S798" s="253"/>
      <c r="T798" s="25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55" t="s">
        <v>244</v>
      </c>
      <c r="AU798" s="255" t="s">
        <v>86</v>
      </c>
      <c r="AV798" s="14" t="s">
        <v>86</v>
      </c>
      <c r="AW798" s="14" t="s">
        <v>33</v>
      </c>
      <c r="AX798" s="14" t="s">
        <v>73</v>
      </c>
      <c r="AY798" s="255" t="s">
        <v>233</v>
      </c>
    </row>
    <row r="799" s="16" customFormat="1">
      <c r="A799" s="16"/>
      <c r="B799" s="287"/>
      <c r="C799" s="288"/>
      <c r="D799" s="236" t="s">
        <v>244</v>
      </c>
      <c r="E799" s="289" t="s">
        <v>21</v>
      </c>
      <c r="F799" s="290" t="s">
        <v>725</v>
      </c>
      <c r="G799" s="288"/>
      <c r="H799" s="291">
        <v>593.83799999999997</v>
      </c>
      <c r="I799" s="292"/>
      <c r="J799" s="288"/>
      <c r="K799" s="288"/>
      <c r="L799" s="293"/>
      <c r="M799" s="294"/>
      <c r="N799" s="295"/>
      <c r="O799" s="295"/>
      <c r="P799" s="295"/>
      <c r="Q799" s="295"/>
      <c r="R799" s="295"/>
      <c r="S799" s="295"/>
      <c r="T799" s="29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T799" s="297" t="s">
        <v>244</v>
      </c>
      <c r="AU799" s="297" t="s">
        <v>86</v>
      </c>
      <c r="AV799" s="16" t="s">
        <v>117</v>
      </c>
      <c r="AW799" s="16" t="s">
        <v>33</v>
      </c>
      <c r="AX799" s="16" t="s">
        <v>73</v>
      </c>
      <c r="AY799" s="297" t="s">
        <v>233</v>
      </c>
    </row>
    <row r="800" s="13" customFormat="1">
      <c r="A800" s="13"/>
      <c r="B800" s="234"/>
      <c r="C800" s="235"/>
      <c r="D800" s="236" t="s">
        <v>244</v>
      </c>
      <c r="E800" s="237" t="s">
        <v>21</v>
      </c>
      <c r="F800" s="238" t="s">
        <v>1258</v>
      </c>
      <c r="G800" s="235"/>
      <c r="H800" s="237" t="s">
        <v>21</v>
      </c>
      <c r="I800" s="239"/>
      <c r="J800" s="235"/>
      <c r="K800" s="235"/>
      <c r="L800" s="240"/>
      <c r="M800" s="241"/>
      <c r="N800" s="242"/>
      <c r="O800" s="242"/>
      <c r="P800" s="242"/>
      <c r="Q800" s="242"/>
      <c r="R800" s="242"/>
      <c r="S800" s="242"/>
      <c r="T800" s="24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44" t="s">
        <v>244</v>
      </c>
      <c r="AU800" s="244" t="s">
        <v>86</v>
      </c>
      <c r="AV800" s="13" t="s">
        <v>80</v>
      </c>
      <c r="AW800" s="13" t="s">
        <v>33</v>
      </c>
      <c r="AX800" s="13" t="s">
        <v>73</v>
      </c>
      <c r="AY800" s="244" t="s">
        <v>233</v>
      </c>
    </row>
    <row r="801" s="14" customFormat="1">
      <c r="A801" s="14"/>
      <c r="B801" s="245"/>
      <c r="C801" s="246"/>
      <c r="D801" s="236" t="s">
        <v>244</v>
      </c>
      <c r="E801" s="247" t="s">
        <v>21</v>
      </c>
      <c r="F801" s="248" t="s">
        <v>1259</v>
      </c>
      <c r="G801" s="246"/>
      <c r="H801" s="249">
        <v>107.581</v>
      </c>
      <c r="I801" s="250"/>
      <c r="J801" s="246"/>
      <c r="K801" s="246"/>
      <c r="L801" s="251"/>
      <c r="M801" s="252"/>
      <c r="N801" s="253"/>
      <c r="O801" s="253"/>
      <c r="P801" s="253"/>
      <c r="Q801" s="253"/>
      <c r="R801" s="253"/>
      <c r="S801" s="253"/>
      <c r="T801" s="25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55" t="s">
        <v>244</v>
      </c>
      <c r="AU801" s="255" t="s">
        <v>86</v>
      </c>
      <c r="AV801" s="14" t="s">
        <v>86</v>
      </c>
      <c r="AW801" s="14" t="s">
        <v>33</v>
      </c>
      <c r="AX801" s="14" t="s">
        <v>73</v>
      </c>
      <c r="AY801" s="255" t="s">
        <v>233</v>
      </c>
    </row>
    <row r="802" s="14" customFormat="1">
      <c r="A802" s="14"/>
      <c r="B802" s="245"/>
      <c r="C802" s="246"/>
      <c r="D802" s="236" t="s">
        <v>244</v>
      </c>
      <c r="E802" s="247" t="s">
        <v>21</v>
      </c>
      <c r="F802" s="248" t="s">
        <v>1260</v>
      </c>
      <c r="G802" s="246"/>
      <c r="H802" s="249">
        <v>-16.25</v>
      </c>
      <c r="I802" s="250"/>
      <c r="J802" s="246"/>
      <c r="K802" s="246"/>
      <c r="L802" s="251"/>
      <c r="M802" s="252"/>
      <c r="N802" s="253"/>
      <c r="O802" s="253"/>
      <c r="P802" s="253"/>
      <c r="Q802" s="253"/>
      <c r="R802" s="253"/>
      <c r="S802" s="253"/>
      <c r="T802" s="25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55" t="s">
        <v>244</v>
      </c>
      <c r="AU802" s="255" t="s">
        <v>86</v>
      </c>
      <c r="AV802" s="14" t="s">
        <v>86</v>
      </c>
      <c r="AW802" s="14" t="s">
        <v>33</v>
      </c>
      <c r="AX802" s="14" t="s">
        <v>73</v>
      </c>
      <c r="AY802" s="255" t="s">
        <v>233</v>
      </c>
    </row>
    <row r="803" s="14" customFormat="1">
      <c r="A803" s="14"/>
      <c r="B803" s="245"/>
      <c r="C803" s="246"/>
      <c r="D803" s="236" t="s">
        <v>244</v>
      </c>
      <c r="E803" s="247" t="s">
        <v>21</v>
      </c>
      <c r="F803" s="248" t="s">
        <v>1261</v>
      </c>
      <c r="G803" s="246"/>
      <c r="H803" s="249">
        <v>-16.66</v>
      </c>
      <c r="I803" s="250"/>
      <c r="J803" s="246"/>
      <c r="K803" s="246"/>
      <c r="L803" s="251"/>
      <c r="M803" s="252"/>
      <c r="N803" s="253"/>
      <c r="O803" s="253"/>
      <c r="P803" s="253"/>
      <c r="Q803" s="253"/>
      <c r="R803" s="253"/>
      <c r="S803" s="253"/>
      <c r="T803" s="25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55" t="s">
        <v>244</v>
      </c>
      <c r="AU803" s="255" t="s">
        <v>86</v>
      </c>
      <c r="AV803" s="14" t="s">
        <v>86</v>
      </c>
      <c r="AW803" s="14" t="s">
        <v>33</v>
      </c>
      <c r="AX803" s="14" t="s">
        <v>73</v>
      </c>
      <c r="AY803" s="255" t="s">
        <v>233</v>
      </c>
    </row>
    <row r="804" s="14" customFormat="1">
      <c r="A804" s="14"/>
      <c r="B804" s="245"/>
      <c r="C804" s="246"/>
      <c r="D804" s="236" t="s">
        <v>244</v>
      </c>
      <c r="E804" s="247" t="s">
        <v>21</v>
      </c>
      <c r="F804" s="248" t="s">
        <v>1262</v>
      </c>
      <c r="G804" s="246"/>
      <c r="H804" s="249">
        <v>-14.999000000000001</v>
      </c>
      <c r="I804" s="250"/>
      <c r="J804" s="246"/>
      <c r="K804" s="246"/>
      <c r="L804" s="251"/>
      <c r="M804" s="252"/>
      <c r="N804" s="253"/>
      <c r="O804" s="253"/>
      <c r="P804" s="253"/>
      <c r="Q804" s="253"/>
      <c r="R804" s="253"/>
      <c r="S804" s="253"/>
      <c r="T804" s="25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55" t="s">
        <v>244</v>
      </c>
      <c r="AU804" s="255" t="s">
        <v>86</v>
      </c>
      <c r="AV804" s="14" t="s">
        <v>86</v>
      </c>
      <c r="AW804" s="14" t="s">
        <v>33</v>
      </c>
      <c r="AX804" s="14" t="s">
        <v>73</v>
      </c>
      <c r="AY804" s="255" t="s">
        <v>233</v>
      </c>
    </row>
    <row r="805" s="16" customFormat="1">
      <c r="A805" s="16"/>
      <c r="B805" s="287"/>
      <c r="C805" s="288"/>
      <c r="D805" s="236" t="s">
        <v>244</v>
      </c>
      <c r="E805" s="289" t="s">
        <v>21</v>
      </c>
      <c r="F805" s="290" t="s">
        <v>725</v>
      </c>
      <c r="G805" s="288"/>
      <c r="H805" s="291">
        <v>59.671999999999997</v>
      </c>
      <c r="I805" s="292"/>
      <c r="J805" s="288"/>
      <c r="K805" s="288"/>
      <c r="L805" s="293"/>
      <c r="M805" s="294"/>
      <c r="N805" s="295"/>
      <c r="O805" s="295"/>
      <c r="P805" s="295"/>
      <c r="Q805" s="295"/>
      <c r="R805" s="295"/>
      <c r="S805" s="295"/>
      <c r="T805" s="29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T805" s="297" t="s">
        <v>244</v>
      </c>
      <c r="AU805" s="297" t="s">
        <v>86</v>
      </c>
      <c r="AV805" s="16" t="s">
        <v>117</v>
      </c>
      <c r="AW805" s="16" t="s">
        <v>33</v>
      </c>
      <c r="AX805" s="16" t="s">
        <v>73</v>
      </c>
      <c r="AY805" s="297" t="s">
        <v>233</v>
      </c>
    </row>
    <row r="806" s="13" customFormat="1">
      <c r="A806" s="13"/>
      <c r="B806" s="234"/>
      <c r="C806" s="235"/>
      <c r="D806" s="236" t="s">
        <v>244</v>
      </c>
      <c r="E806" s="237" t="s">
        <v>21</v>
      </c>
      <c r="F806" s="238" t="s">
        <v>1263</v>
      </c>
      <c r="G806" s="235"/>
      <c r="H806" s="237" t="s">
        <v>21</v>
      </c>
      <c r="I806" s="239"/>
      <c r="J806" s="235"/>
      <c r="K806" s="235"/>
      <c r="L806" s="240"/>
      <c r="M806" s="241"/>
      <c r="N806" s="242"/>
      <c r="O806" s="242"/>
      <c r="P806" s="242"/>
      <c r="Q806" s="242"/>
      <c r="R806" s="242"/>
      <c r="S806" s="242"/>
      <c r="T806" s="24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44" t="s">
        <v>244</v>
      </c>
      <c r="AU806" s="244" t="s">
        <v>86</v>
      </c>
      <c r="AV806" s="13" t="s">
        <v>80</v>
      </c>
      <c r="AW806" s="13" t="s">
        <v>33</v>
      </c>
      <c r="AX806" s="13" t="s">
        <v>73</v>
      </c>
      <c r="AY806" s="244" t="s">
        <v>233</v>
      </c>
    </row>
    <row r="807" s="14" customFormat="1">
      <c r="A807" s="14"/>
      <c r="B807" s="245"/>
      <c r="C807" s="246"/>
      <c r="D807" s="236" t="s">
        <v>244</v>
      </c>
      <c r="E807" s="247" t="s">
        <v>21</v>
      </c>
      <c r="F807" s="248" t="s">
        <v>1211</v>
      </c>
      <c r="G807" s="246"/>
      <c r="H807" s="249">
        <v>50</v>
      </c>
      <c r="I807" s="250"/>
      <c r="J807" s="246"/>
      <c r="K807" s="246"/>
      <c r="L807" s="251"/>
      <c r="M807" s="252"/>
      <c r="N807" s="253"/>
      <c r="O807" s="253"/>
      <c r="P807" s="253"/>
      <c r="Q807" s="253"/>
      <c r="R807" s="253"/>
      <c r="S807" s="253"/>
      <c r="T807" s="25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55" t="s">
        <v>244</v>
      </c>
      <c r="AU807" s="255" t="s">
        <v>86</v>
      </c>
      <c r="AV807" s="14" t="s">
        <v>86</v>
      </c>
      <c r="AW807" s="14" t="s">
        <v>33</v>
      </c>
      <c r="AX807" s="14" t="s">
        <v>73</v>
      </c>
      <c r="AY807" s="255" t="s">
        <v>233</v>
      </c>
    </row>
    <row r="808" s="16" customFormat="1">
      <c r="A808" s="16"/>
      <c r="B808" s="287"/>
      <c r="C808" s="288"/>
      <c r="D808" s="236" t="s">
        <v>244</v>
      </c>
      <c r="E808" s="289" t="s">
        <v>21</v>
      </c>
      <c r="F808" s="290" t="s">
        <v>725</v>
      </c>
      <c r="G808" s="288"/>
      <c r="H808" s="291">
        <v>50</v>
      </c>
      <c r="I808" s="292"/>
      <c r="J808" s="288"/>
      <c r="K808" s="288"/>
      <c r="L808" s="293"/>
      <c r="M808" s="294"/>
      <c r="N808" s="295"/>
      <c r="O808" s="295"/>
      <c r="P808" s="295"/>
      <c r="Q808" s="295"/>
      <c r="R808" s="295"/>
      <c r="S808" s="295"/>
      <c r="T808" s="29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T808" s="297" t="s">
        <v>244</v>
      </c>
      <c r="AU808" s="297" t="s">
        <v>86</v>
      </c>
      <c r="AV808" s="16" t="s">
        <v>117</v>
      </c>
      <c r="AW808" s="16" t="s">
        <v>33</v>
      </c>
      <c r="AX808" s="16" t="s">
        <v>73</v>
      </c>
      <c r="AY808" s="297" t="s">
        <v>233</v>
      </c>
    </row>
    <row r="809" s="15" customFormat="1">
      <c r="A809" s="15"/>
      <c r="B809" s="256"/>
      <c r="C809" s="257"/>
      <c r="D809" s="236" t="s">
        <v>244</v>
      </c>
      <c r="E809" s="258" t="s">
        <v>21</v>
      </c>
      <c r="F809" s="259" t="s">
        <v>247</v>
      </c>
      <c r="G809" s="257"/>
      <c r="H809" s="260">
        <v>703.50999999999999</v>
      </c>
      <c r="I809" s="261"/>
      <c r="J809" s="257"/>
      <c r="K809" s="257"/>
      <c r="L809" s="262"/>
      <c r="M809" s="263"/>
      <c r="N809" s="264"/>
      <c r="O809" s="264"/>
      <c r="P809" s="264"/>
      <c r="Q809" s="264"/>
      <c r="R809" s="264"/>
      <c r="S809" s="264"/>
      <c r="T809" s="26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T809" s="266" t="s">
        <v>244</v>
      </c>
      <c r="AU809" s="266" t="s">
        <v>86</v>
      </c>
      <c r="AV809" s="15" t="s">
        <v>240</v>
      </c>
      <c r="AW809" s="15" t="s">
        <v>33</v>
      </c>
      <c r="AX809" s="15" t="s">
        <v>80</v>
      </c>
      <c r="AY809" s="266" t="s">
        <v>233</v>
      </c>
    </row>
    <row r="810" s="2" customFormat="1" ht="37.8" customHeight="1">
      <c r="A810" s="41"/>
      <c r="B810" s="42"/>
      <c r="C810" s="216" t="s">
        <v>1264</v>
      </c>
      <c r="D810" s="216" t="s">
        <v>235</v>
      </c>
      <c r="E810" s="217" t="s">
        <v>1265</v>
      </c>
      <c r="F810" s="218" t="s">
        <v>1266</v>
      </c>
      <c r="G810" s="219" t="s">
        <v>238</v>
      </c>
      <c r="H810" s="220">
        <v>770.16999999999996</v>
      </c>
      <c r="I810" s="221"/>
      <c r="J810" s="222">
        <f>ROUND(I810*H810,2)</f>
        <v>0</v>
      </c>
      <c r="K810" s="218" t="s">
        <v>239</v>
      </c>
      <c r="L810" s="47"/>
      <c r="M810" s="223" t="s">
        <v>21</v>
      </c>
      <c r="N810" s="224" t="s">
        <v>45</v>
      </c>
      <c r="O810" s="87"/>
      <c r="P810" s="225">
        <f>O810*H810</f>
        <v>0</v>
      </c>
      <c r="Q810" s="225">
        <v>0</v>
      </c>
      <c r="R810" s="225">
        <f>Q810*H810</f>
        <v>0</v>
      </c>
      <c r="S810" s="225">
        <v>0</v>
      </c>
      <c r="T810" s="226">
        <f>S810*H810</f>
        <v>0</v>
      </c>
      <c r="U810" s="41"/>
      <c r="V810" s="41"/>
      <c r="W810" s="41"/>
      <c r="X810" s="41"/>
      <c r="Y810" s="41"/>
      <c r="Z810" s="41"/>
      <c r="AA810" s="41"/>
      <c r="AB810" s="41"/>
      <c r="AC810" s="41"/>
      <c r="AD810" s="41"/>
      <c r="AE810" s="41"/>
      <c r="AR810" s="227" t="s">
        <v>240</v>
      </c>
      <c r="AT810" s="227" t="s">
        <v>235</v>
      </c>
      <c r="AU810" s="227" t="s">
        <v>86</v>
      </c>
      <c r="AY810" s="20" t="s">
        <v>233</v>
      </c>
      <c r="BE810" s="228">
        <f>IF(N810="základní",J810,0)</f>
        <v>0</v>
      </c>
      <c r="BF810" s="228">
        <f>IF(N810="snížená",J810,0)</f>
        <v>0</v>
      </c>
      <c r="BG810" s="228">
        <f>IF(N810="zákl. přenesená",J810,0)</f>
        <v>0</v>
      </c>
      <c r="BH810" s="228">
        <f>IF(N810="sníž. přenesená",J810,0)</f>
        <v>0</v>
      </c>
      <c r="BI810" s="228">
        <f>IF(N810="nulová",J810,0)</f>
        <v>0</v>
      </c>
      <c r="BJ810" s="20" t="s">
        <v>86</v>
      </c>
      <c r="BK810" s="228">
        <f>ROUND(I810*H810,2)</f>
        <v>0</v>
      </c>
      <c r="BL810" s="20" t="s">
        <v>240</v>
      </c>
      <c r="BM810" s="227" t="s">
        <v>1267</v>
      </c>
    </row>
    <row r="811" s="2" customFormat="1">
      <c r="A811" s="41"/>
      <c r="B811" s="42"/>
      <c r="C811" s="43"/>
      <c r="D811" s="229" t="s">
        <v>242</v>
      </c>
      <c r="E811" s="43"/>
      <c r="F811" s="230" t="s">
        <v>1268</v>
      </c>
      <c r="G811" s="43"/>
      <c r="H811" s="43"/>
      <c r="I811" s="231"/>
      <c r="J811" s="43"/>
      <c r="K811" s="43"/>
      <c r="L811" s="47"/>
      <c r="M811" s="232"/>
      <c r="N811" s="233"/>
      <c r="O811" s="87"/>
      <c r="P811" s="87"/>
      <c r="Q811" s="87"/>
      <c r="R811" s="87"/>
      <c r="S811" s="87"/>
      <c r="T811" s="88"/>
      <c r="U811" s="41"/>
      <c r="V811" s="41"/>
      <c r="W811" s="41"/>
      <c r="X811" s="41"/>
      <c r="Y811" s="41"/>
      <c r="Z811" s="41"/>
      <c r="AA811" s="41"/>
      <c r="AB811" s="41"/>
      <c r="AC811" s="41"/>
      <c r="AD811" s="41"/>
      <c r="AE811" s="41"/>
      <c r="AT811" s="20" t="s">
        <v>242</v>
      </c>
      <c r="AU811" s="20" t="s">
        <v>86</v>
      </c>
    </row>
    <row r="812" s="13" customFormat="1">
      <c r="A812" s="13"/>
      <c r="B812" s="234"/>
      <c r="C812" s="235"/>
      <c r="D812" s="236" t="s">
        <v>244</v>
      </c>
      <c r="E812" s="237" t="s">
        <v>21</v>
      </c>
      <c r="F812" s="238" t="s">
        <v>1034</v>
      </c>
      <c r="G812" s="235"/>
      <c r="H812" s="237" t="s">
        <v>21</v>
      </c>
      <c r="I812" s="239"/>
      <c r="J812" s="235"/>
      <c r="K812" s="235"/>
      <c r="L812" s="240"/>
      <c r="M812" s="241"/>
      <c r="N812" s="242"/>
      <c r="O812" s="242"/>
      <c r="P812" s="242"/>
      <c r="Q812" s="242"/>
      <c r="R812" s="242"/>
      <c r="S812" s="242"/>
      <c r="T812" s="24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44" t="s">
        <v>244</v>
      </c>
      <c r="AU812" s="244" t="s">
        <v>86</v>
      </c>
      <c r="AV812" s="13" t="s">
        <v>80</v>
      </c>
      <c r="AW812" s="13" t="s">
        <v>33</v>
      </c>
      <c r="AX812" s="13" t="s">
        <v>73</v>
      </c>
      <c r="AY812" s="244" t="s">
        <v>233</v>
      </c>
    </row>
    <row r="813" s="14" customFormat="1">
      <c r="A813" s="14"/>
      <c r="B813" s="245"/>
      <c r="C813" s="246"/>
      <c r="D813" s="236" t="s">
        <v>244</v>
      </c>
      <c r="E813" s="247" t="s">
        <v>21</v>
      </c>
      <c r="F813" s="248" t="s">
        <v>1035</v>
      </c>
      <c r="G813" s="246"/>
      <c r="H813" s="249">
        <v>420.17000000000002</v>
      </c>
      <c r="I813" s="250"/>
      <c r="J813" s="246"/>
      <c r="K813" s="246"/>
      <c r="L813" s="251"/>
      <c r="M813" s="252"/>
      <c r="N813" s="253"/>
      <c r="O813" s="253"/>
      <c r="P813" s="253"/>
      <c r="Q813" s="253"/>
      <c r="R813" s="253"/>
      <c r="S813" s="253"/>
      <c r="T813" s="25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55" t="s">
        <v>244</v>
      </c>
      <c r="AU813" s="255" t="s">
        <v>86</v>
      </c>
      <c r="AV813" s="14" t="s">
        <v>86</v>
      </c>
      <c r="AW813" s="14" t="s">
        <v>33</v>
      </c>
      <c r="AX813" s="14" t="s">
        <v>73</v>
      </c>
      <c r="AY813" s="255" t="s">
        <v>233</v>
      </c>
    </row>
    <row r="814" s="13" customFormat="1">
      <c r="A814" s="13"/>
      <c r="B814" s="234"/>
      <c r="C814" s="235"/>
      <c r="D814" s="236" t="s">
        <v>244</v>
      </c>
      <c r="E814" s="237" t="s">
        <v>21</v>
      </c>
      <c r="F814" s="238" t="s">
        <v>1269</v>
      </c>
      <c r="G814" s="235"/>
      <c r="H814" s="237" t="s">
        <v>21</v>
      </c>
      <c r="I814" s="239"/>
      <c r="J814" s="235"/>
      <c r="K814" s="235"/>
      <c r="L814" s="240"/>
      <c r="M814" s="241"/>
      <c r="N814" s="242"/>
      <c r="O814" s="242"/>
      <c r="P814" s="242"/>
      <c r="Q814" s="242"/>
      <c r="R814" s="242"/>
      <c r="S814" s="242"/>
      <c r="T814" s="24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44" t="s">
        <v>244</v>
      </c>
      <c r="AU814" s="244" t="s">
        <v>86</v>
      </c>
      <c r="AV814" s="13" t="s">
        <v>80</v>
      </c>
      <c r="AW814" s="13" t="s">
        <v>33</v>
      </c>
      <c r="AX814" s="13" t="s">
        <v>73</v>
      </c>
      <c r="AY814" s="244" t="s">
        <v>233</v>
      </c>
    </row>
    <row r="815" s="14" customFormat="1">
      <c r="A815" s="14"/>
      <c r="B815" s="245"/>
      <c r="C815" s="246"/>
      <c r="D815" s="236" t="s">
        <v>244</v>
      </c>
      <c r="E815" s="247" t="s">
        <v>21</v>
      </c>
      <c r="F815" s="248" t="s">
        <v>1270</v>
      </c>
      <c r="G815" s="246"/>
      <c r="H815" s="249">
        <v>350</v>
      </c>
      <c r="I815" s="250"/>
      <c r="J815" s="246"/>
      <c r="K815" s="246"/>
      <c r="L815" s="251"/>
      <c r="M815" s="252"/>
      <c r="N815" s="253"/>
      <c r="O815" s="253"/>
      <c r="P815" s="253"/>
      <c r="Q815" s="253"/>
      <c r="R815" s="253"/>
      <c r="S815" s="253"/>
      <c r="T815" s="25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55" t="s">
        <v>244</v>
      </c>
      <c r="AU815" s="255" t="s">
        <v>86</v>
      </c>
      <c r="AV815" s="14" t="s">
        <v>86</v>
      </c>
      <c r="AW815" s="14" t="s">
        <v>33</v>
      </c>
      <c r="AX815" s="14" t="s">
        <v>73</v>
      </c>
      <c r="AY815" s="255" t="s">
        <v>233</v>
      </c>
    </row>
    <row r="816" s="15" customFormat="1">
      <c r="A816" s="15"/>
      <c r="B816" s="256"/>
      <c r="C816" s="257"/>
      <c r="D816" s="236" t="s">
        <v>244</v>
      </c>
      <c r="E816" s="258" t="s">
        <v>21</v>
      </c>
      <c r="F816" s="259" t="s">
        <v>247</v>
      </c>
      <c r="G816" s="257"/>
      <c r="H816" s="260">
        <v>770.16999999999996</v>
      </c>
      <c r="I816" s="261"/>
      <c r="J816" s="257"/>
      <c r="K816" s="257"/>
      <c r="L816" s="262"/>
      <c r="M816" s="263"/>
      <c r="N816" s="264"/>
      <c r="O816" s="264"/>
      <c r="P816" s="264"/>
      <c r="Q816" s="264"/>
      <c r="R816" s="264"/>
      <c r="S816" s="264"/>
      <c r="T816" s="26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T816" s="266" t="s">
        <v>244</v>
      </c>
      <c r="AU816" s="266" t="s">
        <v>86</v>
      </c>
      <c r="AV816" s="15" t="s">
        <v>240</v>
      </c>
      <c r="AW816" s="15" t="s">
        <v>33</v>
      </c>
      <c r="AX816" s="15" t="s">
        <v>80</v>
      </c>
      <c r="AY816" s="266" t="s">
        <v>233</v>
      </c>
    </row>
    <row r="817" s="2" customFormat="1" ht="33" customHeight="1">
      <c r="A817" s="41"/>
      <c r="B817" s="42"/>
      <c r="C817" s="216" t="s">
        <v>1271</v>
      </c>
      <c r="D817" s="216" t="s">
        <v>235</v>
      </c>
      <c r="E817" s="217" t="s">
        <v>1272</v>
      </c>
      <c r="F817" s="218" t="s">
        <v>1273</v>
      </c>
      <c r="G817" s="219" t="s">
        <v>250</v>
      </c>
      <c r="H817" s="220">
        <v>3.1459999999999999</v>
      </c>
      <c r="I817" s="221"/>
      <c r="J817" s="222">
        <f>ROUND(I817*H817,2)</f>
        <v>0</v>
      </c>
      <c r="K817" s="218" t="s">
        <v>239</v>
      </c>
      <c r="L817" s="47"/>
      <c r="M817" s="223" t="s">
        <v>21</v>
      </c>
      <c r="N817" s="224" t="s">
        <v>45</v>
      </c>
      <c r="O817" s="87"/>
      <c r="P817" s="225">
        <f>O817*H817</f>
        <v>0</v>
      </c>
      <c r="Q817" s="225">
        <v>2.5018699999999998</v>
      </c>
      <c r="R817" s="225">
        <f>Q817*H817</f>
        <v>7.8708830199999991</v>
      </c>
      <c r="S817" s="225">
        <v>0</v>
      </c>
      <c r="T817" s="226">
        <f>S817*H817</f>
        <v>0</v>
      </c>
      <c r="U817" s="41"/>
      <c r="V817" s="41"/>
      <c r="W817" s="41"/>
      <c r="X817" s="41"/>
      <c r="Y817" s="41"/>
      <c r="Z817" s="41"/>
      <c r="AA817" s="41"/>
      <c r="AB817" s="41"/>
      <c r="AC817" s="41"/>
      <c r="AD817" s="41"/>
      <c r="AE817" s="41"/>
      <c r="AR817" s="227" t="s">
        <v>240</v>
      </c>
      <c r="AT817" s="227" t="s">
        <v>235</v>
      </c>
      <c r="AU817" s="227" t="s">
        <v>86</v>
      </c>
      <c r="AY817" s="20" t="s">
        <v>233</v>
      </c>
      <c r="BE817" s="228">
        <f>IF(N817="základní",J817,0)</f>
        <v>0</v>
      </c>
      <c r="BF817" s="228">
        <f>IF(N817="snížená",J817,0)</f>
        <v>0</v>
      </c>
      <c r="BG817" s="228">
        <f>IF(N817="zákl. přenesená",J817,0)</f>
        <v>0</v>
      </c>
      <c r="BH817" s="228">
        <f>IF(N817="sníž. přenesená",J817,0)</f>
        <v>0</v>
      </c>
      <c r="BI817" s="228">
        <f>IF(N817="nulová",J817,0)</f>
        <v>0</v>
      </c>
      <c r="BJ817" s="20" t="s">
        <v>86</v>
      </c>
      <c r="BK817" s="228">
        <f>ROUND(I817*H817,2)</f>
        <v>0</v>
      </c>
      <c r="BL817" s="20" t="s">
        <v>240</v>
      </c>
      <c r="BM817" s="227" t="s">
        <v>1274</v>
      </c>
    </row>
    <row r="818" s="2" customFormat="1">
      <c r="A818" s="41"/>
      <c r="B818" s="42"/>
      <c r="C818" s="43"/>
      <c r="D818" s="229" t="s">
        <v>242</v>
      </c>
      <c r="E818" s="43"/>
      <c r="F818" s="230" t="s">
        <v>1275</v>
      </c>
      <c r="G818" s="43"/>
      <c r="H818" s="43"/>
      <c r="I818" s="231"/>
      <c r="J818" s="43"/>
      <c r="K818" s="43"/>
      <c r="L818" s="47"/>
      <c r="M818" s="232"/>
      <c r="N818" s="233"/>
      <c r="O818" s="87"/>
      <c r="P818" s="87"/>
      <c r="Q818" s="87"/>
      <c r="R818" s="87"/>
      <c r="S818" s="87"/>
      <c r="T818" s="88"/>
      <c r="U818" s="41"/>
      <c r="V818" s="41"/>
      <c r="W818" s="41"/>
      <c r="X818" s="41"/>
      <c r="Y818" s="41"/>
      <c r="Z818" s="41"/>
      <c r="AA818" s="41"/>
      <c r="AB818" s="41"/>
      <c r="AC818" s="41"/>
      <c r="AD818" s="41"/>
      <c r="AE818" s="41"/>
      <c r="AT818" s="20" t="s">
        <v>242</v>
      </c>
      <c r="AU818" s="20" t="s">
        <v>86</v>
      </c>
    </row>
    <row r="819" s="14" customFormat="1">
      <c r="A819" s="14"/>
      <c r="B819" s="245"/>
      <c r="C819" s="246"/>
      <c r="D819" s="236" t="s">
        <v>244</v>
      </c>
      <c r="E819" s="247" t="s">
        <v>21</v>
      </c>
      <c r="F819" s="248" t="s">
        <v>1276</v>
      </c>
      <c r="G819" s="246"/>
      <c r="H819" s="249">
        <v>3.1459999999999999</v>
      </c>
      <c r="I819" s="250"/>
      <c r="J819" s="246"/>
      <c r="K819" s="246"/>
      <c r="L819" s="251"/>
      <c r="M819" s="252"/>
      <c r="N819" s="253"/>
      <c r="O819" s="253"/>
      <c r="P819" s="253"/>
      <c r="Q819" s="253"/>
      <c r="R819" s="253"/>
      <c r="S819" s="253"/>
      <c r="T819" s="25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55" t="s">
        <v>244</v>
      </c>
      <c r="AU819" s="255" t="s">
        <v>86</v>
      </c>
      <c r="AV819" s="14" t="s">
        <v>86</v>
      </c>
      <c r="AW819" s="14" t="s">
        <v>33</v>
      </c>
      <c r="AX819" s="14" t="s">
        <v>73</v>
      </c>
      <c r="AY819" s="255" t="s">
        <v>233</v>
      </c>
    </row>
    <row r="820" s="15" customFormat="1">
      <c r="A820" s="15"/>
      <c r="B820" s="256"/>
      <c r="C820" s="257"/>
      <c r="D820" s="236" t="s">
        <v>244</v>
      </c>
      <c r="E820" s="258" t="s">
        <v>21</v>
      </c>
      <c r="F820" s="259" t="s">
        <v>247</v>
      </c>
      <c r="G820" s="257"/>
      <c r="H820" s="260">
        <v>3.1459999999999999</v>
      </c>
      <c r="I820" s="261"/>
      <c r="J820" s="257"/>
      <c r="K820" s="257"/>
      <c r="L820" s="262"/>
      <c r="M820" s="263"/>
      <c r="N820" s="264"/>
      <c r="O820" s="264"/>
      <c r="P820" s="264"/>
      <c r="Q820" s="264"/>
      <c r="R820" s="264"/>
      <c r="S820" s="264"/>
      <c r="T820" s="26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T820" s="266" t="s">
        <v>244</v>
      </c>
      <c r="AU820" s="266" t="s">
        <v>86</v>
      </c>
      <c r="AV820" s="15" t="s">
        <v>240</v>
      </c>
      <c r="AW820" s="15" t="s">
        <v>33</v>
      </c>
      <c r="AX820" s="15" t="s">
        <v>80</v>
      </c>
      <c r="AY820" s="266" t="s">
        <v>233</v>
      </c>
    </row>
    <row r="821" s="2" customFormat="1" ht="33" customHeight="1">
      <c r="A821" s="41"/>
      <c r="B821" s="42"/>
      <c r="C821" s="216" t="s">
        <v>1277</v>
      </c>
      <c r="D821" s="216" t="s">
        <v>235</v>
      </c>
      <c r="E821" s="217" t="s">
        <v>1278</v>
      </c>
      <c r="F821" s="218" t="s">
        <v>1279</v>
      </c>
      <c r="G821" s="219" t="s">
        <v>250</v>
      </c>
      <c r="H821" s="220">
        <v>123.67400000000001</v>
      </c>
      <c r="I821" s="221"/>
      <c r="J821" s="222">
        <f>ROUND(I821*H821,2)</f>
        <v>0</v>
      </c>
      <c r="K821" s="218" t="s">
        <v>239</v>
      </c>
      <c r="L821" s="47"/>
      <c r="M821" s="223" t="s">
        <v>21</v>
      </c>
      <c r="N821" s="224" t="s">
        <v>45</v>
      </c>
      <c r="O821" s="87"/>
      <c r="P821" s="225">
        <f>O821*H821</f>
        <v>0</v>
      </c>
      <c r="Q821" s="225">
        <v>2.5018699999999998</v>
      </c>
      <c r="R821" s="225">
        <f>Q821*H821</f>
        <v>309.41627038000001</v>
      </c>
      <c r="S821" s="225">
        <v>0</v>
      </c>
      <c r="T821" s="226">
        <f>S821*H821</f>
        <v>0</v>
      </c>
      <c r="U821" s="41"/>
      <c r="V821" s="41"/>
      <c r="W821" s="41"/>
      <c r="X821" s="41"/>
      <c r="Y821" s="41"/>
      <c r="Z821" s="41"/>
      <c r="AA821" s="41"/>
      <c r="AB821" s="41"/>
      <c r="AC821" s="41"/>
      <c r="AD821" s="41"/>
      <c r="AE821" s="41"/>
      <c r="AR821" s="227" t="s">
        <v>240</v>
      </c>
      <c r="AT821" s="227" t="s">
        <v>235</v>
      </c>
      <c r="AU821" s="227" t="s">
        <v>86</v>
      </c>
      <c r="AY821" s="20" t="s">
        <v>233</v>
      </c>
      <c r="BE821" s="228">
        <f>IF(N821="základní",J821,0)</f>
        <v>0</v>
      </c>
      <c r="BF821" s="228">
        <f>IF(N821="snížená",J821,0)</f>
        <v>0</v>
      </c>
      <c r="BG821" s="228">
        <f>IF(N821="zákl. přenesená",J821,0)</f>
        <v>0</v>
      </c>
      <c r="BH821" s="228">
        <f>IF(N821="sníž. přenesená",J821,0)</f>
        <v>0</v>
      </c>
      <c r="BI821" s="228">
        <f>IF(N821="nulová",J821,0)</f>
        <v>0</v>
      </c>
      <c r="BJ821" s="20" t="s">
        <v>86</v>
      </c>
      <c r="BK821" s="228">
        <f>ROUND(I821*H821,2)</f>
        <v>0</v>
      </c>
      <c r="BL821" s="20" t="s">
        <v>240</v>
      </c>
      <c r="BM821" s="227" t="s">
        <v>1280</v>
      </c>
    </row>
    <row r="822" s="2" customFormat="1">
      <c r="A822" s="41"/>
      <c r="B822" s="42"/>
      <c r="C822" s="43"/>
      <c r="D822" s="229" t="s">
        <v>242</v>
      </c>
      <c r="E822" s="43"/>
      <c r="F822" s="230" t="s">
        <v>1281</v>
      </c>
      <c r="G822" s="43"/>
      <c r="H822" s="43"/>
      <c r="I822" s="231"/>
      <c r="J822" s="43"/>
      <c r="K822" s="43"/>
      <c r="L822" s="47"/>
      <c r="M822" s="232"/>
      <c r="N822" s="233"/>
      <c r="O822" s="87"/>
      <c r="P822" s="87"/>
      <c r="Q822" s="87"/>
      <c r="R822" s="87"/>
      <c r="S822" s="87"/>
      <c r="T822" s="88"/>
      <c r="U822" s="41"/>
      <c r="V822" s="41"/>
      <c r="W822" s="41"/>
      <c r="X822" s="41"/>
      <c r="Y822" s="41"/>
      <c r="Z822" s="41"/>
      <c r="AA822" s="41"/>
      <c r="AB822" s="41"/>
      <c r="AC822" s="41"/>
      <c r="AD822" s="41"/>
      <c r="AE822" s="41"/>
      <c r="AT822" s="20" t="s">
        <v>242</v>
      </c>
      <c r="AU822" s="20" t="s">
        <v>86</v>
      </c>
    </row>
    <row r="823" s="13" customFormat="1">
      <c r="A823" s="13"/>
      <c r="B823" s="234"/>
      <c r="C823" s="235"/>
      <c r="D823" s="236" t="s">
        <v>244</v>
      </c>
      <c r="E823" s="237" t="s">
        <v>21</v>
      </c>
      <c r="F823" s="238" t="s">
        <v>1282</v>
      </c>
      <c r="G823" s="235"/>
      <c r="H823" s="237" t="s">
        <v>21</v>
      </c>
      <c r="I823" s="239"/>
      <c r="J823" s="235"/>
      <c r="K823" s="235"/>
      <c r="L823" s="240"/>
      <c r="M823" s="241"/>
      <c r="N823" s="242"/>
      <c r="O823" s="242"/>
      <c r="P823" s="242"/>
      <c r="Q823" s="242"/>
      <c r="R823" s="242"/>
      <c r="S823" s="242"/>
      <c r="T823" s="24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44" t="s">
        <v>244</v>
      </c>
      <c r="AU823" s="244" t="s">
        <v>86</v>
      </c>
      <c r="AV823" s="13" t="s">
        <v>80</v>
      </c>
      <c r="AW823" s="13" t="s">
        <v>33</v>
      </c>
      <c r="AX823" s="13" t="s">
        <v>73</v>
      </c>
      <c r="AY823" s="244" t="s">
        <v>233</v>
      </c>
    </row>
    <row r="824" s="13" customFormat="1">
      <c r="A824" s="13"/>
      <c r="B824" s="234"/>
      <c r="C824" s="235"/>
      <c r="D824" s="236" t="s">
        <v>244</v>
      </c>
      <c r="E824" s="237" t="s">
        <v>21</v>
      </c>
      <c r="F824" s="238" t="s">
        <v>775</v>
      </c>
      <c r="G824" s="235"/>
      <c r="H824" s="237" t="s">
        <v>21</v>
      </c>
      <c r="I824" s="239"/>
      <c r="J824" s="235"/>
      <c r="K824" s="235"/>
      <c r="L824" s="240"/>
      <c r="M824" s="241"/>
      <c r="N824" s="242"/>
      <c r="O824" s="242"/>
      <c r="P824" s="242"/>
      <c r="Q824" s="242"/>
      <c r="R824" s="242"/>
      <c r="S824" s="242"/>
      <c r="T824" s="24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244" t="s">
        <v>244</v>
      </c>
      <c r="AU824" s="244" t="s">
        <v>86</v>
      </c>
      <c r="AV824" s="13" t="s">
        <v>80</v>
      </c>
      <c r="AW824" s="13" t="s">
        <v>33</v>
      </c>
      <c r="AX824" s="13" t="s">
        <v>73</v>
      </c>
      <c r="AY824" s="244" t="s">
        <v>233</v>
      </c>
    </row>
    <row r="825" s="14" customFormat="1">
      <c r="A825" s="14"/>
      <c r="B825" s="245"/>
      <c r="C825" s="246"/>
      <c r="D825" s="236" t="s">
        <v>244</v>
      </c>
      <c r="E825" s="247" t="s">
        <v>21</v>
      </c>
      <c r="F825" s="248" t="s">
        <v>1283</v>
      </c>
      <c r="G825" s="246"/>
      <c r="H825" s="249">
        <v>1144.76</v>
      </c>
      <c r="I825" s="250"/>
      <c r="J825" s="246"/>
      <c r="K825" s="246"/>
      <c r="L825" s="251"/>
      <c r="M825" s="252"/>
      <c r="N825" s="253"/>
      <c r="O825" s="253"/>
      <c r="P825" s="253"/>
      <c r="Q825" s="253"/>
      <c r="R825" s="253"/>
      <c r="S825" s="253"/>
      <c r="T825" s="25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55" t="s">
        <v>244</v>
      </c>
      <c r="AU825" s="255" t="s">
        <v>86</v>
      </c>
      <c r="AV825" s="14" t="s">
        <v>86</v>
      </c>
      <c r="AW825" s="14" t="s">
        <v>33</v>
      </c>
      <c r="AX825" s="14" t="s">
        <v>73</v>
      </c>
      <c r="AY825" s="255" t="s">
        <v>233</v>
      </c>
    </row>
    <row r="826" s="14" customFormat="1">
      <c r="A826" s="14"/>
      <c r="B826" s="245"/>
      <c r="C826" s="246"/>
      <c r="D826" s="236" t="s">
        <v>244</v>
      </c>
      <c r="E826" s="247" t="s">
        <v>21</v>
      </c>
      <c r="F826" s="248" t="s">
        <v>1284</v>
      </c>
      <c r="G826" s="246"/>
      <c r="H826" s="249">
        <v>4.0899999999999999</v>
      </c>
      <c r="I826" s="250"/>
      <c r="J826" s="246"/>
      <c r="K826" s="246"/>
      <c r="L826" s="251"/>
      <c r="M826" s="252"/>
      <c r="N826" s="253"/>
      <c r="O826" s="253"/>
      <c r="P826" s="253"/>
      <c r="Q826" s="253"/>
      <c r="R826" s="253"/>
      <c r="S826" s="253"/>
      <c r="T826" s="25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55" t="s">
        <v>244</v>
      </c>
      <c r="AU826" s="255" t="s">
        <v>86</v>
      </c>
      <c r="AV826" s="14" t="s">
        <v>86</v>
      </c>
      <c r="AW826" s="14" t="s">
        <v>33</v>
      </c>
      <c r="AX826" s="14" t="s">
        <v>73</v>
      </c>
      <c r="AY826" s="255" t="s">
        <v>233</v>
      </c>
    </row>
    <row r="827" s="14" customFormat="1">
      <c r="A827" s="14"/>
      <c r="B827" s="245"/>
      <c r="C827" s="246"/>
      <c r="D827" s="236" t="s">
        <v>244</v>
      </c>
      <c r="E827" s="247" t="s">
        <v>21</v>
      </c>
      <c r="F827" s="248" t="s">
        <v>1285</v>
      </c>
      <c r="G827" s="246"/>
      <c r="H827" s="249">
        <v>13.26</v>
      </c>
      <c r="I827" s="250"/>
      <c r="J827" s="246"/>
      <c r="K827" s="246"/>
      <c r="L827" s="251"/>
      <c r="M827" s="252"/>
      <c r="N827" s="253"/>
      <c r="O827" s="253"/>
      <c r="P827" s="253"/>
      <c r="Q827" s="253"/>
      <c r="R827" s="253"/>
      <c r="S827" s="253"/>
      <c r="T827" s="25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55" t="s">
        <v>244</v>
      </c>
      <c r="AU827" s="255" t="s">
        <v>86</v>
      </c>
      <c r="AV827" s="14" t="s">
        <v>86</v>
      </c>
      <c r="AW827" s="14" t="s">
        <v>33</v>
      </c>
      <c r="AX827" s="14" t="s">
        <v>73</v>
      </c>
      <c r="AY827" s="255" t="s">
        <v>233</v>
      </c>
    </row>
    <row r="828" s="14" customFormat="1">
      <c r="A828" s="14"/>
      <c r="B828" s="245"/>
      <c r="C828" s="246"/>
      <c r="D828" s="236" t="s">
        <v>244</v>
      </c>
      <c r="E828" s="247" t="s">
        <v>21</v>
      </c>
      <c r="F828" s="248" t="s">
        <v>1286</v>
      </c>
      <c r="G828" s="246"/>
      <c r="H828" s="249">
        <v>7.5700000000000003</v>
      </c>
      <c r="I828" s="250"/>
      <c r="J828" s="246"/>
      <c r="K828" s="246"/>
      <c r="L828" s="251"/>
      <c r="M828" s="252"/>
      <c r="N828" s="253"/>
      <c r="O828" s="253"/>
      <c r="P828" s="253"/>
      <c r="Q828" s="253"/>
      <c r="R828" s="253"/>
      <c r="S828" s="253"/>
      <c r="T828" s="25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55" t="s">
        <v>244</v>
      </c>
      <c r="AU828" s="255" t="s">
        <v>86</v>
      </c>
      <c r="AV828" s="14" t="s">
        <v>86</v>
      </c>
      <c r="AW828" s="14" t="s">
        <v>33</v>
      </c>
      <c r="AX828" s="14" t="s">
        <v>73</v>
      </c>
      <c r="AY828" s="255" t="s">
        <v>233</v>
      </c>
    </row>
    <row r="829" s="14" customFormat="1">
      <c r="A829" s="14"/>
      <c r="B829" s="245"/>
      <c r="C829" s="246"/>
      <c r="D829" s="236" t="s">
        <v>244</v>
      </c>
      <c r="E829" s="247" t="s">
        <v>21</v>
      </c>
      <c r="F829" s="248" t="s">
        <v>1287</v>
      </c>
      <c r="G829" s="246"/>
      <c r="H829" s="249">
        <v>4.1399999999999997</v>
      </c>
      <c r="I829" s="250"/>
      <c r="J829" s="246"/>
      <c r="K829" s="246"/>
      <c r="L829" s="251"/>
      <c r="M829" s="252"/>
      <c r="N829" s="253"/>
      <c r="O829" s="253"/>
      <c r="P829" s="253"/>
      <c r="Q829" s="253"/>
      <c r="R829" s="253"/>
      <c r="S829" s="253"/>
      <c r="T829" s="25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T829" s="255" t="s">
        <v>244</v>
      </c>
      <c r="AU829" s="255" t="s">
        <v>86</v>
      </c>
      <c r="AV829" s="14" t="s">
        <v>86</v>
      </c>
      <c r="AW829" s="14" t="s">
        <v>33</v>
      </c>
      <c r="AX829" s="14" t="s">
        <v>73</v>
      </c>
      <c r="AY829" s="255" t="s">
        <v>233</v>
      </c>
    </row>
    <row r="830" s="16" customFormat="1">
      <c r="A830" s="16"/>
      <c r="B830" s="287"/>
      <c r="C830" s="288"/>
      <c r="D830" s="236" t="s">
        <v>244</v>
      </c>
      <c r="E830" s="289" t="s">
        <v>633</v>
      </c>
      <c r="F830" s="290" t="s">
        <v>725</v>
      </c>
      <c r="G830" s="288"/>
      <c r="H830" s="291">
        <v>1173.8199999999999</v>
      </c>
      <c r="I830" s="292"/>
      <c r="J830" s="288"/>
      <c r="K830" s="288"/>
      <c r="L830" s="293"/>
      <c r="M830" s="294"/>
      <c r="N830" s="295"/>
      <c r="O830" s="295"/>
      <c r="P830" s="295"/>
      <c r="Q830" s="295"/>
      <c r="R830" s="295"/>
      <c r="S830" s="295"/>
      <c r="T830" s="29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T830" s="297" t="s">
        <v>244</v>
      </c>
      <c r="AU830" s="297" t="s">
        <v>86</v>
      </c>
      <c r="AV830" s="16" t="s">
        <v>117</v>
      </c>
      <c r="AW830" s="16" t="s">
        <v>33</v>
      </c>
      <c r="AX830" s="16" t="s">
        <v>73</v>
      </c>
      <c r="AY830" s="297" t="s">
        <v>233</v>
      </c>
    </row>
    <row r="831" s="13" customFormat="1">
      <c r="A831" s="13"/>
      <c r="B831" s="234"/>
      <c r="C831" s="235"/>
      <c r="D831" s="236" t="s">
        <v>244</v>
      </c>
      <c r="E831" s="237" t="s">
        <v>21</v>
      </c>
      <c r="F831" s="238" t="s">
        <v>654</v>
      </c>
      <c r="G831" s="235"/>
      <c r="H831" s="237" t="s">
        <v>21</v>
      </c>
      <c r="I831" s="239"/>
      <c r="J831" s="235"/>
      <c r="K831" s="235"/>
      <c r="L831" s="240"/>
      <c r="M831" s="241"/>
      <c r="N831" s="242"/>
      <c r="O831" s="242"/>
      <c r="P831" s="242"/>
      <c r="Q831" s="242"/>
      <c r="R831" s="242"/>
      <c r="S831" s="242"/>
      <c r="T831" s="24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44" t="s">
        <v>244</v>
      </c>
      <c r="AU831" s="244" t="s">
        <v>86</v>
      </c>
      <c r="AV831" s="13" t="s">
        <v>80</v>
      </c>
      <c r="AW831" s="13" t="s">
        <v>33</v>
      </c>
      <c r="AX831" s="13" t="s">
        <v>73</v>
      </c>
      <c r="AY831" s="244" t="s">
        <v>233</v>
      </c>
    </row>
    <row r="832" s="14" customFormat="1">
      <c r="A832" s="14"/>
      <c r="B832" s="245"/>
      <c r="C832" s="246"/>
      <c r="D832" s="236" t="s">
        <v>244</v>
      </c>
      <c r="E832" s="247" t="s">
        <v>21</v>
      </c>
      <c r="F832" s="248" t="s">
        <v>1288</v>
      </c>
      <c r="G832" s="246"/>
      <c r="H832" s="249">
        <v>62.920999999999999</v>
      </c>
      <c r="I832" s="250"/>
      <c r="J832" s="246"/>
      <c r="K832" s="246"/>
      <c r="L832" s="251"/>
      <c r="M832" s="252"/>
      <c r="N832" s="253"/>
      <c r="O832" s="253"/>
      <c r="P832" s="253"/>
      <c r="Q832" s="253"/>
      <c r="R832" s="253"/>
      <c r="S832" s="253"/>
      <c r="T832" s="25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55" t="s">
        <v>244</v>
      </c>
      <c r="AU832" s="255" t="s">
        <v>86</v>
      </c>
      <c r="AV832" s="14" t="s">
        <v>86</v>
      </c>
      <c r="AW832" s="14" t="s">
        <v>33</v>
      </c>
      <c r="AX832" s="14" t="s">
        <v>73</v>
      </c>
      <c r="AY832" s="255" t="s">
        <v>233</v>
      </c>
    </row>
    <row r="833" s="16" customFormat="1">
      <c r="A833" s="16"/>
      <c r="B833" s="287"/>
      <c r="C833" s="288"/>
      <c r="D833" s="236" t="s">
        <v>244</v>
      </c>
      <c r="E833" s="289" t="s">
        <v>653</v>
      </c>
      <c r="F833" s="290" t="s">
        <v>725</v>
      </c>
      <c r="G833" s="288"/>
      <c r="H833" s="291">
        <v>62.920999999999999</v>
      </c>
      <c r="I833" s="292"/>
      <c r="J833" s="288"/>
      <c r="K833" s="288"/>
      <c r="L833" s="293"/>
      <c r="M833" s="294"/>
      <c r="N833" s="295"/>
      <c r="O833" s="295"/>
      <c r="P833" s="295"/>
      <c r="Q833" s="295"/>
      <c r="R833" s="295"/>
      <c r="S833" s="295"/>
      <c r="T833" s="29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T833" s="297" t="s">
        <v>244</v>
      </c>
      <c r="AU833" s="297" t="s">
        <v>86</v>
      </c>
      <c r="AV833" s="16" t="s">
        <v>117</v>
      </c>
      <c r="AW833" s="16" t="s">
        <v>33</v>
      </c>
      <c r="AX833" s="16" t="s">
        <v>73</v>
      </c>
      <c r="AY833" s="297" t="s">
        <v>233</v>
      </c>
    </row>
    <row r="834" s="13" customFormat="1">
      <c r="A834" s="13"/>
      <c r="B834" s="234"/>
      <c r="C834" s="235"/>
      <c r="D834" s="236" t="s">
        <v>244</v>
      </c>
      <c r="E834" s="237" t="s">
        <v>21</v>
      </c>
      <c r="F834" s="238" t="s">
        <v>1289</v>
      </c>
      <c r="G834" s="235"/>
      <c r="H834" s="237" t="s">
        <v>21</v>
      </c>
      <c r="I834" s="239"/>
      <c r="J834" s="235"/>
      <c r="K834" s="235"/>
      <c r="L834" s="240"/>
      <c r="M834" s="241"/>
      <c r="N834" s="242"/>
      <c r="O834" s="242"/>
      <c r="P834" s="242"/>
      <c r="Q834" s="242"/>
      <c r="R834" s="242"/>
      <c r="S834" s="242"/>
      <c r="T834" s="24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44" t="s">
        <v>244</v>
      </c>
      <c r="AU834" s="244" t="s">
        <v>86</v>
      </c>
      <c r="AV834" s="13" t="s">
        <v>80</v>
      </c>
      <c r="AW834" s="13" t="s">
        <v>33</v>
      </c>
      <c r="AX834" s="13" t="s">
        <v>73</v>
      </c>
      <c r="AY834" s="244" t="s">
        <v>233</v>
      </c>
    </row>
    <row r="835" s="14" customFormat="1">
      <c r="A835" s="14"/>
      <c r="B835" s="245"/>
      <c r="C835" s="246"/>
      <c r="D835" s="236" t="s">
        <v>244</v>
      </c>
      <c r="E835" s="247" t="s">
        <v>21</v>
      </c>
      <c r="F835" s="248" t="s">
        <v>1290</v>
      </c>
      <c r="G835" s="246"/>
      <c r="H835" s="249">
        <v>123.67400000000001</v>
      </c>
      <c r="I835" s="250"/>
      <c r="J835" s="246"/>
      <c r="K835" s="246"/>
      <c r="L835" s="251"/>
      <c r="M835" s="252"/>
      <c r="N835" s="253"/>
      <c r="O835" s="253"/>
      <c r="P835" s="253"/>
      <c r="Q835" s="253"/>
      <c r="R835" s="253"/>
      <c r="S835" s="253"/>
      <c r="T835" s="25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55" t="s">
        <v>244</v>
      </c>
      <c r="AU835" s="255" t="s">
        <v>86</v>
      </c>
      <c r="AV835" s="14" t="s">
        <v>86</v>
      </c>
      <c r="AW835" s="14" t="s">
        <v>33</v>
      </c>
      <c r="AX835" s="14" t="s">
        <v>80</v>
      </c>
      <c r="AY835" s="255" t="s">
        <v>233</v>
      </c>
    </row>
    <row r="836" s="2" customFormat="1" ht="33" customHeight="1">
      <c r="A836" s="41"/>
      <c r="B836" s="42"/>
      <c r="C836" s="216" t="s">
        <v>1291</v>
      </c>
      <c r="D836" s="216" t="s">
        <v>235</v>
      </c>
      <c r="E836" s="217" t="s">
        <v>1292</v>
      </c>
      <c r="F836" s="218" t="s">
        <v>1293</v>
      </c>
      <c r="G836" s="219" t="s">
        <v>250</v>
      </c>
      <c r="H836" s="220">
        <v>12.584</v>
      </c>
      <c r="I836" s="221"/>
      <c r="J836" s="222">
        <f>ROUND(I836*H836,2)</f>
        <v>0</v>
      </c>
      <c r="K836" s="218" t="s">
        <v>239</v>
      </c>
      <c r="L836" s="47"/>
      <c r="M836" s="223" t="s">
        <v>21</v>
      </c>
      <c r="N836" s="224" t="s">
        <v>45</v>
      </c>
      <c r="O836" s="87"/>
      <c r="P836" s="225">
        <f>O836*H836</f>
        <v>0</v>
      </c>
      <c r="Q836" s="225">
        <v>2.5018699999999998</v>
      </c>
      <c r="R836" s="225">
        <f>Q836*H836</f>
        <v>31.483532079999996</v>
      </c>
      <c r="S836" s="225">
        <v>0</v>
      </c>
      <c r="T836" s="226">
        <f>S836*H836</f>
        <v>0</v>
      </c>
      <c r="U836" s="41"/>
      <c r="V836" s="41"/>
      <c r="W836" s="41"/>
      <c r="X836" s="41"/>
      <c r="Y836" s="41"/>
      <c r="Z836" s="41"/>
      <c r="AA836" s="41"/>
      <c r="AB836" s="41"/>
      <c r="AC836" s="41"/>
      <c r="AD836" s="41"/>
      <c r="AE836" s="41"/>
      <c r="AR836" s="227" t="s">
        <v>240</v>
      </c>
      <c r="AT836" s="227" t="s">
        <v>235</v>
      </c>
      <c r="AU836" s="227" t="s">
        <v>86</v>
      </c>
      <c r="AY836" s="20" t="s">
        <v>233</v>
      </c>
      <c r="BE836" s="228">
        <f>IF(N836="základní",J836,0)</f>
        <v>0</v>
      </c>
      <c r="BF836" s="228">
        <f>IF(N836="snížená",J836,0)</f>
        <v>0</v>
      </c>
      <c r="BG836" s="228">
        <f>IF(N836="zákl. přenesená",J836,0)</f>
        <v>0</v>
      </c>
      <c r="BH836" s="228">
        <f>IF(N836="sníž. přenesená",J836,0)</f>
        <v>0</v>
      </c>
      <c r="BI836" s="228">
        <f>IF(N836="nulová",J836,0)</f>
        <v>0</v>
      </c>
      <c r="BJ836" s="20" t="s">
        <v>86</v>
      </c>
      <c r="BK836" s="228">
        <f>ROUND(I836*H836,2)</f>
        <v>0</v>
      </c>
      <c r="BL836" s="20" t="s">
        <v>240</v>
      </c>
      <c r="BM836" s="227" t="s">
        <v>1294</v>
      </c>
    </row>
    <row r="837" s="2" customFormat="1">
      <c r="A837" s="41"/>
      <c r="B837" s="42"/>
      <c r="C837" s="43"/>
      <c r="D837" s="229" t="s">
        <v>242</v>
      </c>
      <c r="E837" s="43"/>
      <c r="F837" s="230" t="s">
        <v>1295</v>
      </c>
      <c r="G837" s="43"/>
      <c r="H837" s="43"/>
      <c r="I837" s="231"/>
      <c r="J837" s="43"/>
      <c r="K837" s="43"/>
      <c r="L837" s="47"/>
      <c r="M837" s="232"/>
      <c r="N837" s="233"/>
      <c r="O837" s="87"/>
      <c r="P837" s="87"/>
      <c r="Q837" s="87"/>
      <c r="R837" s="87"/>
      <c r="S837" s="87"/>
      <c r="T837" s="88"/>
      <c r="U837" s="41"/>
      <c r="V837" s="41"/>
      <c r="W837" s="41"/>
      <c r="X837" s="41"/>
      <c r="Y837" s="41"/>
      <c r="Z837" s="41"/>
      <c r="AA837" s="41"/>
      <c r="AB837" s="41"/>
      <c r="AC837" s="41"/>
      <c r="AD837" s="41"/>
      <c r="AE837" s="41"/>
      <c r="AT837" s="20" t="s">
        <v>242</v>
      </c>
      <c r="AU837" s="20" t="s">
        <v>86</v>
      </c>
    </row>
    <row r="838" s="14" customFormat="1">
      <c r="A838" s="14"/>
      <c r="B838" s="245"/>
      <c r="C838" s="246"/>
      <c r="D838" s="236" t="s">
        <v>244</v>
      </c>
      <c r="E838" s="247" t="s">
        <v>21</v>
      </c>
      <c r="F838" s="248" t="s">
        <v>1296</v>
      </c>
      <c r="G838" s="246"/>
      <c r="H838" s="249">
        <v>12.584</v>
      </c>
      <c r="I838" s="250"/>
      <c r="J838" s="246"/>
      <c r="K838" s="246"/>
      <c r="L838" s="251"/>
      <c r="M838" s="252"/>
      <c r="N838" s="253"/>
      <c r="O838" s="253"/>
      <c r="P838" s="253"/>
      <c r="Q838" s="253"/>
      <c r="R838" s="253"/>
      <c r="S838" s="253"/>
      <c r="T838" s="25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55" t="s">
        <v>244</v>
      </c>
      <c r="AU838" s="255" t="s">
        <v>86</v>
      </c>
      <c r="AV838" s="14" t="s">
        <v>86</v>
      </c>
      <c r="AW838" s="14" t="s">
        <v>33</v>
      </c>
      <c r="AX838" s="14" t="s">
        <v>73</v>
      </c>
      <c r="AY838" s="255" t="s">
        <v>233</v>
      </c>
    </row>
    <row r="839" s="15" customFormat="1">
      <c r="A839" s="15"/>
      <c r="B839" s="256"/>
      <c r="C839" s="257"/>
      <c r="D839" s="236" t="s">
        <v>244</v>
      </c>
      <c r="E839" s="258" t="s">
        <v>21</v>
      </c>
      <c r="F839" s="259" t="s">
        <v>247</v>
      </c>
      <c r="G839" s="257"/>
      <c r="H839" s="260">
        <v>12.584</v>
      </c>
      <c r="I839" s="261"/>
      <c r="J839" s="257"/>
      <c r="K839" s="257"/>
      <c r="L839" s="262"/>
      <c r="M839" s="263"/>
      <c r="N839" s="264"/>
      <c r="O839" s="264"/>
      <c r="P839" s="264"/>
      <c r="Q839" s="264"/>
      <c r="R839" s="264"/>
      <c r="S839" s="264"/>
      <c r="T839" s="26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T839" s="266" t="s">
        <v>244</v>
      </c>
      <c r="AU839" s="266" t="s">
        <v>86</v>
      </c>
      <c r="AV839" s="15" t="s">
        <v>240</v>
      </c>
      <c r="AW839" s="15" t="s">
        <v>33</v>
      </c>
      <c r="AX839" s="15" t="s">
        <v>80</v>
      </c>
      <c r="AY839" s="266" t="s">
        <v>233</v>
      </c>
    </row>
    <row r="840" s="2" customFormat="1" ht="37.8" customHeight="1">
      <c r="A840" s="41"/>
      <c r="B840" s="42"/>
      <c r="C840" s="216" t="s">
        <v>1297</v>
      </c>
      <c r="D840" s="216" t="s">
        <v>235</v>
      </c>
      <c r="E840" s="217" t="s">
        <v>1298</v>
      </c>
      <c r="F840" s="218" t="s">
        <v>1299</v>
      </c>
      <c r="G840" s="219" t="s">
        <v>250</v>
      </c>
      <c r="H840" s="220">
        <v>12.584</v>
      </c>
      <c r="I840" s="221"/>
      <c r="J840" s="222">
        <f>ROUND(I840*H840,2)</f>
        <v>0</v>
      </c>
      <c r="K840" s="218" t="s">
        <v>239</v>
      </c>
      <c r="L840" s="47"/>
      <c r="M840" s="223" t="s">
        <v>21</v>
      </c>
      <c r="N840" s="224" t="s">
        <v>45</v>
      </c>
      <c r="O840" s="87"/>
      <c r="P840" s="225">
        <f>O840*H840</f>
        <v>0</v>
      </c>
      <c r="Q840" s="225">
        <v>0</v>
      </c>
      <c r="R840" s="225">
        <f>Q840*H840</f>
        <v>0</v>
      </c>
      <c r="S840" s="225">
        <v>0</v>
      </c>
      <c r="T840" s="226">
        <f>S840*H840</f>
        <v>0</v>
      </c>
      <c r="U840" s="41"/>
      <c r="V840" s="41"/>
      <c r="W840" s="41"/>
      <c r="X840" s="41"/>
      <c r="Y840" s="41"/>
      <c r="Z840" s="41"/>
      <c r="AA840" s="41"/>
      <c r="AB840" s="41"/>
      <c r="AC840" s="41"/>
      <c r="AD840" s="41"/>
      <c r="AE840" s="41"/>
      <c r="AR840" s="227" t="s">
        <v>240</v>
      </c>
      <c r="AT840" s="227" t="s">
        <v>235</v>
      </c>
      <c r="AU840" s="227" t="s">
        <v>86</v>
      </c>
      <c r="AY840" s="20" t="s">
        <v>233</v>
      </c>
      <c r="BE840" s="228">
        <f>IF(N840="základní",J840,0)</f>
        <v>0</v>
      </c>
      <c r="BF840" s="228">
        <f>IF(N840="snížená",J840,0)</f>
        <v>0</v>
      </c>
      <c r="BG840" s="228">
        <f>IF(N840="zákl. přenesená",J840,0)</f>
        <v>0</v>
      </c>
      <c r="BH840" s="228">
        <f>IF(N840="sníž. přenesená",J840,0)</f>
        <v>0</v>
      </c>
      <c r="BI840" s="228">
        <f>IF(N840="nulová",J840,0)</f>
        <v>0</v>
      </c>
      <c r="BJ840" s="20" t="s">
        <v>86</v>
      </c>
      <c r="BK840" s="228">
        <f>ROUND(I840*H840,2)</f>
        <v>0</v>
      </c>
      <c r="BL840" s="20" t="s">
        <v>240</v>
      </c>
      <c r="BM840" s="227" t="s">
        <v>1300</v>
      </c>
    </row>
    <row r="841" s="2" customFormat="1">
      <c r="A841" s="41"/>
      <c r="B841" s="42"/>
      <c r="C841" s="43"/>
      <c r="D841" s="229" t="s">
        <v>242</v>
      </c>
      <c r="E841" s="43"/>
      <c r="F841" s="230" t="s">
        <v>1301</v>
      </c>
      <c r="G841" s="43"/>
      <c r="H841" s="43"/>
      <c r="I841" s="231"/>
      <c r="J841" s="43"/>
      <c r="K841" s="43"/>
      <c r="L841" s="47"/>
      <c r="M841" s="232"/>
      <c r="N841" s="233"/>
      <c r="O841" s="87"/>
      <c r="P841" s="87"/>
      <c r="Q841" s="87"/>
      <c r="R841" s="87"/>
      <c r="S841" s="87"/>
      <c r="T841" s="88"/>
      <c r="U841" s="41"/>
      <c r="V841" s="41"/>
      <c r="W841" s="41"/>
      <c r="X841" s="41"/>
      <c r="Y841" s="41"/>
      <c r="Z841" s="41"/>
      <c r="AA841" s="41"/>
      <c r="AB841" s="41"/>
      <c r="AC841" s="41"/>
      <c r="AD841" s="41"/>
      <c r="AE841" s="41"/>
      <c r="AT841" s="20" t="s">
        <v>242</v>
      </c>
      <c r="AU841" s="20" t="s">
        <v>86</v>
      </c>
    </row>
    <row r="842" s="14" customFormat="1">
      <c r="A842" s="14"/>
      <c r="B842" s="245"/>
      <c r="C842" s="246"/>
      <c r="D842" s="236" t="s">
        <v>244</v>
      </c>
      <c r="E842" s="247" t="s">
        <v>21</v>
      </c>
      <c r="F842" s="248" t="s">
        <v>1296</v>
      </c>
      <c r="G842" s="246"/>
      <c r="H842" s="249">
        <v>12.584</v>
      </c>
      <c r="I842" s="250"/>
      <c r="J842" s="246"/>
      <c r="K842" s="246"/>
      <c r="L842" s="251"/>
      <c r="M842" s="252"/>
      <c r="N842" s="253"/>
      <c r="O842" s="253"/>
      <c r="P842" s="253"/>
      <c r="Q842" s="253"/>
      <c r="R842" s="253"/>
      <c r="S842" s="253"/>
      <c r="T842" s="25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55" t="s">
        <v>244</v>
      </c>
      <c r="AU842" s="255" t="s">
        <v>86</v>
      </c>
      <c r="AV842" s="14" t="s">
        <v>86</v>
      </c>
      <c r="AW842" s="14" t="s">
        <v>33</v>
      </c>
      <c r="AX842" s="14" t="s">
        <v>73</v>
      </c>
      <c r="AY842" s="255" t="s">
        <v>233</v>
      </c>
    </row>
    <row r="843" s="15" customFormat="1">
      <c r="A843" s="15"/>
      <c r="B843" s="256"/>
      <c r="C843" s="257"/>
      <c r="D843" s="236" t="s">
        <v>244</v>
      </c>
      <c r="E843" s="258" t="s">
        <v>21</v>
      </c>
      <c r="F843" s="259" t="s">
        <v>247</v>
      </c>
      <c r="G843" s="257"/>
      <c r="H843" s="260">
        <v>12.584</v>
      </c>
      <c r="I843" s="261"/>
      <c r="J843" s="257"/>
      <c r="K843" s="257"/>
      <c r="L843" s="262"/>
      <c r="M843" s="263"/>
      <c r="N843" s="264"/>
      <c r="O843" s="264"/>
      <c r="P843" s="264"/>
      <c r="Q843" s="264"/>
      <c r="R843" s="264"/>
      <c r="S843" s="264"/>
      <c r="T843" s="26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T843" s="266" t="s">
        <v>244</v>
      </c>
      <c r="AU843" s="266" t="s">
        <v>86</v>
      </c>
      <c r="AV843" s="15" t="s">
        <v>240</v>
      </c>
      <c r="AW843" s="15" t="s">
        <v>33</v>
      </c>
      <c r="AX843" s="15" t="s">
        <v>80</v>
      </c>
      <c r="AY843" s="266" t="s">
        <v>233</v>
      </c>
    </row>
    <row r="844" s="2" customFormat="1" ht="44.25" customHeight="1">
      <c r="A844" s="41"/>
      <c r="B844" s="42"/>
      <c r="C844" s="216" t="s">
        <v>1302</v>
      </c>
      <c r="D844" s="216" t="s">
        <v>235</v>
      </c>
      <c r="E844" s="217" t="s">
        <v>1303</v>
      </c>
      <c r="F844" s="218" t="s">
        <v>1304</v>
      </c>
      <c r="G844" s="219" t="s">
        <v>250</v>
      </c>
      <c r="H844" s="220">
        <v>12.584</v>
      </c>
      <c r="I844" s="221"/>
      <c r="J844" s="222">
        <f>ROUND(I844*H844,2)</f>
        <v>0</v>
      </c>
      <c r="K844" s="218" t="s">
        <v>239</v>
      </c>
      <c r="L844" s="47"/>
      <c r="M844" s="223" t="s">
        <v>21</v>
      </c>
      <c r="N844" s="224" t="s">
        <v>45</v>
      </c>
      <c r="O844" s="87"/>
      <c r="P844" s="225">
        <f>O844*H844</f>
        <v>0</v>
      </c>
      <c r="Q844" s="225">
        <v>0</v>
      </c>
      <c r="R844" s="225">
        <f>Q844*H844</f>
        <v>0</v>
      </c>
      <c r="S844" s="225">
        <v>0</v>
      </c>
      <c r="T844" s="226">
        <f>S844*H844</f>
        <v>0</v>
      </c>
      <c r="U844" s="41"/>
      <c r="V844" s="41"/>
      <c r="W844" s="41"/>
      <c r="X844" s="41"/>
      <c r="Y844" s="41"/>
      <c r="Z844" s="41"/>
      <c r="AA844" s="41"/>
      <c r="AB844" s="41"/>
      <c r="AC844" s="41"/>
      <c r="AD844" s="41"/>
      <c r="AE844" s="41"/>
      <c r="AR844" s="227" t="s">
        <v>240</v>
      </c>
      <c r="AT844" s="227" t="s">
        <v>235</v>
      </c>
      <c r="AU844" s="227" t="s">
        <v>86</v>
      </c>
      <c r="AY844" s="20" t="s">
        <v>233</v>
      </c>
      <c r="BE844" s="228">
        <f>IF(N844="základní",J844,0)</f>
        <v>0</v>
      </c>
      <c r="BF844" s="228">
        <f>IF(N844="snížená",J844,0)</f>
        <v>0</v>
      </c>
      <c r="BG844" s="228">
        <f>IF(N844="zákl. přenesená",J844,0)</f>
        <v>0</v>
      </c>
      <c r="BH844" s="228">
        <f>IF(N844="sníž. přenesená",J844,0)</f>
        <v>0</v>
      </c>
      <c r="BI844" s="228">
        <f>IF(N844="nulová",J844,0)</f>
        <v>0</v>
      </c>
      <c r="BJ844" s="20" t="s">
        <v>86</v>
      </c>
      <c r="BK844" s="228">
        <f>ROUND(I844*H844,2)</f>
        <v>0</v>
      </c>
      <c r="BL844" s="20" t="s">
        <v>240</v>
      </c>
      <c r="BM844" s="227" t="s">
        <v>1305</v>
      </c>
    </row>
    <row r="845" s="2" customFormat="1">
      <c r="A845" s="41"/>
      <c r="B845" s="42"/>
      <c r="C845" s="43"/>
      <c r="D845" s="229" t="s">
        <v>242</v>
      </c>
      <c r="E845" s="43"/>
      <c r="F845" s="230" t="s">
        <v>1306</v>
      </c>
      <c r="G845" s="43"/>
      <c r="H845" s="43"/>
      <c r="I845" s="231"/>
      <c r="J845" s="43"/>
      <c r="K845" s="43"/>
      <c r="L845" s="47"/>
      <c r="M845" s="232"/>
      <c r="N845" s="233"/>
      <c r="O845" s="87"/>
      <c r="P845" s="87"/>
      <c r="Q845" s="87"/>
      <c r="R845" s="87"/>
      <c r="S845" s="87"/>
      <c r="T845" s="88"/>
      <c r="U845" s="41"/>
      <c r="V845" s="41"/>
      <c r="W845" s="41"/>
      <c r="X845" s="41"/>
      <c r="Y845" s="41"/>
      <c r="Z845" s="41"/>
      <c r="AA845" s="41"/>
      <c r="AB845" s="41"/>
      <c r="AC845" s="41"/>
      <c r="AD845" s="41"/>
      <c r="AE845" s="41"/>
      <c r="AT845" s="20" t="s">
        <v>242</v>
      </c>
      <c r="AU845" s="20" t="s">
        <v>86</v>
      </c>
    </row>
    <row r="846" s="14" customFormat="1">
      <c r="A846" s="14"/>
      <c r="B846" s="245"/>
      <c r="C846" s="246"/>
      <c r="D846" s="236" t="s">
        <v>244</v>
      </c>
      <c r="E846" s="247" t="s">
        <v>21</v>
      </c>
      <c r="F846" s="248" t="s">
        <v>1296</v>
      </c>
      <c r="G846" s="246"/>
      <c r="H846" s="249">
        <v>12.584</v>
      </c>
      <c r="I846" s="250"/>
      <c r="J846" s="246"/>
      <c r="K846" s="246"/>
      <c r="L846" s="251"/>
      <c r="M846" s="252"/>
      <c r="N846" s="253"/>
      <c r="O846" s="253"/>
      <c r="P846" s="253"/>
      <c r="Q846" s="253"/>
      <c r="R846" s="253"/>
      <c r="S846" s="253"/>
      <c r="T846" s="25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55" t="s">
        <v>244</v>
      </c>
      <c r="AU846" s="255" t="s">
        <v>86</v>
      </c>
      <c r="AV846" s="14" t="s">
        <v>86</v>
      </c>
      <c r="AW846" s="14" t="s">
        <v>33</v>
      </c>
      <c r="AX846" s="14" t="s">
        <v>73</v>
      </c>
      <c r="AY846" s="255" t="s">
        <v>233</v>
      </c>
    </row>
    <row r="847" s="15" customFormat="1">
      <c r="A847" s="15"/>
      <c r="B847" s="256"/>
      <c r="C847" s="257"/>
      <c r="D847" s="236" t="s">
        <v>244</v>
      </c>
      <c r="E847" s="258" t="s">
        <v>21</v>
      </c>
      <c r="F847" s="259" t="s">
        <v>247</v>
      </c>
      <c r="G847" s="257"/>
      <c r="H847" s="260">
        <v>12.584</v>
      </c>
      <c r="I847" s="261"/>
      <c r="J847" s="257"/>
      <c r="K847" s="257"/>
      <c r="L847" s="262"/>
      <c r="M847" s="263"/>
      <c r="N847" s="264"/>
      <c r="O847" s="264"/>
      <c r="P847" s="264"/>
      <c r="Q847" s="264"/>
      <c r="R847" s="264"/>
      <c r="S847" s="264"/>
      <c r="T847" s="26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T847" s="266" t="s">
        <v>244</v>
      </c>
      <c r="AU847" s="266" t="s">
        <v>86</v>
      </c>
      <c r="AV847" s="15" t="s">
        <v>240</v>
      </c>
      <c r="AW847" s="15" t="s">
        <v>33</v>
      </c>
      <c r="AX847" s="15" t="s">
        <v>80</v>
      </c>
      <c r="AY847" s="266" t="s">
        <v>233</v>
      </c>
    </row>
    <row r="848" s="2" customFormat="1" ht="37.8" customHeight="1">
      <c r="A848" s="41"/>
      <c r="B848" s="42"/>
      <c r="C848" s="216" t="s">
        <v>1307</v>
      </c>
      <c r="D848" s="216" t="s">
        <v>235</v>
      </c>
      <c r="E848" s="217" t="s">
        <v>1308</v>
      </c>
      <c r="F848" s="218" t="s">
        <v>1309</v>
      </c>
      <c r="G848" s="219" t="s">
        <v>250</v>
      </c>
      <c r="H848" s="220">
        <v>123.67400000000001</v>
      </c>
      <c r="I848" s="221"/>
      <c r="J848" s="222">
        <f>ROUND(I848*H848,2)</f>
        <v>0</v>
      </c>
      <c r="K848" s="218" t="s">
        <v>239</v>
      </c>
      <c r="L848" s="47"/>
      <c r="M848" s="223" t="s">
        <v>21</v>
      </c>
      <c r="N848" s="224" t="s">
        <v>45</v>
      </c>
      <c r="O848" s="87"/>
      <c r="P848" s="225">
        <f>O848*H848</f>
        <v>0</v>
      </c>
      <c r="Q848" s="225">
        <v>0.030300000000000001</v>
      </c>
      <c r="R848" s="225">
        <f>Q848*H848</f>
        <v>3.7473222000000002</v>
      </c>
      <c r="S848" s="225">
        <v>0</v>
      </c>
      <c r="T848" s="226">
        <f>S848*H848</f>
        <v>0</v>
      </c>
      <c r="U848" s="41"/>
      <c r="V848" s="41"/>
      <c r="W848" s="41"/>
      <c r="X848" s="41"/>
      <c r="Y848" s="41"/>
      <c r="Z848" s="41"/>
      <c r="AA848" s="41"/>
      <c r="AB848" s="41"/>
      <c r="AC848" s="41"/>
      <c r="AD848" s="41"/>
      <c r="AE848" s="41"/>
      <c r="AR848" s="227" t="s">
        <v>240</v>
      </c>
      <c r="AT848" s="227" t="s">
        <v>235</v>
      </c>
      <c r="AU848" s="227" t="s">
        <v>86</v>
      </c>
      <c r="AY848" s="20" t="s">
        <v>233</v>
      </c>
      <c r="BE848" s="228">
        <f>IF(N848="základní",J848,0)</f>
        <v>0</v>
      </c>
      <c r="BF848" s="228">
        <f>IF(N848="snížená",J848,0)</f>
        <v>0</v>
      </c>
      <c r="BG848" s="228">
        <f>IF(N848="zákl. přenesená",J848,0)</f>
        <v>0</v>
      </c>
      <c r="BH848" s="228">
        <f>IF(N848="sníž. přenesená",J848,0)</f>
        <v>0</v>
      </c>
      <c r="BI848" s="228">
        <f>IF(N848="nulová",J848,0)</f>
        <v>0</v>
      </c>
      <c r="BJ848" s="20" t="s">
        <v>86</v>
      </c>
      <c r="BK848" s="228">
        <f>ROUND(I848*H848,2)</f>
        <v>0</v>
      </c>
      <c r="BL848" s="20" t="s">
        <v>240</v>
      </c>
      <c r="BM848" s="227" t="s">
        <v>1310</v>
      </c>
    </row>
    <row r="849" s="2" customFormat="1">
      <c r="A849" s="41"/>
      <c r="B849" s="42"/>
      <c r="C849" s="43"/>
      <c r="D849" s="229" t="s">
        <v>242</v>
      </c>
      <c r="E849" s="43"/>
      <c r="F849" s="230" t="s">
        <v>1311</v>
      </c>
      <c r="G849" s="43"/>
      <c r="H849" s="43"/>
      <c r="I849" s="231"/>
      <c r="J849" s="43"/>
      <c r="K849" s="43"/>
      <c r="L849" s="47"/>
      <c r="M849" s="232"/>
      <c r="N849" s="233"/>
      <c r="O849" s="87"/>
      <c r="P849" s="87"/>
      <c r="Q849" s="87"/>
      <c r="R849" s="87"/>
      <c r="S849" s="87"/>
      <c r="T849" s="88"/>
      <c r="U849" s="41"/>
      <c r="V849" s="41"/>
      <c r="W849" s="41"/>
      <c r="X849" s="41"/>
      <c r="Y849" s="41"/>
      <c r="Z849" s="41"/>
      <c r="AA849" s="41"/>
      <c r="AB849" s="41"/>
      <c r="AC849" s="41"/>
      <c r="AD849" s="41"/>
      <c r="AE849" s="41"/>
      <c r="AT849" s="20" t="s">
        <v>242</v>
      </c>
      <c r="AU849" s="20" t="s">
        <v>86</v>
      </c>
    </row>
    <row r="850" s="2" customFormat="1" ht="21.75" customHeight="1">
      <c r="A850" s="41"/>
      <c r="B850" s="42"/>
      <c r="C850" s="216" t="s">
        <v>1312</v>
      </c>
      <c r="D850" s="216" t="s">
        <v>235</v>
      </c>
      <c r="E850" s="217" t="s">
        <v>1313</v>
      </c>
      <c r="F850" s="218" t="s">
        <v>1314</v>
      </c>
      <c r="G850" s="219" t="s">
        <v>279</v>
      </c>
      <c r="H850" s="220">
        <v>0.41499999999999998</v>
      </c>
      <c r="I850" s="221"/>
      <c r="J850" s="222">
        <f>ROUND(I850*H850,2)</f>
        <v>0</v>
      </c>
      <c r="K850" s="218" t="s">
        <v>239</v>
      </c>
      <c r="L850" s="47"/>
      <c r="M850" s="223" t="s">
        <v>21</v>
      </c>
      <c r="N850" s="224" t="s">
        <v>45</v>
      </c>
      <c r="O850" s="87"/>
      <c r="P850" s="225">
        <f>O850*H850</f>
        <v>0</v>
      </c>
      <c r="Q850" s="225">
        <v>1.06277</v>
      </c>
      <c r="R850" s="225">
        <f>Q850*H850</f>
        <v>0.44104954999999996</v>
      </c>
      <c r="S850" s="225">
        <v>0</v>
      </c>
      <c r="T850" s="226">
        <f>S850*H850</f>
        <v>0</v>
      </c>
      <c r="U850" s="41"/>
      <c r="V850" s="41"/>
      <c r="W850" s="41"/>
      <c r="X850" s="41"/>
      <c r="Y850" s="41"/>
      <c r="Z850" s="41"/>
      <c r="AA850" s="41"/>
      <c r="AB850" s="41"/>
      <c r="AC850" s="41"/>
      <c r="AD850" s="41"/>
      <c r="AE850" s="41"/>
      <c r="AR850" s="227" t="s">
        <v>240</v>
      </c>
      <c r="AT850" s="227" t="s">
        <v>235</v>
      </c>
      <c r="AU850" s="227" t="s">
        <v>86</v>
      </c>
      <c r="AY850" s="20" t="s">
        <v>233</v>
      </c>
      <c r="BE850" s="228">
        <f>IF(N850="základní",J850,0)</f>
        <v>0</v>
      </c>
      <c r="BF850" s="228">
        <f>IF(N850="snížená",J850,0)</f>
        <v>0</v>
      </c>
      <c r="BG850" s="228">
        <f>IF(N850="zákl. přenesená",J850,0)</f>
        <v>0</v>
      </c>
      <c r="BH850" s="228">
        <f>IF(N850="sníž. přenesená",J850,0)</f>
        <v>0</v>
      </c>
      <c r="BI850" s="228">
        <f>IF(N850="nulová",J850,0)</f>
        <v>0</v>
      </c>
      <c r="BJ850" s="20" t="s">
        <v>86</v>
      </c>
      <c r="BK850" s="228">
        <f>ROUND(I850*H850,2)</f>
        <v>0</v>
      </c>
      <c r="BL850" s="20" t="s">
        <v>240</v>
      </c>
      <c r="BM850" s="227" t="s">
        <v>1315</v>
      </c>
    </row>
    <row r="851" s="2" customFormat="1">
      <c r="A851" s="41"/>
      <c r="B851" s="42"/>
      <c r="C851" s="43"/>
      <c r="D851" s="229" t="s">
        <v>242</v>
      </c>
      <c r="E851" s="43"/>
      <c r="F851" s="230" t="s">
        <v>1316</v>
      </c>
      <c r="G851" s="43"/>
      <c r="H851" s="43"/>
      <c r="I851" s="231"/>
      <c r="J851" s="43"/>
      <c r="K851" s="43"/>
      <c r="L851" s="47"/>
      <c r="M851" s="232"/>
      <c r="N851" s="233"/>
      <c r="O851" s="87"/>
      <c r="P851" s="87"/>
      <c r="Q851" s="87"/>
      <c r="R851" s="87"/>
      <c r="S851" s="87"/>
      <c r="T851" s="88"/>
      <c r="U851" s="41"/>
      <c r="V851" s="41"/>
      <c r="W851" s="41"/>
      <c r="X851" s="41"/>
      <c r="Y851" s="41"/>
      <c r="Z851" s="41"/>
      <c r="AA851" s="41"/>
      <c r="AB851" s="41"/>
      <c r="AC851" s="41"/>
      <c r="AD851" s="41"/>
      <c r="AE851" s="41"/>
      <c r="AT851" s="20" t="s">
        <v>242</v>
      </c>
      <c r="AU851" s="20" t="s">
        <v>86</v>
      </c>
    </row>
    <row r="852" s="14" customFormat="1">
      <c r="A852" s="14"/>
      <c r="B852" s="245"/>
      <c r="C852" s="246"/>
      <c r="D852" s="236" t="s">
        <v>244</v>
      </c>
      <c r="E852" s="247" t="s">
        <v>21</v>
      </c>
      <c r="F852" s="248" t="s">
        <v>1317</v>
      </c>
      <c r="G852" s="246"/>
      <c r="H852" s="249">
        <v>0.41499999999999998</v>
      </c>
      <c r="I852" s="250"/>
      <c r="J852" s="246"/>
      <c r="K852" s="246"/>
      <c r="L852" s="251"/>
      <c r="M852" s="252"/>
      <c r="N852" s="253"/>
      <c r="O852" s="253"/>
      <c r="P852" s="253"/>
      <c r="Q852" s="253"/>
      <c r="R852" s="253"/>
      <c r="S852" s="253"/>
      <c r="T852" s="25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55" t="s">
        <v>244</v>
      </c>
      <c r="AU852" s="255" t="s">
        <v>86</v>
      </c>
      <c r="AV852" s="14" t="s">
        <v>86</v>
      </c>
      <c r="AW852" s="14" t="s">
        <v>33</v>
      </c>
      <c r="AX852" s="14" t="s">
        <v>73</v>
      </c>
      <c r="AY852" s="255" t="s">
        <v>233</v>
      </c>
    </row>
    <row r="853" s="15" customFormat="1">
      <c r="A853" s="15"/>
      <c r="B853" s="256"/>
      <c r="C853" s="257"/>
      <c r="D853" s="236" t="s">
        <v>244</v>
      </c>
      <c r="E853" s="258" t="s">
        <v>21</v>
      </c>
      <c r="F853" s="259" t="s">
        <v>247</v>
      </c>
      <c r="G853" s="257"/>
      <c r="H853" s="260">
        <v>0.41499999999999998</v>
      </c>
      <c r="I853" s="261"/>
      <c r="J853" s="257"/>
      <c r="K853" s="257"/>
      <c r="L853" s="262"/>
      <c r="M853" s="263"/>
      <c r="N853" s="264"/>
      <c r="O853" s="264"/>
      <c r="P853" s="264"/>
      <c r="Q853" s="264"/>
      <c r="R853" s="264"/>
      <c r="S853" s="264"/>
      <c r="T853" s="26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T853" s="266" t="s">
        <v>244</v>
      </c>
      <c r="AU853" s="266" t="s">
        <v>86</v>
      </c>
      <c r="AV853" s="15" t="s">
        <v>240</v>
      </c>
      <c r="AW853" s="15" t="s">
        <v>33</v>
      </c>
      <c r="AX853" s="15" t="s">
        <v>80</v>
      </c>
      <c r="AY853" s="266" t="s">
        <v>233</v>
      </c>
    </row>
    <row r="854" s="2" customFormat="1" ht="24.15" customHeight="1">
      <c r="A854" s="41"/>
      <c r="B854" s="42"/>
      <c r="C854" s="216" t="s">
        <v>1318</v>
      </c>
      <c r="D854" s="216" t="s">
        <v>235</v>
      </c>
      <c r="E854" s="217" t="s">
        <v>1319</v>
      </c>
      <c r="F854" s="218" t="s">
        <v>1320</v>
      </c>
      <c r="G854" s="219" t="s">
        <v>238</v>
      </c>
      <c r="H854" s="220">
        <v>1913.6800000000001</v>
      </c>
      <c r="I854" s="221"/>
      <c r="J854" s="222">
        <f>ROUND(I854*H854,2)</f>
        <v>0</v>
      </c>
      <c r="K854" s="218" t="s">
        <v>239</v>
      </c>
      <c r="L854" s="47"/>
      <c r="M854" s="223" t="s">
        <v>21</v>
      </c>
      <c r="N854" s="224" t="s">
        <v>45</v>
      </c>
      <c r="O854" s="87"/>
      <c r="P854" s="225">
        <f>O854*H854</f>
        <v>0</v>
      </c>
      <c r="Q854" s="225">
        <v>0.11219999999999999</v>
      </c>
      <c r="R854" s="225">
        <f>Q854*H854</f>
        <v>214.71489600000001</v>
      </c>
      <c r="S854" s="225">
        <v>0</v>
      </c>
      <c r="T854" s="226">
        <f>S854*H854</f>
        <v>0</v>
      </c>
      <c r="U854" s="41"/>
      <c r="V854" s="41"/>
      <c r="W854" s="41"/>
      <c r="X854" s="41"/>
      <c r="Y854" s="41"/>
      <c r="Z854" s="41"/>
      <c r="AA854" s="41"/>
      <c r="AB854" s="41"/>
      <c r="AC854" s="41"/>
      <c r="AD854" s="41"/>
      <c r="AE854" s="41"/>
      <c r="AR854" s="227" t="s">
        <v>240</v>
      </c>
      <c r="AT854" s="227" t="s">
        <v>235</v>
      </c>
      <c r="AU854" s="227" t="s">
        <v>86</v>
      </c>
      <c r="AY854" s="20" t="s">
        <v>233</v>
      </c>
      <c r="BE854" s="228">
        <f>IF(N854="základní",J854,0)</f>
        <v>0</v>
      </c>
      <c r="BF854" s="228">
        <f>IF(N854="snížená",J854,0)</f>
        <v>0</v>
      </c>
      <c r="BG854" s="228">
        <f>IF(N854="zákl. přenesená",J854,0)</f>
        <v>0</v>
      </c>
      <c r="BH854" s="228">
        <f>IF(N854="sníž. přenesená",J854,0)</f>
        <v>0</v>
      </c>
      <c r="BI854" s="228">
        <f>IF(N854="nulová",J854,0)</f>
        <v>0</v>
      </c>
      <c r="BJ854" s="20" t="s">
        <v>86</v>
      </c>
      <c r="BK854" s="228">
        <f>ROUND(I854*H854,2)</f>
        <v>0</v>
      </c>
      <c r="BL854" s="20" t="s">
        <v>240</v>
      </c>
      <c r="BM854" s="227" t="s">
        <v>1321</v>
      </c>
    </row>
    <row r="855" s="2" customFormat="1">
      <c r="A855" s="41"/>
      <c r="B855" s="42"/>
      <c r="C855" s="43"/>
      <c r="D855" s="229" t="s">
        <v>242</v>
      </c>
      <c r="E855" s="43"/>
      <c r="F855" s="230" t="s">
        <v>1322</v>
      </c>
      <c r="G855" s="43"/>
      <c r="H855" s="43"/>
      <c r="I855" s="231"/>
      <c r="J855" s="43"/>
      <c r="K855" s="43"/>
      <c r="L855" s="47"/>
      <c r="M855" s="232"/>
      <c r="N855" s="233"/>
      <c r="O855" s="87"/>
      <c r="P855" s="87"/>
      <c r="Q855" s="87"/>
      <c r="R855" s="87"/>
      <c r="S855" s="87"/>
      <c r="T855" s="88"/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T855" s="20" t="s">
        <v>242</v>
      </c>
      <c r="AU855" s="20" t="s">
        <v>86</v>
      </c>
    </row>
    <row r="856" s="14" customFormat="1">
      <c r="A856" s="14"/>
      <c r="B856" s="245"/>
      <c r="C856" s="246"/>
      <c r="D856" s="236" t="s">
        <v>244</v>
      </c>
      <c r="E856" s="247" t="s">
        <v>21</v>
      </c>
      <c r="F856" s="248" t="s">
        <v>628</v>
      </c>
      <c r="G856" s="246"/>
      <c r="H856" s="249">
        <v>1676.78</v>
      </c>
      <c r="I856" s="250"/>
      <c r="J856" s="246"/>
      <c r="K856" s="246"/>
      <c r="L856" s="251"/>
      <c r="M856" s="252"/>
      <c r="N856" s="253"/>
      <c r="O856" s="253"/>
      <c r="P856" s="253"/>
      <c r="Q856" s="253"/>
      <c r="R856" s="253"/>
      <c r="S856" s="253"/>
      <c r="T856" s="25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T856" s="255" t="s">
        <v>244</v>
      </c>
      <c r="AU856" s="255" t="s">
        <v>86</v>
      </c>
      <c r="AV856" s="14" t="s">
        <v>86</v>
      </c>
      <c r="AW856" s="14" t="s">
        <v>33</v>
      </c>
      <c r="AX856" s="14" t="s">
        <v>73</v>
      </c>
      <c r="AY856" s="255" t="s">
        <v>233</v>
      </c>
    </row>
    <row r="857" s="14" customFormat="1">
      <c r="A857" s="14"/>
      <c r="B857" s="245"/>
      <c r="C857" s="246"/>
      <c r="D857" s="236" t="s">
        <v>244</v>
      </c>
      <c r="E857" s="247" t="s">
        <v>21</v>
      </c>
      <c r="F857" s="248" t="s">
        <v>631</v>
      </c>
      <c r="G857" s="246"/>
      <c r="H857" s="249">
        <v>236.90000000000001</v>
      </c>
      <c r="I857" s="250"/>
      <c r="J857" s="246"/>
      <c r="K857" s="246"/>
      <c r="L857" s="251"/>
      <c r="M857" s="252"/>
      <c r="N857" s="253"/>
      <c r="O857" s="253"/>
      <c r="P857" s="253"/>
      <c r="Q857" s="253"/>
      <c r="R857" s="253"/>
      <c r="S857" s="253"/>
      <c r="T857" s="25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T857" s="255" t="s">
        <v>244</v>
      </c>
      <c r="AU857" s="255" t="s">
        <v>86</v>
      </c>
      <c r="AV857" s="14" t="s">
        <v>86</v>
      </c>
      <c r="AW857" s="14" t="s">
        <v>33</v>
      </c>
      <c r="AX857" s="14" t="s">
        <v>73</v>
      </c>
      <c r="AY857" s="255" t="s">
        <v>233</v>
      </c>
    </row>
    <row r="858" s="15" customFormat="1">
      <c r="A858" s="15"/>
      <c r="B858" s="256"/>
      <c r="C858" s="257"/>
      <c r="D858" s="236" t="s">
        <v>244</v>
      </c>
      <c r="E858" s="258" t="s">
        <v>21</v>
      </c>
      <c r="F858" s="259" t="s">
        <v>247</v>
      </c>
      <c r="G858" s="257"/>
      <c r="H858" s="260">
        <v>1913.6800000000001</v>
      </c>
      <c r="I858" s="261"/>
      <c r="J858" s="257"/>
      <c r="K858" s="257"/>
      <c r="L858" s="262"/>
      <c r="M858" s="263"/>
      <c r="N858" s="264"/>
      <c r="O858" s="264"/>
      <c r="P858" s="264"/>
      <c r="Q858" s="264"/>
      <c r="R858" s="264"/>
      <c r="S858" s="264"/>
      <c r="T858" s="26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T858" s="266" t="s">
        <v>244</v>
      </c>
      <c r="AU858" s="266" t="s">
        <v>86</v>
      </c>
      <c r="AV858" s="15" t="s">
        <v>240</v>
      </c>
      <c r="AW858" s="15" t="s">
        <v>33</v>
      </c>
      <c r="AX858" s="15" t="s">
        <v>80</v>
      </c>
      <c r="AY858" s="266" t="s">
        <v>233</v>
      </c>
    </row>
    <row r="859" s="2" customFormat="1" ht="37.8" customHeight="1">
      <c r="A859" s="41"/>
      <c r="B859" s="42"/>
      <c r="C859" s="216" t="s">
        <v>1323</v>
      </c>
      <c r="D859" s="216" t="s">
        <v>235</v>
      </c>
      <c r="E859" s="217" t="s">
        <v>1324</v>
      </c>
      <c r="F859" s="218" t="s">
        <v>1325</v>
      </c>
      <c r="G859" s="219" t="s">
        <v>238</v>
      </c>
      <c r="H859" s="220">
        <v>7654.7200000000003</v>
      </c>
      <c r="I859" s="221"/>
      <c r="J859" s="222">
        <f>ROUND(I859*H859,2)</f>
        <v>0</v>
      </c>
      <c r="K859" s="218" t="s">
        <v>239</v>
      </c>
      <c r="L859" s="47"/>
      <c r="M859" s="223" t="s">
        <v>21</v>
      </c>
      <c r="N859" s="224" t="s">
        <v>45</v>
      </c>
      <c r="O859" s="87"/>
      <c r="P859" s="225">
        <f>O859*H859</f>
        <v>0</v>
      </c>
      <c r="Q859" s="225">
        <v>0.011220000000000001</v>
      </c>
      <c r="R859" s="225">
        <f>Q859*H859</f>
        <v>85.885958400000007</v>
      </c>
      <c r="S859" s="225">
        <v>0</v>
      </c>
      <c r="T859" s="226">
        <f>S859*H859</f>
        <v>0</v>
      </c>
      <c r="U859" s="41"/>
      <c r="V859" s="41"/>
      <c r="W859" s="41"/>
      <c r="X859" s="41"/>
      <c r="Y859" s="41"/>
      <c r="Z859" s="41"/>
      <c r="AA859" s="41"/>
      <c r="AB859" s="41"/>
      <c r="AC859" s="41"/>
      <c r="AD859" s="41"/>
      <c r="AE859" s="41"/>
      <c r="AR859" s="227" t="s">
        <v>240</v>
      </c>
      <c r="AT859" s="227" t="s">
        <v>235</v>
      </c>
      <c r="AU859" s="227" t="s">
        <v>86</v>
      </c>
      <c r="AY859" s="20" t="s">
        <v>233</v>
      </c>
      <c r="BE859" s="228">
        <f>IF(N859="základní",J859,0)</f>
        <v>0</v>
      </c>
      <c r="BF859" s="228">
        <f>IF(N859="snížená",J859,0)</f>
        <v>0</v>
      </c>
      <c r="BG859" s="228">
        <f>IF(N859="zákl. přenesená",J859,0)</f>
        <v>0</v>
      </c>
      <c r="BH859" s="228">
        <f>IF(N859="sníž. přenesená",J859,0)</f>
        <v>0</v>
      </c>
      <c r="BI859" s="228">
        <f>IF(N859="nulová",J859,0)</f>
        <v>0</v>
      </c>
      <c r="BJ859" s="20" t="s">
        <v>86</v>
      </c>
      <c r="BK859" s="228">
        <f>ROUND(I859*H859,2)</f>
        <v>0</v>
      </c>
      <c r="BL859" s="20" t="s">
        <v>240</v>
      </c>
      <c r="BM859" s="227" t="s">
        <v>1326</v>
      </c>
    </row>
    <row r="860" s="2" customFormat="1">
      <c r="A860" s="41"/>
      <c r="B860" s="42"/>
      <c r="C860" s="43"/>
      <c r="D860" s="229" t="s">
        <v>242</v>
      </c>
      <c r="E860" s="43"/>
      <c r="F860" s="230" t="s">
        <v>1327</v>
      </c>
      <c r="G860" s="43"/>
      <c r="H860" s="43"/>
      <c r="I860" s="231"/>
      <c r="J860" s="43"/>
      <c r="K860" s="43"/>
      <c r="L860" s="47"/>
      <c r="M860" s="232"/>
      <c r="N860" s="233"/>
      <c r="O860" s="87"/>
      <c r="P860" s="87"/>
      <c r="Q860" s="87"/>
      <c r="R860" s="87"/>
      <c r="S860" s="87"/>
      <c r="T860" s="88"/>
      <c r="U860" s="41"/>
      <c r="V860" s="41"/>
      <c r="W860" s="41"/>
      <c r="X860" s="41"/>
      <c r="Y860" s="41"/>
      <c r="Z860" s="41"/>
      <c r="AA860" s="41"/>
      <c r="AB860" s="41"/>
      <c r="AC860" s="41"/>
      <c r="AD860" s="41"/>
      <c r="AE860" s="41"/>
      <c r="AT860" s="20" t="s">
        <v>242</v>
      </c>
      <c r="AU860" s="20" t="s">
        <v>86</v>
      </c>
    </row>
    <row r="861" s="14" customFormat="1">
      <c r="A861" s="14"/>
      <c r="B861" s="245"/>
      <c r="C861" s="246"/>
      <c r="D861" s="236" t="s">
        <v>244</v>
      </c>
      <c r="E861" s="247" t="s">
        <v>21</v>
      </c>
      <c r="F861" s="248" t="s">
        <v>1328</v>
      </c>
      <c r="G861" s="246"/>
      <c r="H861" s="249">
        <v>6707.1199999999999</v>
      </c>
      <c r="I861" s="250"/>
      <c r="J861" s="246"/>
      <c r="K861" s="246"/>
      <c r="L861" s="251"/>
      <c r="M861" s="252"/>
      <c r="N861" s="253"/>
      <c r="O861" s="253"/>
      <c r="P861" s="253"/>
      <c r="Q861" s="253"/>
      <c r="R861" s="253"/>
      <c r="S861" s="253"/>
      <c r="T861" s="25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55" t="s">
        <v>244</v>
      </c>
      <c r="AU861" s="255" t="s">
        <v>86</v>
      </c>
      <c r="AV861" s="14" t="s">
        <v>86</v>
      </c>
      <c r="AW861" s="14" t="s">
        <v>33</v>
      </c>
      <c r="AX861" s="14" t="s">
        <v>73</v>
      </c>
      <c r="AY861" s="255" t="s">
        <v>233</v>
      </c>
    </row>
    <row r="862" s="14" customFormat="1">
      <c r="A862" s="14"/>
      <c r="B862" s="245"/>
      <c r="C862" s="246"/>
      <c r="D862" s="236" t="s">
        <v>244</v>
      </c>
      <c r="E862" s="247" t="s">
        <v>21</v>
      </c>
      <c r="F862" s="248" t="s">
        <v>1329</v>
      </c>
      <c r="G862" s="246"/>
      <c r="H862" s="249">
        <v>947.60000000000002</v>
      </c>
      <c r="I862" s="250"/>
      <c r="J862" s="246"/>
      <c r="K862" s="246"/>
      <c r="L862" s="251"/>
      <c r="M862" s="252"/>
      <c r="N862" s="253"/>
      <c r="O862" s="253"/>
      <c r="P862" s="253"/>
      <c r="Q862" s="253"/>
      <c r="R862" s="253"/>
      <c r="S862" s="253"/>
      <c r="T862" s="25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55" t="s">
        <v>244</v>
      </c>
      <c r="AU862" s="255" t="s">
        <v>86</v>
      </c>
      <c r="AV862" s="14" t="s">
        <v>86</v>
      </c>
      <c r="AW862" s="14" t="s">
        <v>33</v>
      </c>
      <c r="AX862" s="14" t="s">
        <v>73</v>
      </c>
      <c r="AY862" s="255" t="s">
        <v>233</v>
      </c>
    </row>
    <row r="863" s="15" customFormat="1">
      <c r="A863" s="15"/>
      <c r="B863" s="256"/>
      <c r="C863" s="257"/>
      <c r="D863" s="236" t="s">
        <v>244</v>
      </c>
      <c r="E863" s="258" t="s">
        <v>21</v>
      </c>
      <c r="F863" s="259" t="s">
        <v>247</v>
      </c>
      <c r="G863" s="257"/>
      <c r="H863" s="260">
        <v>7654.7200000000003</v>
      </c>
      <c r="I863" s="261"/>
      <c r="J863" s="257"/>
      <c r="K863" s="257"/>
      <c r="L863" s="262"/>
      <c r="M863" s="263"/>
      <c r="N863" s="264"/>
      <c r="O863" s="264"/>
      <c r="P863" s="264"/>
      <c r="Q863" s="264"/>
      <c r="R863" s="264"/>
      <c r="S863" s="264"/>
      <c r="T863" s="26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T863" s="266" t="s">
        <v>244</v>
      </c>
      <c r="AU863" s="266" t="s">
        <v>86</v>
      </c>
      <c r="AV863" s="15" t="s">
        <v>240</v>
      </c>
      <c r="AW863" s="15" t="s">
        <v>33</v>
      </c>
      <c r="AX863" s="15" t="s">
        <v>80</v>
      </c>
      <c r="AY863" s="266" t="s">
        <v>233</v>
      </c>
    </row>
    <row r="864" s="2" customFormat="1" ht="24.15" customHeight="1">
      <c r="A864" s="41"/>
      <c r="B864" s="42"/>
      <c r="C864" s="216" t="s">
        <v>1330</v>
      </c>
      <c r="D864" s="216" t="s">
        <v>235</v>
      </c>
      <c r="E864" s="217" t="s">
        <v>1331</v>
      </c>
      <c r="F864" s="218" t="s">
        <v>1332</v>
      </c>
      <c r="G864" s="219" t="s">
        <v>238</v>
      </c>
      <c r="H864" s="220">
        <v>459.50999999999999</v>
      </c>
      <c r="I864" s="221"/>
      <c r="J864" s="222">
        <f>ROUND(I864*H864,2)</f>
        <v>0</v>
      </c>
      <c r="K864" s="218" t="s">
        <v>239</v>
      </c>
      <c r="L864" s="47"/>
      <c r="M864" s="223" t="s">
        <v>21</v>
      </c>
      <c r="N864" s="224" t="s">
        <v>45</v>
      </c>
      <c r="O864" s="87"/>
      <c r="P864" s="225">
        <f>O864*H864</f>
        <v>0</v>
      </c>
      <c r="Q864" s="225">
        <v>0.11</v>
      </c>
      <c r="R864" s="225">
        <f>Q864*H864</f>
        <v>50.546100000000003</v>
      </c>
      <c r="S864" s="225">
        <v>0</v>
      </c>
      <c r="T864" s="226">
        <f>S864*H864</f>
        <v>0</v>
      </c>
      <c r="U864" s="41"/>
      <c r="V864" s="41"/>
      <c r="W864" s="41"/>
      <c r="X864" s="41"/>
      <c r="Y864" s="41"/>
      <c r="Z864" s="41"/>
      <c r="AA864" s="41"/>
      <c r="AB864" s="41"/>
      <c r="AC864" s="41"/>
      <c r="AD864" s="41"/>
      <c r="AE864" s="41"/>
      <c r="AR864" s="227" t="s">
        <v>240</v>
      </c>
      <c r="AT864" s="227" t="s">
        <v>235</v>
      </c>
      <c r="AU864" s="227" t="s">
        <v>86</v>
      </c>
      <c r="AY864" s="20" t="s">
        <v>233</v>
      </c>
      <c r="BE864" s="228">
        <f>IF(N864="základní",J864,0)</f>
        <v>0</v>
      </c>
      <c r="BF864" s="228">
        <f>IF(N864="snížená",J864,0)</f>
        <v>0</v>
      </c>
      <c r="BG864" s="228">
        <f>IF(N864="zákl. přenesená",J864,0)</f>
        <v>0</v>
      </c>
      <c r="BH864" s="228">
        <f>IF(N864="sníž. přenesená",J864,0)</f>
        <v>0</v>
      </c>
      <c r="BI864" s="228">
        <f>IF(N864="nulová",J864,0)</f>
        <v>0</v>
      </c>
      <c r="BJ864" s="20" t="s">
        <v>86</v>
      </c>
      <c r="BK864" s="228">
        <f>ROUND(I864*H864,2)</f>
        <v>0</v>
      </c>
      <c r="BL864" s="20" t="s">
        <v>240</v>
      </c>
      <c r="BM864" s="227" t="s">
        <v>1333</v>
      </c>
    </row>
    <row r="865" s="2" customFormat="1">
      <c r="A865" s="41"/>
      <c r="B865" s="42"/>
      <c r="C865" s="43"/>
      <c r="D865" s="229" t="s">
        <v>242</v>
      </c>
      <c r="E865" s="43"/>
      <c r="F865" s="230" t="s">
        <v>1334</v>
      </c>
      <c r="G865" s="43"/>
      <c r="H865" s="43"/>
      <c r="I865" s="231"/>
      <c r="J865" s="43"/>
      <c r="K865" s="43"/>
      <c r="L865" s="47"/>
      <c r="M865" s="232"/>
      <c r="N865" s="233"/>
      <c r="O865" s="87"/>
      <c r="P865" s="87"/>
      <c r="Q865" s="87"/>
      <c r="R865" s="87"/>
      <c r="S865" s="87"/>
      <c r="T865" s="88"/>
      <c r="U865" s="41"/>
      <c r="V865" s="41"/>
      <c r="W865" s="41"/>
      <c r="X865" s="41"/>
      <c r="Y865" s="41"/>
      <c r="Z865" s="41"/>
      <c r="AA865" s="41"/>
      <c r="AB865" s="41"/>
      <c r="AC865" s="41"/>
      <c r="AD865" s="41"/>
      <c r="AE865" s="41"/>
      <c r="AT865" s="20" t="s">
        <v>242</v>
      </c>
      <c r="AU865" s="20" t="s">
        <v>86</v>
      </c>
    </row>
    <row r="866" s="14" customFormat="1">
      <c r="A866" s="14"/>
      <c r="B866" s="245"/>
      <c r="C866" s="246"/>
      <c r="D866" s="236" t="s">
        <v>244</v>
      </c>
      <c r="E866" s="247" t="s">
        <v>21</v>
      </c>
      <c r="F866" s="248" t="s">
        <v>625</v>
      </c>
      <c r="G866" s="246"/>
      <c r="H866" s="249">
        <v>140.59</v>
      </c>
      <c r="I866" s="250"/>
      <c r="J866" s="246"/>
      <c r="K866" s="246"/>
      <c r="L866" s="251"/>
      <c r="M866" s="252"/>
      <c r="N866" s="253"/>
      <c r="O866" s="253"/>
      <c r="P866" s="253"/>
      <c r="Q866" s="253"/>
      <c r="R866" s="253"/>
      <c r="S866" s="253"/>
      <c r="T866" s="25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55" t="s">
        <v>244</v>
      </c>
      <c r="AU866" s="255" t="s">
        <v>86</v>
      </c>
      <c r="AV866" s="14" t="s">
        <v>86</v>
      </c>
      <c r="AW866" s="14" t="s">
        <v>33</v>
      </c>
      <c r="AX866" s="14" t="s">
        <v>73</v>
      </c>
      <c r="AY866" s="255" t="s">
        <v>233</v>
      </c>
    </row>
    <row r="867" s="14" customFormat="1">
      <c r="A867" s="14"/>
      <c r="B867" s="245"/>
      <c r="C867" s="246"/>
      <c r="D867" s="236" t="s">
        <v>244</v>
      </c>
      <c r="E867" s="247" t="s">
        <v>21</v>
      </c>
      <c r="F867" s="248" t="s">
        <v>644</v>
      </c>
      <c r="G867" s="246"/>
      <c r="H867" s="249">
        <v>17.280000000000001</v>
      </c>
      <c r="I867" s="250"/>
      <c r="J867" s="246"/>
      <c r="K867" s="246"/>
      <c r="L867" s="251"/>
      <c r="M867" s="252"/>
      <c r="N867" s="253"/>
      <c r="O867" s="253"/>
      <c r="P867" s="253"/>
      <c r="Q867" s="253"/>
      <c r="R867" s="253"/>
      <c r="S867" s="253"/>
      <c r="T867" s="25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55" t="s">
        <v>244</v>
      </c>
      <c r="AU867" s="255" t="s">
        <v>86</v>
      </c>
      <c r="AV867" s="14" t="s">
        <v>86</v>
      </c>
      <c r="AW867" s="14" t="s">
        <v>33</v>
      </c>
      <c r="AX867" s="14" t="s">
        <v>73</v>
      </c>
      <c r="AY867" s="255" t="s">
        <v>233</v>
      </c>
    </row>
    <row r="868" s="14" customFormat="1">
      <c r="A868" s="14"/>
      <c r="B868" s="245"/>
      <c r="C868" s="246"/>
      <c r="D868" s="236" t="s">
        <v>244</v>
      </c>
      <c r="E868" s="247" t="s">
        <v>21</v>
      </c>
      <c r="F868" s="248" t="s">
        <v>647</v>
      </c>
      <c r="G868" s="246"/>
      <c r="H868" s="249">
        <v>301.63999999999999</v>
      </c>
      <c r="I868" s="250"/>
      <c r="J868" s="246"/>
      <c r="K868" s="246"/>
      <c r="L868" s="251"/>
      <c r="M868" s="252"/>
      <c r="N868" s="253"/>
      <c r="O868" s="253"/>
      <c r="P868" s="253"/>
      <c r="Q868" s="253"/>
      <c r="R868" s="253"/>
      <c r="S868" s="253"/>
      <c r="T868" s="25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55" t="s">
        <v>244</v>
      </c>
      <c r="AU868" s="255" t="s">
        <v>86</v>
      </c>
      <c r="AV868" s="14" t="s">
        <v>86</v>
      </c>
      <c r="AW868" s="14" t="s">
        <v>33</v>
      </c>
      <c r="AX868" s="14" t="s">
        <v>73</v>
      </c>
      <c r="AY868" s="255" t="s">
        <v>233</v>
      </c>
    </row>
    <row r="869" s="15" customFormat="1">
      <c r="A869" s="15"/>
      <c r="B869" s="256"/>
      <c r="C869" s="257"/>
      <c r="D869" s="236" t="s">
        <v>244</v>
      </c>
      <c r="E869" s="258" t="s">
        <v>21</v>
      </c>
      <c r="F869" s="259" t="s">
        <v>247</v>
      </c>
      <c r="G869" s="257"/>
      <c r="H869" s="260">
        <v>459.50999999999999</v>
      </c>
      <c r="I869" s="261"/>
      <c r="J869" s="257"/>
      <c r="K869" s="257"/>
      <c r="L869" s="262"/>
      <c r="M869" s="263"/>
      <c r="N869" s="264"/>
      <c r="O869" s="264"/>
      <c r="P869" s="264"/>
      <c r="Q869" s="264"/>
      <c r="R869" s="264"/>
      <c r="S869" s="264"/>
      <c r="T869" s="26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T869" s="266" t="s">
        <v>244</v>
      </c>
      <c r="AU869" s="266" t="s">
        <v>86</v>
      </c>
      <c r="AV869" s="15" t="s">
        <v>240</v>
      </c>
      <c r="AW869" s="15" t="s">
        <v>33</v>
      </c>
      <c r="AX869" s="15" t="s">
        <v>80</v>
      </c>
      <c r="AY869" s="266" t="s">
        <v>233</v>
      </c>
    </row>
    <row r="870" s="2" customFormat="1" ht="37.8" customHeight="1">
      <c r="A870" s="41"/>
      <c r="B870" s="42"/>
      <c r="C870" s="216" t="s">
        <v>1335</v>
      </c>
      <c r="D870" s="216" t="s">
        <v>235</v>
      </c>
      <c r="E870" s="217" t="s">
        <v>1336</v>
      </c>
      <c r="F870" s="218" t="s">
        <v>1337</v>
      </c>
      <c r="G870" s="219" t="s">
        <v>238</v>
      </c>
      <c r="H870" s="220">
        <v>2757.0599999999999</v>
      </c>
      <c r="I870" s="221"/>
      <c r="J870" s="222">
        <f>ROUND(I870*H870,2)</f>
        <v>0</v>
      </c>
      <c r="K870" s="218" t="s">
        <v>239</v>
      </c>
      <c r="L870" s="47"/>
      <c r="M870" s="223" t="s">
        <v>21</v>
      </c>
      <c r="N870" s="224" t="s">
        <v>45</v>
      </c>
      <c r="O870" s="87"/>
      <c r="P870" s="225">
        <f>O870*H870</f>
        <v>0</v>
      </c>
      <c r="Q870" s="225">
        <v>0.010999999999999999</v>
      </c>
      <c r="R870" s="225">
        <f>Q870*H870</f>
        <v>30.327659999999998</v>
      </c>
      <c r="S870" s="225">
        <v>0</v>
      </c>
      <c r="T870" s="226">
        <f>S870*H870</f>
        <v>0</v>
      </c>
      <c r="U870" s="41"/>
      <c r="V870" s="41"/>
      <c r="W870" s="41"/>
      <c r="X870" s="41"/>
      <c r="Y870" s="41"/>
      <c r="Z870" s="41"/>
      <c r="AA870" s="41"/>
      <c r="AB870" s="41"/>
      <c r="AC870" s="41"/>
      <c r="AD870" s="41"/>
      <c r="AE870" s="41"/>
      <c r="AR870" s="227" t="s">
        <v>240</v>
      </c>
      <c r="AT870" s="227" t="s">
        <v>235</v>
      </c>
      <c r="AU870" s="227" t="s">
        <v>86</v>
      </c>
      <c r="AY870" s="20" t="s">
        <v>233</v>
      </c>
      <c r="BE870" s="228">
        <f>IF(N870="základní",J870,0)</f>
        <v>0</v>
      </c>
      <c r="BF870" s="228">
        <f>IF(N870="snížená",J870,0)</f>
        <v>0</v>
      </c>
      <c r="BG870" s="228">
        <f>IF(N870="zákl. přenesená",J870,0)</f>
        <v>0</v>
      </c>
      <c r="BH870" s="228">
        <f>IF(N870="sníž. přenesená",J870,0)</f>
        <v>0</v>
      </c>
      <c r="BI870" s="228">
        <f>IF(N870="nulová",J870,0)</f>
        <v>0</v>
      </c>
      <c r="BJ870" s="20" t="s">
        <v>86</v>
      </c>
      <c r="BK870" s="228">
        <f>ROUND(I870*H870,2)</f>
        <v>0</v>
      </c>
      <c r="BL870" s="20" t="s">
        <v>240</v>
      </c>
      <c r="BM870" s="227" t="s">
        <v>1338</v>
      </c>
    </row>
    <row r="871" s="2" customFormat="1">
      <c r="A871" s="41"/>
      <c r="B871" s="42"/>
      <c r="C871" s="43"/>
      <c r="D871" s="229" t="s">
        <v>242</v>
      </c>
      <c r="E871" s="43"/>
      <c r="F871" s="230" t="s">
        <v>1339</v>
      </c>
      <c r="G871" s="43"/>
      <c r="H871" s="43"/>
      <c r="I871" s="231"/>
      <c r="J871" s="43"/>
      <c r="K871" s="43"/>
      <c r="L871" s="47"/>
      <c r="M871" s="232"/>
      <c r="N871" s="233"/>
      <c r="O871" s="87"/>
      <c r="P871" s="87"/>
      <c r="Q871" s="87"/>
      <c r="R871" s="87"/>
      <c r="S871" s="87"/>
      <c r="T871" s="88"/>
      <c r="U871" s="41"/>
      <c r="V871" s="41"/>
      <c r="W871" s="41"/>
      <c r="X871" s="41"/>
      <c r="Y871" s="41"/>
      <c r="Z871" s="41"/>
      <c r="AA871" s="41"/>
      <c r="AB871" s="41"/>
      <c r="AC871" s="41"/>
      <c r="AD871" s="41"/>
      <c r="AE871" s="41"/>
      <c r="AT871" s="20" t="s">
        <v>242</v>
      </c>
      <c r="AU871" s="20" t="s">
        <v>86</v>
      </c>
    </row>
    <row r="872" s="14" customFormat="1">
      <c r="A872" s="14"/>
      <c r="B872" s="245"/>
      <c r="C872" s="246"/>
      <c r="D872" s="236" t="s">
        <v>244</v>
      </c>
      <c r="E872" s="247" t="s">
        <v>21</v>
      </c>
      <c r="F872" s="248" t="s">
        <v>1340</v>
      </c>
      <c r="G872" s="246"/>
      <c r="H872" s="249">
        <v>843.53999999999996</v>
      </c>
      <c r="I872" s="250"/>
      <c r="J872" s="246"/>
      <c r="K872" s="246"/>
      <c r="L872" s="251"/>
      <c r="M872" s="252"/>
      <c r="N872" s="253"/>
      <c r="O872" s="253"/>
      <c r="P872" s="253"/>
      <c r="Q872" s="253"/>
      <c r="R872" s="253"/>
      <c r="S872" s="253"/>
      <c r="T872" s="25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55" t="s">
        <v>244</v>
      </c>
      <c r="AU872" s="255" t="s">
        <v>86</v>
      </c>
      <c r="AV872" s="14" t="s">
        <v>86</v>
      </c>
      <c r="AW872" s="14" t="s">
        <v>33</v>
      </c>
      <c r="AX872" s="14" t="s">
        <v>73</v>
      </c>
      <c r="AY872" s="255" t="s">
        <v>233</v>
      </c>
    </row>
    <row r="873" s="14" customFormat="1">
      <c r="A873" s="14"/>
      <c r="B873" s="245"/>
      <c r="C873" s="246"/>
      <c r="D873" s="236" t="s">
        <v>244</v>
      </c>
      <c r="E873" s="247" t="s">
        <v>21</v>
      </c>
      <c r="F873" s="248" t="s">
        <v>1341</v>
      </c>
      <c r="G873" s="246"/>
      <c r="H873" s="249">
        <v>103.68000000000001</v>
      </c>
      <c r="I873" s="250"/>
      <c r="J873" s="246"/>
      <c r="K873" s="246"/>
      <c r="L873" s="251"/>
      <c r="M873" s="252"/>
      <c r="N873" s="253"/>
      <c r="O873" s="253"/>
      <c r="P873" s="253"/>
      <c r="Q873" s="253"/>
      <c r="R873" s="253"/>
      <c r="S873" s="253"/>
      <c r="T873" s="25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55" t="s">
        <v>244</v>
      </c>
      <c r="AU873" s="255" t="s">
        <v>86</v>
      </c>
      <c r="AV873" s="14" t="s">
        <v>86</v>
      </c>
      <c r="AW873" s="14" t="s">
        <v>33</v>
      </c>
      <c r="AX873" s="14" t="s">
        <v>73</v>
      </c>
      <c r="AY873" s="255" t="s">
        <v>233</v>
      </c>
    </row>
    <row r="874" s="14" customFormat="1">
      <c r="A874" s="14"/>
      <c r="B874" s="245"/>
      <c r="C874" s="246"/>
      <c r="D874" s="236" t="s">
        <v>244</v>
      </c>
      <c r="E874" s="247" t="s">
        <v>21</v>
      </c>
      <c r="F874" s="248" t="s">
        <v>1342</v>
      </c>
      <c r="G874" s="246"/>
      <c r="H874" s="249">
        <v>1809.8399999999999</v>
      </c>
      <c r="I874" s="250"/>
      <c r="J874" s="246"/>
      <c r="K874" s="246"/>
      <c r="L874" s="251"/>
      <c r="M874" s="252"/>
      <c r="N874" s="253"/>
      <c r="O874" s="253"/>
      <c r="P874" s="253"/>
      <c r="Q874" s="253"/>
      <c r="R874" s="253"/>
      <c r="S874" s="253"/>
      <c r="T874" s="25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T874" s="255" t="s">
        <v>244</v>
      </c>
      <c r="AU874" s="255" t="s">
        <v>86</v>
      </c>
      <c r="AV874" s="14" t="s">
        <v>86</v>
      </c>
      <c r="AW874" s="14" t="s">
        <v>33</v>
      </c>
      <c r="AX874" s="14" t="s">
        <v>73</v>
      </c>
      <c r="AY874" s="255" t="s">
        <v>233</v>
      </c>
    </row>
    <row r="875" s="15" customFormat="1">
      <c r="A875" s="15"/>
      <c r="B875" s="256"/>
      <c r="C875" s="257"/>
      <c r="D875" s="236" t="s">
        <v>244</v>
      </c>
      <c r="E875" s="258" t="s">
        <v>21</v>
      </c>
      <c r="F875" s="259" t="s">
        <v>247</v>
      </c>
      <c r="G875" s="257"/>
      <c r="H875" s="260">
        <v>2757.0599999999999</v>
      </c>
      <c r="I875" s="261"/>
      <c r="J875" s="257"/>
      <c r="K875" s="257"/>
      <c r="L875" s="262"/>
      <c r="M875" s="263"/>
      <c r="N875" s="264"/>
      <c r="O875" s="264"/>
      <c r="P875" s="264"/>
      <c r="Q875" s="264"/>
      <c r="R875" s="264"/>
      <c r="S875" s="264"/>
      <c r="T875" s="26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T875" s="266" t="s">
        <v>244</v>
      </c>
      <c r="AU875" s="266" t="s">
        <v>86</v>
      </c>
      <c r="AV875" s="15" t="s">
        <v>240</v>
      </c>
      <c r="AW875" s="15" t="s">
        <v>33</v>
      </c>
      <c r="AX875" s="15" t="s">
        <v>80</v>
      </c>
      <c r="AY875" s="266" t="s">
        <v>233</v>
      </c>
    </row>
    <row r="876" s="2" customFormat="1" ht="24.15" customHeight="1">
      <c r="A876" s="41"/>
      <c r="B876" s="42"/>
      <c r="C876" s="216" t="s">
        <v>1343</v>
      </c>
      <c r="D876" s="216" t="s">
        <v>235</v>
      </c>
      <c r="E876" s="217" t="s">
        <v>1344</v>
      </c>
      <c r="F876" s="218" t="s">
        <v>1345</v>
      </c>
      <c r="G876" s="219" t="s">
        <v>238</v>
      </c>
      <c r="H876" s="220">
        <v>459.50999999999999</v>
      </c>
      <c r="I876" s="221"/>
      <c r="J876" s="222">
        <f>ROUND(I876*H876,2)</f>
        <v>0</v>
      </c>
      <c r="K876" s="218" t="s">
        <v>239</v>
      </c>
      <c r="L876" s="47"/>
      <c r="M876" s="223" t="s">
        <v>21</v>
      </c>
      <c r="N876" s="224" t="s">
        <v>45</v>
      </c>
      <c r="O876" s="87"/>
      <c r="P876" s="225">
        <f>O876*H876</f>
        <v>0</v>
      </c>
      <c r="Q876" s="225">
        <v>0</v>
      </c>
      <c r="R876" s="225">
        <f>Q876*H876</f>
        <v>0</v>
      </c>
      <c r="S876" s="225">
        <v>0</v>
      </c>
      <c r="T876" s="226">
        <f>S876*H876</f>
        <v>0</v>
      </c>
      <c r="U876" s="41"/>
      <c r="V876" s="41"/>
      <c r="W876" s="41"/>
      <c r="X876" s="41"/>
      <c r="Y876" s="41"/>
      <c r="Z876" s="41"/>
      <c r="AA876" s="41"/>
      <c r="AB876" s="41"/>
      <c r="AC876" s="41"/>
      <c r="AD876" s="41"/>
      <c r="AE876" s="41"/>
      <c r="AR876" s="227" t="s">
        <v>240</v>
      </c>
      <c r="AT876" s="227" t="s">
        <v>235</v>
      </c>
      <c r="AU876" s="227" t="s">
        <v>86</v>
      </c>
      <c r="AY876" s="20" t="s">
        <v>233</v>
      </c>
      <c r="BE876" s="228">
        <f>IF(N876="základní",J876,0)</f>
        <v>0</v>
      </c>
      <c r="BF876" s="228">
        <f>IF(N876="snížená",J876,0)</f>
        <v>0</v>
      </c>
      <c r="BG876" s="228">
        <f>IF(N876="zákl. přenesená",J876,0)</f>
        <v>0</v>
      </c>
      <c r="BH876" s="228">
        <f>IF(N876="sníž. přenesená",J876,0)</f>
        <v>0</v>
      </c>
      <c r="BI876" s="228">
        <f>IF(N876="nulová",J876,0)</f>
        <v>0</v>
      </c>
      <c r="BJ876" s="20" t="s">
        <v>86</v>
      </c>
      <c r="BK876" s="228">
        <f>ROUND(I876*H876,2)</f>
        <v>0</v>
      </c>
      <c r="BL876" s="20" t="s">
        <v>240</v>
      </c>
      <c r="BM876" s="227" t="s">
        <v>1346</v>
      </c>
    </row>
    <row r="877" s="2" customFormat="1">
      <c r="A877" s="41"/>
      <c r="B877" s="42"/>
      <c r="C877" s="43"/>
      <c r="D877" s="229" t="s">
        <v>242</v>
      </c>
      <c r="E877" s="43"/>
      <c r="F877" s="230" t="s">
        <v>1347</v>
      </c>
      <c r="G877" s="43"/>
      <c r="H877" s="43"/>
      <c r="I877" s="231"/>
      <c r="J877" s="43"/>
      <c r="K877" s="43"/>
      <c r="L877" s="47"/>
      <c r="M877" s="232"/>
      <c r="N877" s="233"/>
      <c r="O877" s="87"/>
      <c r="P877" s="87"/>
      <c r="Q877" s="87"/>
      <c r="R877" s="87"/>
      <c r="S877" s="87"/>
      <c r="T877" s="88"/>
      <c r="U877" s="41"/>
      <c r="V877" s="41"/>
      <c r="W877" s="41"/>
      <c r="X877" s="41"/>
      <c r="Y877" s="41"/>
      <c r="Z877" s="41"/>
      <c r="AA877" s="41"/>
      <c r="AB877" s="41"/>
      <c r="AC877" s="41"/>
      <c r="AD877" s="41"/>
      <c r="AE877" s="41"/>
      <c r="AT877" s="20" t="s">
        <v>242</v>
      </c>
      <c r="AU877" s="20" t="s">
        <v>86</v>
      </c>
    </row>
    <row r="878" s="14" customFormat="1">
      <c r="A878" s="14"/>
      <c r="B878" s="245"/>
      <c r="C878" s="246"/>
      <c r="D878" s="236" t="s">
        <v>244</v>
      </c>
      <c r="E878" s="247" t="s">
        <v>21</v>
      </c>
      <c r="F878" s="248" t="s">
        <v>625</v>
      </c>
      <c r="G878" s="246"/>
      <c r="H878" s="249">
        <v>140.59</v>
      </c>
      <c r="I878" s="250"/>
      <c r="J878" s="246"/>
      <c r="K878" s="246"/>
      <c r="L878" s="251"/>
      <c r="M878" s="252"/>
      <c r="N878" s="253"/>
      <c r="O878" s="253"/>
      <c r="P878" s="253"/>
      <c r="Q878" s="253"/>
      <c r="R878" s="253"/>
      <c r="S878" s="253"/>
      <c r="T878" s="25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55" t="s">
        <v>244</v>
      </c>
      <c r="AU878" s="255" t="s">
        <v>86</v>
      </c>
      <c r="AV878" s="14" t="s">
        <v>86</v>
      </c>
      <c r="AW878" s="14" t="s">
        <v>33</v>
      </c>
      <c r="AX878" s="14" t="s">
        <v>73</v>
      </c>
      <c r="AY878" s="255" t="s">
        <v>233</v>
      </c>
    </row>
    <row r="879" s="14" customFormat="1">
      <c r="A879" s="14"/>
      <c r="B879" s="245"/>
      <c r="C879" s="246"/>
      <c r="D879" s="236" t="s">
        <v>244</v>
      </c>
      <c r="E879" s="247" t="s">
        <v>21</v>
      </c>
      <c r="F879" s="248" t="s">
        <v>644</v>
      </c>
      <c r="G879" s="246"/>
      <c r="H879" s="249">
        <v>17.280000000000001</v>
      </c>
      <c r="I879" s="250"/>
      <c r="J879" s="246"/>
      <c r="K879" s="246"/>
      <c r="L879" s="251"/>
      <c r="M879" s="252"/>
      <c r="N879" s="253"/>
      <c r="O879" s="253"/>
      <c r="P879" s="253"/>
      <c r="Q879" s="253"/>
      <c r="R879" s="253"/>
      <c r="S879" s="253"/>
      <c r="T879" s="25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55" t="s">
        <v>244</v>
      </c>
      <c r="AU879" s="255" t="s">
        <v>86</v>
      </c>
      <c r="AV879" s="14" t="s">
        <v>86</v>
      </c>
      <c r="AW879" s="14" t="s">
        <v>33</v>
      </c>
      <c r="AX879" s="14" t="s">
        <v>73</v>
      </c>
      <c r="AY879" s="255" t="s">
        <v>233</v>
      </c>
    </row>
    <row r="880" s="14" customFormat="1">
      <c r="A880" s="14"/>
      <c r="B880" s="245"/>
      <c r="C880" s="246"/>
      <c r="D880" s="236" t="s">
        <v>244</v>
      </c>
      <c r="E880" s="247" t="s">
        <v>21</v>
      </c>
      <c r="F880" s="248" t="s">
        <v>647</v>
      </c>
      <c r="G880" s="246"/>
      <c r="H880" s="249">
        <v>301.63999999999999</v>
      </c>
      <c r="I880" s="250"/>
      <c r="J880" s="246"/>
      <c r="K880" s="246"/>
      <c r="L880" s="251"/>
      <c r="M880" s="252"/>
      <c r="N880" s="253"/>
      <c r="O880" s="253"/>
      <c r="P880" s="253"/>
      <c r="Q880" s="253"/>
      <c r="R880" s="253"/>
      <c r="S880" s="253"/>
      <c r="T880" s="25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55" t="s">
        <v>244</v>
      </c>
      <c r="AU880" s="255" t="s">
        <v>86</v>
      </c>
      <c r="AV880" s="14" t="s">
        <v>86</v>
      </c>
      <c r="AW880" s="14" t="s">
        <v>33</v>
      </c>
      <c r="AX880" s="14" t="s">
        <v>73</v>
      </c>
      <c r="AY880" s="255" t="s">
        <v>233</v>
      </c>
    </row>
    <row r="881" s="15" customFormat="1">
      <c r="A881" s="15"/>
      <c r="B881" s="256"/>
      <c r="C881" s="257"/>
      <c r="D881" s="236" t="s">
        <v>244</v>
      </c>
      <c r="E881" s="258" t="s">
        <v>21</v>
      </c>
      <c r="F881" s="259" t="s">
        <v>247</v>
      </c>
      <c r="G881" s="257"/>
      <c r="H881" s="260">
        <v>459.50999999999999</v>
      </c>
      <c r="I881" s="261"/>
      <c r="J881" s="257"/>
      <c r="K881" s="257"/>
      <c r="L881" s="262"/>
      <c r="M881" s="263"/>
      <c r="N881" s="264"/>
      <c r="O881" s="264"/>
      <c r="P881" s="264"/>
      <c r="Q881" s="264"/>
      <c r="R881" s="264"/>
      <c r="S881" s="264"/>
      <c r="T881" s="26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T881" s="266" t="s">
        <v>244</v>
      </c>
      <c r="AU881" s="266" t="s">
        <v>86</v>
      </c>
      <c r="AV881" s="15" t="s">
        <v>240</v>
      </c>
      <c r="AW881" s="15" t="s">
        <v>33</v>
      </c>
      <c r="AX881" s="15" t="s">
        <v>80</v>
      </c>
      <c r="AY881" s="266" t="s">
        <v>233</v>
      </c>
    </row>
    <row r="882" s="2" customFormat="1" ht="24.15" customHeight="1">
      <c r="A882" s="41"/>
      <c r="B882" s="42"/>
      <c r="C882" s="216" t="s">
        <v>1348</v>
      </c>
      <c r="D882" s="216" t="s">
        <v>235</v>
      </c>
      <c r="E882" s="217" t="s">
        <v>1349</v>
      </c>
      <c r="F882" s="218" t="s">
        <v>1350</v>
      </c>
      <c r="G882" s="219" t="s">
        <v>238</v>
      </c>
      <c r="H882" s="220">
        <v>299.75999999999999</v>
      </c>
      <c r="I882" s="221"/>
      <c r="J882" s="222">
        <f>ROUND(I882*H882,2)</f>
        <v>0</v>
      </c>
      <c r="K882" s="218" t="s">
        <v>239</v>
      </c>
      <c r="L882" s="47"/>
      <c r="M882" s="223" t="s">
        <v>21</v>
      </c>
      <c r="N882" s="224" t="s">
        <v>45</v>
      </c>
      <c r="O882" s="87"/>
      <c r="P882" s="225">
        <f>O882*H882</f>
        <v>0</v>
      </c>
      <c r="Q882" s="225">
        <v>0</v>
      </c>
      <c r="R882" s="225">
        <f>Q882*H882</f>
        <v>0</v>
      </c>
      <c r="S882" s="225">
        <v>0</v>
      </c>
      <c r="T882" s="226">
        <f>S882*H882</f>
        <v>0</v>
      </c>
      <c r="U882" s="41"/>
      <c r="V882" s="41"/>
      <c r="W882" s="41"/>
      <c r="X882" s="41"/>
      <c r="Y882" s="41"/>
      <c r="Z882" s="41"/>
      <c r="AA882" s="41"/>
      <c r="AB882" s="41"/>
      <c r="AC882" s="41"/>
      <c r="AD882" s="41"/>
      <c r="AE882" s="41"/>
      <c r="AR882" s="227" t="s">
        <v>240</v>
      </c>
      <c r="AT882" s="227" t="s">
        <v>235</v>
      </c>
      <c r="AU882" s="227" t="s">
        <v>86</v>
      </c>
      <c r="AY882" s="20" t="s">
        <v>233</v>
      </c>
      <c r="BE882" s="228">
        <f>IF(N882="základní",J882,0)</f>
        <v>0</v>
      </c>
      <c r="BF882" s="228">
        <f>IF(N882="snížená",J882,0)</f>
        <v>0</v>
      </c>
      <c r="BG882" s="228">
        <f>IF(N882="zákl. přenesená",J882,0)</f>
        <v>0</v>
      </c>
      <c r="BH882" s="228">
        <f>IF(N882="sníž. přenesená",J882,0)</f>
        <v>0</v>
      </c>
      <c r="BI882" s="228">
        <f>IF(N882="nulová",J882,0)</f>
        <v>0</v>
      </c>
      <c r="BJ882" s="20" t="s">
        <v>86</v>
      </c>
      <c r="BK882" s="228">
        <f>ROUND(I882*H882,2)</f>
        <v>0</v>
      </c>
      <c r="BL882" s="20" t="s">
        <v>240</v>
      </c>
      <c r="BM882" s="227" t="s">
        <v>1351</v>
      </c>
    </row>
    <row r="883" s="2" customFormat="1">
      <c r="A883" s="41"/>
      <c r="B883" s="42"/>
      <c r="C883" s="43"/>
      <c r="D883" s="229" t="s">
        <v>242</v>
      </c>
      <c r="E883" s="43"/>
      <c r="F883" s="230" t="s">
        <v>1352</v>
      </c>
      <c r="G883" s="43"/>
      <c r="H883" s="43"/>
      <c r="I883" s="231"/>
      <c r="J883" s="43"/>
      <c r="K883" s="43"/>
      <c r="L883" s="47"/>
      <c r="M883" s="232"/>
      <c r="N883" s="233"/>
      <c r="O883" s="87"/>
      <c r="P883" s="87"/>
      <c r="Q883" s="87"/>
      <c r="R883" s="87"/>
      <c r="S883" s="87"/>
      <c r="T883" s="88"/>
      <c r="U883" s="41"/>
      <c r="V883" s="41"/>
      <c r="W883" s="41"/>
      <c r="X883" s="41"/>
      <c r="Y883" s="41"/>
      <c r="Z883" s="41"/>
      <c r="AA883" s="41"/>
      <c r="AB883" s="41"/>
      <c r="AC883" s="41"/>
      <c r="AD883" s="41"/>
      <c r="AE883" s="41"/>
      <c r="AT883" s="20" t="s">
        <v>242</v>
      </c>
      <c r="AU883" s="20" t="s">
        <v>86</v>
      </c>
    </row>
    <row r="884" s="14" customFormat="1">
      <c r="A884" s="14"/>
      <c r="B884" s="245"/>
      <c r="C884" s="246"/>
      <c r="D884" s="236" t="s">
        <v>244</v>
      </c>
      <c r="E884" s="247" t="s">
        <v>21</v>
      </c>
      <c r="F884" s="248" t="s">
        <v>876</v>
      </c>
      <c r="G884" s="246"/>
      <c r="H884" s="249">
        <v>3.96</v>
      </c>
      <c r="I884" s="250"/>
      <c r="J884" s="246"/>
      <c r="K884" s="246"/>
      <c r="L884" s="251"/>
      <c r="M884" s="252"/>
      <c r="N884" s="253"/>
      <c r="O884" s="253"/>
      <c r="P884" s="253"/>
      <c r="Q884" s="253"/>
      <c r="R884" s="253"/>
      <c r="S884" s="253"/>
      <c r="T884" s="25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55" t="s">
        <v>244</v>
      </c>
      <c r="AU884" s="255" t="s">
        <v>86</v>
      </c>
      <c r="AV884" s="14" t="s">
        <v>86</v>
      </c>
      <c r="AW884" s="14" t="s">
        <v>33</v>
      </c>
      <c r="AX884" s="14" t="s">
        <v>73</v>
      </c>
      <c r="AY884" s="255" t="s">
        <v>233</v>
      </c>
    </row>
    <row r="885" s="14" customFormat="1">
      <c r="A885" s="14"/>
      <c r="B885" s="245"/>
      <c r="C885" s="246"/>
      <c r="D885" s="236" t="s">
        <v>244</v>
      </c>
      <c r="E885" s="247" t="s">
        <v>21</v>
      </c>
      <c r="F885" s="248" t="s">
        <v>877</v>
      </c>
      <c r="G885" s="246"/>
      <c r="H885" s="249">
        <v>2.04</v>
      </c>
      <c r="I885" s="250"/>
      <c r="J885" s="246"/>
      <c r="K885" s="246"/>
      <c r="L885" s="251"/>
      <c r="M885" s="252"/>
      <c r="N885" s="253"/>
      <c r="O885" s="253"/>
      <c r="P885" s="253"/>
      <c r="Q885" s="253"/>
      <c r="R885" s="253"/>
      <c r="S885" s="253"/>
      <c r="T885" s="25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55" t="s">
        <v>244</v>
      </c>
      <c r="AU885" s="255" t="s">
        <v>86</v>
      </c>
      <c r="AV885" s="14" t="s">
        <v>86</v>
      </c>
      <c r="AW885" s="14" t="s">
        <v>33</v>
      </c>
      <c r="AX885" s="14" t="s">
        <v>73</v>
      </c>
      <c r="AY885" s="255" t="s">
        <v>233</v>
      </c>
    </row>
    <row r="886" s="14" customFormat="1">
      <c r="A886" s="14"/>
      <c r="B886" s="245"/>
      <c r="C886" s="246"/>
      <c r="D886" s="236" t="s">
        <v>244</v>
      </c>
      <c r="E886" s="247" t="s">
        <v>21</v>
      </c>
      <c r="F886" s="248" t="s">
        <v>878</v>
      </c>
      <c r="G886" s="246"/>
      <c r="H886" s="249">
        <v>1.5600000000000001</v>
      </c>
      <c r="I886" s="250"/>
      <c r="J886" s="246"/>
      <c r="K886" s="246"/>
      <c r="L886" s="251"/>
      <c r="M886" s="252"/>
      <c r="N886" s="253"/>
      <c r="O886" s="253"/>
      <c r="P886" s="253"/>
      <c r="Q886" s="253"/>
      <c r="R886" s="253"/>
      <c r="S886" s="253"/>
      <c r="T886" s="25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55" t="s">
        <v>244</v>
      </c>
      <c r="AU886" s="255" t="s">
        <v>86</v>
      </c>
      <c r="AV886" s="14" t="s">
        <v>86</v>
      </c>
      <c r="AW886" s="14" t="s">
        <v>33</v>
      </c>
      <c r="AX886" s="14" t="s">
        <v>73</v>
      </c>
      <c r="AY886" s="255" t="s">
        <v>233</v>
      </c>
    </row>
    <row r="887" s="14" customFormat="1">
      <c r="A887" s="14"/>
      <c r="B887" s="245"/>
      <c r="C887" s="246"/>
      <c r="D887" s="236" t="s">
        <v>244</v>
      </c>
      <c r="E887" s="247" t="s">
        <v>21</v>
      </c>
      <c r="F887" s="248" t="s">
        <v>1353</v>
      </c>
      <c r="G887" s="246"/>
      <c r="H887" s="249">
        <v>94.5</v>
      </c>
      <c r="I887" s="250"/>
      <c r="J887" s="246"/>
      <c r="K887" s="246"/>
      <c r="L887" s="251"/>
      <c r="M887" s="252"/>
      <c r="N887" s="253"/>
      <c r="O887" s="253"/>
      <c r="P887" s="253"/>
      <c r="Q887" s="253"/>
      <c r="R887" s="253"/>
      <c r="S887" s="253"/>
      <c r="T887" s="25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T887" s="255" t="s">
        <v>244</v>
      </c>
      <c r="AU887" s="255" t="s">
        <v>86</v>
      </c>
      <c r="AV887" s="14" t="s">
        <v>86</v>
      </c>
      <c r="AW887" s="14" t="s">
        <v>33</v>
      </c>
      <c r="AX887" s="14" t="s">
        <v>73</v>
      </c>
      <c r="AY887" s="255" t="s">
        <v>233</v>
      </c>
    </row>
    <row r="888" s="14" customFormat="1">
      <c r="A888" s="14"/>
      <c r="B888" s="245"/>
      <c r="C888" s="246"/>
      <c r="D888" s="236" t="s">
        <v>244</v>
      </c>
      <c r="E888" s="247" t="s">
        <v>21</v>
      </c>
      <c r="F888" s="248" t="s">
        <v>1354</v>
      </c>
      <c r="G888" s="246"/>
      <c r="H888" s="249">
        <v>138.90000000000001</v>
      </c>
      <c r="I888" s="250"/>
      <c r="J888" s="246"/>
      <c r="K888" s="246"/>
      <c r="L888" s="251"/>
      <c r="M888" s="252"/>
      <c r="N888" s="253"/>
      <c r="O888" s="253"/>
      <c r="P888" s="253"/>
      <c r="Q888" s="253"/>
      <c r="R888" s="253"/>
      <c r="S888" s="253"/>
      <c r="T888" s="25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55" t="s">
        <v>244</v>
      </c>
      <c r="AU888" s="255" t="s">
        <v>86</v>
      </c>
      <c r="AV888" s="14" t="s">
        <v>86</v>
      </c>
      <c r="AW888" s="14" t="s">
        <v>33</v>
      </c>
      <c r="AX888" s="14" t="s">
        <v>73</v>
      </c>
      <c r="AY888" s="255" t="s">
        <v>233</v>
      </c>
    </row>
    <row r="889" s="14" customFormat="1">
      <c r="A889" s="14"/>
      <c r="B889" s="245"/>
      <c r="C889" s="246"/>
      <c r="D889" s="236" t="s">
        <v>244</v>
      </c>
      <c r="E889" s="247" t="s">
        <v>21</v>
      </c>
      <c r="F889" s="248" t="s">
        <v>1355</v>
      </c>
      <c r="G889" s="246"/>
      <c r="H889" s="249">
        <v>16.68</v>
      </c>
      <c r="I889" s="250"/>
      <c r="J889" s="246"/>
      <c r="K889" s="246"/>
      <c r="L889" s="251"/>
      <c r="M889" s="252"/>
      <c r="N889" s="253"/>
      <c r="O889" s="253"/>
      <c r="P889" s="253"/>
      <c r="Q889" s="253"/>
      <c r="R889" s="253"/>
      <c r="S889" s="253"/>
      <c r="T889" s="25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55" t="s">
        <v>244</v>
      </c>
      <c r="AU889" s="255" t="s">
        <v>86</v>
      </c>
      <c r="AV889" s="14" t="s">
        <v>86</v>
      </c>
      <c r="AW889" s="14" t="s">
        <v>33</v>
      </c>
      <c r="AX889" s="14" t="s">
        <v>73</v>
      </c>
      <c r="AY889" s="255" t="s">
        <v>233</v>
      </c>
    </row>
    <row r="890" s="14" customFormat="1">
      <c r="A890" s="14"/>
      <c r="B890" s="245"/>
      <c r="C890" s="246"/>
      <c r="D890" s="236" t="s">
        <v>244</v>
      </c>
      <c r="E890" s="247" t="s">
        <v>21</v>
      </c>
      <c r="F890" s="248" t="s">
        <v>1356</v>
      </c>
      <c r="G890" s="246"/>
      <c r="H890" s="249">
        <v>42.119999999999997</v>
      </c>
      <c r="I890" s="250"/>
      <c r="J890" s="246"/>
      <c r="K890" s="246"/>
      <c r="L890" s="251"/>
      <c r="M890" s="252"/>
      <c r="N890" s="253"/>
      <c r="O890" s="253"/>
      <c r="P890" s="253"/>
      <c r="Q890" s="253"/>
      <c r="R890" s="253"/>
      <c r="S890" s="253"/>
      <c r="T890" s="25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T890" s="255" t="s">
        <v>244</v>
      </c>
      <c r="AU890" s="255" t="s">
        <v>86</v>
      </c>
      <c r="AV890" s="14" t="s">
        <v>86</v>
      </c>
      <c r="AW890" s="14" t="s">
        <v>33</v>
      </c>
      <c r="AX890" s="14" t="s">
        <v>73</v>
      </c>
      <c r="AY890" s="255" t="s">
        <v>233</v>
      </c>
    </row>
    <row r="891" s="15" customFormat="1">
      <c r="A891" s="15"/>
      <c r="B891" s="256"/>
      <c r="C891" s="257"/>
      <c r="D891" s="236" t="s">
        <v>244</v>
      </c>
      <c r="E891" s="258" t="s">
        <v>21</v>
      </c>
      <c r="F891" s="259" t="s">
        <v>247</v>
      </c>
      <c r="G891" s="257"/>
      <c r="H891" s="260">
        <v>299.75999999999999</v>
      </c>
      <c r="I891" s="261"/>
      <c r="J891" s="257"/>
      <c r="K891" s="257"/>
      <c r="L891" s="262"/>
      <c r="M891" s="263"/>
      <c r="N891" s="264"/>
      <c r="O891" s="264"/>
      <c r="P891" s="264"/>
      <c r="Q891" s="264"/>
      <c r="R891" s="264"/>
      <c r="S891" s="264"/>
      <c r="T891" s="26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T891" s="266" t="s">
        <v>244</v>
      </c>
      <c r="AU891" s="266" t="s">
        <v>86</v>
      </c>
      <c r="AV891" s="15" t="s">
        <v>240</v>
      </c>
      <c r="AW891" s="15" t="s">
        <v>33</v>
      </c>
      <c r="AX891" s="15" t="s">
        <v>80</v>
      </c>
      <c r="AY891" s="266" t="s">
        <v>233</v>
      </c>
    </row>
    <row r="892" s="2" customFormat="1" ht="24.15" customHeight="1">
      <c r="A892" s="41"/>
      <c r="B892" s="42"/>
      <c r="C892" s="216" t="s">
        <v>1357</v>
      </c>
      <c r="D892" s="216" t="s">
        <v>235</v>
      </c>
      <c r="E892" s="217" t="s">
        <v>1358</v>
      </c>
      <c r="F892" s="218" t="s">
        <v>1359</v>
      </c>
      <c r="G892" s="219" t="s">
        <v>238</v>
      </c>
      <c r="H892" s="220">
        <v>318.92000000000002</v>
      </c>
      <c r="I892" s="221"/>
      <c r="J892" s="222">
        <f>ROUND(I892*H892,2)</f>
        <v>0</v>
      </c>
      <c r="K892" s="218" t="s">
        <v>239</v>
      </c>
      <c r="L892" s="47"/>
      <c r="M892" s="223" t="s">
        <v>21</v>
      </c>
      <c r="N892" s="224" t="s">
        <v>45</v>
      </c>
      <c r="O892" s="87"/>
      <c r="P892" s="225">
        <f>O892*H892</f>
        <v>0</v>
      </c>
      <c r="Q892" s="225">
        <v>0.00056999999999999998</v>
      </c>
      <c r="R892" s="225">
        <f>Q892*H892</f>
        <v>0.18178440000000001</v>
      </c>
      <c r="S892" s="225">
        <v>0</v>
      </c>
      <c r="T892" s="226">
        <f>S892*H892</f>
        <v>0</v>
      </c>
      <c r="U892" s="41"/>
      <c r="V892" s="41"/>
      <c r="W892" s="41"/>
      <c r="X892" s="41"/>
      <c r="Y892" s="41"/>
      <c r="Z892" s="41"/>
      <c r="AA892" s="41"/>
      <c r="AB892" s="41"/>
      <c r="AC892" s="41"/>
      <c r="AD892" s="41"/>
      <c r="AE892" s="41"/>
      <c r="AR892" s="227" t="s">
        <v>240</v>
      </c>
      <c r="AT892" s="227" t="s">
        <v>235</v>
      </c>
      <c r="AU892" s="227" t="s">
        <v>86</v>
      </c>
      <c r="AY892" s="20" t="s">
        <v>233</v>
      </c>
      <c r="BE892" s="228">
        <f>IF(N892="základní",J892,0)</f>
        <v>0</v>
      </c>
      <c r="BF892" s="228">
        <f>IF(N892="snížená",J892,0)</f>
        <v>0</v>
      </c>
      <c r="BG892" s="228">
        <f>IF(N892="zákl. přenesená",J892,0)</f>
        <v>0</v>
      </c>
      <c r="BH892" s="228">
        <f>IF(N892="sníž. přenesená",J892,0)</f>
        <v>0</v>
      </c>
      <c r="BI892" s="228">
        <f>IF(N892="nulová",J892,0)</f>
        <v>0</v>
      </c>
      <c r="BJ892" s="20" t="s">
        <v>86</v>
      </c>
      <c r="BK892" s="228">
        <f>ROUND(I892*H892,2)</f>
        <v>0</v>
      </c>
      <c r="BL892" s="20" t="s">
        <v>240</v>
      </c>
      <c r="BM892" s="227" t="s">
        <v>1360</v>
      </c>
    </row>
    <row r="893" s="2" customFormat="1">
      <c r="A893" s="41"/>
      <c r="B893" s="42"/>
      <c r="C893" s="43"/>
      <c r="D893" s="229" t="s">
        <v>242</v>
      </c>
      <c r="E893" s="43"/>
      <c r="F893" s="230" t="s">
        <v>1361</v>
      </c>
      <c r="G893" s="43"/>
      <c r="H893" s="43"/>
      <c r="I893" s="231"/>
      <c r="J893" s="43"/>
      <c r="K893" s="43"/>
      <c r="L893" s="47"/>
      <c r="M893" s="232"/>
      <c r="N893" s="233"/>
      <c r="O893" s="87"/>
      <c r="P893" s="87"/>
      <c r="Q893" s="87"/>
      <c r="R893" s="87"/>
      <c r="S893" s="87"/>
      <c r="T893" s="88"/>
      <c r="U893" s="41"/>
      <c r="V893" s="41"/>
      <c r="W893" s="41"/>
      <c r="X893" s="41"/>
      <c r="Y893" s="41"/>
      <c r="Z893" s="41"/>
      <c r="AA893" s="41"/>
      <c r="AB893" s="41"/>
      <c r="AC893" s="41"/>
      <c r="AD893" s="41"/>
      <c r="AE893" s="41"/>
      <c r="AT893" s="20" t="s">
        <v>242</v>
      </c>
      <c r="AU893" s="20" t="s">
        <v>86</v>
      </c>
    </row>
    <row r="894" s="14" customFormat="1">
      <c r="A894" s="14"/>
      <c r="B894" s="245"/>
      <c r="C894" s="246"/>
      <c r="D894" s="236" t="s">
        <v>244</v>
      </c>
      <c r="E894" s="247" t="s">
        <v>21</v>
      </c>
      <c r="F894" s="248" t="s">
        <v>644</v>
      </c>
      <c r="G894" s="246"/>
      <c r="H894" s="249">
        <v>17.280000000000001</v>
      </c>
      <c r="I894" s="250"/>
      <c r="J894" s="246"/>
      <c r="K894" s="246"/>
      <c r="L894" s="251"/>
      <c r="M894" s="252"/>
      <c r="N894" s="253"/>
      <c r="O894" s="253"/>
      <c r="P894" s="253"/>
      <c r="Q894" s="253"/>
      <c r="R894" s="253"/>
      <c r="S894" s="253"/>
      <c r="T894" s="25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T894" s="255" t="s">
        <v>244</v>
      </c>
      <c r="AU894" s="255" t="s">
        <v>86</v>
      </c>
      <c r="AV894" s="14" t="s">
        <v>86</v>
      </c>
      <c r="AW894" s="14" t="s">
        <v>33</v>
      </c>
      <c r="AX894" s="14" t="s">
        <v>73</v>
      </c>
      <c r="AY894" s="255" t="s">
        <v>233</v>
      </c>
    </row>
    <row r="895" s="14" customFormat="1">
      <c r="A895" s="14"/>
      <c r="B895" s="245"/>
      <c r="C895" s="246"/>
      <c r="D895" s="236" t="s">
        <v>244</v>
      </c>
      <c r="E895" s="247" t="s">
        <v>21</v>
      </c>
      <c r="F895" s="248" t="s">
        <v>647</v>
      </c>
      <c r="G895" s="246"/>
      <c r="H895" s="249">
        <v>301.63999999999999</v>
      </c>
      <c r="I895" s="250"/>
      <c r="J895" s="246"/>
      <c r="K895" s="246"/>
      <c r="L895" s="251"/>
      <c r="M895" s="252"/>
      <c r="N895" s="253"/>
      <c r="O895" s="253"/>
      <c r="P895" s="253"/>
      <c r="Q895" s="253"/>
      <c r="R895" s="253"/>
      <c r="S895" s="253"/>
      <c r="T895" s="25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55" t="s">
        <v>244</v>
      </c>
      <c r="AU895" s="255" t="s">
        <v>86</v>
      </c>
      <c r="AV895" s="14" t="s">
        <v>86</v>
      </c>
      <c r="AW895" s="14" t="s">
        <v>33</v>
      </c>
      <c r="AX895" s="14" t="s">
        <v>73</v>
      </c>
      <c r="AY895" s="255" t="s">
        <v>233</v>
      </c>
    </row>
    <row r="896" s="15" customFormat="1">
      <c r="A896" s="15"/>
      <c r="B896" s="256"/>
      <c r="C896" s="257"/>
      <c r="D896" s="236" t="s">
        <v>244</v>
      </c>
      <c r="E896" s="258" t="s">
        <v>21</v>
      </c>
      <c r="F896" s="259" t="s">
        <v>247</v>
      </c>
      <c r="G896" s="257"/>
      <c r="H896" s="260">
        <v>318.92000000000002</v>
      </c>
      <c r="I896" s="261"/>
      <c r="J896" s="257"/>
      <c r="K896" s="257"/>
      <c r="L896" s="262"/>
      <c r="M896" s="263"/>
      <c r="N896" s="264"/>
      <c r="O896" s="264"/>
      <c r="P896" s="264"/>
      <c r="Q896" s="264"/>
      <c r="R896" s="264"/>
      <c r="S896" s="264"/>
      <c r="T896" s="26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T896" s="266" t="s">
        <v>244</v>
      </c>
      <c r="AU896" s="266" t="s">
        <v>86</v>
      </c>
      <c r="AV896" s="15" t="s">
        <v>240</v>
      </c>
      <c r="AW896" s="15" t="s">
        <v>33</v>
      </c>
      <c r="AX896" s="15" t="s">
        <v>80</v>
      </c>
      <c r="AY896" s="266" t="s">
        <v>233</v>
      </c>
    </row>
    <row r="897" s="2" customFormat="1" ht="37.8" customHeight="1">
      <c r="A897" s="41"/>
      <c r="B897" s="42"/>
      <c r="C897" s="216" t="s">
        <v>1362</v>
      </c>
      <c r="D897" s="216" t="s">
        <v>235</v>
      </c>
      <c r="E897" s="217" t="s">
        <v>1363</v>
      </c>
      <c r="F897" s="218" t="s">
        <v>1364</v>
      </c>
      <c r="G897" s="219" t="s">
        <v>238</v>
      </c>
      <c r="H897" s="220">
        <v>1236.741</v>
      </c>
      <c r="I897" s="221"/>
      <c r="J897" s="222">
        <f>ROUND(I897*H897,2)</f>
        <v>0</v>
      </c>
      <c r="K897" s="218" t="s">
        <v>239</v>
      </c>
      <c r="L897" s="47"/>
      <c r="M897" s="223" t="s">
        <v>21</v>
      </c>
      <c r="N897" s="224" t="s">
        <v>45</v>
      </c>
      <c r="O897" s="87"/>
      <c r="P897" s="225">
        <f>O897*H897</f>
        <v>0</v>
      </c>
      <c r="Q897" s="225">
        <v>0.0032000000000000002</v>
      </c>
      <c r="R897" s="225">
        <f>Q897*H897</f>
        <v>3.9575712000000003</v>
      </c>
      <c r="S897" s="225">
        <v>0</v>
      </c>
      <c r="T897" s="226">
        <f>S897*H897</f>
        <v>0</v>
      </c>
      <c r="U897" s="41"/>
      <c r="V897" s="41"/>
      <c r="W897" s="41"/>
      <c r="X897" s="41"/>
      <c r="Y897" s="41"/>
      <c r="Z897" s="41"/>
      <c r="AA897" s="41"/>
      <c r="AB897" s="41"/>
      <c r="AC897" s="41"/>
      <c r="AD897" s="41"/>
      <c r="AE897" s="41"/>
      <c r="AR897" s="227" t="s">
        <v>240</v>
      </c>
      <c r="AT897" s="227" t="s">
        <v>235</v>
      </c>
      <c r="AU897" s="227" t="s">
        <v>86</v>
      </c>
      <c r="AY897" s="20" t="s">
        <v>233</v>
      </c>
      <c r="BE897" s="228">
        <f>IF(N897="základní",J897,0)</f>
        <v>0</v>
      </c>
      <c r="BF897" s="228">
        <f>IF(N897="snížená",J897,0)</f>
        <v>0</v>
      </c>
      <c r="BG897" s="228">
        <f>IF(N897="zákl. přenesená",J897,0)</f>
        <v>0</v>
      </c>
      <c r="BH897" s="228">
        <f>IF(N897="sníž. přenesená",J897,0)</f>
        <v>0</v>
      </c>
      <c r="BI897" s="228">
        <f>IF(N897="nulová",J897,0)</f>
        <v>0</v>
      </c>
      <c r="BJ897" s="20" t="s">
        <v>86</v>
      </c>
      <c r="BK897" s="228">
        <f>ROUND(I897*H897,2)</f>
        <v>0</v>
      </c>
      <c r="BL897" s="20" t="s">
        <v>240</v>
      </c>
      <c r="BM897" s="227" t="s">
        <v>1365</v>
      </c>
    </row>
    <row r="898" s="2" customFormat="1">
      <c r="A898" s="41"/>
      <c r="B898" s="42"/>
      <c r="C898" s="43"/>
      <c r="D898" s="229" t="s">
        <v>242</v>
      </c>
      <c r="E898" s="43"/>
      <c r="F898" s="230" t="s">
        <v>1366</v>
      </c>
      <c r="G898" s="43"/>
      <c r="H898" s="43"/>
      <c r="I898" s="231"/>
      <c r="J898" s="43"/>
      <c r="K898" s="43"/>
      <c r="L898" s="47"/>
      <c r="M898" s="232"/>
      <c r="N898" s="233"/>
      <c r="O898" s="87"/>
      <c r="P898" s="87"/>
      <c r="Q898" s="87"/>
      <c r="R898" s="87"/>
      <c r="S898" s="87"/>
      <c r="T898" s="88"/>
      <c r="U898" s="41"/>
      <c r="V898" s="41"/>
      <c r="W898" s="41"/>
      <c r="X898" s="41"/>
      <c r="Y898" s="41"/>
      <c r="Z898" s="41"/>
      <c r="AA898" s="41"/>
      <c r="AB898" s="41"/>
      <c r="AC898" s="41"/>
      <c r="AD898" s="41"/>
      <c r="AE898" s="41"/>
      <c r="AT898" s="20" t="s">
        <v>242</v>
      </c>
      <c r="AU898" s="20" t="s">
        <v>86</v>
      </c>
    </row>
    <row r="899" s="14" customFormat="1">
      <c r="A899" s="14"/>
      <c r="B899" s="245"/>
      <c r="C899" s="246"/>
      <c r="D899" s="236" t="s">
        <v>244</v>
      </c>
      <c r="E899" s="247" t="s">
        <v>21</v>
      </c>
      <c r="F899" s="248" t="s">
        <v>633</v>
      </c>
      <c r="G899" s="246"/>
      <c r="H899" s="249">
        <v>1173.8199999999999</v>
      </c>
      <c r="I899" s="250"/>
      <c r="J899" s="246"/>
      <c r="K899" s="246"/>
      <c r="L899" s="251"/>
      <c r="M899" s="252"/>
      <c r="N899" s="253"/>
      <c r="O899" s="253"/>
      <c r="P899" s="253"/>
      <c r="Q899" s="253"/>
      <c r="R899" s="253"/>
      <c r="S899" s="253"/>
      <c r="T899" s="25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T899" s="255" t="s">
        <v>244</v>
      </c>
      <c r="AU899" s="255" t="s">
        <v>86</v>
      </c>
      <c r="AV899" s="14" t="s">
        <v>86</v>
      </c>
      <c r="AW899" s="14" t="s">
        <v>33</v>
      </c>
      <c r="AX899" s="14" t="s">
        <v>73</v>
      </c>
      <c r="AY899" s="255" t="s">
        <v>233</v>
      </c>
    </row>
    <row r="900" s="14" customFormat="1">
      <c r="A900" s="14"/>
      <c r="B900" s="245"/>
      <c r="C900" s="246"/>
      <c r="D900" s="236" t="s">
        <v>244</v>
      </c>
      <c r="E900" s="247" t="s">
        <v>21</v>
      </c>
      <c r="F900" s="248" t="s">
        <v>653</v>
      </c>
      <c r="G900" s="246"/>
      <c r="H900" s="249">
        <v>62.920999999999999</v>
      </c>
      <c r="I900" s="250"/>
      <c r="J900" s="246"/>
      <c r="K900" s="246"/>
      <c r="L900" s="251"/>
      <c r="M900" s="252"/>
      <c r="N900" s="253"/>
      <c r="O900" s="253"/>
      <c r="P900" s="253"/>
      <c r="Q900" s="253"/>
      <c r="R900" s="253"/>
      <c r="S900" s="253"/>
      <c r="T900" s="25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55" t="s">
        <v>244</v>
      </c>
      <c r="AU900" s="255" t="s">
        <v>86</v>
      </c>
      <c r="AV900" s="14" t="s">
        <v>86</v>
      </c>
      <c r="AW900" s="14" t="s">
        <v>33</v>
      </c>
      <c r="AX900" s="14" t="s">
        <v>73</v>
      </c>
      <c r="AY900" s="255" t="s">
        <v>233</v>
      </c>
    </row>
    <row r="901" s="15" customFormat="1">
      <c r="A901" s="15"/>
      <c r="B901" s="256"/>
      <c r="C901" s="257"/>
      <c r="D901" s="236" t="s">
        <v>244</v>
      </c>
      <c r="E901" s="258" t="s">
        <v>21</v>
      </c>
      <c r="F901" s="259" t="s">
        <v>247</v>
      </c>
      <c r="G901" s="257"/>
      <c r="H901" s="260">
        <v>1236.741</v>
      </c>
      <c r="I901" s="261"/>
      <c r="J901" s="257"/>
      <c r="K901" s="257"/>
      <c r="L901" s="262"/>
      <c r="M901" s="263"/>
      <c r="N901" s="264"/>
      <c r="O901" s="264"/>
      <c r="P901" s="264"/>
      <c r="Q901" s="264"/>
      <c r="R901" s="264"/>
      <c r="S901" s="264"/>
      <c r="T901" s="26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T901" s="266" t="s">
        <v>244</v>
      </c>
      <c r="AU901" s="266" t="s">
        <v>86</v>
      </c>
      <c r="AV901" s="15" t="s">
        <v>240</v>
      </c>
      <c r="AW901" s="15" t="s">
        <v>33</v>
      </c>
      <c r="AX901" s="15" t="s">
        <v>80</v>
      </c>
      <c r="AY901" s="266" t="s">
        <v>233</v>
      </c>
    </row>
    <row r="902" s="2" customFormat="1" ht="37.8" customHeight="1">
      <c r="A902" s="41"/>
      <c r="B902" s="42"/>
      <c r="C902" s="216" t="s">
        <v>1367</v>
      </c>
      <c r="D902" s="216" t="s">
        <v>235</v>
      </c>
      <c r="E902" s="217" t="s">
        <v>1368</v>
      </c>
      <c r="F902" s="218" t="s">
        <v>1369</v>
      </c>
      <c r="G902" s="219" t="s">
        <v>332</v>
      </c>
      <c r="H902" s="220">
        <v>1113.067</v>
      </c>
      <c r="I902" s="221"/>
      <c r="J902" s="222">
        <f>ROUND(I902*H902,2)</f>
        <v>0</v>
      </c>
      <c r="K902" s="218" t="s">
        <v>239</v>
      </c>
      <c r="L902" s="47"/>
      <c r="M902" s="223" t="s">
        <v>21</v>
      </c>
      <c r="N902" s="224" t="s">
        <v>45</v>
      </c>
      <c r="O902" s="87"/>
      <c r="P902" s="225">
        <f>O902*H902</f>
        <v>0</v>
      </c>
      <c r="Q902" s="225">
        <v>2.0000000000000002E-05</v>
      </c>
      <c r="R902" s="225">
        <f>Q902*H902</f>
        <v>0.022261340000000001</v>
      </c>
      <c r="S902" s="225">
        <v>0</v>
      </c>
      <c r="T902" s="226">
        <f>S902*H902</f>
        <v>0</v>
      </c>
      <c r="U902" s="41"/>
      <c r="V902" s="41"/>
      <c r="W902" s="41"/>
      <c r="X902" s="41"/>
      <c r="Y902" s="41"/>
      <c r="Z902" s="41"/>
      <c r="AA902" s="41"/>
      <c r="AB902" s="41"/>
      <c r="AC902" s="41"/>
      <c r="AD902" s="41"/>
      <c r="AE902" s="41"/>
      <c r="AR902" s="227" t="s">
        <v>240</v>
      </c>
      <c r="AT902" s="227" t="s">
        <v>235</v>
      </c>
      <c r="AU902" s="227" t="s">
        <v>86</v>
      </c>
      <c r="AY902" s="20" t="s">
        <v>233</v>
      </c>
      <c r="BE902" s="228">
        <f>IF(N902="základní",J902,0)</f>
        <v>0</v>
      </c>
      <c r="BF902" s="228">
        <f>IF(N902="snížená",J902,0)</f>
        <v>0</v>
      </c>
      <c r="BG902" s="228">
        <f>IF(N902="zákl. přenesená",J902,0)</f>
        <v>0</v>
      </c>
      <c r="BH902" s="228">
        <f>IF(N902="sníž. přenesená",J902,0)</f>
        <v>0</v>
      </c>
      <c r="BI902" s="228">
        <f>IF(N902="nulová",J902,0)</f>
        <v>0</v>
      </c>
      <c r="BJ902" s="20" t="s">
        <v>86</v>
      </c>
      <c r="BK902" s="228">
        <f>ROUND(I902*H902,2)</f>
        <v>0</v>
      </c>
      <c r="BL902" s="20" t="s">
        <v>240</v>
      </c>
      <c r="BM902" s="227" t="s">
        <v>1370</v>
      </c>
    </row>
    <row r="903" s="2" customFormat="1">
      <c r="A903" s="41"/>
      <c r="B903" s="42"/>
      <c r="C903" s="43"/>
      <c r="D903" s="229" t="s">
        <v>242</v>
      </c>
      <c r="E903" s="43"/>
      <c r="F903" s="230" t="s">
        <v>1371</v>
      </c>
      <c r="G903" s="43"/>
      <c r="H903" s="43"/>
      <c r="I903" s="231"/>
      <c r="J903" s="43"/>
      <c r="K903" s="43"/>
      <c r="L903" s="47"/>
      <c r="M903" s="232"/>
      <c r="N903" s="233"/>
      <c r="O903" s="87"/>
      <c r="P903" s="87"/>
      <c r="Q903" s="87"/>
      <c r="R903" s="87"/>
      <c r="S903" s="87"/>
      <c r="T903" s="88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T903" s="20" t="s">
        <v>242</v>
      </c>
      <c r="AU903" s="20" t="s">
        <v>86</v>
      </c>
    </row>
    <row r="904" s="14" customFormat="1">
      <c r="A904" s="14"/>
      <c r="B904" s="245"/>
      <c r="C904" s="246"/>
      <c r="D904" s="236" t="s">
        <v>244</v>
      </c>
      <c r="E904" s="247" t="s">
        <v>21</v>
      </c>
      <c r="F904" s="248" t="s">
        <v>1372</v>
      </c>
      <c r="G904" s="246"/>
      <c r="H904" s="249">
        <v>1056.4380000000001</v>
      </c>
      <c r="I904" s="250"/>
      <c r="J904" s="246"/>
      <c r="K904" s="246"/>
      <c r="L904" s="251"/>
      <c r="M904" s="252"/>
      <c r="N904" s="253"/>
      <c r="O904" s="253"/>
      <c r="P904" s="253"/>
      <c r="Q904" s="253"/>
      <c r="R904" s="253"/>
      <c r="S904" s="253"/>
      <c r="T904" s="25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55" t="s">
        <v>244</v>
      </c>
      <c r="AU904" s="255" t="s">
        <v>86</v>
      </c>
      <c r="AV904" s="14" t="s">
        <v>86</v>
      </c>
      <c r="AW904" s="14" t="s">
        <v>33</v>
      </c>
      <c r="AX904" s="14" t="s">
        <v>73</v>
      </c>
      <c r="AY904" s="255" t="s">
        <v>233</v>
      </c>
    </row>
    <row r="905" s="14" customFormat="1">
      <c r="A905" s="14"/>
      <c r="B905" s="245"/>
      <c r="C905" s="246"/>
      <c r="D905" s="236" t="s">
        <v>244</v>
      </c>
      <c r="E905" s="247" t="s">
        <v>21</v>
      </c>
      <c r="F905" s="248" t="s">
        <v>1373</v>
      </c>
      <c r="G905" s="246"/>
      <c r="H905" s="249">
        <v>56.628999999999998</v>
      </c>
      <c r="I905" s="250"/>
      <c r="J905" s="246"/>
      <c r="K905" s="246"/>
      <c r="L905" s="251"/>
      <c r="M905" s="252"/>
      <c r="N905" s="253"/>
      <c r="O905" s="253"/>
      <c r="P905" s="253"/>
      <c r="Q905" s="253"/>
      <c r="R905" s="253"/>
      <c r="S905" s="253"/>
      <c r="T905" s="25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T905" s="255" t="s">
        <v>244</v>
      </c>
      <c r="AU905" s="255" t="s">
        <v>86</v>
      </c>
      <c r="AV905" s="14" t="s">
        <v>86</v>
      </c>
      <c r="AW905" s="14" t="s">
        <v>33</v>
      </c>
      <c r="AX905" s="14" t="s">
        <v>73</v>
      </c>
      <c r="AY905" s="255" t="s">
        <v>233</v>
      </c>
    </row>
    <row r="906" s="15" customFormat="1">
      <c r="A906" s="15"/>
      <c r="B906" s="256"/>
      <c r="C906" s="257"/>
      <c r="D906" s="236" t="s">
        <v>244</v>
      </c>
      <c r="E906" s="258" t="s">
        <v>21</v>
      </c>
      <c r="F906" s="259" t="s">
        <v>247</v>
      </c>
      <c r="G906" s="257"/>
      <c r="H906" s="260">
        <v>1113.067</v>
      </c>
      <c r="I906" s="261"/>
      <c r="J906" s="257"/>
      <c r="K906" s="257"/>
      <c r="L906" s="262"/>
      <c r="M906" s="263"/>
      <c r="N906" s="264"/>
      <c r="O906" s="264"/>
      <c r="P906" s="264"/>
      <c r="Q906" s="264"/>
      <c r="R906" s="264"/>
      <c r="S906" s="264"/>
      <c r="T906" s="26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T906" s="266" t="s">
        <v>244</v>
      </c>
      <c r="AU906" s="266" t="s">
        <v>86</v>
      </c>
      <c r="AV906" s="15" t="s">
        <v>240</v>
      </c>
      <c r="AW906" s="15" t="s">
        <v>33</v>
      </c>
      <c r="AX906" s="15" t="s">
        <v>80</v>
      </c>
      <c r="AY906" s="266" t="s">
        <v>233</v>
      </c>
    </row>
    <row r="907" s="2" customFormat="1" ht="37.8" customHeight="1">
      <c r="A907" s="41"/>
      <c r="B907" s="42"/>
      <c r="C907" s="216" t="s">
        <v>1374</v>
      </c>
      <c r="D907" s="216" t="s">
        <v>235</v>
      </c>
      <c r="E907" s="217" t="s">
        <v>1375</v>
      </c>
      <c r="F907" s="218" t="s">
        <v>1376</v>
      </c>
      <c r="G907" s="219" t="s">
        <v>332</v>
      </c>
      <c r="H907" s="220">
        <v>2135.8710000000001</v>
      </c>
      <c r="I907" s="221"/>
      <c r="J907" s="222">
        <f>ROUND(I907*H907,2)</f>
        <v>0</v>
      </c>
      <c r="K907" s="218" t="s">
        <v>239</v>
      </c>
      <c r="L907" s="47"/>
      <c r="M907" s="223" t="s">
        <v>21</v>
      </c>
      <c r="N907" s="224" t="s">
        <v>45</v>
      </c>
      <c r="O907" s="87"/>
      <c r="P907" s="225">
        <f>O907*H907</f>
        <v>0</v>
      </c>
      <c r="Q907" s="225">
        <v>2.0000000000000002E-05</v>
      </c>
      <c r="R907" s="225">
        <f>Q907*H907</f>
        <v>0.042717420000000006</v>
      </c>
      <c r="S907" s="225">
        <v>0</v>
      </c>
      <c r="T907" s="226">
        <f>S907*H907</f>
        <v>0</v>
      </c>
      <c r="U907" s="41"/>
      <c r="V907" s="41"/>
      <c r="W907" s="41"/>
      <c r="X907" s="41"/>
      <c r="Y907" s="41"/>
      <c r="Z907" s="41"/>
      <c r="AA907" s="41"/>
      <c r="AB907" s="41"/>
      <c r="AC907" s="41"/>
      <c r="AD907" s="41"/>
      <c r="AE907" s="41"/>
      <c r="AR907" s="227" t="s">
        <v>240</v>
      </c>
      <c r="AT907" s="227" t="s">
        <v>235</v>
      </c>
      <c r="AU907" s="227" t="s">
        <v>86</v>
      </c>
      <c r="AY907" s="20" t="s">
        <v>233</v>
      </c>
      <c r="BE907" s="228">
        <f>IF(N907="základní",J907,0)</f>
        <v>0</v>
      </c>
      <c r="BF907" s="228">
        <f>IF(N907="snížená",J907,0)</f>
        <v>0</v>
      </c>
      <c r="BG907" s="228">
        <f>IF(N907="zákl. přenesená",J907,0)</f>
        <v>0</v>
      </c>
      <c r="BH907" s="228">
        <f>IF(N907="sníž. přenesená",J907,0)</f>
        <v>0</v>
      </c>
      <c r="BI907" s="228">
        <f>IF(N907="nulová",J907,0)</f>
        <v>0</v>
      </c>
      <c r="BJ907" s="20" t="s">
        <v>86</v>
      </c>
      <c r="BK907" s="228">
        <f>ROUND(I907*H907,2)</f>
        <v>0</v>
      </c>
      <c r="BL907" s="20" t="s">
        <v>240</v>
      </c>
      <c r="BM907" s="227" t="s">
        <v>1377</v>
      </c>
    </row>
    <row r="908" s="2" customFormat="1">
      <c r="A908" s="41"/>
      <c r="B908" s="42"/>
      <c r="C908" s="43"/>
      <c r="D908" s="229" t="s">
        <v>242</v>
      </c>
      <c r="E908" s="43"/>
      <c r="F908" s="230" t="s">
        <v>1378</v>
      </c>
      <c r="G908" s="43"/>
      <c r="H908" s="43"/>
      <c r="I908" s="231"/>
      <c r="J908" s="43"/>
      <c r="K908" s="43"/>
      <c r="L908" s="47"/>
      <c r="M908" s="232"/>
      <c r="N908" s="233"/>
      <c r="O908" s="87"/>
      <c r="P908" s="87"/>
      <c r="Q908" s="87"/>
      <c r="R908" s="87"/>
      <c r="S908" s="87"/>
      <c r="T908" s="88"/>
      <c r="U908" s="41"/>
      <c r="V908" s="41"/>
      <c r="W908" s="41"/>
      <c r="X908" s="41"/>
      <c r="Y908" s="41"/>
      <c r="Z908" s="41"/>
      <c r="AA908" s="41"/>
      <c r="AB908" s="41"/>
      <c r="AC908" s="41"/>
      <c r="AD908" s="41"/>
      <c r="AE908" s="41"/>
      <c r="AT908" s="20" t="s">
        <v>242</v>
      </c>
      <c r="AU908" s="20" t="s">
        <v>86</v>
      </c>
    </row>
    <row r="909" s="14" customFormat="1">
      <c r="A909" s="14"/>
      <c r="B909" s="245"/>
      <c r="C909" s="246"/>
      <c r="D909" s="236" t="s">
        <v>244</v>
      </c>
      <c r="E909" s="247" t="s">
        <v>21</v>
      </c>
      <c r="F909" s="248" t="s">
        <v>1379</v>
      </c>
      <c r="G909" s="246"/>
      <c r="H909" s="249">
        <v>126.53100000000001</v>
      </c>
      <c r="I909" s="250"/>
      <c r="J909" s="246"/>
      <c r="K909" s="246"/>
      <c r="L909" s="251"/>
      <c r="M909" s="252"/>
      <c r="N909" s="253"/>
      <c r="O909" s="253"/>
      <c r="P909" s="253"/>
      <c r="Q909" s="253"/>
      <c r="R909" s="253"/>
      <c r="S909" s="253"/>
      <c r="T909" s="25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55" t="s">
        <v>244</v>
      </c>
      <c r="AU909" s="255" t="s">
        <v>86</v>
      </c>
      <c r="AV909" s="14" t="s">
        <v>86</v>
      </c>
      <c r="AW909" s="14" t="s">
        <v>33</v>
      </c>
      <c r="AX909" s="14" t="s">
        <v>73</v>
      </c>
      <c r="AY909" s="255" t="s">
        <v>233</v>
      </c>
    </row>
    <row r="910" s="14" customFormat="1">
      <c r="A910" s="14"/>
      <c r="B910" s="245"/>
      <c r="C910" s="246"/>
      <c r="D910" s="236" t="s">
        <v>244</v>
      </c>
      <c r="E910" s="247" t="s">
        <v>21</v>
      </c>
      <c r="F910" s="248" t="s">
        <v>1380</v>
      </c>
      <c r="G910" s="246"/>
      <c r="H910" s="249">
        <v>1509.1020000000001</v>
      </c>
      <c r="I910" s="250"/>
      <c r="J910" s="246"/>
      <c r="K910" s="246"/>
      <c r="L910" s="251"/>
      <c r="M910" s="252"/>
      <c r="N910" s="253"/>
      <c r="O910" s="253"/>
      <c r="P910" s="253"/>
      <c r="Q910" s="253"/>
      <c r="R910" s="253"/>
      <c r="S910" s="253"/>
      <c r="T910" s="25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55" t="s">
        <v>244</v>
      </c>
      <c r="AU910" s="255" t="s">
        <v>86</v>
      </c>
      <c r="AV910" s="14" t="s">
        <v>86</v>
      </c>
      <c r="AW910" s="14" t="s">
        <v>33</v>
      </c>
      <c r="AX910" s="14" t="s">
        <v>73</v>
      </c>
      <c r="AY910" s="255" t="s">
        <v>233</v>
      </c>
    </row>
    <row r="911" s="14" customFormat="1">
      <c r="A911" s="14"/>
      <c r="B911" s="245"/>
      <c r="C911" s="246"/>
      <c r="D911" s="236" t="s">
        <v>244</v>
      </c>
      <c r="E911" s="247" t="s">
        <v>21</v>
      </c>
      <c r="F911" s="248" t="s">
        <v>1381</v>
      </c>
      <c r="G911" s="246"/>
      <c r="H911" s="249">
        <v>213.21000000000001</v>
      </c>
      <c r="I911" s="250"/>
      <c r="J911" s="246"/>
      <c r="K911" s="246"/>
      <c r="L911" s="251"/>
      <c r="M911" s="252"/>
      <c r="N911" s="253"/>
      <c r="O911" s="253"/>
      <c r="P911" s="253"/>
      <c r="Q911" s="253"/>
      <c r="R911" s="253"/>
      <c r="S911" s="253"/>
      <c r="T911" s="25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55" t="s">
        <v>244</v>
      </c>
      <c r="AU911" s="255" t="s">
        <v>86</v>
      </c>
      <c r="AV911" s="14" t="s">
        <v>86</v>
      </c>
      <c r="AW911" s="14" t="s">
        <v>33</v>
      </c>
      <c r="AX911" s="14" t="s">
        <v>73</v>
      </c>
      <c r="AY911" s="255" t="s">
        <v>233</v>
      </c>
    </row>
    <row r="912" s="14" customFormat="1">
      <c r="A912" s="14"/>
      <c r="B912" s="245"/>
      <c r="C912" s="246"/>
      <c r="D912" s="236" t="s">
        <v>244</v>
      </c>
      <c r="E912" s="247" t="s">
        <v>21</v>
      </c>
      <c r="F912" s="248" t="s">
        <v>1382</v>
      </c>
      <c r="G912" s="246"/>
      <c r="H912" s="249">
        <v>15.552</v>
      </c>
      <c r="I912" s="250"/>
      <c r="J912" s="246"/>
      <c r="K912" s="246"/>
      <c r="L912" s="251"/>
      <c r="M912" s="252"/>
      <c r="N912" s="253"/>
      <c r="O912" s="253"/>
      <c r="P912" s="253"/>
      <c r="Q912" s="253"/>
      <c r="R912" s="253"/>
      <c r="S912" s="253"/>
      <c r="T912" s="25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T912" s="255" t="s">
        <v>244</v>
      </c>
      <c r="AU912" s="255" t="s">
        <v>86</v>
      </c>
      <c r="AV912" s="14" t="s">
        <v>86</v>
      </c>
      <c r="AW912" s="14" t="s">
        <v>33</v>
      </c>
      <c r="AX912" s="14" t="s">
        <v>73</v>
      </c>
      <c r="AY912" s="255" t="s">
        <v>233</v>
      </c>
    </row>
    <row r="913" s="14" customFormat="1">
      <c r="A913" s="14"/>
      <c r="B913" s="245"/>
      <c r="C913" s="246"/>
      <c r="D913" s="236" t="s">
        <v>244</v>
      </c>
      <c r="E913" s="247" t="s">
        <v>21</v>
      </c>
      <c r="F913" s="248" t="s">
        <v>1383</v>
      </c>
      <c r="G913" s="246"/>
      <c r="H913" s="249">
        <v>271.476</v>
      </c>
      <c r="I913" s="250"/>
      <c r="J913" s="246"/>
      <c r="K913" s="246"/>
      <c r="L913" s="251"/>
      <c r="M913" s="252"/>
      <c r="N913" s="253"/>
      <c r="O913" s="253"/>
      <c r="P913" s="253"/>
      <c r="Q913" s="253"/>
      <c r="R913" s="253"/>
      <c r="S913" s="253"/>
      <c r="T913" s="25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T913" s="255" t="s">
        <v>244</v>
      </c>
      <c r="AU913" s="255" t="s">
        <v>86</v>
      </c>
      <c r="AV913" s="14" t="s">
        <v>86</v>
      </c>
      <c r="AW913" s="14" t="s">
        <v>33</v>
      </c>
      <c r="AX913" s="14" t="s">
        <v>73</v>
      </c>
      <c r="AY913" s="255" t="s">
        <v>233</v>
      </c>
    </row>
    <row r="914" s="15" customFormat="1">
      <c r="A914" s="15"/>
      <c r="B914" s="256"/>
      <c r="C914" s="257"/>
      <c r="D914" s="236" t="s">
        <v>244</v>
      </c>
      <c r="E914" s="258" t="s">
        <v>21</v>
      </c>
      <c r="F914" s="259" t="s">
        <v>247</v>
      </c>
      <c r="G914" s="257"/>
      <c r="H914" s="260">
        <v>2135.8710000000001</v>
      </c>
      <c r="I914" s="261"/>
      <c r="J914" s="257"/>
      <c r="K914" s="257"/>
      <c r="L914" s="262"/>
      <c r="M914" s="263"/>
      <c r="N914" s="264"/>
      <c r="O914" s="264"/>
      <c r="P914" s="264"/>
      <c r="Q914" s="264"/>
      <c r="R914" s="264"/>
      <c r="S914" s="264"/>
      <c r="T914" s="26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T914" s="266" t="s">
        <v>244</v>
      </c>
      <c r="AU914" s="266" t="s">
        <v>86</v>
      </c>
      <c r="AV914" s="15" t="s">
        <v>240</v>
      </c>
      <c r="AW914" s="15" t="s">
        <v>33</v>
      </c>
      <c r="AX914" s="15" t="s">
        <v>80</v>
      </c>
      <c r="AY914" s="266" t="s">
        <v>233</v>
      </c>
    </row>
    <row r="915" s="2" customFormat="1" ht="24.15" customHeight="1">
      <c r="A915" s="41"/>
      <c r="B915" s="42"/>
      <c r="C915" s="216" t="s">
        <v>1384</v>
      </c>
      <c r="D915" s="216" t="s">
        <v>235</v>
      </c>
      <c r="E915" s="217" t="s">
        <v>1385</v>
      </c>
      <c r="F915" s="218" t="s">
        <v>1386</v>
      </c>
      <c r="G915" s="219" t="s">
        <v>250</v>
      </c>
      <c r="H915" s="220">
        <v>51.323999999999998</v>
      </c>
      <c r="I915" s="221"/>
      <c r="J915" s="222">
        <f>ROUND(I915*H915,2)</f>
        <v>0</v>
      </c>
      <c r="K915" s="218" t="s">
        <v>239</v>
      </c>
      <c r="L915" s="47"/>
      <c r="M915" s="223" t="s">
        <v>21</v>
      </c>
      <c r="N915" s="224" t="s">
        <v>45</v>
      </c>
      <c r="O915" s="87"/>
      <c r="P915" s="225">
        <f>O915*H915</f>
        <v>0</v>
      </c>
      <c r="Q915" s="225">
        <v>0.41999999999999998</v>
      </c>
      <c r="R915" s="225">
        <f>Q915*H915</f>
        <v>21.556079999999998</v>
      </c>
      <c r="S915" s="225">
        <v>0</v>
      </c>
      <c r="T915" s="226">
        <f>S915*H915</f>
        <v>0</v>
      </c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R915" s="227" t="s">
        <v>240</v>
      </c>
      <c r="AT915" s="227" t="s">
        <v>235</v>
      </c>
      <c r="AU915" s="227" t="s">
        <v>86</v>
      </c>
      <c r="AY915" s="20" t="s">
        <v>233</v>
      </c>
      <c r="BE915" s="228">
        <f>IF(N915="základní",J915,0)</f>
        <v>0</v>
      </c>
      <c r="BF915" s="228">
        <f>IF(N915="snížená",J915,0)</f>
        <v>0</v>
      </c>
      <c r="BG915" s="228">
        <f>IF(N915="zákl. přenesená",J915,0)</f>
        <v>0</v>
      </c>
      <c r="BH915" s="228">
        <f>IF(N915="sníž. přenesená",J915,0)</f>
        <v>0</v>
      </c>
      <c r="BI915" s="228">
        <f>IF(N915="nulová",J915,0)</f>
        <v>0</v>
      </c>
      <c r="BJ915" s="20" t="s">
        <v>86</v>
      </c>
      <c r="BK915" s="228">
        <f>ROUND(I915*H915,2)</f>
        <v>0</v>
      </c>
      <c r="BL915" s="20" t="s">
        <v>240</v>
      </c>
      <c r="BM915" s="227" t="s">
        <v>1387</v>
      </c>
    </row>
    <row r="916" s="2" customFormat="1">
      <c r="A916" s="41"/>
      <c r="B916" s="42"/>
      <c r="C916" s="43"/>
      <c r="D916" s="229" t="s">
        <v>242</v>
      </c>
      <c r="E916" s="43"/>
      <c r="F916" s="230" t="s">
        <v>1388</v>
      </c>
      <c r="G916" s="43"/>
      <c r="H916" s="43"/>
      <c r="I916" s="231"/>
      <c r="J916" s="43"/>
      <c r="K916" s="43"/>
      <c r="L916" s="47"/>
      <c r="M916" s="232"/>
      <c r="N916" s="233"/>
      <c r="O916" s="87"/>
      <c r="P916" s="87"/>
      <c r="Q916" s="87"/>
      <c r="R916" s="87"/>
      <c r="S916" s="87"/>
      <c r="T916" s="88"/>
      <c r="U916" s="41"/>
      <c r="V916" s="41"/>
      <c r="W916" s="41"/>
      <c r="X916" s="41"/>
      <c r="Y916" s="41"/>
      <c r="Z916" s="41"/>
      <c r="AA916" s="41"/>
      <c r="AB916" s="41"/>
      <c r="AC916" s="41"/>
      <c r="AD916" s="41"/>
      <c r="AE916" s="41"/>
      <c r="AT916" s="20" t="s">
        <v>242</v>
      </c>
      <c r="AU916" s="20" t="s">
        <v>86</v>
      </c>
    </row>
    <row r="917" s="13" customFormat="1">
      <c r="A917" s="13"/>
      <c r="B917" s="234"/>
      <c r="C917" s="235"/>
      <c r="D917" s="236" t="s">
        <v>244</v>
      </c>
      <c r="E917" s="237" t="s">
        <v>21</v>
      </c>
      <c r="F917" s="238" t="s">
        <v>1389</v>
      </c>
      <c r="G917" s="235"/>
      <c r="H917" s="237" t="s">
        <v>21</v>
      </c>
      <c r="I917" s="239"/>
      <c r="J917" s="235"/>
      <c r="K917" s="235"/>
      <c r="L917" s="240"/>
      <c r="M917" s="241"/>
      <c r="N917" s="242"/>
      <c r="O917" s="242"/>
      <c r="P917" s="242"/>
      <c r="Q917" s="242"/>
      <c r="R917" s="242"/>
      <c r="S917" s="242"/>
      <c r="T917" s="24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44" t="s">
        <v>244</v>
      </c>
      <c r="AU917" s="244" t="s">
        <v>86</v>
      </c>
      <c r="AV917" s="13" t="s">
        <v>80</v>
      </c>
      <c r="AW917" s="13" t="s">
        <v>33</v>
      </c>
      <c r="AX917" s="13" t="s">
        <v>73</v>
      </c>
      <c r="AY917" s="244" t="s">
        <v>233</v>
      </c>
    </row>
    <row r="918" s="14" customFormat="1">
      <c r="A918" s="14"/>
      <c r="B918" s="245"/>
      <c r="C918" s="246"/>
      <c r="D918" s="236" t="s">
        <v>244</v>
      </c>
      <c r="E918" s="247" t="s">
        <v>21</v>
      </c>
      <c r="F918" s="248" t="s">
        <v>643</v>
      </c>
      <c r="G918" s="246"/>
      <c r="H918" s="249">
        <v>183.30000000000001</v>
      </c>
      <c r="I918" s="250"/>
      <c r="J918" s="246"/>
      <c r="K918" s="246"/>
      <c r="L918" s="251"/>
      <c r="M918" s="252"/>
      <c r="N918" s="253"/>
      <c r="O918" s="253"/>
      <c r="P918" s="253"/>
      <c r="Q918" s="253"/>
      <c r="R918" s="253"/>
      <c r="S918" s="253"/>
      <c r="T918" s="25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55" t="s">
        <v>244</v>
      </c>
      <c r="AU918" s="255" t="s">
        <v>86</v>
      </c>
      <c r="AV918" s="14" t="s">
        <v>86</v>
      </c>
      <c r="AW918" s="14" t="s">
        <v>33</v>
      </c>
      <c r="AX918" s="14" t="s">
        <v>73</v>
      </c>
      <c r="AY918" s="255" t="s">
        <v>233</v>
      </c>
    </row>
    <row r="919" s="16" customFormat="1">
      <c r="A919" s="16"/>
      <c r="B919" s="287"/>
      <c r="C919" s="288"/>
      <c r="D919" s="236" t="s">
        <v>244</v>
      </c>
      <c r="E919" s="289" t="s">
        <v>641</v>
      </c>
      <c r="F919" s="290" t="s">
        <v>725</v>
      </c>
      <c r="G919" s="288"/>
      <c r="H919" s="291">
        <v>183.30000000000001</v>
      </c>
      <c r="I919" s="292"/>
      <c r="J919" s="288"/>
      <c r="K919" s="288"/>
      <c r="L919" s="293"/>
      <c r="M919" s="294"/>
      <c r="N919" s="295"/>
      <c r="O919" s="295"/>
      <c r="P919" s="295"/>
      <c r="Q919" s="295"/>
      <c r="R919" s="295"/>
      <c r="S919" s="295"/>
      <c r="T919" s="29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T919" s="297" t="s">
        <v>244</v>
      </c>
      <c r="AU919" s="297" t="s">
        <v>86</v>
      </c>
      <c r="AV919" s="16" t="s">
        <v>117</v>
      </c>
      <c r="AW919" s="16" t="s">
        <v>33</v>
      </c>
      <c r="AX919" s="16" t="s">
        <v>73</v>
      </c>
      <c r="AY919" s="297" t="s">
        <v>233</v>
      </c>
    </row>
    <row r="920" s="13" customFormat="1">
      <c r="A920" s="13"/>
      <c r="B920" s="234"/>
      <c r="C920" s="235"/>
      <c r="D920" s="236" t="s">
        <v>244</v>
      </c>
      <c r="E920" s="237" t="s">
        <v>21</v>
      </c>
      <c r="F920" s="238" t="s">
        <v>1390</v>
      </c>
      <c r="G920" s="235"/>
      <c r="H920" s="237" t="s">
        <v>21</v>
      </c>
      <c r="I920" s="239"/>
      <c r="J920" s="235"/>
      <c r="K920" s="235"/>
      <c r="L920" s="240"/>
      <c r="M920" s="241"/>
      <c r="N920" s="242"/>
      <c r="O920" s="242"/>
      <c r="P920" s="242"/>
      <c r="Q920" s="242"/>
      <c r="R920" s="242"/>
      <c r="S920" s="242"/>
      <c r="T920" s="24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44" t="s">
        <v>244</v>
      </c>
      <c r="AU920" s="244" t="s">
        <v>86</v>
      </c>
      <c r="AV920" s="13" t="s">
        <v>80</v>
      </c>
      <c r="AW920" s="13" t="s">
        <v>33</v>
      </c>
      <c r="AX920" s="13" t="s">
        <v>73</v>
      </c>
      <c r="AY920" s="244" t="s">
        <v>233</v>
      </c>
    </row>
    <row r="921" s="14" customFormat="1">
      <c r="A921" s="14"/>
      <c r="B921" s="245"/>
      <c r="C921" s="246"/>
      <c r="D921" s="236" t="s">
        <v>244</v>
      </c>
      <c r="E921" s="247" t="s">
        <v>21</v>
      </c>
      <c r="F921" s="248" t="s">
        <v>1391</v>
      </c>
      <c r="G921" s="246"/>
      <c r="H921" s="249">
        <v>51.323999999999998</v>
      </c>
      <c r="I921" s="250"/>
      <c r="J921" s="246"/>
      <c r="K921" s="246"/>
      <c r="L921" s="251"/>
      <c r="M921" s="252"/>
      <c r="N921" s="253"/>
      <c r="O921" s="253"/>
      <c r="P921" s="253"/>
      <c r="Q921" s="253"/>
      <c r="R921" s="253"/>
      <c r="S921" s="253"/>
      <c r="T921" s="25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55" t="s">
        <v>244</v>
      </c>
      <c r="AU921" s="255" t="s">
        <v>86</v>
      </c>
      <c r="AV921" s="14" t="s">
        <v>86</v>
      </c>
      <c r="AW921" s="14" t="s">
        <v>33</v>
      </c>
      <c r="AX921" s="14" t="s">
        <v>80</v>
      </c>
      <c r="AY921" s="255" t="s">
        <v>233</v>
      </c>
    </row>
    <row r="922" s="2" customFormat="1" ht="37.8" customHeight="1">
      <c r="A922" s="41"/>
      <c r="B922" s="42"/>
      <c r="C922" s="216" t="s">
        <v>1392</v>
      </c>
      <c r="D922" s="216" t="s">
        <v>235</v>
      </c>
      <c r="E922" s="217" t="s">
        <v>1393</v>
      </c>
      <c r="F922" s="218" t="s">
        <v>1394</v>
      </c>
      <c r="G922" s="219" t="s">
        <v>402</v>
      </c>
      <c r="H922" s="220">
        <v>126</v>
      </c>
      <c r="I922" s="221"/>
      <c r="J922" s="222">
        <f>ROUND(I922*H922,2)</f>
        <v>0</v>
      </c>
      <c r="K922" s="218" t="s">
        <v>239</v>
      </c>
      <c r="L922" s="47"/>
      <c r="M922" s="223" t="s">
        <v>21</v>
      </c>
      <c r="N922" s="224" t="s">
        <v>45</v>
      </c>
      <c r="O922" s="87"/>
      <c r="P922" s="225">
        <f>O922*H922</f>
        <v>0</v>
      </c>
      <c r="Q922" s="225">
        <v>0.017770000000000001</v>
      </c>
      <c r="R922" s="225">
        <f>Q922*H922</f>
        <v>2.23902</v>
      </c>
      <c r="S922" s="225">
        <v>0</v>
      </c>
      <c r="T922" s="226">
        <f>S922*H922</f>
        <v>0</v>
      </c>
      <c r="U922" s="41"/>
      <c r="V922" s="41"/>
      <c r="W922" s="41"/>
      <c r="X922" s="41"/>
      <c r="Y922" s="41"/>
      <c r="Z922" s="41"/>
      <c r="AA922" s="41"/>
      <c r="AB922" s="41"/>
      <c r="AC922" s="41"/>
      <c r="AD922" s="41"/>
      <c r="AE922" s="41"/>
      <c r="AR922" s="227" t="s">
        <v>240</v>
      </c>
      <c r="AT922" s="227" t="s">
        <v>235</v>
      </c>
      <c r="AU922" s="227" t="s">
        <v>86</v>
      </c>
      <c r="AY922" s="20" t="s">
        <v>233</v>
      </c>
      <c r="BE922" s="228">
        <f>IF(N922="základní",J922,0)</f>
        <v>0</v>
      </c>
      <c r="BF922" s="228">
        <f>IF(N922="snížená",J922,0)</f>
        <v>0</v>
      </c>
      <c r="BG922" s="228">
        <f>IF(N922="zákl. přenesená",J922,0)</f>
        <v>0</v>
      </c>
      <c r="BH922" s="228">
        <f>IF(N922="sníž. přenesená",J922,0)</f>
        <v>0</v>
      </c>
      <c r="BI922" s="228">
        <f>IF(N922="nulová",J922,0)</f>
        <v>0</v>
      </c>
      <c r="BJ922" s="20" t="s">
        <v>86</v>
      </c>
      <c r="BK922" s="228">
        <f>ROUND(I922*H922,2)</f>
        <v>0</v>
      </c>
      <c r="BL922" s="20" t="s">
        <v>240</v>
      </c>
      <c r="BM922" s="227" t="s">
        <v>1395</v>
      </c>
    </row>
    <row r="923" s="2" customFormat="1">
      <c r="A923" s="41"/>
      <c r="B923" s="42"/>
      <c r="C923" s="43"/>
      <c r="D923" s="229" t="s">
        <v>242</v>
      </c>
      <c r="E923" s="43"/>
      <c r="F923" s="230" t="s">
        <v>1396</v>
      </c>
      <c r="G923" s="43"/>
      <c r="H923" s="43"/>
      <c r="I923" s="231"/>
      <c r="J923" s="43"/>
      <c r="K923" s="43"/>
      <c r="L923" s="47"/>
      <c r="M923" s="232"/>
      <c r="N923" s="233"/>
      <c r="O923" s="87"/>
      <c r="P923" s="87"/>
      <c r="Q923" s="87"/>
      <c r="R923" s="87"/>
      <c r="S923" s="87"/>
      <c r="T923" s="88"/>
      <c r="U923" s="41"/>
      <c r="V923" s="41"/>
      <c r="W923" s="41"/>
      <c r="X923" s="41"/>
      <c r="Y923" s="41"/>
      <c r="Z923" s="41"/>
      <c r="AA923" s="41"/>
      <c r="AB923" s="41"/>
      <c r="AC923" s="41"/>
      <c r="AD923" s="41"/>
      <c r="AE923" s="41"/>
      <c r="AT923" s="20" t="s">
        <v>242</v>
      </c>
      <c r="AU923" s="20" t="s">
        <v>86</v>
      </c>
    </row>
    <row r="924" s="14" customFormat="1">
      <c r="A924" s="14"/>
      <c r="B924" s="245"/>
      <c r="C924" s="246"/>
      <c r="D924" s="236" t="s">
        <v>244</v>
      </c>
      <c r="E924" s="247" t="s">
        <v>21</v>
      </c>
      <c r="F924" s="248" t="s">
        <v>1397</v>
      </c>
      <c r="G924" s="246"/>
      <c r="H924" s="249">
        <v>50</v>
      </c>
      <c r="I924" s="250"/>
      <c r="J924" s="246"/>
      <c r="K924" s="246"/>
      <c r="L924" s="251"/>
      <c r="M924" s="252"/>
      <c r="N924" s="253"/>
      <c r="O924" s="253"/>
      <c r="P924" s="253"/>
      <c r="Q924" s="253"/>
      <c r="R924" s="253"/>
      <c r="S924" s="253"/>
      <c r="T924" s="25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55" t="s">
        <v>244</v>
      </c>
      <c r="AU924" s="255" t="s">
        <v>86</v>
      </c>
      <c r="AV924" s="14" t="s">
        <v>86</v>
      </c>
      <c r="AW924" s="14" t="s">
        <v>33</v>
      </c>
      <c r="AX924" s="14" t="s">
        <v>73</v>
      </c>
      <c r="AY924" s="255" t="s">
        <v>233</v>
      </c>
    </row>
    <row r="925" s="14" customFormat="1">
      <c r="A925" s="14"/>
      <c r="B925" s="245"/>
      <c r="C925" s="246"/>
      <c r="D925" s="236" t="s">
        <v>244</v>
      </c>
      <c r="E925" s="247" t="s">
        <v>21</v>
      </c>
      <c r="F925" s="248" t="s">
        <v>1398</v>
      </c>
      <c r="G925" s="246"/>
      <c r="H925" s="249">
        <v>20</v>
      </c>
      <c r="I925" s="250"/>
      <c r="J925" s="246"/>
      <c r="K925" s="246"/>
      <c r="L925" s="251"/>
      <c r="M925" s="252"/>
      <c r="N925" s="253"/>
      <c r="O925" s="253"/>
      <c r="P925" s="253"/>
      <c r="Q925" s="253"/>
      <c r="R925" s="253"/>
      <c r="S925" s="253"/>
      <c r="T925" s="25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T925" s="255" t="s">
        <v>244</v>
      </c>
      <c r="AU925" s="255" t="s">
        <v>86</v>
      </c>
      <c r="AV925" s="14" t="s">
        <v>86</v>
      </c>
      <c r="AW925" s="14" t="s">
        <v>33</v>
      </c>
      <c r="AX925" s="14" t="s">
        <v>73</v>
      </c>
      <c r="AY925" s="255" t="s">
        <v>233</v>
      </c>
    </row>
    <row r="926" s="14" customFormat="1">
      <c r="A926" s="14"/>
      <c r="B926" s="245"/>
      <c r="C926" s="246"/>
      <c r="D926" s="236" t="s">
        <v>244</v>
      </c>
      <c r="E926" s="247" t="s">
        <v>21</v>
      </c>
      <c r="F926" s="248" t="s">
        <v>1399</v>
      </c>
      <c r="G926" s="246"/>
      <c r="H926" s="249">
        <v>28</v>
      </c>
      <c r="I926" s="250"/>
      <c r="J926" s="246"/>
      <c r="K926" s="246"/>
      <c r="L926" s="251"/>
      <c r="M926" s="252"/>
      <c r="N926" s="253"/>
      <c r="O926" s="253"/>
      <c r="P926" s="253"/>
      <c r="Q926" s="253"/>
      <c r="R926" s="253"/>
      <c r="S926" s="253"/>
      <c r="T926" s="25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55" t="s">
        <v>244</v>
      </c>
      <c r="AU926" s="255" t="s">
        <v>86</v>
      </c>
      <c r="AV926" s="14" t="s">
        <v>86</v>
      </c>
      <c r="AW926" s="14" t="s">
        <v>33</v>
      </c>
      <c r="AX926" s="14" t="s">
        <v>73</v>
      </c>
      <c r="AY926" s="255" t="s">
        <v>233</v>
      </c>
    </row>
    <row r="927" s="14" customFormat="1">
      <c r="A927" s="14"/>
      <c r="B927" s="245"/>
      <c r="C927" s="246"/>
      <c r="D927" s="236" t="s">
        <v>244</v>
      </c>
      <c r="E927" s="247" t="s">
        <v>21</v>
      </c>
      <c r="F927" s="248" t="s">
        <v>1400</v>
      </c>
      <c r="G927" s="246"/>
      <c r="H927" s="249">
        <v>20</v>
      </c>
      <c r="I927" s="250"/>
      <c r="J927" s="246"/>
      <c r="K927" s="246"/>
      <c r="L927" s="251"/>
      <c r="M927" s="252"/>
      <c r="N927" s="253"/>
      <c r="O927" s="253"/>
      <c r="P927" s="253"/>
      <c r="Q927" s="253"/>
      <c r="R927" s="253"/>
      <c r="S927" s="253"/>
      <c r="T927" s="25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55" t="s">
        <v>244</v>
      </c>
      <c r="AU927" s="255" t="s">
        <v>86</v>
      </c>
      <c r="AV927" s="14" t="s">
        <v>86</v>
      </c>
      <c r="AW927" s="14" t="s">
        <v>33</v>
      </c>
      <c r="AX927" s="14" t="s">
        <v>73</v>
      </c>
      <c r="AY927" s="255" t="s">
        <v>233</v>
      </c>
    </row>
    <row r="928" s="14" customFormat="1">
      <c r="A928" s="14"/>
      <c r="B928" s="245"/>
      <c r="C928" s="246"/>
      <c r="D928" s="236" t="s">
        <v>244</v>
      </c>
      <c r="E928" s="247" t="s">
        <v>21</v>
      </c>
      <c r="F928" s="248" t="s">
        <v>1401</v>
      </c>
      <c r="G928" s="246"/>
      <c r="H928" s="249">
        <v>2</v>
      </c>
      <c r="I928" s="250"/>
      <c r="J928" s="246"/>
      <c r="K928" s="246"/>
      <c r="L928" s="251"/>
      <c r="M928" s="252"/>
      <c r="N928" s="253"/>
      <c r="O928" s="253"/>
      <c r="P928" s="253"/>
      <c r="Q928" s="253"/>
      <c r="R928" s="253"/>
      <c r="S928" s="253"/>
      <c r="T928" s="25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55" t="s">
        <v>244</v>
      </c>
      <c r="AU928" s="255" t="s">
        <v>86</v>
      </c>
      <c r="AV928" s="14" t="s">
        <v>86</v>
      </c>
      <c r="AW928" s="14" t="s">
        <v>33</v>
      </c>
      <c r="AX928" s="14" t="s">
        <v>73</v>
      </c>
      <c r="AY928" s="255" t="s">
        <v>233</v>
      </c>
    </row>
    <row r="929" s="14" customFormat="1">
      <c r="A929" s="14"/>
      <c r="B929" s="245"/>
      <c r="C929" s="246"/>
      <c r="D929" s="236" t="s">
        <v>244</v>
      </c>
      <c r="E929" s="247" t="s">
        <v>21</v>
      </c>
      <c r="F929" s="248" t="s">
        <v>1402</v>
      </c>
      <c r="G929" s="246"/>
      <c r="H929" s="249">
        <v>2</v>
      </c>
      <c r="I929" s="250"/>
      <c r="J929" s="246"/>
      <c r="K929" s="246"/>
      <c r="L929" s="251"/>
      <c r="M929" s="252"/>
      <c r="N929" s="253"/>
      <c r="O929" s="253"/>
      <c r="P929" s="253"/>
      <c r="Q929" s="253"/>
      <c r="R929" s="253"/>
      <c r="S929" s="253"/>
      <c r="T929" s="25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55" t="s">
        <v>244</v>
      </c>
      <c r="AU929" s="255" t="s">
        <v>86</v>
      </c>
      <c r="AV929" s="14" t="s">
        <v>86</v>
      </c>
      <c r="AW929" s="14" t="s">
        <v>33</v>
      </c>
      <c r="AX929" s="14" t="s">
        <v>73</v>
      </c>
      <c r="AY929" s="255" t="s">
        <v>233</v>
      </c>
    </row>
    <row r="930" s="14" customFormat="1">
      <c r="A930" s="14"/>
      <c r="B930" s="245"/>
      <c r="C930" s="246"/>
      <c r="D930" s="236" t="s">
        <v>244</v>
      </c>
      <c r="E930" s="247" t="s">
        <v>21</v>
      </c>
      <c r="F930" s="248" t="s">
        <v>1403</v>
      </c>
      <c r="G930" s="246"/>
      <c r="H930" s="249">
        <v>2</v>
      </c>
      <c r="I930" s="250"/>
      <c r="J930" s="246"/>
      <c r="K930" s="246"/>
      <c r="L930" s="251"/>
      <c r="M930" s="252"/>
      <c r="N930" s="253"/>
      <c r="O930" s="253"/>
      <c r="P930" s="253"/>
      <c r="Q930" s="253"/>
      <c r="R930" s="253"/>
      <c r="S930" s="253"/>
      <c r="T930" s="25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55" t="s">
        <v>244</v>
      </c>
      <c r="AU930" s="255" t="s">
        <v>86</v>
      </c>
      <c r="AV930" s="14" t="s">
        <v>86</v>
      </c>
      <c r="AW930" s="14" t="s">
        <v>33</v>
      </c>
      <c r="AX930" s="14" t="s">
        <v>73</v>
      </c>
      <c r="AY930" s="255" t="s">
        <v>233</v>
      </c>
    </row>
    <row r="931" s="14" customFormat="1">
      <c r="A931" s="14"/>
      <c r="B931" s="245"/>
      <c r="C931" s="246"/>
      <c r="D931" s="236" t="s">
        <v>244</v>
      </c>
      <c r="E931" s="247" t="s">
        <v>21</v>
      </c>
      <c r="F931" s="248" t="s">
        <v>1404</v>
      </c>
      <c r="G931" s="246"/>
      <c r="H931" s="249">
        <v>1</v>
      </c>
      <c r="I931" s="250"/>
      <c r="J931" s="246"/>
      <c r="K931" s="246"/>
      <c r="L931" s="251"/>
      <c r="M931" s="252"/>
      <c r="N931" s="253"/>
      <c r="O931" s="253"/>
      <c r="P931" s="253"/>
      <c r="Q931" s="253"/>
      <c r="R931" s="253"/>
      <c r="S931" s="253"/>
      <c r="T931" s="25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55" t="s">
        <v>244</v>
      </c>
      <c r="AU931" s="255" t="s">
        <v>86</v>
      </c>
      <c r="AV931" s="14" t="s">
        <v>86</v>
      </c>
      <c r="AW931" s="14" t="s">
        <v>33</v>
      </c>
      <c r="AX931" s="14" t="s">
        <v>73</v>
      </c>
      <c r="AY931" s="255" t="s">
        <v>233</v>
      </c>
    </row>
    <row r="932" s="14" customFormat="1">
      <c r="A932" s="14"/>
      <c r="B932" s="245"/>
      <c r="C932" s="246"/>
      <c r="D932" s="236" t="s">
        <v>244</v>
      </c>
      <c r="E932" s="247" t="s">
        <v>21</v>
      </c>
      <c r="F932" s="248" t="s">
        <v>1405</v>
      </c>
      <c r="G932" s="246"/>
      <c r="H932" s="249">
        <v>1</v>
      </c>
      <c r="I932" s="250"/>
      <c r="J932" s="246"/>
      <c r="K932" s="246"/>
      <c r="L932" s="251"/>
      <c r="M932" s="252"/>
      <c r="N932" s="253"/>
      <c r="O932" s="253"/>
      <c r="P932" s="253"/>
      <c r="Q932" s="253"/>
      <c r="R932" s="253"/>
      <c r="S932" s="253"/>
      <c r="T932" s="25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T932" s="255" t="s">
        <v>244</v>
      </c>
      <c r="AU932" s="255" t="s">
        <v>86</v>
      </c>
      <c r="AV932" s="14" t="s">
        <v>86</v>
      </c>
      <c r="AW932" s="14" t="s">
        <v>33</v>
      </c>
      <c r="AX932" s="14" t="s">
        <v>73</v>
      </c>
      <c r="AY932" s="255" t="s">
        <v>233</v>
      </c>
    </row>
    <row r="933" s="15" customFormat="1">
      <c r="A933" s="15"/>
      <c r="B933" s="256"/>
      <c r="C933" s="257"/>
      <c r="D933" s="236" t="s">
        <v>244</v>
      </c>
      <c r="E933" s="258" t="s">
        <v>21</v>
      </c>
      <c r="F933" s="259" t="s">
        <v>247</v>
      </c>
      <c r="G933" s="257"/>
      <c r="H933" s="260">
        <v>126</v>
      </c>
      <c r="I933" s="261"/>
      <c r="J933" s="257"/>
      <c r="K933" s="257"/>
      <c r="L933" s="262"/>
      <c r="M933" s="263"/>
      <c r="N933" s="264"/>
      <c r="O933" s="264"/>
      <c r="P933" s="264"/>
      <c r="Q933" s="264"/>
      <c r="R933" s="264"/>
      <c r="S933" s="264"/>
      <c r="T933" s="26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T933" s="266" t="s">
        <v>244</v>
      </c>
      <c r="AU933" s="266" t="s">
        <v>86</v>
      </c>
      <c r="AV933" s="15" t="s">
        <v>240</v>
      </c>
      <c r="AW933" s="15" t="s">
        <v>33</v>
      </c>
      <c r="AX933" s="15" t="s">
        <v>80</v>
      </c>
      <c r="AY933" s="266" t="s">
        <v>233</v>
      </c>
    </row>
    <row r="934" s="2" customFormat="1" ht="24.15" customHeight="1">
      <c r="A934" s="41"/>
      <c r="B934" s="42"/>
      <c r="C934" s="267" t="s">
        <v>1406</v>
      </c>
      <c r="D934" s="267" t="s">
        <v>297</v>
      </c>
      <c r="E934" s="268" t="s">
        <v>1407</v>
      </c>
      <c r="F934" s="269" t="s">
        <v>1408</v>
      </c>
      <c r="G934" s="270" t="s">
        <v>494</v>
      </c>
      <c r="H934" s="271">
        <v>126</v>
      </c>
      <c r="I934" s="272"/>
      <c r="J934" s="273">
        <f>ROUND(I934*H934,2)</f>
        <v>0</v>
      </c>
      <c r="K934" s="269" t="s">
        <v>342</v>
      </c>
      <c r="L934" s="274"/>
      <c r="M934" s="275" t="s">
        <v>21</v>
      </c>
      <c r="N934" s="276" t="s">
        <v>45</v>
      </c>
      <c r="O934" s="87"/>
      <c r="P934" s="225">
        <f>O934*H934</f>
        <v>0</v>
      </c>
      <c r="Q934" s="225">
        <v>0.0011999999999999999</v>
      </c>
      <c r="R934" s="225">
        <f>Q934*H934</f>
        <v>0.15119999999999997</v>
      </c>
      <c r="S934" s="225">
        <v>0</v>
      </c>
      <c r="T934" s="226">
        <f>S934*H934</f>
        <v>0</v>
      </c>
      <c r="U934" s="41"/>
      <c r="V934" s="41"/>
      <c r="W934" s="41"/>
      <c r="X934" s="41"/>
      <c r="Y934" s="41"/>
      <c r="Z934" s="41"/>
      <c r="AA934" s="41"/>
      <c r="AB934" s="41"/>
      <c r="AC934" s="41"/>
      <c r="AD934" s="41"/>
      <c r="AE934" s="41"/>
      <c r="AR934" s="227" t="s">
        <v>289</v>
      </c>
      <c r="AT934" s="227" t="s">
        <v>297</v>
      </c>
      <c r="AU934" s="227" t="s">
        <v>86</v>
      </c>
      <c r="AY934" s="20" t="s">
        <v>233</v>
      </c>
      <c r="BE934" s="228">
        <f>IF(N934="základní",J934,0)</f>
        <v>0</v>
      </c>
      <c r="BF934" s="228">
        <f>IF(N934="snížená",J934,0)</f>
        <v>0</v>
      </c>
      <c r="BG934" s="228">
        <f>IF(N934="zákl. přenesená",J934,0)</f>
        <v>0</v>
      </c>
      <c r="BH934" s="228">
        <f>IF(N934="sníž. přenesená",J934,0)</f>
        <v>0</v>
      </c>
      <c r="BI934" s="228">
        <f>IF(N934="nulová",J934,0)</f>
        <v>0</v>
      </c>
      <c r="BJ934" s="20" t="s">
        <v>86</v>
      </c>
      <c r="BK934" s="228">
        <f>ROUND(I934*H934,2)</f>
        <v>0</v>
      </c>
      <c r="BL934" s="20" t="s">
        <v>240</v>
      </c>
      <c r="BM934" s="227" t="s">
        <v>1409</v>
      </c>
    </row>
    <row r="935" s="14" customFormat="1">
      <c r="A935" s="14"/>
      <c r="B935" s="245"/>
      <c r="C935" s="246"/>
      <c r="D935" s="236" t="s">
        <v>244</v>
      </c>
      <c r="E935" s="247" t="s">
        <v>21</v>
      </c>
      <c r="F935" s="248" t="s">
        <v>1410</v>
      </c>
      <c r="G935" s="246"/>
      <c r="H935" s="249">
        <v>126</v>
      </c>
      <c r="I935" s="250"/>
      <c r="J935" s="246"/>
      <c r="K935" s="246"/>
      <c r="L935" s="251"/>
      <c r="M935" s="252"/>
      <c r="N935" s="253"/>
      <c r="O935" s="253"/>
      <c r="P935" s="253"/>
      <c r="Q935" s="253"/>
      <c r="R935" s="253"/>
      <c r="S935" s="253"/>
      <c r="T935" s="25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T935" s="255" t="s">
        <v>244</v>
      </c>
      <c r="AU935" s="255" t="s">
        <v>86</v>
      </c>
      <c r="AV935" s="14" t="s">
        <v>86</v>
      </c>
      <c r="AW935" s="14" t="s">
        <v>33</v>
      </c>
      <c r="AX935" s="14" t="s">
        <v>73</v>
      </c>
      <c r="AY935" s="255" t="s">
        <v>233</v>
      </c>
    </row>
    <row r="936" s="15" customFormat="1">
      <c r="A936" s="15"/>
      <c r="B936" s="256"/>
      <c r="C936" s="257"/>
      <c r="D936" s="236" t="s">
        <v>244</v>
      </c>
      <c r="E936" s="258" t="s">
        <v>21</v>
      </c>
      <c r="F936" s="259" t="s">
        <v>247</v>
      </c>
      <c r="G936" s="257"/>
      <c r="H936" s="260">
        <v>126</v>
      </c>
      <c r="I936" s="261"/>
      <c r="J936" s="257"/>
      <c r="K936" s="257"/>
      <c r="L936" s="262"/>
      <c r="M936" s="263"/>
      <c r="N936" s="264"/>
      <c r="O936" s="264"/>
      <c r="P936" s="264"/>
      <c r="Q936" s="264"/>
      <c r="R936" s="264"/>
      <c r="S936" s="264"/>
      <c r="T936" s="26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T936" s="266" t="s">
        <v>244</v>
      </c>
      <c r="AU936" s="266" t="s">
        <v>86</v>
      </c>
      <c r="AV936" s="15" t="s">
        <v>240</v>
      </c>
      <c r="AW936" s="15" t="s">
        <v>33</v>
      </c>
      <c r="AX936" s="15" t="s">
        <v>80</v>
      </c>
      <c r="AY936" s="266" t="s">
        <v>233</v>
      </c>
    </row>
    <row r="937" s="2" customFormat="1" ht="37.8" customHeight="1">
      <c r="A937" s="41"/>
      <c r="B937" s="42"/>
      <c r="C937" s="216" t="s">
        <v>1411</v>
      </c>
      <c r="D937" s="216" t="s">
        <v>235</v>
      </c>
      <c r="E937" s="217" t="s">
        <v>1412</v>
      </c>
      <c r="F937" s="218" t="s">
        <v>1413</v>
      </c>
      <c r="G937" s="219" t="s">
        <v>402</v>
      </c>
      <c r="H937" s="220">
        <v>50</v>
      </c>
      <c r="I937" s="221"/>
      <c r="J937" s="222">
        <f>ROUND(I937*H937,2)</f>
        <v>0</v>
      </c>
      <c r="K937" s="218" t="s">
        <v>239</v>
      </c>
      <c r="L937" s="47"/>
      <c r="M937" s="223" t="s">
        <v>21</v>
      </c>
      <c r="N937" s="224" t="s">
        <v>45</v>
      </c>
      <c r="O937" s="87"/>
      <c r="P937" s="225">
        <f>O937*H937</f>
        <v>0</v>
      </c>
      <c r="Q937" s="225">
        <v>0.44169999999999998</v>
      </c>
      <c r="R937" s="225">
        <f>Q937*H937</f>
        <v>22.085000000000001</v>
      </c>
      <c r="S937" s="225">
        <v>0</v>
      </c>
      <c r="T937" s="226">
        <f>S937*H937</f>
        <v>0</v>
      </c>
      <c r="U937" s="41"/>
      <c r="V937" s="41"/>
      <c r="W937" s="41"/>
      <c r="X937" s="41"/>
      <c r="Y937" s="41"/>
      <c r="Z937" s="41"/>
      <c r="AA937" s="41"/>
      <c r="AB937" s="41"/>
      <c r="AC937" s="41"/>
      <c r="AD937" s="41"/>
      <c r="AE937" s="41"/>
      <c r="AR937" s="227" t="s">
        <v>240</v>
      </c>
      <c r="AT937" s="227" t="s">
        <v>235</v>
      </c>
      <c r="AU937" s="227" t="s">
        <v>86</v>
      </c>
      <c r="AY937" s="20" t="s">
        <v>233</v>
      </c>
      <c r="BE937" s="228">
        <f>IF(N937="základní",J937,0)</f>
        <v>0</v>
      </c>
      <c r="BF937" s="228">
        <f>IF(N937="snížená",J937,0)</f>
        <v>0</v>
      </c>
      <c r="BG937" s="228">
        <f>IF(N937="zákl. přenesená",J937,0)</f>
        <v>0</v>
      </c>
      <c r="BH937" s="228">
        <f>IF(N937="sníž. přenesená",J937,0)</f>
        <v>0</v>
      </c>
      <c r="BI937" s="228">
        <f>IF(N937="nulová",J937,0)</f>
        <v>0</v>
      </c>
      <c r="BJ937" s="20" t="s">
        <v>86</v>
      </c>
      <c r="BK937" s="228">
        <f>ROUND(I937*H937,2)</f>
        <v>0</v>
      </c>
      <c r="BL937" s="20" t="s">
        <v>240</v>
      </c>
      <c r="BM937" s="227" t="s">
        <v>1414</v>
      </c>
    </row>
    <row r="938" s="2" customFormat="1">
      <c r="A938" s="41"/>
      <c r="B938" s="42"/>
      <c r="C938" s="43"/>
      <c r="D938" s="229" t="s">
        <v>242</v>
      </c>
      <c r="E938" s="43"/>
      <c r="F938" s="230" t="s">
        <v>1415</v>
      </c>
      <c r="G938" s="43"/>
      <c r="H938" s="43"/>
      <c r="I938" s="231"/>
      <c r="J938" s="43"/>
      <c r="K938" s="43"/>
      <c r="L938" s="47"/>
      <c r="M938" s="232"/>
      <c r="N938" s="233"/>
      <c r="O938" s="87"/>
      <c r="P938" s="87"/>
      <c r="Q938" s="87"/>
      <c r="R938" s="87"/>
      <c r="S938" s="87"/>
      <c r="T938" s="88"/>
      <c r="U938" s="41"/>
      <c r="V938" s="41"/>
      <c r="W938" s="41"/>
      <c r="X938" s="41"/>
      <c r="Y938" s="41"/>
      <c r="Z938" s="41"/>
      <c r="AA938" s="41"/>
      <c r="AB938" s="41"/>
      <c r="AC938" s="41"/>
      <c r="AD938" s="41"/>
      <c r="AE938" s="41"/>
      <c r="AT938" s="20" t="s">
        <v>242</v>
      </c>
      <c r="AU938" s="20" t="s">
        <v>86</v>
      </c>
    </row>
    <row r="939" s="14" customFormat="1">
      <c r="A939" s="14"/>
      <c r="B939" s="245"/>
      <c r="C939" s="246"/>
      <c r="D939" s="236" t="s">
        <v>244</v>
      </c>
      <c r="E939" s="247" t="s">
        <v>21</v>
      </c>
      <c r="F939" s="248" t="s">
        <v>1416</v>
      </c>
      <c r="G939" s="246"/>
      <c r="H939" s="249">
        <v>50</v>
      </c>
      <c r="I939" s="250"/>
      <c r="J939" s="246"/>
      <c r="K939" s="246"/>
      <c r="L939" s="251"/>
      <c r="M939" s="252"/>
      <c r="N939" s="253"/>
      <c r="O939" s="253"/>
      <c r="P939" s="253"/>
      <c r="Q939" s="253"/>
      <c r="R939" s="253"/>
      <c r="S939" s="253"/>
      <c r="T939" s="25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55" t="s">
        <v>244</v>
      </c>
      <c r="AU939" s="255" t="s">
        <v>86</v>
      </c>
      <c r="AV939" s="14" t="s">
        <v>86</v>
      </c>
      <c r="AW939" s="14" t="s">
        <v>33</v>
      </c>
      <c r="AX939" s="14" t="s">
        <v>73</v>
      </c>
      <c r="AY939" s="255" t="s">
        <v>233</v>
      </c>
    </row>
    <row r="940" s="15" customFormat="1">
      <c r="A940" s="15"/>
      <c r="B940" s="256"/>
      <c r="C940" s="257"/>
      <c r="D940" s="236" t="s">
        <v>244</v>
      </c>
      <c r="E940" s="258" t="s">
        <v>21</v>
      </c>
      <c r="F940" s="259" t="s">
        <v>247</v>
      </c>
      <c r="G940" s="257"/>
      <c r="H940" s="260">
        <v>50</v>
      </c>
      <c r="I940" s="261"/>
      <c r="J940" s="257"/>
      <c r="K940" s="257"/>
      <c r="L940" s="262"/>
      <c r="M940" s="263"/>
      <c r="N940" s="264"/>
      <c r="O940" s="264"/>
      <c r="P940" s="264"/>
      <c r="Q940" s="264"/>
      <c r="R940" s="264"/>
      <c r="S940" s="264"/>
      <c r="T940" s="26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T940" s="266" t="s">
        <v>244</v>
      </c>
      <c r="AU940" s="266" t="s">
        <v>86</v>
      </c>
      <c r="AV940" s="15" t="s">
        <v>240</v>
      </c>
      <c r="AW940" s="15" t="s">
        <v>33</v>
      </c>
      <c r="AX940" s="15" t="s">
        <v>80</v>
      </c>
      <c r="AY940" s="266" t="s">
        <v>233</v>
      </c>
    </row>
    <row r="941" s="2" customFormat="1" ht="24.15" customHeight="1">
      <c r="A941" s="41"/>
      <c r="B941" s="42"/>
      <c r="C941" s="267" t="s">
        <v>1417</v>
      </c>
      <c r="D941" s="267" t="s">
        <v>297</v>
      </c>
      <c r="E941" s="268" t="s">
        <v>1418</v>
      </c>
      <c r="F941" s="269" t="s">
        <v>1419</v>
      </c>
      <c r="G941" s="270" t="s">
        <v>402</v>
      </c>
      <c r="H941" s="271">
        <v>50</v>
      </c>
      <c r="I941" s="272"/>
      <c r="J941" s="273">
        <f>ROUND(I941*H941,2)</f>
        <v>0</v>
      </c>
      <c r="K941" s="269" t="s">
        <v>342</v>
      </c>
      <c r="L941" s="274"/>
      <c r="M941" s="275" t="s">
        <v>21</v>
      </c>
      <c r="N941" s="276" t="s">
        <v>45</v>
      </c>
      <c r="O941" s="87"/>
      <c r="P941" s="225">
        <f>O941*H941</f>
        <v>0</v>
      </c>
      <c r="Q941" s="225">
        <v>0.023959999999999999</v>
      </c>
      <c r="R941" s="225">
        <f>Q941*H941</f>
        <v>1.198</v>
      </c>
      <c r="S941" s="225">
        <v>0</v>
      </c>
      <c r="T941" s="226">
        <f>S941*H941</f>
        <v>0</v>
      </c>
      <c r="U941" s="41"/>
      <c r="V941" s="41"/>
      <c r="W941" s="41"/>
      <c r="X941" s="41"/>
      <c r="Y941" s="41"/>
      <c r="Z941" s="41"/>
      <c r="AA941" s="41"/>
      <c r="AB941" s="41"/>
      <c r="AC941" s="41"/>
      <c r="AD941" s="41"/>
      <c r="AE941" s="41"/>
      <c r="AR941" s="227" t="s">
        <v>289</v>
      </c>
      <c r="AT941" s="227" t="s">
        <v>297</v>
      </c>
      <c r="AU941" s="227" t="s">
        <v>86</v>
      </c>
      <c r="AY941" s="20" t="s">
        <v>233</v>
      </c>
      <c r="BE941" s="228">
        <f>IF(N941="základní",J941,0)</f>
        <v>0</v>
      </c>
      <c r="BF941" s="228">
        <f>IF(N941="snížená",J941,0)</f>
        <v>0</v>
      </c>
      <c r="BG941" s="228">
        <f>IF(N941="zákl. přenesená",J941,0)</f>
        <v>0</v>
      </c>
      <c r="BH941" s="228">
        <f>IF(N941="sníž. přenesená",J941,0)</f>
        <v>0</v>
      </c>
      <c r="BI941" s="228">
        <f>IF(N941="nulová",J941,0)</f>
        <v>0</v>
      </c>
      <c r="BJ941" s="20" t="s">
        <v>86</v>
      </c>
      <c r="BK941" s="228">
        <f>ROUND(I941*H941,2)</f>
        <v>0</v>
      </c>
      <c r="BL941" s="20" t="s">
        <v>240</v>
      </c>
      <c r="BM941" s="227" t="s">
        <v>1420</v>
      </c>
    </row>
    <row r="942" s="14" customFormat="1">
      <c r="A942" s="14"/>
      <c r="B942" s="245"/>
      <c r="C942" s="246"/>
      <c r="D942" s="236" t="s">
        <v>244</v>
      </c>
      <c r="E942" s="247" t="s">
        <v>21</v>
      </c>
      <c r="F942" s="248" t="s">
        <v>1416</v>
      </c>
      <c r="G942" s="246"/>
      <c r="H942" s="249">
        <v>50</v>
      </c>
      <c r="I942" s="250"/>
      <c r="J942" s="246"/>
      <c r="K942" s="246"/>
      <c r="L942" s="251"/>
      <c r="M942" s="252"/>
      <c r="N942" s="253"/>
      <c r="O942" s="253"/>
      <c r="P942" s="253"/>
      <c r="Q942" s="253"/>
      <c r="R942" s="253"/>
      <c r="S942" s="253"/>
      <c r="T942" s="25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55" t="s">
        <v>244</v>
      </c>
      <c r="AU942" s="255" t="s">
        <v>86</v>
      </c>
      <c r="AV942" s="14" t="s">
        <v>86</v>
      </c>
      <c r="AW942" s="14" t="s">
        <v>33</v>
      </c>
      <c r="AX942" s="14" t="s">
        <v>73</v>
      </c>
      <c r="AY942" s="255" t="s">
        <v>233</v>
      </c>
    </row>
    <row r="943" s="15" customFormat="1">
      <c r="A943" s="15"/>
      <c r="B943" s="256"/>
      <c r="C943" s="257"/>
      <c r="D943" s="236" t="s">
        <v>244</v>
      </c>
      <c r="E943" s="258" t="s">
        <v>21</v>
      </c>
      <c r="F943" s="259" t="s">
        <v>247</v>
      </c>
      <c r="G943" s="257"/>
      <c r="H943" s="260">
        <v>50</v>
      </c>
      <c r="I943" s="261"/>
      <c r="J943" s="257"/>
      <c r="K943" s="257"/>
      <c r="L943" s="262"/>
      <c r="M943" s="263"/>
      <c r="N943" s="264"/>
      <c r="O943" s="264"/>
      <c r="P943" s="264"/>
      <c r="Q943" s="264"/>
      <c r="R943" s="264"/>
      <c r="S943" s="264"/>
      <c r="T943" s="26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T943" s="266" t="s">
        <v>244</v>
      </c>
      <c r="AU943" s="266" t="s">
        <v>86</v>
      </c>
      <c r="AV943" s="15" t="s">
        <v>240</v>
      </c>
      <c r="AW943" s="15" t="s">
        <v>33</v>
      </c>
      <c r="AX943" s="15" t="s">
        <v>80</v>
      </c>
      <c r="AY943" s="266" t="s">
        <v>233</v>
      </c>
    </row>
    <row r="944" s="12" customFormat="1" ht="22.8" customHeight="1">
      <c r="A944" s="12"/>
      <c r="B944" s="200"/>
      <c r="C944" s="201"/>
      <c r="D944" s="202" t="s">
        <v>72</v>
      </c>
      <c r="E944" s="214" t="s">
        <v>296</v>
      </c>
      <c r="F944" s="214" t="s">
        <v>1421</v>
      </c>
      <c r="G944" s="201"/>
      <c r="H944" s="201"/>
      <c r="I944" s="204"/>
      <c r="J944" s="215">
        <f>BK944</f>
        <v>0</v>
      </c>
      <c r="K944" s="201"/>
      <c r="L944" s="206"/>
      <c r="M944" s="207"/>
      <c r="N944" s="208"/>
      <c r="O944" s="208"/>
      <c r="P944" s="209">
        <f>SUM(P945:P1043)</f>
        <v>0</v>
      </c>
      <c r="Q944" s="208"/>
      <c r="R944" s="209">
        <f>SUM(R945:R1043)</f>
        <v>45.575293000000009</v>
      </c>
      <c r="S944" s="208"/>
      <c r="T944" s="210">
        <f>SUM(T945:T1043)</f>
        <v>0</v>
      </c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R944" s="211" t="s">
        <v>80</v>
      </c>
      <c r="AT944" s="212" t="s">
        <v>72</v>
      </c>
      <c r="AU944" s="212" t="s">
        <v>80</v>
      </c>
      <c r="AY944" s="211" t="s">
        <v>233</v>
      </c>
      <c r="BK944" s="213">
        <f>SUM(BK945:BK1043)</f>
        <v>0</v>
      </c>
    </row>
    <row r="945" s="2" customFormat="1" ht="49.05" customHeight="1">
      <c r="A945" s="41"/>
      <c r="B945" s="42"/>
      <c r="C945" s="216" t="s">
        <v>1422</v>
      </c>
      <c r="D945" s="216" t="s">
        <v>235</v>
      </c>
      <c r="E945" s="217" t="s">
        <v>1423</v>
      </c>
      <c r="F945" s="218" t="s">
        <v>1424</v>
      </c>
      <c r="G945" s="219" t="s">
        <v>332</v>
      </c>
      <c r="H945" s="220">
        <v>324.86700000000002</v>
      </c>
      <c r="I945" s="221"/>
      <c r="J945" s="222">
        <f>ROUND(I945*H945,2)</f>
        <v>0</v>
      </c>
      <c r="K945" s="218" t="s">
        <v>239</v>
      </c>
      <c r="L945" s="47"/>
      <c r="M945" s="223" t="s">
        <v>21</v>
      </c>
      <c r="N945" s="224" t="s">
        <v>45</v>
      </c>
      <c r="O945" s="87"/>
      <c r="P945" s="225">
        <f>O945*H945</f>
        <v>0</v>
      </c>
      <c r="Q945" s="225">
        <v>0.1295</v>
      </c>
      <c r="R945" s="225">
        <f>Q945*H945</f>
        <v>42.070276500000006</v>
      </c>
      <c r="S945" s="225">
        <v>0</v>
      </c>
      <c r="T945" s="226">
        <f>S945*H945</f>
        <v>0</v>
      </c>
      <c r="U945" s="41"/>
      <c r="V945" s="41"/>
      <c r="W945" s="41"/>
      <c r="X945" s="41"/>
      <c r="Y945" s="41"/>
      <c r="Z945" s="41"/>
      <c r="AA945" s="41"/>
      <c r="AB945" s="41"/>
      <c r="AC945" s="41"/>
      <c r="AD945" s="41"/>
      <c r="AE945" s="41"/>
      <c r="AR945" s="227" t="s">
        <v>240</v>
      </c>
      <c r="AT945" s="227" t="s">
        <v>235</v>
      </c>
      <c r="AU945" s="227" t="s">
        <v>86</v>
      </c>
      <c r="AY945" s="20" t="s">
        <v>233</v>
      </c>
      <c r="BE945" s="228">
        <f>IF(N945="základní",J945,0)</f>
        <v>0</v>
      </c>
      <c r="BF945" s="228">
        <f>IF(N945="snížená",J945,0)</f>
        <v>0</v>
      </c>
      <c r="BG945" s="228">
        <f>IF(N945="zákl. přenesená",J945,0)</f>
        <v>0</v>
      </c>
      <c r="BH945" s="228">
        <f>IF(N945="sníž. přenesená",J945,0)</f>
        <v>0</v>
      </c>
      <c r="BI945" s="228">
        <f>IF(N945="nulová",J945,0)</f>
        <v>0</v>
      </c>
      <c r="BJ945" s="20" t="s">
        <v>86</v>
      </c>
      <c r="BK945" s="228">
        <f>ROUND(I945*H945,2)</f>
        <v>0</v>
      </c>
      <c r="BL945" s="20" t="s">
        <v>240</v>
      </c>
      <c r="BM945" s="227" t="s">
        <v>1425</v>
      </c>
    </row>
    <row r="946" s="2" customFormat="1">
      <c r="A946" s="41"/>
      <c r="B946" s="42"/>
      <c r="C946" s="43"/>
      <c r="D946" s="229" t="s">
        <v>242</v>
      </c>
      <c r="E946" s="43"/>
      <c r="F946" s="230" t="s">
        <v>1426</v>
      </c>
      <c r="G946" s="43"/>
      <c r="H946" s="43"/>
      <c r="I946" s="231"/>
      <c r="J946" s="43"/>
      <c r="K946" s="43"/>
      <c r="L946" s="47"/>
      <c r="M946" s="232"/>
      <c r="N946" s="233"/>
      <c r="O946" s="87"/>
      <c r="P946" s="87"/>
      <c r="Q946" s="87"/>
      <c r="R946" s="87"/>
      <c r="S946" s="87"/>
      <c r="T946" s="88"/>
      <c r="U946" s="41"/>
      <c r="V946" s="41"/>
      <c r="W946" s="41"/>
      <c r="X946" s="41"/>
      <c r="Y946" s="41"/>
      <c r="Z946" s="41"/>
      <c r="AA946" s="41"/>
      <c r="AB946" s="41"/>
      <c r="AC946" s="41"/>
      <c r="AD946" s="41"/>
      <c r="AE946" s="41"/>
      <c r="AT946" s="20" t="s">
        <v>242</v>
      </c>
      <c r="AU946" s="20" t="s">
        <v>86</v>
      </c>
    </row>
    <row r="947" s="13" customFormat="1">
      <c r="A947" s="13"/>
      <c r="B947" s="234"/>
      <c r="C947" s="235"/>
      <c r="D947" s="236" t="s">
        <v>244</v>
      </c>
      <c r="E947" s="237" t="s">
        <v>21</v>
      </c>
      <c r="F947" s="238" t="s">
        <v>1427</v>
      </c>
      <c r="G947" s="235"/>
      <c r="H947" s="237" t="s">
        <v>21</v>
      </c>
      <c r="I947" s="239"/>
      <c r="J947" s="235"/>
      <c r="K947" s="235"/>
      <c r="L947" s="240"/>
      <c r="M947" s="241"/>
      <c r="N947" s="242"/>
      <c r="O947" s="242"/>
      <c r="P947" s="242"/>
      <c r="Q947" s="242"/>
      <c r="R947" s="242"/>
      <c r="S947" s="242"/>
      <c r="T947" s="24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44" t="s">
        <v>244</v>
      </c>
      <c r="AU947" s="244" t="s">
        <v>86</v>
      </c>
      <c r="AV947" s="13" t="s">
        <v>80</v>
      </c>
      <c r="AW947" s="13" t="s">
        <v>33</v>
      </c>
      <c r="AX947" s="13" t="s">
        <v>73</v>
      </c>
      <c r="AY947" s="244" t="s">
        <v>233</v>
      </c>
    </row>
    <row r="948" s="14" customFormat="1">
      <c r="A948" s="14"/>
      <c r="B948" s="245"/>
      <c r="C948" s="246"/>
      <c r="D948" s="236" t="s">
        <v>244</v>
      </c>
      <c r="E948" s="247" t="s">
        <v>21</v>
      </c>
      <c r="F948" s="248" t="s">
        <v>1428</v>
      </c>
      <c r="G948" s="246"/>
      <c r="H948" s="249">
        <v>49.795000000000002</v>
      </c>
      <c r="I948" s="250"/>
      <c r="J948" s="246"/>
      <c r="K948" s="246"/>
      <c r="L948" s="251"/>
      <c r="M948" s="252"/>
      <c r="N948" s="253"/>
      <c r="O948" s="253"/>
      <c r="P948" s="253"/>
      <c r="Q948" s="253"/>
      <c r="R948" s="253"/>
      <c r="S948" s="253"/>
      <c r="T948" s="25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T948" s="255" t="s">
        <v>244</v>
      </c>
      <c r="AU948" s="255" t="s">
        <v>86</v>
      </c>
      <c r="AV948" s="14" t="s">
        <v>86</v>
      </c>
      <c r="AW948" s="14" t="s">
        <v>33</v>
      </c>
      <c r="AX948" s="14" t="s">
        <v>73</v>
      </c>
      <c r="AY948" s="255" t="s">
        <v>233</v>
      </c>
    </row>
    <row r="949" s="13" customFormat="1">
      <c r="A949" s="13"/>
      <c r="B949" s="234"/>
      <c r="C949" s="235"/>
      <c r="D949" s="236" t="s">
        <v>244</v>
      </c>
      <c r="E949" s="237" t="s">
        <v>21</v>
      </c>
      <c r="F949" s="238" t="s">
        <v>1429</v>
      </c>
      <c r="G949" s="235"/>
      <c r="H949" s="237" t="s">
        <v>21</v>
      </c>
      <c r="I949" s="239"/>
      <c r="J949" s="235"/>
      <c r="K949" s="235"/>
      <c r="L949" s="240"/>
      <c r="M949" s="241"/>
      <c r="N949" s="242"/>
      <c r="O949" s="242"/>
      <c r="P949" s="242"/>
      <c r="Q949" s="242"/>
      <c r="R949" s="242"/>
      <c r="S949" s="242"/>
      <c r="T949" s="24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44" t="s">
        <v>244</v>
      </c>
      <c r="AU949" s="244" t="s">
        <v>86</v>
      </c>
      <c r="AV949" s="13" t="s">
        <v>80</v>
      </c>
      <c r="AW949" s="13" t="s">
        <v>33</v>
      </c>
      <c r="AX949" s="13" t="s">
        <v>73</v>
      </c>
      <c r="AY949" s="244" t="s">
        <v>233</v>
      </c>
    </row>
    <row r="950" s="14" customFormat="1">
      <c r="A950" s="14"/>
      <c r="B950" s="245"/>
      <c r="C950" s="246"/>
      <c r="D950" s="236" t="s">
        <v>244</v>
      </c>
      <c r="E950" s="247" t="s">
        <v>21</v>
      </c>
      <c r="F950" s="248" t="s">
        <v>1430</v>
      </c>
      <c r="G950" s="246"/>
      <c r="H950" s="249">
        <v>101.99</v>
      </c>
      <c r="I950" s="250"/>
      <c r="J950" s="246"/>
      <c r="K950" s="246"/>
      <c r="L950" s="251"/>
      <c r="M950" s="252"/>
      <c r="N950" s="253"/>
      <c r="O950" s="253"/>
      <c r="P950" s="253"/>
      <c r="Q950" s="253"/>
      <c r="R950" s="253"/>
      <c r="S950" s="253"/>
      <c r="T950" s="25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T950" s="255" t="s">
        <v>244</v>
      </c>
      <c r="AU950" s="255" t="s">
        <v>86</v>
      </c>
      <c r="AV950" s="14" t="s">
        <v>86</v>
      </c>
      <c r="AW950" s="14" t="s">
        <v>33</v>
      </c>
      <c r="AX950" s="14" t="s">
        <v>73</v>
      </c>
      <c r="AY950" s="255" t="s">
        <v>233</v>
      </c>
    </row>
    <row r="951" s="13" customFormat="1">
      <c r="A951" s="13"/>
      <c r="B951" s="234"/>
      <c r="C951" s="235"/>
      <c r="D951" s="236" t="s">
        <v>244</v>
      </c>
      <c r="E951" s="237" t="s">
        <v>21</v>
      </c>
      <c r="F951" s="238" t="s">
        <v>1431</v>
      </c>
      <c r="G951" s="235"/>
      <c r="H951" s="237" t="s">
        <v>21</v>
      </c>
      <c r="I951" s="239"/>
      <c r="J951" s="235"/>
      <c r="K951" s="235"/>
      <c r="L951" s="240"/>
      <c r="M951" s="241"/>
      <c r="N951" s="242"/>
      <c r="O951" s="242"/>
      <c r="P951" s="242"/>
      <c r="Q951" s="242"/>
      <c r="R951" s="242"/>
      <c r="S951" s="242"/>
      <c r="T951" s="24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44" t="s">
        <v>244</v>
      </c>
      <c r="AU951" s="244" t="s">
        <v>86</v>
      </c>
      <c r="AV951" s="13" t="s">
        <v>80</v>
      </c>
      <c r="AW951" s="13" t="s">
        <v>33</v>
      </c>
      <c r="AX951" s="13" t="s">
        <v>73</v>
      </c>
      <c r="AY951" s="244" t="s">
        <v>233</v>
      </c>
    </row>
    <row r="952" s="14" customFormat="1">
      <c r="A952" s="14"/>
      <c r="B952" s="245"/>
      <c r="C952" s="246"/>
      <c r="D952" s="236" t="s">
        <v>244</v>
      </c>
      <c r="E952" s="247" t="s">
        <v>21</v>
      </c>
      <c r="F952" s="248" t="s">
        <v>1432</v>
      </c>
      <c r="G952" s="246"/>
      <c r="H952" s="249">
        <v>173.08199999999999</v>
      </c>
      <c r="I952" s="250"/>
      <c r="J952" s="246"/>
      <c r="K952" s="246"/>
      <c r="L952" s="251"/>
      <c r="M952" s="252"/>
      <c r="N952" s="253"/>
      <c r="O952" s="253"/>
      <c r="P952" s="253"/>
      <c r="Q952" s="253"/>
      <c r="R952" s="253"/>
      <c r="S952" s="253"/>
      <c r="T952" s="25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55" t="s">
        <v>244</v>
      </c>
      <c r="AU952" s="255" t="s">
        <v>86</v>
      </c>
      <c r="AV952" s="14" t="s">
        <v>86</v>
      </c>
      <c r="AW952" s="14" t="s">
        <v>33</v>
      </c>
      <c r="AX952" s="14" t="s">
        <v>73</v>
      </c>
      <c r="AY952" s="255" t="s">
        <v>233</v>
      </c>
    </row>
    <row r="953" s="15" customFormat="1">
      <c r="A953" s="15"/>
      <c r="B953" s="256"/>
      <c r="C953" s="257"/>
      <c r="D953" s="236" t="s">
        <v>244</v>
      </c>
      <c r="E953" s="258" t="s">
        <v>21</v>
      </c>
      <c r="F953" s="259" t="s">
        <v>247</v>
      </c>
      <c r="G953" s="257"/>
      <c r="H953" s="260">
        <v>324.86700000000002</v>
      </c>
      <c r="I953" s="261"/>
      <c r="J953" s="257"/>
      <c r="K953" s="257"/>
      <c r="L953" s="262"/>
      <c r="M953" s="263"/>
      <c r="N953" s="264"/>
      <c r="O953" s="264"/>
      <c r="P953" s="264"/>
      <c r="Q953" s="264"/>
      <c r="R953" s="264"/>
      <c r="S953" s="264"/>
      <c r="T953" s="26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T953" s="266" t="s">
        <v>244</v>
      </c>
      <c r="AU953" s="266" t="s">
        <v>86</v>
      </c>
      <c r="AV953" s="15" t="s">
        <v>240</v>
      </c>
      <c r="AW953" s="15" t="s">
        <v>33</v>
      </c>
      <c r="AX953" s="15" t="s">
        <v>80</v>
      </c>
      <c r="AY953" s="266" t="s">
        <v>233</v>
      </c>
    </row>
    <row r="954" s="2" customFormat="1" ht="16.5" customHeight="1">
      <c r="A954" s="41"/>
      <c r="B954" s="42"/>
      <c r="C954" s="267" t="s">
        <v>1433</v>
      </c>
      <c r="D954" s="267" t="s">
        <v>297</v>
      </c>
      <c r="E954" s="268" t="s">
        <v>1434</v>
      </c>
      <c r="F954" s="269" t="s">
        <v>1435</v>
      </c>
      <c r="G954" s="270" t="s">
        <v>279</v>
      </c>
      <c r="H954" s="271">
        <v>2.7669999999999999</v>
      </c>
      <c r="I954" s="272"/>
      <c r="J954" s="273">
        <f>ROUND(I954*H954,2)</f>
        <v>0</v>
      </c>
      <c r="K954" s="269" t="s">
        <v>239</v>
      </c>
      <c r="L954" s="274"/>
      <c r="M954" s="275" t="s">
        <v>21</v>
      </c>
      <c r="N954" s="276" t="s">
        <v>45</v>
      </c>
      <c r="O954" s="87"/>
      <c r="P954" s="225">
        <f>O954*H954</f>
        <v>0</v>
      </c>
      <c r="Q954" s="225">
        <v>1</v>
      </c>
      <c r="R954" s="225">
        <f>Q954*H954</f>
        <v>2.7669999999999999</v>
      </c>
      <c r="S954" s="225">
        <v>0</v>
      </c>
      <c r="T954" s="226">
        <f>S954*H954</f>
        <v>0</v>
      </c>
      <c r="U954" s="41"/>
      <c r="V954" s="41"/>
      <c r="W954" s="41"/>
      <c r="X954" s="41"/>
      <c r="Y954" s="41"/>
      <c r="Z954" s="41"/>
      <c r="AA954" s="41"/>
      <c r="AB954" s="41"/>
      <c r="AC954" s="41"/>
      <c r="AD954" s="41"/>
      <c r="AE954" s="41"/>
      <c r="AR954" s="227" t="s">
        <v>289</v>
      </c>
      <c r="AT954" s="227" t="s">
        <v>297</v>
      </c>
      <c r="AU954" s="227" t="s">
        <v>86</v>
      </c>
      <c r="AY954" s="20" t="s">
        <v>233</v>
      </c>
      <c r="BE954" s="228">
        <f>IF(N954="základní",J954,0)</f>
        <v>0</v>
      </c>
      <c r="BF954" s="228">
        <f>IF(N954="snížená",J954,0)</f>
        <v>0</v>
      </c>
      <c r="BG954" s="228">
        <f>IF(N954="zákl. přenesená",J954,0)</f>
        <v>0</v>
      </c>
      <c r="BH954" s="228">
        <f>IF(N954="sníž. přenesená",J954,0)</f>
        <v>0</v>
      </c>
      <c r="BI954" s="228">
        <f>IF(N954="nulová",J954,0)</f>
        <v>0</v>
      </c>
      <c r="BJ954" s="20" t="s">
        <v>86</v>
      </c>
      <c r="BK954" s="228">
        <f>ROUND(I954*H954,2)</f>
        <v>0</v>
      </c>
      <c r="BL954" s="20" t="s">
        <v>240</v>
      </c>
      <c r="BM954" s="227" t="s">
        <v>1436</v>
      </c>
    </row>
    <row r="955" s="14" customFormat="1">
      <c r="A955" s="14"/>
      <c r="B955" s="245"/>
      <c r="C955" s="246"/>
      <c r="D955" s="236" t="s">
        <v>244</v>
      </c>
      <c r="E955" s="247" t="s">
        <v>21</v>
      </c>
      <c r="F955" s="248" t="s">
        <v>1437</v>
      </c>
      <c r="G955" s="246"/>
      <c r="H955" s="249">
        <v>2.7130000000000001</v>
      </c>
      <c r="I955" s="250"/>
      <c r="J955" s="246"/>
      <c r="K955" s="246"/>
      <c r="L955" s="251"/>
      <c r="M955" s="252"/>
      <c r="N955" s="253"/>
      <c r="O955" s="253"/>
      <c r="P955" s="253"/>
      <c r="Q955" s="253"/>
      <c r="R955" s="253"/>
      <c r="S955" s="253"/>
      <c r="T955" s="25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55" t="s">
        <v>244</v>
      </c>
      <c r="AU955" s="255" t="s">
        <v>86</v>
      </c>
      <c r="AV955" s="14" t="s">
        <v>86</v>
      </c>
      <c r="AW955" s="14" t="s">
        <v>33</v>
      </c>
      <c r="AX955" s="14" t="s">
        <v>73</v>
      </c>
      <c r="AY955" s="255" t="s">
        <v>233</v>
      </c>
    </row>
    <row r="956" s="15" customFormat="1">
      <c r="A956" s="15"/>
      <c r="B956" s="256"/>
      <c r="C956" s="257"/>
      <c r="D956" s="236" t="s">
        <v>244</v>
      </c>
      <c r="E956" s="258" t="s">
        <v>21</v>
      </c>
      <c r="F956" s="259" t="s">
        <v>247</v>
      </c>
      <c r="G956" s="257"/>
      <c r="H956" s="260">
        <v>2.7130000000000001</v>
      </c>
      <c r="I956" s="261"/>
      <c r="J956" s="257"/>
      <c r="K956" s="257"/>
      <c r="L956" s="262"/>
      <c r="M956" s="263"/>
      <c r="N956" s="264"/>
      <c r="O956" s="264"/>
      <c r="P956" s="264"/>
      <c r="Q956" s="264"/>
      <c r="R956" s="264"/>
      <c r="S956" s="264"/>
      <c r="T956" s="26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T956" s="266" t="s">
        <v>244</v>
      </c>
      <c r="AU956" s="266" t="s">
        <v>86</v>
      </c>
      <c r="AV956" s="15" t="s">
        <v>240</v>
      </c>
      <c r="AW956" s="15" t="s">
        <v>33</v>
      </c>
      <c r="AX956" s="15" t="s">
        <v>80</v>
      </c>
      <c r="AY956" s="266" t="s">
        <v>233</v>
      </c>
    </row>
    <row r="957" s="14" customFormat="1">
      <c r="A957" s="14"/>
      <c r="B957" s="245"/>
      <c r="C957" s="246"/>
      <c r="D957" s="236" t="s">
        <v>244</v>
      </c>
      <c r="E957" s="246"/>
      <c r="F957" s="248" t="s">
        <v>1438</v>
      </c>
      <c r="G957" s="246"/>
      <c r="H957" s="249">
        <v>2.7669999999999999</v>
      </c>
      <c r="I957" s="250"/>
      <c r="J957" s="246"/>
      <c r="K957" s="246"/>
      <c r="L957" s="251"/>
      <c r="M957" s="252"/>
      <c r="N957" s="253"/>
      <c r="O957" s="253"/>
      <c r="P957" s="253"/>
      <c r="Q957" s="253"/>
      <c r="R957" s="253"/>
      <c r="S957" s="253"/>
      <c r="T957" s="25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T957" s="255" t="s">
        <v>244</v>
      </c>
      <c r="AU957" s="255" t="s">
        <v>86</v>
      </c>
      <c r="AV957" s="14" t="s">
        <v>86</v>
      </c>
      <c r="AW957" s="14" t="s">
        <v>4</v>
      </c>
      <c r="AX957" s="14" t="s">
        <v>80</v>
      </c>
      <c r="AY957" s="255" t="s">
        <v>233</v>
      </c>
    </row>
    <row r="958" s="2" customFormat="1" ht="44.25" customHeight="1">
      <c r="A958" s="41"/>
      <c r="B958" s="42"/>
      <c r="C958" s="216" t="s">
        <v>1439</v>
      </c>
      <c r="D958" s="216" t="s">
        <v>235</v>
      </c>
      <c r="E958" s="217" t="s">
        <v>1440</v>
      </c>
      <c r="F958" s="218" t="s">
        <v>1441</v>
      </c>
      <c r="G958" s="219" t="s">
        <v>238</v>
      </c>
      <c r="H958" s="220">
        <v>1940.97</v>
      </c>
      <c r="I958" s="221"/>
      <c r="J958" s="222">
        <f>ROUND(I958*H958,2)</f>
        <v>0</v>
      </c>
      <c r="K958" s="218" t="s">
        <v>239</v>
      </c>
      <c r="L958" s="47"/>
      <c r="M958" s="223" t="s">
        <v>21</v>
      </c>
      <c r="N958" s="224" t="s">
        <v>45</v>
      </c>
      <c r="O958" s="87"/>
      <c r="P958" s="225">
        <f>O958*H958</f>
        <v>0</v>
      </c>
      <c r="Q958" s="225">
        <v>0</v>
      </c>
      <c r="R958" s="225">
        <f>Q958*H958</f>
        <v>0</v>
      </c>
      <c r="S958" s="225">
        <v>0</v>
      </c>
      <c r="T958" s="226">
        <f>S958*H958</f>
        <v>0</v>
      </c>
      <c r="U958" s="41"/>
      <c r="V958" s="41"/>
      <c r="W958" s="41"/>
      <c r="X958" s="41"/>
      <c r="Y958" s="41"/>
      <c r="Z958" s="41"/>
      <c r="AA958" s="41"/>
      <c r="AB958" s="41"/>
      <c r="AC958" s="41"/>
      <c r="AD958" s="41"/>
      <c r="AE958" s="41"/>
      <c r="AR958" s="227" t="s">
        <v>240</v>
      </c>
      <c r="AT958" s="227" t="s">
        <v>235</v>
      </c>
      <c r="AU958" s="227" t="s">
        <v>86</v>
      </c>
      <c r="AY958" s="20" t="s">
        <v>233</v>
      </c>
      <c r="BE958" s="228">
        <f>IF(N958="základní",J958,0)</f>
        <v>0</v>
      </c>
      <c r="BF958" s="228">
        <f>IF(N958="snížená",J958,0)</f>
        <v>0</v>
      </c>
      <c r="BG958" s="228">
        <f>IF(N958="zákl. přenesená",J958,0)</f>
        <v>0</v>
      </c>
      <c r="BH958" s="228">
        <f>IF(N958="sníž. přenesená",J958,0)</f>
        <v>0</v>
      </c>
      <c r="BI958" s="228">
        <f>IF(N958="nulová",J958,0)</f>
        <v>0</v>
      </c>
      <c r="BJ958" s="20" t="s">
        <v>86</v>
      </c>
      <c r="BK958" s="228">
        <f>ROUND(I958*H958,2)</f>
        <v>0</v>
      </c>
      <c r="BL958" s="20" t="s">
        <v>240</v>
      </c>
      <c r="BM958" s="227" t="s">
        <v>1442</v>
      </c>
    </row>
    <row r="959" s="2" customFormat="1">
      <c r="A959" s="41"/>
      <c r="B959" s="42"/>
      <c r="C959" s="43"/>
      <c r="D959" s="229" t="s">
        <v>242</v>
      </c>
      <c r="E959" s="43"/>
      <c r="F959" s="230" t="s">
        <v>1443</v>
      </c>
      <c r="G959" s="43"/>
      <c r="H959" s="43"/>
      <c r="I959" s="231"/>
      <c r="J959" s="43"/>
      <c r="K959" s="43"/>
      <c r="L959" s="47"/>
      <c r="M959" s="232"/>
      <c r="N959" s="233"/>
      <c r="O959" s="87"/>
      <c r="P959" s="87"/>
      <c r="Q959" s="87"/>
      <c r="R959" s="87"/>
      <c r="S959" s="87"/>
      <c r="T959" s="88"/>
      <c r="U959" s="41"/>
      <c r="V959" s="41"/>
      <c r="W959" s="41"/>
      <c r="X959" s="41"/>
      <c r="Y959" s="41"/>
      <c r="Z959" s="41"/>
      <c r="AA959" s="41"/>
      <c r="AB959" s="41"/>
      <c r="AC959" s="41"/>
      <c r="AD959" s="41"/>
      <c r="AE959" s="41"/>
      <c r="AT959" s="20" t="s">
        <v>242</v>
      </c>
      <c r="AU959" s="20" t="s">
        <v>86</v>
      </c>
    </row>
    <row r="960" s="14" customFormat="1">
      <c r="A960" s="14"/>
      <c r="B960" s="245"/>
      <c r="C960" s="246"/>
      <c r="D960" s="236" t="s">
        <v>244</v>
      </c>
      <c r="E960" s="247" t="s">
        <v>21</v>
      </c>
      <c r="F960" s="248" t="s">
        <v>1444</v>
      </c>
      <c r="G960" s="246"/>
      <c r="H960" s="249">
        <v>1940.97</v>
      </c>
      <c r="I960" s="250"/>
      <c r="J960" s="246"/>
      <c r="K960" s="246"/>
      <c r="L960" s="251"/>
      <c r="M960" s="252"/>
      <c r="N960" s="253"/>
      <c r="O960" s="253"/>
      <c r="P960" s="253"/>
      <c r="Q960" s="253"/>
      <c r="R960" s="253"/>
      <c r="S960" s="253"/>
      <c r="T960" s="25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T960" s="255" t="s">
        <v>244</v>
      </c>
      <c r="AU960" s="255" t="s">
        <v>86</v>
      </c>
      <c r="AV960" s="14" t="s">
        <v>86</v>
      </c>
      <c r="AW960" s="14" t="s">
        <v>33</v>
      </c>
      <c r="AX960" s="14" t="s">
        <v>73</v>
      </c>
      <c r="AY960" s="255" t="s">
        <v>233</v>
      </c>
    </row>
    <row r="961" s="15" customFormat="1">
      <c r="A961" s="15"/>
      <c r="B961" s="256"/>
      <c r="C961" s="257"/>
      <c r="D961" s="236" t="s">
        <v>244</v>
      </c>
      <c r="E961" s="258" t="s">
        <v>21</v>
      </c>
      <c r="F961" s="259" t="s">
        <v>247</v>
      </c>
      <c r="G961" s="257"/>
      <c r="H961" s="260">
        <v>1940.97</v>
      </c>
      <c r="I961" s="261"/>
      <c r="J961" s="257"/>
      <c r="K961" s="257"/>
      <c r="L961" s="262"/>
      <c r="M961" s="263"/>
      <c r="N961" s="264"/>
      <c r="O961" s="264"/>
      <c r="P961" s="264"/>
      <c r="Q961" s="264"/>
      <c r="R961" s="264"/>
      <c r="S961" s="264"/>
      <c r="T961" s="26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T961" s="266" t="s">
        <v>244</v>
      </c>
      <c r="AU961" s="266" t="s">
        <v>86</v>
      </c>
      <c r="AV961" s="15" t="s">
        <v>240</v>
      </c>
      <c r="AW961" s="15" t="s">
        <v>33</v>
      </c>
      <c r="AX961" s="15" t="s">
        <v>80</v>
      </c>
      <c r="AY961" s="266" t="s">
        <v>233</v>
      </c>
    </row>
    <row r="962" s="2" customFormat="1" ht="49.05" customHeight="1">
      <c r="A962" s="41"/>
      <c r="B962" s="42"/>
      <c r="C962" s="216" t="s">
        <v>1445</v>
      </c>
      <c r="D962" s="216" t="s">
        <v>235</v>
      </c>
      <c r="E962" s="217" t="s">
        <v>1446</v>
      </c>
      <c r="F962" s="218" t="s">
        <v>1447</v>
      </c>
      <c r="G962" s="219" t="s">
        <v>238</v>
      </c>
      <c r="H962" s="220">
        <v>116458.2</v>
      </c>
      <c r="I962" s="221"/>
      <c r="J962" s="222">
        <f>ROUND(I962*H962,2)</f>
        <v>0</v>
      </c>
      <c r="K962" s="218" t="s">
        <v>239</v>
      </c>
      <c r="L962" s="47"/>
      <c r="M962" s="223" t="s">
        <v>21</v>
      </c>
      <c r="N962" s="224" t="s">
        <v>45</v>
      </c>
      <c r="O962" s="87"/>
      <c r="P962" s="225">
        <f>O962*H962</f>
        <v>0</v>
      </c>
      <c r="Q962" s="225">
        <v>0</v>
      </c>
      <c r="R962" s="225">
        <f>Q962*H962</f>
        <v>0</v>
      </c>
      <c r="S962" s="225">
        <v>0</v>
      </c>
      <c r="T962" s="226">
        <f>S962*H962</f>
        <v>0</v>
      </c>
      <c r="U962" s="41"/>
      <c r="V962" s="41"/>
      <c r="W962" s="41"/>
      <c r="X962" s="41"/>
      <c r="Y962" s="41"/>
      <c r="Z962" s="41"/>
      <c r="AA962" s="41"/>
      <c r="AB962" s="41"/>
      <c r="AC962" s="41"/>
      <c r="AD962" s="41"/>
      <c r="AE962" s="41"/>
      <c r="AR962" s="227" t="s">
        <v>240</v>
      </c>
      <c r="AT962" s="227" t="s">
        <v>235</v>
      </c>
      <c r="AU962" s="227" t="s">
        <v>86</v>
      </c>
      <c r="AY962" s="20" t="s">
        <v>233</v>
      </c>
      <c r="BE962" s="228">
        <f>IF(N962="základní",J962,0)</f>
        <v>0</v>
      </c>
      <c r="BF962" s="228">
        <f>IF(N962="snížená",J962,0)</f>
        <v>0</v>
      </c>
      <c r="BG962" s="228">
        <f>IF(N962="zákl. přenesená",J962,0)</f>
        <v>0</v>
      </c>
      <c r="BH962" s="228">
        <f>IF(N962="sníž. přenesená",J962,0)</f>
        <v>0</v>
      </c>
      <c r="BI962" s="228">
        <f>IF(N962="nulová",J962,0)</f>
        <v>0</v>
      </c>
      <c r="BJ962" s="20" t="s">
        <v>86</v>
      </c>
      <c r="BK962" s="228">
        <f>ROUND(I962*H962,2)</f>
        <v>0</v>
      </c>
      <c r="BL962" s="20" t="s">
        <v>240</v>
      </c>
      <c r="BM962" s="227" t="s">
        <v>1448</v>
      </c>
    </row>
    <row r="963" s="2" customFormat="1">
      <c r="A963" s="41"/>
      <c r="B963" s="42"/>
      <c r="C963" s="43"/>
      <c r="D963" s="229" t="s">
        <v>242</v>
      </c>
      <c r="E963" s="43"/>
      <c r="F963" s="230" t="s">
        <v>1449</v>
      </c>
      <c r="G963" s="43"/>
      <c r="H963" s="43"/>
      <c r="I963" s="231"/>
      <c r="J963" s="43"/>
      <c r="K963" s="43"/>
      <c r="L963" s="47"/>
      <c r="M963" s="232"/>
      <c r="N963" s="233"/>
      <c r="O963" s="87"/>
      <c r="P963" s="87"/>
      <c r="Q963" s="87"/>
      <c r="R963" s="87"/>
      <c r="S963" s="87"/>
      <c r="T963" s="88"/>
      <c r="U963" s="41"/>
      <c r="V963" s="41"/>
      <c r="W963" s="41"/>
      <c r="X963" s="41"/>
      <c r="Y963" s="41"/>
      <c r="Z963" s="41"/>
      <c r="AA963" s="41"/>
      <c r="AB963" s="41"/>
      <c r="AC963" s="41"/>
      <c r="AD963" s="41"/>
      <c r="AE963" s="41"/>
      <c r="AT963" s="20" t="s">
        <v>242</v>
      </c>
      <c r="AU963" s="20" t="s">
        <v>86</v>
      </c>
    </row>
    <row r="964" s="14" customFormat="1">
      <c r="A964" s="14"/>
      <c r="B964" s="245"/>
      <c r="C964" s="246"/>
      <c r="D964" s="236" t="s">
        <v>244</v>
      </c>
      <c r="E964" s="247" t="s">
        <v>21</v>
      </c>
      <c r="F964" s="248" t="s">
        <v>1450</v>
      </c>
      <c r="G964" s="246"/>
      <c r="H964" s="249">
        <v>116458.2</v>
      </c>
      <c r="I964" s="250"/>
      <c r="J964" s="246"/>
      <c r="K964" s="246"/>
      <c r="L964" s="251"/>
      <c r="M964" s="252"/>
      <c r="N964" s="253"/>
      <c r="O964" s="253"/>
      <c r="P964" s="253"/>
      <c r="Q964" s="253"/>
      <c r="R964" s="253"/>
      <c r="S964" s="253"/>
      <c r="T964" s="25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T964" s="255" t="s">
        <v>244</v>
      </c>
      <c r="AU964" s="255" t="s">
        <v>86</v>
      </c>
      <c r="AV964" s="14" t="s">
        <v>86</v>
      </c>
      <c r="AW964" s="14" t="s">
        <v>33</v>
      </c>
      <c r="AX964" s="14" t="s">
        <v>73</v>
      </c>
      <c r="AY964" s="255" t="s">
        <v>233</v>
      </c>
    </row>
    <row r="965" s="15" customFormat="1">
      <c r="A965" s="15"/>
      <c r="B965" s="256"/>
      <c r="C965" s="257"/>
      <c r="D965" s="236" t="s">
        <v>244</v>
      </c>
      <c r="E965" s="258" t="s">
        <v>21</v>
      </c>
      <c r="F965" s="259" t="s">
        <v>247</v>
      </c>
      <c r="G965" s="257"/>
      <c r="H965" s="260">
        <v>116458.2</v>
      </c>
      <c r="I965" s="261"/>
      <c r="J965" s="257"/>
      <c r="K965" s="257"/>
      <c r="L965" s="262"/>
      <c r="M965" s="263"/>
      <c r="N965" s="264"/>
      <c r="O965" s="264"/>
      <c r="P965" s="264"/>
      <c r="Q965" s="264"/>
      <c r="R965" s="264"/>
      <c r="S965" s="264"/>
      <c r="T965" s="26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T965" s="266" t="s">
        <v>244</v>
      </c>
      <c r="AU965" s="266" t="s">
        <v>86</v>
      </c>
      <c r="AV965" s="15" t="s">
        <v>240</v>
      </c>
      <c r="AW965" s="15" t="s">
        <v>33</v>
      </c>
      <c r="AX965" s="15" t="s">
        <v>80</v>
      </c>
      <c r="AY965" s="266" t="s">
        <v>233</v>
      </c>
    </row>
    <row r="966" s="2" customFormat="1" ht="44.25" customHeight="1">
      <c r="A966" s="41"/>
      <c r="B966" s="42"/>
      <c r="C966" s="216" t="s">
        <v>1451</v>
      </c>
      <c r="D966" s="216" t="s">
        <v>235</v>
      </c>
      <c r="E966" s="217" t="s">
        <v>1452</v>
      </c>
      <c r="F966" s="218" t="s">
        <v>1453</v>
      </c>
      <c r="G966" s="219" t="s">
        <v>238</v>
      </c>
      <c r="H966" s="220">
        <v>1940.97</v>
      </c>
      <c r="I966" s="221"/>
      <c r="J966" s="222">
        <f>ROUND(I966*H966,2)</f>
        <v>0</v>
      </c>
      <c r="K966" s="218" t="s">
        <v>239</v>
      </c>
      <c r="L966" s="47"/>
      <c r="M966" s="223" t="s">
        <v>21</v>
      </c>
      <c r="N966" s="224" t="s">
        <v>45</v>
      </c>
      <c r="O966" s="87"/>
      <c r="P966" s="225">
        <f>O966*H966</f>
        <v>0</v>
      </c>
      <c r="Q966" s="225">
        <v>0</v>
      </c>
      <c r="R966" s="225">
        <f>Q966*H966</f>
        <v>0</v>
      </c>
      <c r="S966" s="225">
        <v>0</v>
      </c>
      <c r="T966" s="226">
        <f>S966*H966</f>
        <v>0</v>
      </c>
      <c r="U966" s="41"/>
      <c r="V966" s="41"/>
      <c r="W966" s="41"/>
      <c r="X966" s="41"/>
      <c r="Y966" s="41"/>
      <c r="Z966" s="41"/>
      <c r="AA966" s="41"/>
      <c r="AB966" s="41"/>
      <c r="AC966" s="41"/>
      <c r="AD966" s="41"/>
      <c r="AE966" s="41"/>
      <c r="AR966" s="227" t="s">
        <v>240</v>
      </c>
      <c r="AT966" s="227" t="s">
        <v>235</v>
      </c>
      <c r="AU966" s="227" t="s">
        <v>86</v>
      </c>
      <c r="AY966" s="20" t="s">
        <v>233</v>
      </c>
      <c r="BE966" s="228">
        <f>IF(N966="základní",J966,0)</f>
        <v>0</v>
      </c>
      <c r="BF966" s="228">
        <f>IF(N966="snížená",J966,0)</f>
        <v>0</v>
      </c>
      <c r="BG966" s="228">
        <f>IF(N966="zákl. přenesená",J966,0)</f>
        <v>0</v>
      </c>
      <c r="BH966" s="228">
        <f>IF(N966="sníž. přenesená",J966,0)</f>
        <v>0</v>
      </c>
      <c r="BI966" s="228">
        <f>IF(N966="nulová",J966,0)</f>
        <v>0</v>
      </c>
      <c r="BJ966" s="20" t="s">
        <v>86</v>
      </c>
      <c r="BK966" s="228">
        <f>ROUND(I966*H966,2)</f>
        <v>0</v>
      </c>
      <c r="BL966" s="20" t="s">
        <v>240</v>
      </c>
      <c r="BM966" s="227" t="s">
        <v>1454</v>
      </c>
    </row>
    <row r="967" s="2" customFormat="1">
      <c r="A967" s="41"/>
      <c r="B967" s="42"/>
      <c r="C967" s="43"/>
      <c r="D967" s="229" t="s">
        <v>242</v>
      </c>
      <c r="E967" s="43"/>
      <c r="F967" s="230" t="s">
        <v>1455</v>
      </c>
      <c r="G967" s="43"/>
      <c r="H967" s="43"/>
      <c r="I967" s="231"/>
      <c r="J967" s="43"/>
      <c r="K967" s="43"/>
      <c r="L967" s="47"/>
      <c r="M967" s="232"/>
      <c r="N967" s="233"/>
      <c r="O967" s="87"/>
      <c r="P967" s="87"/>
      <c r="Q967" s="87"/>
      <c r="R967" s="87"/>
      <c r="S967" s="87"/>
      <c r="T967" s="88"/>
      <c r="U967" s="41"/>
      <c r="V967" s="41"/>
      <c r="W967" s="41"/>
      <c r="X967" s="41"/>
      <c r="Y967" s="41"/>
      <c r="Z967" s="41"/>
      <c r="AA967" s="41"/>
      <c r="AB967" s="41"/>
      <c r="AC967" s="41"/>
      <c r="AD967" s="41"/>
      <c r="AE967" s="41"/>
      <c r="AT967" s="20" t="s">
        <v>242</v>
      </c>
      <c r="AU967" s="20" t="s">
        <v>86</v>
      </c>
    </row>
    <row r="968" s="2" customFormat="1" ht="37.8" customHeight="1">
      <c r="A968" s="41"/>
      <c r="B968" s="42"/>
      <c r="C968" s="216" t="s">
        <v>1456</v>
      </c>
      <c r="D968" s="216" t="s">
        <v>235</v>
      </c>
      <c r="E968" s="217" t="s">
        <v>1457</v>
      </c>
      <c r="F968" s="218" t="s">
        <v>1458</v>
      </c>
      <c r="G968" s="219" t="s">
        <v>250</v>
      </c>
      <c r="H968" s="220">
        <v>3430.8299999999999</v>
      </c>
      <c r="I968" s="221"/>
      <c r="J968" s="222">
        <f>ROUND(I968*H968,2)</f>
        <v>0</v>
      </c>
      <c r="K968" s="218" t="s">
        <v>239</v>
      </c>
      <c r="L968" s="47"/>
      <c r="M968" s="223" t="s">
        <v>21</v>
      </c>
      <c r="N968" s="224" t="s">
        <v>45</v>
      </c>
      <c r="O968" s="87"/>
      <c r="P968" s="225">
        <f>O968*H968</f>
        <v>0</v>
      </c>
      <c r="Q968" s="225">
        <v>0</v>
      </c>
      <c r="R968" s="225">
        <f>Q968*H968</f>
        <v>0</v>
      </c>
      <c r="S968" s="225">
        <v>0</v>
      </c>
      <c r="T968" s="226">
        <f>S968*H968</f>
        <v>0</v>
      </c>
      <c r="U968" s="41"/>
      <c r="V968" s="41"/>
      <c r="W968" s="41"/>
      <c r="X968" s="41"/>
      <c r="Y968" s="41"/>
      <c r="Z968" s="41"/>
      <c r="AA968" s="41"/>
      <c r="AB968" s="41"/>
      <c r="AC968" s="41"/>
      <c r="AD968" s="41"/>
      <c r="AE968" s="41"/>
      <c r="AR968" s="227" t="s">
        <v>240</v>
      </c>
      <c r="AT968" s="227" t="s">
        <v>235</v>
      </c>
      <c r="AU968" s="227" t="s">
        <v>86</v>
      </c>
      <c r="AY968" s="20" t="s">
        <v>233</v>
      </c>
      <c r="BE968" s="228">
        <f>IF(N968="základní",J968,0)</f>
        <v>0</v>
      </c>
      <c r="BF968" s="228">
        <f>IF(N968="snížená",J968,0)</f>
        <v>0</v>
      </c>
      <c r="BG968" s="228">
        <f>IF(N968="zákl. přenesená",J968,0)</f>
        <v>0</v>
      </c>
      <c r="BH968" s="228">
        <f>IF(N968="sníž. přenesená",J968,0)</f>
        <v>0</v>
      </c>
      <c r="BI968" s="228">
        <f>IF(N968="nulová",J968,0)</f>
        <v>0</v>
      </c>
      <c r="BJ968" s="20" t="s">
        <v>86</v>
      </c>
      <c r="BK968" s="228">
        <f>ROUND(I968*H968,2)</f>
        <v>0</v>
      </c>
      <c r="BL968" s="20" t="s">
        <v>240</v>
      </c>
      <c r="BM968" s="227" t="s">
        <v>1459</v>
      </c>
    </row>
    <row r="969" s="2" customFormat="1">
      <c r="A969" s="41"/>
      <c r="B969" s="42"/>
      <c r="C969" s="43"/>
      <c r="D969" s="229" t="s">
        <v>242</v>
      </c>
      <c r="E969" s="43"/>
      <c r="F969" s="230" t="s">
        <v>1460</v>
      </c>
      <c r="G969" s="43"/>
      <c r="H969" s="43"/>
      <c r="I969" s="231"/>
      <c r="J969" s="43"/>
      <c r="K969" s="43"/>
      <c r="L969" s="47"/>
      <c r="M969" s="232"/>
      <c r="N969" s="233"/>
      <c r="O969" s="87"/>
      <c r="P969" s="87"/>
      <c r="Q969" s="87"/>
      <c r="R969" s="87"/>
      <c r="S969" s="87"/>
      <c r="T969" s="88"/>
      <c r="U969" s="41"/>
      <c r="V969" s="41"/>
      <c r="W969" s="41"/>
      <c r="X969" s="41"/>
      <c r="Y969" s="41"/>
      <c r="Z969" s="41"/>
      <c r="AA969" s="41"/>
      <c r="AB969" s="41"/>
      <c r="AC969" s="41"/>
      <c r="AD969" s="41"/>
      <c r="AE969" s="41"/>
      <c r="AT969" s="20" t="s">
        <v>242</v>
      </c>
      <c r="AU969" s="20" t="s">
        <v>86</v>
      </c>
    </row>
    <row r="970" s="13" customFormat="1">
      <c r="A970" s="13"/>
      <c r="B970" s="234"/>
      <c r="C970" s="235"/>
      <c r="D970" s="236" t="s">
        <v>244</v>
      </c>
      <c r="E970" s="237" t="s">
        <v>21</v>
      </c>
      <c r="F970" s="238" t="s">
        <v>1461</v>
      </c>
      <c r="G970" s="235"/>
      <c r="H970" s="237" t="s">
        <v>21</v>
      </c>
      <c r="I970" s="239"/>
      <c r="J970" s="235"/>
      <c r="K970" s="235"/>
      <c r="L970" s="240"/>
      <c r="M970" s="241"/>
      <c r="N970" s="242"/>
      <c r="O970" s="242"/>
      <c r="P970" s="242"/>
      <c r="Q970" s="242"/>
      <c r="R970" s="242"/>
      <c r="S970" s="242"/>
      <c r="T970" s="24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44" t="s">
        <v>244</v>
      </c>
      <c r="AU970" s="244" t="s">
        <v>86</v>
      </c>
      <c r="AV970" s="13" t="s">
        <v>80</v>
      </c>
      <c r="AW970" s="13" t="s">
        <v>33</v>
      </c>
      <c r="AX970" s="13" t="s">
        <v>73</v>
      </c>
      <c r="AY970" s="244" t="s">
        <v>233</v>
      </c>
    </row>
    <row r="971" s="14" customFormat="1">
      <c r="A971" s="14"/>
      <c r="B971" s="245"/>
      <c r="C971" s="246"/>
      <c r="D971" s="236" t="s">
        <v>244</v>
      </c>
      <c r="E971" s="247" t="s">
        <v>21</v>
      </c>
      <c r="F971" s="248" t="s">
        <v>1462</v>
      </c>
      <c r="G971" s="246"/>
      <c r="H971" s="249">
        <v>3430.8299999999999</v>
      </c>
      <c r="I971" s="250"/>
      <c r="J971" s="246"/>
      <c r="K971" s="246"/>
      <c r="L971" s="251"/>
      <c r="M971" s="252"/>
      <c r="N971" s="253"/>
      <c r="O971" s="253"/>
      <c r="P971" s="253"/>
      <c r="Q971" s="253"/>
      <c r="R971" s="253"/>
      <c r="S971" s="253"/>
      <c r="T971" s="25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T971" s="255" t="s">
        <v>244</v>
      </c>
      <c r="AU971" s="255" t="s">
        <v>86</v>
      </c>
      <c r="AV971" s="14" t="s">
        <v>86</v>
      </c>
      <c r="AW971" s="14" t="s">
        <v>33</v>
      </c>
      <c r="AX971" s="14" t="s">
        <v>73</v>
      </c>
      <c r="AY971" s="255" t="s">
        <v>233</v>
      </c>
    </row>
    <row r="972" s="15" customFormat="1">
      <c r="A972" s="15"/>
      <c r="B972" s="256"/>
      <c r="C972" s="257"/>
      <c r="D972" s="236" t="s">
        <v>244</v>
      </c>
      <c r="E972" s="258" t="s">
        <v>21</v>
      </c>
      <c r="F972" s="259" t="s">
        <v>247</v>
      </c>
      <c r="G972" s="257"/>
      <c r="H972" s="260">
        <v>3430.8299999999999</v>
      </c>
      <c r="I972" s="261"/>
      <c r="J972" s="257"/>
      <c r="K972" s="257"/>
      <c r="L972" s="262"/>
      <c r="M972" s="263"/>
      <c r="N972" s="264"/>
      <c r="O972" s="264"/>
      <c r="P972" s="264"/>
      <c r="Q972" s="264"/>
      <c r="R972" s="264"/>
      <c r="S972" s="264"/>
      <c r="T972" s="26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T972" s="266" t="s">
        <v>244</v>
      </c>
      <c r="AU972" s="266" t="s">
        <v>86</v>
      </c>
      <c r="AV972" s="15" t="s">
        <v>240</v>
      </c>
      <c r="AW972" s="15" t="s">
        <v>33</v>
      </c>
      <c r="AX972" s="15" t="s">
        <v>80</v>
      </c>
      <c r="AY972" s="266" t="s">
        <v>233</v>
      </c>
    </row>
    <row r="973" s="2" customFormat="1" ht="44.25" customHeight="1">
      <c r="A973" s="41"/>
      <c r="B973" s="42"/>
      <c r="C973" s="216" t="s">
        <v>1463</v>
      </c>
      <c r="D973" s="216" t="s">
        <v>235</v>
      </c>
      <c r="E973" s="217" t="s">
        <v>1464</v>
      </c>
      <c r="F973" s="218" t="s">
        <v>1465</v>
      </c>
      <c r="G973" s="219" t="s">
        <v>250</v>
      </c>
      <c r="H973" s="220">
        <v>118442.39999999999</v>
      </c>
      <c r="I973" s="221"/>
      <c r="J973" s="222">
        <f>ROUND(I973*H973,2)</f>
        <v>0</v>
      </c>
      <c r="K973" s="218" t="s">
        <v>239</v>
      </c>
      <c r="L973" s="47"/>
      <c r="M973" s="223" t="s">
        <v>21</v>
      </c>
      <c r="N973" s="224" t="s">
        <v>45</v>
      </c>
      <c r="O973" s="87"/>
      <c r="P973" s="225">
        <f>O973*H973</f>
        <v>0</v>
      </c>
      <c r="Q973" s="225">
        <v>0</v>
      </c>
      <c r="R973" s="225">
        <f>Q973*H973</f>
        <v>0</v>
      </c>
      <c r="S973" s="225">
        <v>0</v>
      </c>
      <c r="T973" s="226">
        <f>S973*H973</f>
        <v>0</v>
      </c>
      <c r="U973" s="41"/>
      <c r="V973" s="41"/>
      <c r="W973" s="41"/>
      <c r="X973" s="41"/>
      <c r="Y973" s="41"/>
      <c r="Z973" s="41"/>
      <c r="AA973" s="41"/>
      <c r="AB973" s="41"/>
      <c r="AC973" s="41"/>
      <c r="AD973" s="41"/>
      <c r="AE973" s="41"/>
      <c r="AR973" s="227" t="s">
        <v>240</v>
      </c>
      <c r="AT973" s="227" t="s">
        <v>235</v>
      </c>
      <c r="AU973" s="227" t="s">
        <v>86</v>
      </c>
      <c r="AY973" s="20" t="s">
        <v>233</v>
      </c>
      <c r="BE973" s="228">
        <f>IF(N973="základní",J973,0)</f>
        <v>0</v>
      </c>
      <c r="BF973" s="228">
        <f>IF(N973="snížená",J973,0)</f>
        <v>0</v>
      </c>
      <c r="BG973" s="228">
        <f>IF(N973="zákl. přenesená",J973,0)</f>
        <v>0</v>
      </c>
      <c r="BH973" s="228">
        <f>IF(N973="sníž. přenesená",J973,0)</f>
        <v>0</v>
      </c>
      <c r="BI973" s="228">
        <f>IF(N973="nulová",J973,0)</f>
        <v>0</v>
      </c>
      <c r="BJ973" s="20" t="s">
        <v>86</v>
      </c>
      <c r="BK973" s="228">
        <f>ROUND(I973*H973,2)</f>
        <v>0</v>
      </c>
      <c r="BL973" s="20" t="s">
        <v>240</v>
      </c>
      <c r="BM973" s="227" t="s">
        <v>1466</v>
      </c>
    </row>
    <row r="974" s="2" customFormat="1">
      <c r="A974" s="41"/>
      <c r="B974" s="42"/>
      <c r="C974" s="43"/>
      <c r="D974" s="229" t="s">
        <v>242</v>
      </c>
      <c r="E974" s="43"/>
      <c r="F974" s="230" t="s">
        <v>1467</v>
      </c>
      <c r="G974" s="43"/>
      <c r="H974" s="43"/>
      <c r="I974" s="231"/>
      <c r="J974" s="43"/>
      <c r="K974" s="43"/>
      <c r="L974" s="47"/>
      <c r="M974" s="232"/>
      <c r="N974" s="233"/>
      <c r="O974" s="87"/>
      <c r="P974" s="87"/>
      <c r="Q974" s="87"/>
      <c r="R974" s="87"/>
      <c r="S974" s="87"/>
      <c r="T974" s="88"/>
      <c r="U974" s="41"/>
      <c r="V974" s="41"/>
      <c r="W974" s="41"/>
      <c r="X974" s="41"/>
      <c r="Y974" s="41"/>
      <c r="Z974" s="41"/>
      <c r="AA974" s="41"/>
      <c r="AB974" s="41"/>
      <c r="AC974" s="41"/>
      <c r="AD974" s="41"/>
      <c r="AE974" s="41"/>
      <c r="AT974" s="20" t="s">
        <v>242</v>
      </c>
      <c r="AU974" s="20" t="s">
        <v>86</v>
      </c>
    </row>
    <row r="975" s="14" customFormat="1">
      <c r="A975" s="14"/>
      <c r="B975" s="245"/>
      <c r="C975" s="246"/>
      <c r="D975" s="236" t="s">
        <v>244</v>
      </c>
      <c r="E975" s="247" t="s">
        <v>21</v>
      </c>
      <c r="F975" s="248" t="s">
        <v>1468</v>
      </c>
      <c r="G975" s="246"/>
      <c r="H975" s="249">
        <v>118442.39999999999</v>
      </c>
      <c r="I975" s="250"/>
      <c r="J975" s="246"/>
      <c r="K975" s="246"/>
      <c r="L975" s="251"/>
      <c r="M975" s="252"/>
      <c r="N975" s="253"/>
      <c r="O975" s="253"/>
      <c r="P975" s="253"/>
      <c r="Q975" s="253"/>
      <c r="R975" s="253"/>
      <c r="S975" s="253"/>
      <c r="T975" s="25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55" t="s">
        <v>244</v>
      </c>
      <c r="AU975" s="255" t="s">
        <v>86</v>
      </c>
      <c r="AV975" s="14" t="s">
        <v>86</v>
      </c>
      <c r="AW975" s="14" t="s">
        <v>33</v>
      </c>
      <c r="AX975" s="14" t="s">
        <v>73</v>
      </c>
      <c r="AY975" s="255" t="s">
        <v>233</v>
      </c>
    </row>
    <row r="976" s="15" customFormat="1">
      <c r="A976" s="15"/>
      <c r="B976" s="256"/>
      <c r="C976" s="257"/>
      <c r="D976" s="236" t="s">
        <v>244</v>
      </c>
      <c r="E976" s="258" t="s">
        <v>21</v>
      </c>
      <c r="F976" s="259" t="s">
        <v>247</v>
      </c>
      <c r="G976" s="257"/>
      <c r="H976" s="260">
        <v>118442.39999999999</v>
      </c>
      <c r="I976" s="261"/>
      <c r="J976" s="257"/>
      <c r="K976" s="257"/>
      <c r="L976" s="262"/>
      <c r="M976" s="263"/>
      <c r="N976" s="264"/>
      <c r="O976" s="264"/>
      <c r="P976" s="264"/>
      <c r="Q976" s="264"/>
      <c r="R976" s="264"/>
      <c r="S976" s="264"/>
      <c r="T976" s="26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T976" s="266" t="s">
        <v>244</v>
      </c>
      <c r="AU976" s="266" t="s">
        <v>86</v>
      </c>
      <c r="AV976" s="15" t="s">
        <v>240</v>
      </c>
      <c r="AW976" s="15" t="s">
        <v>33</v>
      </c>
      <c r="AX976" s="15" t="s">
        <v>80</v>
      </c>
      <c r="AY976" s="266" t="s">
        <v>233</v>
      </c>
    </row>
    <row r="977" s="2" customFormat="1" ht="37.8" customHeight="1">
      <c r="A977" s="41"/>
      <c r="B977" s="42"/>
      <c r="C977" s="216" t="s">
        <v>1469</v>
      </c>
      <c r="D977" s="216" t="s">
        <v>235</v>
      </c>
      <c r="E977" s="217" t="s">
        <v>1470</v>
      </c>
      <c r="F977" s="218" t="s">
        <v>1471</v>
      </c>
      <c r="G977" s="219" t="s">
        <v>250</v>
      </c>
      <c r="H977" s="220">
        <v>3948.0799999999999</v>
      </c>
      <c r="I977" s="221"/>
      <c r="J977" s="222">
        <f>ROUND(I977*H977,2)</f>
        <v>0</v>
      </c>
      <c r="K977" s="218" t="s">
        <v>239</v>
      </c>
      <c r="L977" s="47"/>
      <c r="M977" s="223" t="s">
        <v>21</v>
      </c>
      <c r="N977" s="224" t="s">
        <v>45</v>
      </c>
      <c r="O977" s="87"/>
      <c r="P977" s="225">
        <f>O977*H977</f>
        <v>0</v>
      </c>
      <c r="Q977" s="225">
        <v>0</v>
      </c>
      <c r="R977" s="225">
        <f>Q977*H977</f>
        <v>0</v>
      </c>
      <c r="S977" s="225">
        <v>0</v>
      </c>
      <c r="T977" s="226">
        <f>S977*H977</f>
        <v>0</v>
      </c>
      <c r="U977" s="41"/>
      <c r="V977" s="41"/>
      <c r="W977" s="41"/>
      <c r="X977" s="41"/>
      <c r="Y977" s="41"/>
      <c r="Z977" s="41"/>
      <c r="AA977" s="41"/>
      <c r="AB977" s="41"/>
      <c r="AC977" s="41"/>
      <c r="AD977" s="41"/>
      <c r="AE977" s="41"/>
      <c r="AR977" s="227" t="s">
        <v>240</v>
      </c>
      <c r="AT977" s="227" t="s">
        <v>235</v>
      </c>
      <c r="AU977" s="227" t="s">
        <v>86</v>
      </c>
      <c r="AY977" s="20" t="s">
        <v>233</v>
      </c>
      <c r="BE977" s="228">
        <f>IF(N977="základní",J977,0)</f>
        <v>0</v>
      </c>
      <c r="BF977" s="228">
        <f>IF(N977="snížená",J977,0)</f>
        <v>0</v>
      </c>
      <c r="BG977" s="228">
        <f>IF(N977="zákl. přenesená",J977,0)</f>
        <v>0</v>
      </c>
      <c r="BH977" s="228">
        <f>IF(N977="sníž. přenesená",J977,0)</f>
        <v>0</v>
      </c>
      <c r="BI977" s="228">
        <f>IF(N977="nulová",J977,0)</f>
        <v>0</v>
      </c>
      <c r="BJ977" s="20" t="s">
        <v>86</v>
      </c>
      <c r="BK977" s="228">
        <f>ROUND(I977*H977,2)</f>
        <v>0</v>
      </c>
      <c r="BL977" s="20" t="s">
        <v>240</v>
      </c>
      <c r="BM977" s="227" t="s">
        <v>1472</v>
      </c>
    </row>
    <row r="978" s="2" customFormat="1">
      <c r="A978" s="41"/>
      <c r="B978" s="42"/>
      <c r="C978" s="43"/>
      <c r="D978" s="229" t="s">
        <v>242</v>
      </c>
      <c r="E978" s="43"/>
      <c r="F978" s="230" t="s">
        <v>1473</v>
      </c>
      <c r="G978" s="43"/>
      <c r="H978" s="43"/>
      <c r="I978" s="231"/>
      <c r="J978" s="43"/>
      <c r="K978" s="43"/>
      <c r="L978" s="47"/>
      <c r="M978" s="232"/>
      <c r="N978" s="233"/>
      <c r="O978" s="87"/>
      <c r="P978" s="87"/>
      <c r="Q978" s="87"/>
      <c r="R978" s="87"/>
      <c r="S978" s="87"/>
      <c r="T978" s="88"/>
      <c r="U978" s="41"/>
      <c r="V978" s="41"/>
      <c r="W978" s="41"/>
      <c r="X978" s="41"/>
      <c r="Y978" s="41"/>
      <c r="Z978" s="41"/>
      <c r="AA978" s="41"/>
      <c r="AB978" s="41"/>
      <c r="AC978" s="41"/>
      <c r="AD978" s="41"/>
      <c r="AE978" s="41"/>
      <c r="AT978" s="20" t="s">
        <v>242</v>
      </c>
      <c r="AU978" s="20" t="s">
        <v>86</v>
      </c>
    </row>
    <row r="979" s="13" customFormat="1">
      <c r="A979" s="13"/>
      <c r="B979" s="234"/>
      <c r="C979" s="235"/>
      <c r="D979" s="236" t="s">
        <v>244</v>
      </c>
      <c r="E979" s="237" t="s">
        <v>21</v>
      </c>
      <c r="F979" s="238" t="s">
        <v>1474</v>
      </c>
      <c r="G979" s="235"/>
      <c r="H979" s="237" t="s">
        <v>21</v>
      </c>
      <c r="I979" s="239"/>
      <c r="J979" s="235"/>
      <c r="K979" s="235"/>
      <c r="L979" s="240"/>
      <c r="M979" s="241"/>
      <c r="N979" s="242"/>
      <c r="O979" s="242"/>
      <c r="P979" s="242"/>
      <c r="Q979" s="242"/>
      <c r="R979" s="242"/>
      <c r="S979" s="242"/>
      <c r="T979" s="24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4" t="s">
        <v>244</v>
      </c>
      <c r="AU979" s="244" t="s">
        <v>86</v>
      </c>
      <c r="AV979" s="13" t="s">
        <v>80</v>
      </c>
      <c r="AW979" s="13" t="s">
        <v>33</v>
      </c>
      <c r="AX979" s="13" t="s">
        <v>73</v>
      </c>
      <c r="AY979" s="244" t="s">
        <v>233</v>
      </c>
    </row>
    <row r="980" s="14" customFormat="1">
      <c r="A980" s="14"/>
      <c r="B980" s="245"/>
      <c r="C980" s="246"/>
      <c r="D980" s="236" t="s">
        <v>244</v>
      </c>
      <c r="E980" s="247" t="s">
        <v>21</v>
      </c>
      <c r="F980" s="248" t="s">
        <v>1475</v>
      </c>
      <c r="G980" s="246"/>
      <c r="H980" s="249">
        <v>3948.0799999999999</v>
      </c>
      <c r="I980" s="250"/>
      <c r="J980" s="246"/>
      <c r="K980" s="246"/>
      <c r="L980" s="251"/>
      <c r="M980" s="252"/>
      <c r="N980" s="253"/>
      <c r="O980" s="253"/>
      <c r="P980" s="253"/>
      <c r="Q980" s="253"/>
      <c r="R980" s="253"/>
      <c r="S980" s="253"/>
      <c r="T980" s="25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55" t="s">
        <v>244</v>
      </c>
      <c r="AU980" s="255" t="s">
        <v>86</v>
      </c>
      <c r="AV980" s="14" t="s">
        <v>86</v>
      </c>
      <c r="AW980" s="14" t="s">
        <v>33</v>
      </c>
      <c r="AX980" s="14" t="s">
        <v>73</v>
      </c>
      <c r="AY980" s="255" t="s">
        <v>233</v>
      </c>
    </row>
    <row r="981" s="15" customFormat="1">
      <c r="A981" s="15"/>
      <c r="B981" s="256"/>
      <c r="C981" s="257"/>
      <c r="D981" s="236" t="s">
        <v>244</v>
      </c>
      <c r="E981" s="258" t="s">
        <v>21</v>
      </c>
      <c r="F981" s="259" t="s">
        <v>247</v>
      </c>
      <c r="G981" s="257"/>
      <c r="H981" s="260">
        <v>3948.0799999999999</v>
      </c>
      <c r="I981" s="261"/>
      <c r="J981" s="257"/>
      <c r="K981" s="257"/>
      <c r="L981" s="262"/>
      <c r="M981" s="263"/>
      <c r="N981" s="264"/>
      <c r="O981" s="264"/>
      <c r="P981" s="264"/>
      <c r="Q981" s="264"/>
      <c r="R981" s="264"/>
      <c r="S981" s="264"/>
      <c r="T981" s="26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T981" s="266" t="s">
        <v>244</v>
      </c>
      <c r="AU981" s="266" t="s">
        <v>86</v>
      </c>
      <c r="AV981" s="15" t="s">
        <v>240</v>
      </c>
      <c r="AW981" s="15" t="s">
        <v>33</v>
      </c>
      <c r="AX981" s="15" t="s">
        <v>80</v>
      </c>
      <c r="AY981" s="266" t="s">
        <v>233</v>
      </c>
    </row>
    <row r="982" s="2" customFormat="1" ht="24.15" customHeight="1">
      <c r="A982" s="41"/>
      <c r="B982" s="42"/>
      <c r="C982" s="216" t="s">
        <v>1476</v>
      </c>
      <c r="D982" s="216" t="s">
        <v>235</v>
      </c>
      <c r="E982" s="217" t="s">
        <v>1477</v>
      </c>
      <c r="F982" s="218" t="s">
        <v>1478</v>
      </c>
      <c r="G982" s="219" t="s">
        <v>238</v>
      </c>
      <c r="H982" s="220">
        <v>1940.97</v>
      </c>
      <c r="I982" s="221"/>
      <c r="J982" s="222">
        <f>ROUND(I982*H982,2)</f>
        <v>0</v>
      </c>
      <c r="K982" s="218" t="s">
        <v>239</v>
      </c>
      <c r="L982" s="47"/>
      <c r="M982" s="223" t="s">
        <v>21</v>
      </c>
      <c r="N982" s="224" t="s">
        <v>45</v>
      </c>
      <c r="O982" s="87"/>
      <c r="P982" s="225">
        <f>O982*H982</f>
        <v>0</v>
      </c>
      <c r="Q982" s="225">
        <v>0</v>
      </c>
      <c r="R982" s="225">
        <f>Q982*H982</f>
        <v>0</v>
      </c>
      <c r="S982" s="225">
        <v>0</v>
      </c>
      <c r="T982" s="226">
        <f>S982*H982</f>
        <v>0</v>
      </c>
      <c r="U982" s="41"/>
      <c r="V982" s="41"/>
      <c r="W982" s="41"/>
      <c r="X982" s="41"/>
      <c r="Y982" s="41"/>
      <c r="Z982" s="41"/>
      <c r="AA982" s="41"/>
      <c r="AB982" s="41"/>
      <c r="AC982" s="41"/>
      <c r="AD982" s="41"/>
      <c r="AE982" s="41"/>
      <c r="AR982" s="227" t="s">
        <v>240</v>
      </c>
      <c r="AT982" s="227" t="s">
        <v>235</v>
      </c>
      <c r="AU982" s="227" t="s">
        <v>86</v>
      </c>
      <c r="AY982" s="20" t="s">
        <v>233</v>
      </c>
      <c r="BE982" s="228">
        <f>IF(N982="základní",J982,0)</f>
        <v>0</v>
      </c>
      <c r="BF982" s="228">
        <f>IF(N982="snížená",J982,0)</f>
        <v>0</v>
      </c>
      <c r="BG982" s="228">
        <f>IF(N982="zákl. přenesená",J982,0)</f>
        <v>0</v>
      </c>
      <c r="BH982" s="228">
        <f>IF(N982="sníž. přenesená",J982,0)</f>
        <v>0</v>
      </c>
      <c r="BI982" s="228">
        <f>IF(N982="nulová",J982,0)</f>
        <v>0</v>
      </c>
      <c r="BJ982" s="20" t="s">
        <v>86</v>
      </c>
      <c r="BK982" s="228">
        <f>ROUND(I982*H982,2)</f>
        <v>0</v>
      </c>
      <c r="BL982" s="20" t="s">
        <v>240</v>
      </c>
      <c r="BM982" s="227" t="s">
        <v>1479</v>
      </c>
    </row>
    <row r="983" s="2" customFormat="1">
      <c r="A983" s="41"/>
      <c r="B983" s="42"/>
      <c r="C983" s="43"/>
      <c r="D983" s="229" t="s">
        <v>242</v>
      </c>
      <c r="E983" s="43"/>
      <c r="F983" s="230" t="s">
        <v>1480</v>
      </c>
      <c r="G983" s="43"/>
      <c r="H983" s="43"/>
      <c r="I983" s="231"/>
      <c r="J983" s="43"/>
      <c r="K983" s="43"/>
      <c r="L983" s="47"/>
      <c r="M983" s="232"/>
      <c r="N983" s="233"/>
      <c r="O983" s="87"/>
      <c r="P983" s="87"/>
      <c r="Q983" s="87"/>
      <c r="R983" s="87"/>
      <c r="S983" s="87"/>
      <c r="T983" s="88"/>
      <c r="U983" s="41"/>
      <c r="V983" s="41"/>
      <c r="W983" s="41"/>
      <c r="X983" s="41"/>
      <c r="Y983" s="41"/>
      <c r="Z983" s="41"/>
      <c r="AA983" s="41"/>
      <c r="AB983" s="41"/>
      <c r="AC983" s="41"/>
      <c r="AD983" s="41"/>
      <c r="AE983" s="41"/>
      <c r="AT983" s="20" t="s">
        <v>242</v>
      </c>
      <c r="AU983" s="20" t="s">
        <v>86</v>
      </c>
    </row>
    <row r="984" s="14" customFormat="1">
      <c r="A984" s="14"/>
      <c r="B984" s="245"/>
      <c r="C984" s="246"/>
      <c r="D984" s="236" t="s">
        <v>244</v>
      </c>
      <c r="E984" s="247" t="s">
        <v>21</v>
      </c>
      <c r="F984" s="248" t="s">
        <v>1481</v>
      </c>
      <c r="G984" s="246"/>
      <c r="H984" s="249">
        <v>1940.97</v>
      </c>
      <c r="I984" s="250"/>
      <c r="J984" s="246"/>
      <c r="K984" s="246"/>
      <c r="L984" s="251"/>
      <c r="M984" s="252"/>
      <c r="N984" s="253"/>
      <c r="O984" s="253"/>
      <c r="P984" s="253"/>
      <c r="Q984" s="253"/>
      <c r="R984" s="253"/>
      <c r="S984" s="253"/>
      <c r="T984" s="25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55" t="s">
        <v>244</v>
      </c>
      <c r="AU984" s="255" t="s">
        <v>86</v>
      </c>
      <c r="AV984" s="14" t="s">
        <v>86</v>
      </c>
      <c r="AW984" s="14" t="s">
        <v>33</v>
      </c>
      <c r="AX984" s="14" t="s">
        <v>73</v>
      </c>
      <c r="AY984" s="255" t="s">
        <v>233</v>
      </c>
    </row>
    <row r="985" s="15" customFormat="1">
      <c r="A985" s="15"/>
      <c r="B985" s="256"/>
      <c r="C985" s="257"/>
      <c r="D985" s="236" t="s">
        <v>244</v>
      </c>
      <c r="E985" s="258" t="s">
        <v>21</v>
      </c>
      <c r="F985" s="259" t="s">
        <v>247</v>
      </c>
      <c r="G985" s="257"/>
      <c r="H985" s="260">
        <v>1940.97</v>
      </c>
      <c r="I985" s="261"/>
      <c r="J985" s="257"/>
      <c r="K985" s="257"/>
      <c r="L985" s="262"/>
      <c r="M985" s="263"/>
      <c r="N985" s="264"/>
      <c r="O985" s="264"/>
      <c r="P985" s="264"/>
      <c r="Q985" s="264"/>
      <c r="R985" s="264"/>
      <c r="S985" s="264"/>
      <c r="T985" s="26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T985" s="266" t="s">
        <v>244</v>
      </c>
      <c r="AU985" s="266" t="s">
        <v>86</v>
      </c>
      <c r="AV985" s="15" t="s">
        <v>240</v>
      </c>
      <c r="AW985" s="15" t="s">
        <v>33</v>
      </c>
      <c r="AX985" s="15" t="s">
        <v>80</v>
      </c>
      <c r="AY985" s="266" t="s">
        <v>233</v>
      </c>
    </row>
    <row r="986" s="2" customFormat="1" ht="33" customHeight="1">
      <c r="A986" s="41"/>
      <c r="B986" s="42"/>
      <c r="C986" s="216" t="s">
        <v>1482</v>
      </c>
      <c r="D986" s="216" t="s">
        <v>235</v>
      </c>
      <c r="E986" s="217" t="s">
        <v>1483</v>
      </c>
      <c r="F986" s="218" t="s">
        <v>1484</v>
      </c>
      <c r="G986" s="219" t="s">
        <v>238</v>
      </c>
      <c r="H986" s="220">
        <v>118442.39999999999</v>
      </c>
      <c r="I986" s="221"/>
      <c r="J986" s="222">
        <f>ROUND(I986*H986,2)</f>
        <v>0</v>
      </c>
      <c r="K986" s="218" t="s">
        <v>239</v>
      </c>
      <c r="L986" s="47"/>
      <c r="M986" s="223" t="s">
        <v>21</v>
      </c>
      <c r="N986" s="224" t="s">
        <v>45</v>
      </c>
      <c r="O986" s="87"/>
      <c r="P986" s="225">
        <f>O986*H986</f>
        <v>0</v>
      </c>
      <c r="Q986" s="225">
        <v>0</v>
      </c>
      <c r="R986" s="225">
        <f>Q986*H986</f>
        <v>0</v>
      </c>
      <c r="S986" s="225">
        <v>0</v>
      </c>
      <c r="T986" s="226">
        <f>S986*H986</f>
        <v>0</v>
      </c>
      <c r="U986" s="41"/>
      <c r="V986" s="41"/>
      <c r="W986" s="41"/>
      <c r="X986" s="41"/>
      <c r="Y986" s="41"/>
      <c r="Z986" s="41"/>
      <c r="AA986" s="41"/>
      <c r="AB986" s="41"/>
      <c r="AC986" s="41"/>
      <c r="AD986" s="41"/>
      <c r="AE986" s="41"/>
      <c r="AR986" s="227" t="s">
        <v>240</v>
      </c>
      <c r="AT986" s="227" t="s">
        <v>235</v>
      </c>
      <c r="AU986" s="227" t="s">
        <v>86</v>
      </c>
      <c r="AY986" s="20" t="s">
        <v>233</v>
      </c>
      <c r="BE986" s="228">
        <f>IF(N986="základní",J986,0)</f>
        <v>0</v>
      </c>
      <c r="BF986" s="228">
        <f>IF(N986="snížená",J986,0)</f>
        <v>0</v>
      </c>
      <c r="BG986" s="228">
        <f>IF(N986="zákl. přenesená",J986,0)</f>
        <v>0</v>
      </c>
      <c r="BH986" s="228">
        <f>IF(N986="sníž. přenesená",J986,0)</f>
        <v>0</v>
      </c>
      <c r="BI986" s="228">
        <f>IF(N986="nulová",J986,0)</f>
        <v>0</v>
      </c>
      <c r="BJ986" s="20" t="s">
        <v>86</v>
      </c>
      <c r="BK986" s="228">
        <f>ROUND(I986*H986,2)</f>
        <v>0</v>
      </c>
      <c r="BL986" s="20" t="s">
        <v>240</v>
      </c>
      <c r="BM986" s="227" t="s">
        <v>1485</v>
      </c>
    </row>
    <row r="987" s="2" customFormat="1">
      <c r="A987" s="41"/>
      <c r="B987" s="42"/>
      <c r="C987" s="43"/>
      <c r="D987" s="229" t="s">
        <v>242</v>
      </c>
      <c r="E987" s="43"/>
      <c r="F987" s="230" t="s">
        <v>1486</v>
      </c>
      <c r="G987" s="43"/>
      <c r="H987" s="43"/>
      <c r="I987" s="231"/>
      <c r="J987" s="43"/>
      <c r="K987" s="43"/>
      <c r="L987" s="47"/>
      <c r="M987" s="232"/>
      <c r="N987" s="233"/>
      <c r="O987" s="87"/>
      <c r="P987" s="87"/>
      <c r="Q987" s="87"/>
      <c r="R987" s="87"/>
      <c r="S987" s="87"/>
      <c r="T987" s="88"/>
      <c r="U987" s="41"/>
      <c r="V987" s="41"/>
      <c r="W987" s="41"/>
      <c r="X987" s="41"/>
      <c r="Y987" s="41"/>
      <c r="Z987" s="41"/>
      <c r="AA987" s="41"/>
      <c r="AB987" s="41"/>
      <c r="AC987" s="41"/>
      <c r="AD987" s="41"/>
      <c r="AE987" s="41"/>
      <c r="AT987" s="20" t="s">
        <v>242</v>
      </c>
      <c r="AU987" s="20" t="s">
        <v>86</v>
      </c>
    </row>
    <row r="988" s="14" customFormat="1">
      <c r="A988" s="14"/>
      <c r="B988" s="245"/>
      <c r="C988" s="246"/>
      <c r="D988" s="236" t="s">
        <v>244</v>
      </c>
      <c r="E988" s="247" t="s">
        <v>21</v>
      </c>
      <c r="F988" s="248" t="s">
        <v>1468</v>
      </c>
      <c r="G988" s="246"/>
      <c r="H988" s="249">
        <v>118442.39999999999</v>
      </c>
      <c r="I988" s="250"/>
      <c r="J988" s="246"/>
      <c r="K988" s="246"/>
      <c r="L988" s="251"/>
      <c r="M988" s="252"/>
      <c r="N988" s="253"/>
      <c r="O988" s="253"/>
      <c r="P988" s="253"/>
      <c r="Q988" s="253"/>
      <c r="R988" s="253"/>
      <c r="S988" s="253"/>
      <c r="T988" s="25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T988" s="255" t="s">
        <v>244</v>
      </c>
      <c r="AU988" s="255" t="s">
        <v>86</v>
      </c>
      <c r="AV988" s="14" t="s">
        <v>86</v>
      </c>
      <c r="AW988" s="14" t="s">
        <v>33</v>
      </c>
      <c r="AX988" s="14" t="s">
        <v>73</v>
      </c>
      <c r="AY988" s="255" t="s">
        <v>233</v>
      </c>
    </row>
    <row r="989" s="15" customFormat="1">
      <c r="A989" s="15"/>
      <c r="B989" s="256"/>
      <c r="C989" s="257"/>
      <c r="D989" s="236" t="s">
        <v>244</v>
      </c>
      <c r="E989" s="258" t="s">
        <v>21</v>
      </c>
      <c r="F989" s="259" t="s">
        <v>247</v>
      </c>
      <c r="G989" s="257"/>
      <c r="H989" s="260">
        <v>118442.39999999999</v>
      </c>
      <c r="I989" s="261"/>
      <c r="J989" s="257"/>
      <c r="K989" s="257"/>
      <c r="L989" s="262"/>
      <c r="M989" s="263"/>
      <c r="N989" s="264"/>
      <c r="O989" s="264"/>
      <c r="P989" s="264"/>
      <c r="Q989" s="264"/>
      <c r="R989" s="264"/>
      <c r="S989" s="264"/>
      <c r="T989" s="26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T989" s="266" t="s">
        <v>244</v>
      </c>
      <c r="AU989" s="266" t="s">
        <v>86</v>
      </c>
      <c r="AV989" s="15" t="s">
        <v>240</v>
      </c>
      <c r="AW989" s="15" t="s">
        <v>33</v>
      </c>
      <c r="AX989" s="15" t="s">
        <v>80</v>
      </c>
      <c r="AY989" s="266" t="s">
        <v>233</v>
      </c>
    </row>
    <row r="990" s="2" customFormat="1" ht="24.15" customHeight="1">
      <c r="A990" s="41"/>
      <c r="B990" s="42"/>
      <c r="C990" s="216" t="s">
        <v>1487</v>
      </c>
      <c r="D990" s="216" t="s">
        <v>235</v>
      </c>
      <c r="E990" s="217" t="s">
        <v>1488</v>
      </c>
      <c r="F990" s="218" t="s">
        <v>1489</v>
      </c>
      <c r="G990" s="219" t="s">
        <v>238</v>
      </c>
      <c r="H990" s="220">
        <v>1940.97</v>
      </c>
      <c r="I990" s="221"/>
      <c r="J990" s="222">
        <f>ROUND(I990*H990,2)</f>
        <v>0</v>
      </c>
      <c r="K990" s="218" t="s">
        <v>239</v>
      </c>
      <c r="L990" s="47"/>
      <c r="M990" s="223" t="s">
        <v>21</v>
      </c>
      <c r="N990" s="224" t="s">
        <v>45</v>
      </c>
      <c r="O990" s="87"/>
      <c r="P990" s="225">
        <f>O990*H990</f>
        <v>0</v>
      </c>
      <c r="Q990" s="225">
        <v>0</v>
      </c>
      <c r="R990" s="225">
        <f>Q990*H990</f>
        <v>0</v>
      </c>
      <c r="S990" s="225">
        <v>0</v>
      </c>
      <c r="T990" s="226">
        <f>S990*H990</f>
        <v>0</v>
      </c>
      <c r="U990" s="41"/>
      <c r="V990" s="41"/>
      <c r="W990" s="41"/>
      <c r="X990" s="41"/>
      <c r="Y990" s="41"/>
      <c r="Z990" s="41"/>
      <c r="AA990" s="41"/>
      <c r="AB990" s="41"/>
      <c r="AC990" s="41"/>
      <c r="AD990" s="41"/>
      <c r="AE990" s="41"/>
      <c r="AR990" s="227" t="s">
        <v>240</v>
      </c>
      <c r="AT990" s="227" t="s">
        <v>235</v>
      </c>
      <c r="AU990" s="227" t="s">
        <v>86</v>
      </c>
      <c r="AY990" s="20" t="s">
        <v>233</v>
      </c>
      <c r="BE990" s="228">
        <f>IF(N990="základní",J990,0)</f>
        <v>0</v>
      </c>
      <c r="BF990" s="228">
        <f>IF(N990="snížená",J990,0)</f>
        <v>0</v>
      </c>
      <c r="BG990" s="228">
        <f>IF(N990="zákl. přenesená",J990,0)</f>
        <v>0</v>
      </c>
      <c r="BH990" s="228">
        <f>IF(N990="sníž. přenesená",J990,0)</f>
        <v>0</v>
      </c>
      <c r="BI990" s="228">
        <f>IF(N990="nulová",J990,0)</f>
        <v>0</v>
      </c>
      <c r="BJ990" s="20" t="s">
        <v>86</v>
      </c>
      <c r="BK990" s="228">
        <f>ROUND(I990*H990,2)</f>
        <v>0</v>
      </c>
      <c r="BL990" s="20" t="s">
        <v>240</v>
      </c>
      <c r="BM990" s="227" t="s">
        <v>1490</v>
      </c>
    </row>
    <row r="991" s="2" customFormat="1">
      <c r="A991" s="41"/>
      <c r="B991" s="42"/>
      <c r="C991" s="43"/>
      <c r="D991" s="229" t="s">
        <v>242</v>
      </c>
      <c r="E991" s="43"/>
      <c r="F991" s="230" t="s">
        <v>1491</v>
      </c>
      <c r="G991" s="43"/>
      <c r="H991" s="43"/>
      <c r="I991" s="231"/>
      <c r="J991" s="43"/>
      <c r="K991" s="43"/>
      <c r="L991" s="47"/>
      <c r="M991" s="232"/>
      <c r="N991" s="233"/>
      <c r="O991" s="87"/>
      <c r="P991" s="87"/>
      <c r="Q991" s="87"/>
      <c r="R991" s="87"/>
      <c r="S991" s="87"/>
      <c r="T991" s="88"/>
      <c r="U991" s="41"/>
      <c r="V991" s="41"/>
      <c r="W991" s="41"/>
      <c r="X991" s="41"/>
      <c r="Y991" s="41"/>
      <c r="Z991" s="41"/>
      <c r="AA991" s="41"/>
      <c r="AB991" s="41"/>
      <c r="AC991" s="41"/>
      <c r="AD991" s="41"/>
      <c r="AE991" s="41"/>
      <c r="AT991" s="20" t="s">
        <v>242</v>
      </c>
      <c r="AU991" s="20" t="s">
        <v>86</v>
      </c>
    </row>
    <row r="992" s="2" customFormat="1" ht="37.8" customHeight="1">
      <c r="A992" s="41"/>
      <c r="B992" s="42"/>
      <c r="C992" s="216" t="s">
        <v>1492</v>
      </c>
      <c r="D992" s="216" t="s">
        <v>235</v>
      </c>
      <c r="E992" s="217" t="s">
        <v>1493</v>
      </c>
      <c r="F992" s="218" t="s">
        <v>1494</v>
      </c>
      <c r="G992" s="219" t="s">
        <v>238</v>
      </c>
      <c r="H992" s="220">
        <v>3685.1300000000001</v>
      </c>
      <c r="I992" s="221"/>
      <c r="J992" s="222">
        <f>ROUND(I992*H992,2)</f>
        <v>0</v>
      </c>
      <c r="K992" s="218" t="s">
        <v>239</v>
      </c>
      <c r="L992" s="47"/>
      <c r="M992" s="223" t="s">
        <v>21</v>
      </c>
      <c r="N992" s="224" t="s">
        <v>45</v>
      </c>
      <c r="O992" s="87"/>
      <c r="P992" s="225">
        <f>O992*H992</f>
        <v>0</v>
      </c>
      <c r="Q992" s="225">
        <v>0.00012999999999999999</v>
      </c>
      <c r="R992" s="225">
        <f>Q992*H992</f>
        <v>0.47906689999999996</v>
      </c>
      <c r="S992" s="225">
        <v>0</v>
      </c>
      <c r="T992" s="226">
        <f>S992*H992</f>
        <v>0</v>
      </c>
      <c r="U992" s="41"/>
      <c r="V992" s="41"/>
      <c r="W992" s="41"/>
      <c r="X992" s="41"/>
      <c r="Y992" s="41"/>
      <c r="Z992" s="41"/>
      <c r="AA992" s="41"/>
      <c r="AB992" s="41"/>
      <c r="AC992" s="41"/>
      <c r="AD992" s="41"/>
      <c r="AE992" s="41"/>
      <c r="AR992" s="227" t="s">
        <v>240</v>
      </c>
      <c r="AT992" s="227" t="s">
        <v>235</v>
      </c>
      <c r="AU992" s="227" t="s">
        <v>86</v>
      </c>
      <c r="AY992" s="20" t="s">
        <v>233</v>
      </c>
      <c r="BE992" s="228">
        <f>IF(N992="základní",J992,0)</f>
        <v>0</v>
      </c>
      <c r="BF992" s="228">
        <f>IF(N992="snížená",J992,0)</f>
        <v>0</v>
      </c>
      <c r="BG992" s="228">
        <f>IF(N992="zákl. přenesená",J992,0)</f>
        <v>0</v>
      </c>
      <c r="BH992" s="228">
        <f>IF(N992="sníž. přenesená",J992,0)</f>
        <v>0</v>
      </c>
      <c r="BI992" s="228">
        <f>IF(N992="nulová",J992,0)</f>
        <v>0</v>
      </c>
      <c r="BJ992" s="20" t="s">
        <v>86</v>
      </c>
      <c r="BK992" s="228">
        <f>ROUND(I992*H992,2)</f>
        <v>0</v>
      </c>
      <c r="BL992" s="20" t="s">
        <v>240</v>
      </c>
      <c r="BM992" s="227" t="s">
        <v>1495</v>
      </c>
    </row>
    <row r="993" s="2" customFormat="1">
      <c r="A993" s="41"/>
      <c r="B993" s="42"/>
      <c r="C993" s="43"/>
      <c r="D993" s="229" t="s">
        <v>242</v>
      </c>
      <c r="E993" s="43"/>
      <c r="F993" s="230" t="s">
        <v>1496</v>
      </c>
      <c r="G993" s="43"/>
      <c r="H993" s="43"/>
      <c r="I993" s="231"/>
      <c r="J993" s="43"/>
      <c r="K993" s="43"/>
      <c r="L993" s="47"/>
      <c r="M993" s="232"/>
      <c r="N993" s="233"/>
      <c r="O993" s="87"/>
      <c r="P993" s="87"/>
      <c r="Q993" s="87"/>
      <c r="R993" s="87"/>
      <c r="S993" s="87"/>
      <c r="T993" s="88"/>
      <c r="U993" s="41"/>
      <c r="V993" s="41"/>
      <c r="W993" s="41"/>
      <c r="X993" s="41"/>
      <c r="Y993" s="41"/>
      <c r="Z993" s="41"/>
      <c r="AA993" s="41"/>
      <c r="AB993" s="41"/>
      <c r="AC993" s="41"/>
      <c r="AD993" s="41"/>
      <c r="AE993" s="41"/>
      <c r="AT993" s="20" t="s">
        <v>242</v>
      </c>
      <c r="AU993" s="20" t="s">
        <v>86</v>
      </c>
    </row>
    <row r="994" s="13" customFormat="1">
      <c r="A994" s="13"/>
      <c r="B994" s="234"/>
      <c r="C994" s="235"/>
      <c r="D994" s="236" t="s">
        <v>244</v>
      </c>
      <c r="E994" s="237" t="s">
        <v>21</v>
      </c>
      <c r="F994" s="238" t="s">
        <v>775</v>
      </c>
      <c r="G994" s="235"/>
      <c r="H994" s="237" t="s">
        <v>21</v>
      </c>
      <c r="I994" s="239"/>
      <c r="J994" s="235"/>
      <c r="K994" s="235"/>
      <c r="L994" s="240"/>
      <c r="M994" s="241"/>
      <c r="N994" s="242"/>
      <c r="O994" s="242"/>
      <c r="P994" s="242"/>
      <c r="Q994" s="242"/>
      <c r="R994" s="242"/>
      <c r="S994" s="242"/>
      <c r="T994" s="24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44" t="s">
        <v>244</v>
      </c>
      <c r="AU994" s="244" t="s">
        <v>86</v>
      </c>
      <c r="AV994" s="13" t="s">
        <v>80</v>
      </c>
      <c r="AW994" s="13" t="s">
        <v>33</v>
      </c>
      <c r="AX994" s="13" t="s">
        <v>73</v>
      </c>
      <c r="AY994" s="244" t="s">
        <v>233</v>
      </c>
    </row>
    <row r="995" s="14" customFormat="1">
      <c r="A995" s="14"/>
      <c r="B995" s="245"/>
      <c r="C995" s="246"/>
      <c r="D995" s="236" t="s">
        <v>244</v>
      </c>
      <c r="E995" s="247" t="s">
        <v>21</v>
      </c>
      <c r="F995" s="248" t="s">
        <v>1497</v>
      </c>
      <c r="G995" s="246"/>
      <c r="H995" s="249">
        <v>1162.9200000000001</v>
      </c>
      <c r="I995" s="250"/>
      <c r="J995" s="246"/>
      <c r="K995" s="246"/>
      <c r="L995" s="251"/>
      <c r="M995" s="252"/>
      <c r="N995" s="253"/>
      <c r="O995" s="253"/>
      <c r="P995" s="253"/>
      <c r="Q995" s="253"/>
      <c r="R995" s="253"/>
      <c r="S995" s="253"/>
      <c r="T995" s="25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55" t="s">
        <v>244</v>
      </c>
      <c r="AU995" s="255" t="s">
        <v>86</v>
      </c>
      <c r="AV995" s="14" t="s">
        <v>86</v>
      </c>
      <c r="AW995" s="14" t="s">
        <v>33</v>
      </c>
      <c r="AX995" s="14" t="s">
        <v>73</v>
      </c>
      <c r="AY995" s="255" t="s">
        <v>233</v>
      </c>
    </row>
    <row r="996" s="13" customFormat="1">
      <c r="A996" s="13"/>
      <c r="B996" s="234"/>
      <c r="C996" s="235"/>
      <c r="D996" s="236" t="s">
        <v>244</v>
      </c>
      <c r="E996" s="237" t="s">
        <v>21</v>
      </c>
      <c r="F996" s="238" t="s">
        <v>708</v>
      </c>
      <c r="G996" s="235"/>
      <c r="H996" s="237" t="s">
        <v>21</v>
      </c>
      <c r="I996" s="239"/>
      <c r="J996" s="235"/>
      <c r="K996" s="235"/>
      <c r="L996" s="240"/>
      <c r="M996" s="241"/>
      <c r="N996" s="242"/>
      <c r="O996" s="242"/>
      <c r="P996" s="242"/>
      <c r="Q996" s="242"/>
      <c r="R996" s="242"/>
      <c r="S996" s="242"/>
      <c r="T996" s="24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44" t="s">
        <v>244</v>
      </c>
      <c r="AU996" s="244" t="s">
        <v>86</v>
      </c>
      <c r="AV996" s="13" t="s">
        <v>80</v>
      </c>
      <c r="AW996" s="13" t="s">
        <v>33</v>
      </c>
      <c r="AX996" s="13" t="s">
        <v>73</v>
      </c>
      <c r="AY996" s="244" t="s">
        <v>233</v>
      </c>
    </row>
    <row r="997" s="14" customFormat="1">
      <c r="A997" s="14"/>
      <c r="B997" s="245"/>
      <c r="C997" s="246"/>
      <c r="D997" s="236" t="s">
        <v>244</v>
      </c>
      <c r="E997" s="247" t="s">
        <v>21</v>
      </c>
      <c r="F997" s="248" t="s">
        <v>1498</v>
      </c>
      <c r="G997" s="246"/>
      <c r="H997" s="249">
        <v>170.22999999999999</v>
      </c>
      <c r="I997" s="250"/>
      <c r="J997" s="246"/>
      <c r="K997" s="246"/>
      <c r="L997" s="251"/>
      <c r="M997" s="252"/>
      <c r="N997" s="253"/>
      <c r="O997" s="253"/>
      <c r="P997" s="253"/>
      <c r="Q997" s="253"/>
      <c r="R997" s="253"/>
      <c r="S997" s="253"/>
      <c r="T997" s="25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55" t="s">
        <v>244</v>
      </c>
      <c r="AU997" s="255" t="s">
        <v>86</v>
      </c>
      <c r="AV997" s="14" t="s">
        <v>86</v>
      </c>
      <c r="AW997" s="14" t="s">
        <v>33</v>
      </c>
      <c r="AX997" s="14" t="s">
        <v>73</v>
      </c>
      <c r="AY997" s="255" t="s">
        <v>233</v>
      </c>
    </row>
    <row r="998" s="13" customFormat="1">
      <c r="A998" s="13"/>
      <c r="B998" s="234"/>
      <c r="C998" s="235"/>
      <c r="D998" s="236" t="s">
        <v>244</v>
      </c>
      <c r="E998" s="237" t="s">
        <v>21</v>
      </c>
      <c r="F998" s="238" t="s">
        <v>726</v>
      </c>
      <c r="G998" s="235"/>
      <c r="H998" s="237" t="s">
        <v>21</v>
      </c>
      <c r="I998" s="239"/>
      <c r="J998" s="235"/>
      <c r="K998" s="235"/>
      <c r="L998" s="240"/>
      <c r="M998" s="241"/>
      <c r="N998" s="242"/>
      <c r="O998" s="242"/>
      <c r="P998" s="242"/>
      <c r="Q998" s="242"/>
      <c r="R998" s="242"/>
      <c r="S998" s="242"/>
      <c r="T998" s="24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44" t="s">
        <v>244</v>
      </c>
      <c r="AU998" s="244" t="s">
        <v>86</v>
      </c>
      <c r="AV998" s="13" t="s">
        <v>80</v>
      </c>
      <c r="AW998" s="13" t="s">
        <v>33</v>
      </c>
      <c r="AX998" s="13" t="s">
        <v>73</v>
      </c>
      <c r="AY998" s="244" t="s">
        <v>233</v>
      </c>
    </row>
    <row r="999" s="14" customFormat="1">
      <c r="A999" s="14"/>
      <c r="B999" s="245"/>
      <c r="C999" s="246"/>
      <c r="D999" s="236" t="s">
        <v>244</v>
      </c>
      <c r="E999" s="247" t="s">
        <v>21</v>
      </c>
      <c r="F999" s="248" t="s">
        <v>1499</v>
      </c>
      <c r="G999" s="246"/>
      <c r="H999" s="249">
        <v>216.41999999999999</v>
      </c>
      <c r="I999" s="250"/>
      <c r="J999" s="246"/>
      <c r="K999" s="246"/>
      <c r="L999" s="251"/>
      <c r="M999" s="252"/>
      <c r="N999" s="253"/>
      <c r="O999" s="253"/>
      <c r="P999" s="253"/>
      <c r="Q999" s="253"/>
      <c r="R999" s="253"/>
      <c r="S999" s="253"/>
      <c r="T999" s="25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55" t="s">
        <v>244</v>
      </c>
      <c r="AU999" s="255" t="s">
        <v>86</v>
      </c>
      <c r="AV999" s="14" t="s">
        <v>86</v>
      </c>
      <c r="AW999" s="14" t="s">
        <v>33</v>
      </c>
      <c r="AX999" s="14" t="s">
        <v>73</v>
      </c>
      <c r="AY999" s="255" t="s">
        <v>233</v>
      </c>
    </row>
    <row r="1000" s="13" customFormat="1">
      <c r="A1000" s="13"/>
      <c r="B1000" s="234"/>
      <c r="C1000" s="235"/>
      <c r="D1000" s="236" t="s">
        <v>244</v>
      </c>
      <c r="E1000" s="237" t="s">
        <v>21</v>
      </c>
      <c r="F1000" s="238" t="s">
        <v>731</v>
      </c>
      <c r="G1000" s="235"/>
      <c r="H1000" s="237" t="s">
        <v>21</v>
      </c>
      <c r="I1000" s="239"/>
      <c r="J1000" s="235"/>
      <c r="K1000" s="235"/>
      <c r="L1000" s="240"/>
      <c r="M1000" s="241"/>
      <c r="N1000" s="242"/>
      <c r="O1000" s="242"/>
      <c r="P1000" s="242"/>
      <c r="Q1000" s="242"/>
      <c r="R1000" s="242"/>
      <c r="S1000" s="242"/>
      <c r="T1000" s="24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44" t="s">
        <v>244</v>
      </c>
      <c r="AU1000" s="244" t="s">
        <v>86</v>
      </c>
      <c r="AV1000" s="13" t="s">
        <v>80</v>
      </c>
      <c r="AW1000" s="13" t="s">
        <v>33</v>
      </c>
      <c r="AX1000" s="13" t="s">
        <v>73</v>
      </c>
      <c r="AY1000" s="244" t="s">
        <v>233</v>
      </c>
    </row>
    <row r="1001" s="14" customFormat="1">
      <c r="A1001" s="14"/>
      <c r="B1001" s="245"/>
      <c r="C1001" s="246"/>
      <c r="D1001" s="236" t="s">
        <v>244</v>
      </c>
      <c r="E1001" s="247" t="s">
        <v>21</v>
      </c>
      <c r="F1001" s="248" t="s">
        <v>1499</v>
      </c>
      <c r="G1001" s="246"/>
      <c r="H1001" s="249">
        <v>216.41999999999999</v>
      </c>
      <c r="I1001" s="250"/>
      <c r="J1001" s="246"/>
      <c r="K1001" s="246"/>
      <c r="L1001" s="251"/>
      <c r="M1001" s="252"/>
      <c r="N1001" s="253"/>
      <c r="O1001" s="253"/>
      <c r="P1001" s="253"/>
      <c r="Q1001" s="253"/>
      <c r="R1001" s="253"/>
      <c r="S1001" s="253"/>
      <c r="T1001" s="25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55" t="s">
        <v>244</v>
      </c>
      <c r="AU1001" s="255" t="s">
        <v>86</v>
      </c>
      <c r="AV1001" s="14" t="s">
        <v>86</v>
      </c>
      <c r="AW1001" s="14" t="s">
        <v>33</v>
      </c>
      <c r="AX1001" s="14" t="s">
        <v>73</v>
      </c>
      <c r="AY1001" s="255" t="s">
        <v>233</v>
      </c>
    </row>
    <row r="1002" s="16" customFormat="1">
      <c r="A1002" s="16"/>
      <c r="B1002" s="287"/>
      <c r="C1002" s="288"/>
      <c r="D1002" s="236" t="s">
        <v>244</v>
      </c>
      <c r="E1002" s="289" t="s">
        <v>21</v>
      </c>
      <c r="F1002" s="290" t="s">
        <v>725</v>
      </c>
      <c r="G1002" s="288"/>
      <c r="H1002" s="291">
        <v>1765.99</v>
      </c>
      <c r="I1002" s="292"/>
      <c r="J1002" s="288"/>
      <c r="K1002" s="288"/>
      <c r="L1002" s="293"/>
      <c r="M1002" s="294"/>
      <c r="N1002" s="295"/>
      <c r="O1002" s="295"/>
      <c r="P1002" s="295"/>
      <c r="Q1002" s="295"/>
      <c r="R1002" s="295"/>
      <c r="S1002" s="295"/>
      <c r="T1002" s="29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T1002" s="297" t="s">
        <v>244</v>
      </c>
      <c r="AU1002" s="297" t="s">
        <v>86</v>
      </c>
      <c r="AV1002" s="16" t="s">
        <v>117</v>
      </c>
      <c r="AW1002" s="16" t="s">
        <v>33</v>
      </c>
      <c r="AX1002" s="16" t="s">
        <v>73</v>
      </c>
      <c r="AY1002" s="297" t="s">
        <v>233</v>
      </c>
    </row>
    <row r="1003" s="13" customFormat="1">
      <c r="A1003" s="13"/>
      <c r="B1003" s="234"/>
      <c r="C1003" s="235"/>
      <c r="D1003" s="236" t="s">
        <v>244</v>
      </c>
      <c r="E1003" s="237" t="s">
        <v>21</v>
      </c>
      <c r="F1003" s="238" t="s">
        <v>1500</v>
      </c>
      <c r="G1003" s="235"/>
      <c r="H1003" s="237" t="s">
        <v>21</v>
      </c>
      <c r="I1003" s="239"/>
      <c r="J1003" s="235"/>
      <c r="K1003" s="235"/>
      <c r="L1003" s="240"/>
      <c r="M1003" s="241"/>
      <c r="N1003" s="242"/>
      <c r="O1003" s="242"/>
      <c r="P1003" s="242"/>
      <c r="Q1003" s="242"/>
      <c r="R1003" s="242"/>
      <c r="S1003" s="242"/>
      <c r="T1003" s="24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244" t="s">
        <v>244</v>
      </c>
      <c r="AU1003" s="244" t="s">
        <v>86</v>
      </c>
      <c r="AV1003" s="13" t="s">
        <v>80</v>
      </c>
      <c r="AW1003" s="13" t="s">
        <v>33</v>
      </c>
      <c r="AX1003" s="13" t="s">
        <v>73</v>
      </c>
      <c r="AY1003" s="244" t="s">
        <v>233</v>
      </c>
    </row>
    <row r="1004" s="14" customFormat="1">
      <c r="A1004" s="14"/>
      <c r="B1004" s="245"/>
      <c r="C1004" s="246"/>
      <c r="D1004" s="236" t="s">
        <v>244</v>
      </c>
      <c r="E1004" s="247" t="s">
        <v>21</v>
      </c>
      <c r="F1004" s="248" t="s">
        <v>1501</v>
      </c>
      <c r="G1004" s="246"/>
      <c r="H1004" s="249">
        <v>720.89999999999998</v>
      </c>
      <c r="I1004" s="250"/>
      <c r="J1004" s="246"/>
      <c r="K1004" s="246"/>
      <c r="L1004" s="251"/>
      <c r="M1004" s="252"/>
      <c r="N1004" s="253"/>
      <c r="O1004" s="253"/>
      <c r="P1004" s="253"/>
      <c r="Q1004" s="253"/>
      <c r="R1004" s="253"/>
      <c r="S1004" s="253"/>
      <c r="T1004" s="25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55" t="s">
        <v>244</v>
      </c>
      <c r="AU1004" s="255" t="s">
        <v>86</v>
      </c>
      <c r="AV1004" s="14" t="s">
        <v>86</v>
      </c>
      <c r="AW1004" s="14" t="s">
        <v>33</v>
      </c>
      <c r="AX1004" s="14" t="s">
        <v>73</v>
      </c>
      <c r="AY1004" s="255" t="s">
        <v>233</v>
      </c>
    </row>
    <row r="1005" s="14" customFormat="1">
      <c r="A1005" s="14"/>
      <c r="B1005" s="245"/>
      <c r="C1005" s="246"/>
      <c r="D1005" s="236" t="s">
        <v>244</v>
      </c>
      <c r="E1005" s="247" t="s">
        <v>21</v>
      </c>
      <c r="F1005" s="248" t="s">
        <v>1502</v>
      </c>
      <c r="G1005" s="246"/>
      <c r="H1005" s="249">
        <v>596.88</v>
      </c>
      <c r="I1005" s="250"/>
      <c r="J1005" s="246"/>
      <c r="K1005" s="246"/>
      <c r="L1005" s="251"/>
      <c r="M1005" s="252"/>
      <c r="N1005" s="253"/>
      <c r="O1005" s="253"/>
      <c r="P1005" s="253"/>
      <c r="Q1005" s="253"/>
      <c r="R1005" s="253"/>
      <c r="S1005" s="253"/>
      <c r="T1005" s="25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55" t="s">
        <v>244</v>
      </c>
      <c r="AU1005" s="255" t="s">
        <v>86</v>
      </c>
      <c r="AV1005" s="14" t="s">
        <v>86</v>
      </c>
      <c r="AW1005" s="14" t="s">
        <v>33</v>
      </c>
      <c r="AX1005" s="14" t="s">
        <v>73</v>
      </c>
      <c r="AY1005" s="255" t="s">
        <v>233</v>
      </c>
    </row>
    <row r="1006" s="14" customFormat="1">
      <c r="A1006" s="14"/>
      <c r="B1006" s="245"/>
      <c r="C1006" s="246"/>
      <c r="D1006" s="236" t="s">
        <v>244</v>
      </c>
      <c r="E1006" s="247" t="s">
        <v>21</v>
      </c>
      <c r="F1006" s="248" t="s">
        <v>1503</v>
      </c>
      <c r="G1006" s="246"/>
      <c r="H1006" s="249">
        <v>601.36000000000001</v>
      </c>
      <c r="I1006" s="250"/>
      <c r="J1006" s="246"/>
      <c r="K1006" s="246"/>
      <c r="L1006" s="251"/>
      <c r="M1006" s="252"/>
      <c r="N1006" s="253"/>
      <c r="O1006" s="253"/>
      <c r="P1006" s="253"/>
      <c r="Q1006" s="253"/>
      <c r="R1006" s="253"/>
      <c r="S1006" s="253"/>
      <c r="T1006" s="25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T1006" s="255" t="s">
        <v>244</v>
      </c>
      <c r="AU1006" s="255" t="s">
        <v>86</v>
      </c>
      <c r="AV1006" s="14" t="s">
        <v>86</v>
      </c>
      <c r="AW1006" s="14" t="s">
        <v>33</v>
      </c>
      <c r="AX1006" s="14" t="s">
        <v>73</v>
      </c>
      <c r="AY1006" s="255" t="s">
        <v>233</v>
      </c>
    </row>
    <row r="1007" s="16" customFormat="1">
      <c r="A1007" s="16"/>
      <c r="B1007" s="287"/>
      <c r="C1007" s="288"/>
      <c r="D1007" s="236" t="s">
        <v>244</v>
      </c>
      <c r="E1007" s="289" t="s">
        <v>21</v>
      </c>
      <c r="F1007" s="290" t="s">
        <v>725</v>
      </c>
      <c r="G1007" s="288"/>
      <c r="H1007" s="291">
        <v>1919.1400000000001</v>
      </c>
      <c r="I1007" s="292"/>
      <c r="J1007" s="288"/>
      <c r="K1007" s="288"/>
      <c r="L1007" s="293"/>
      <c r="M1007" s="294"/>
      <c r="N1007" s="295"/>
      <c r="O1007" s="295"/>
      <c r="P1007" s="295"/>
      <c r="Q1007" s="295"/>
      <c r="R1007" s="295"/>
      <c r="S1007" s="295"/>
      <c r="T1007" s="29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T1007" s="297" t="s">
        <v>244</v>
      </c>
      <c r="AU1007" s="297" t="s">
        <v>86</v>
      </c>
      <c r="AV1007" s="16" t="s">
        <v>117</v>
      </c>
      <c r="AW1007" s="16" t="s">
        <v>33</v>
      </c>
      <c r="AX1007" s="16" t="s">
        <v>73</v>
      </c>
      <c r="AY1007" s="297" t="s">
        <v>233</v>
      </c>
    </row>
    <row r="1008" s="15" customFormat="1">
      <c r="A1008" s="15"/>
      <c r="B1008" s="256"/>
      <c r="C1008" s="257"/>
      <c r="D1008" s="236" t="s">
        <v>244</v>
      </c>
      <c r="E1008" s="258" t="s">
        <v>21</v>
      </c>
      <c r="F1008" s="259" t="s">
        <v>247</v>
      </c>
      <c r="G1008" s="257"/>
      <c r="H1008" s="260">
        <v>3685.1300000000001</v>
      </c>
      <c r="I1008" s="261"/>
      <c r="J1008" s="257"/>
      <c r="K1008" s="257"/>
      <c r="L1008" s="262"/>
      <c r="M1008" s="263"/>
      <c r="N1008" s="264"/>
      <c r="O1008" s="264"/>
      <c r="P1008" s="264"/>
      <c r="Q1008" s="264"/>
      <c r="R1008" s="264"/>
      <c r="S1008" s="264"/>
      <c r="T1008" s="26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T1008" s="266" t="s">
        <v>244</v>
      </c>
      <c r="AU1008" s="266" t="s">
        <v>86</v>
      </c>
      <c r="AV1008" s="15" t="s">
        <v>240</v>
      </c>
      <c r="AW1008" s="15" t="s">
        <v>33</v>
      </c>
      <c r="AX1008" s="15" t="s">
        <v>80</v>
      </c>
      <c r="AY1008" s="266" t="s">
        <v>233</v>
      </c>
    </row>
    <row r="1009" s="2" customFormat="1" ht="37.8" customHeight="1">
      <c r="A1009" s="41"/>
      <c r="B1009" s="42"/>
      <c r="C1009" s="216" t="s">
        <v>1504</v>
      </c>
      <c r="D1009" s="216" t="s">
        <v>235</v>
      </c>
      <c r="E1009" s="217" t="s">
        <v>1505</v>
      </c>
      <c r="F1009" s="218" t="s">
        <v>1506</v>
      </c>
      <c r="G1009" s="219" t="s">
        <v>332</v>
      </c>
      <c r="H1009" s="220">
        <v>14.1</v>
      </c>
      <c r="I1009" s="221"/>
      <c r="J1009" s="222">
        <f>ROUND(I1009*H1009,2)</f>
        <v>0</v>
      </c>
      <c r="K1009" s="218" t="s">
        <v>239</v>
      </c>
      <c r="L1009" s="47"/>
      <c r="M1009" s="223" t="s">
        <v>21</v>
      </c>
      <c r="N1009" s="224" t="s">
        <v>45</v>
      </c>
      <c r="O1009" s="87"/>
      <c r="P1009" s="225">
        <f>O1009*H1009</f>
        <v>0</v>
      </c>
      <c r="Q1009" s="225">
        <v>0</v>
      </c>
      <c r="R1009" s="225">
        <f>Q1009*H1009</f>
        <v>0</v>
      </c>
      <c r="S1009" s="225">
        <v>0</v>
      </c>
      <c r="T1009" s="226">
        <f>S1009*H1009</f>
        <v>0</v>
      </c>
      <c r="U1009" s="41"/>
      <c r="V1009" s="41"/>
      <c r="W1009" s="41"/>
      <c r="X1009" s="41"/>
      <c r="Y1009" s="41"/>
      <c r="Z1009" s="41"/>
      <c r="AA1009" s="41"/>
      <c r="AB1009" s="41"/>
      <c r="AC1009" s="41"/>
      <c r="AD1009" s="41"/>
      <c r="AE1009" s="41"/>
      <c r="AR1009" s="227" t="s">
        <v>240</v>
      </c>
      <c r="AT1009" s="227" t="s">
        <v>235</v>
      </c>
      <c r="AU1009" s="227" t="s">
        <v>86</v>
      </c>
      <c r="AY1009" s="20" t="s">
        <v>233</v>
      </c>
      <c r="BE1009" s="228">
        <f>IF(N1009="základní",J1009,0)</f>
        <v>0</v>
      </c>
      <c r="BF1009" s="228">
        <f>IF(N1009="snížená",J1009,0)</f>
        <v>0</v>
      </c>
      <c r="BG1009" s="228">
        <f>IF(N1009="zákl. přenesená",J1009,0)</f>
        <v>0</v>
      </c>
      <c r="BH1009" s="228">
        <f>IF(N1009="sníž. přenesená",J1009,0)</f>
        <v>0</v>
      </c>
      <c r="BI1009" s="228">
        <f>IF(N1009="nulová",J1009,0)</f>
        <v>0</v>
      </c>
      <c r="BJ1009" s="20" t="s">
        <v>86</v>
      </c>
      <c r="BK1009" s="228">
        <f>ROUND(I1009*H1009,2)</f>
        <v>0</v>
      </c>
      <c r="BL1009" s="20" t="s">
        <v>240</v>
      </c>
      <c r="BM1009" s="227" t="s">
        <v>1507</v>
      </c>
    </row>
    <row r="1010" s="2" customFormat="1">
      <c r="A1010" s="41"/>
      <c r="B1010" s="42"/>
      <c r="C1010" s="43"/>
      <c r="D1010" s="229" t="s">
        <v>242</v>
      </c>
      <c r="E1010" s="43"/>
      <c r="F1010" s="230" t="s">
        <v>1508</v>
      </c>
      <c r="G1010" s="43"/>
      <c r="H1010" s="43"/>
      <c r="I1010" s="231"/>
      <c r="J1010" s="43"/>
      <c r="K1010" s="43"/>
      <c r="L1010" s="47"/>
      <c r="M1010" s="232"/>
      <c r="N1010" s="233"/>
      <c r="O1010" s="87"/>
      <c r="P1010" s="87"/>
      <c r="Q1010" s="87"/>
      <c r="R1010" s="87"/>
      <c r="S1010" s="87"/>
      <c r="T1010" s="88"/>
      <c r="U1010" s="41"/>
      <c r="V1010" s="41"/>
      <c r="W1010" s="41"/>
      <c r="X1010" s="41"/>
      <c r="Y1010" s="41"/>
      <c r="Z1010" s="41"/>
      <c r="AA1010" s="41"/>
      <c r="AB1010" s="41"/>
      <c r="AC1010" s="41"/>
      <c r="AD1010" s="41"/>
      <c r="AE1010" s="41"/>
      <c r="AT1010" s="20" t="s">
        <v>242</v>
      </c>
      <c r="AU1010" s="20" t="s">
        <v>86</v>
      </c>
    </row>
    <row r="1011" s="14" customFormat="1">
      <c r="A1011" s="14"/>
      <c r="B1011" s="245"/>
      <c r="C1011" s="246"/>
      <c r="D1011" s="236" t="s">
        <v>244</v>
      </c>
      <c r="E1011" s="247" t="s">
        <v>21</v>
      </c>
      <c r="F1011" s="248" t="s">
        <v>1509</v>
      </c>
      <c r="G1011" s="246"/>
      <c r="H1011" s="249">
        <v>14.1</v>
      </c>
      <c r="I1011" s="250"/>
      <c r="J1011" s="246"/>
      <c r="K1011" s="246"/>
      <c r="L1011" s="251"/>
      <c r="M1011" s="252"/>
      <c r="N1011" s="253"/>
      <c r="O1011" s="253"/>
      <c r="P1011" s="253"/>
      <c r="Q1011" s="253"/>
      <c r="R1011" s="253"/>
      <c r="S1011" s="253"/>
      <c r="T1011" s="25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55" t="s">
        <v>244</v>
      </c>
      <c r="AU1011" s="255" t="s">
        <v>86</v>
      </c>
      <c r="AV1011" s="14" t="s">
        <v>86</v>
      </c>
      <c r="AW1011" s="14" t="s">
        <v>33</v>
      </c>
      <c r="AX1011" s="14" t="s">
        <v>73</v>
      </c>
      <c r="AY1011" s="255" t="s">
        <v>233</v>
      </c>
    </row>
    <row r="1012" s="15" customFormat="1">
      <c r="A1012" s="15"/>
      <c r="B1012" s="256"/>
      <c r="C1012" s="257"/>
      <c r="D1012" s="236" t="s">
        <v>244</v>
      </c>
      <c r="E1012" s="258" t="s">
        <v>21</v>
      </c>
      <c r="F1012" s="259" t="s">
        <v>247</v>
      </c>
      <c r="G1012" s="257"/>
      <c r="H1012" s="260">
        <v>14.1</v>
      </c>
      <c r="I1012" s="261"/>
      <c r="J1012" s="257"/>
      <c r="K1012" s="257"/>
      <c r="L1012" s="262"/>
      <c r="M1012" s="263"/>
      <c r="N1012" s="264"/>
      <c r="O1012" s="264"/>
      <c r="P1012" s="264"/>
      <c r="Q1012" s="264"/>
      <c r="R1012" s="264"/>
      <c r="S1012" s="264"/>
      <c r="T1012" s="26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T1012" s="266" t="s">
        <v>244</v>
      </c>
      <c r="AU1012" s="266" t="s">
        <v>86</v>
      </c>
      <c r="AV1012" s="15" t="s">
        <v>240</v>
      </c>
      <c r="AW1012" s="15" t="s">
        <v>33</v>
      </c>
      <c r="AX1012" s="15" t="s">
        <v>80</v>
      </c>
      <c r="AY1012" s="266" t="s">
        <v>233</v>
      </c>
    </row>
    <row r="1013" s="2" customFormat="1" ht="37.8" customHeight="1">
      <c r="A1013" s="41"/>
      <c r="B1013" s="42"/>
      <c r="C1013" s="216" t="s">
        <v>1510</v>
      </c>
      <c r="D1013" s="216" t="s">
        <v>235</v>
      </c>
      <c r="E1013" s="217" t="s">
        <v>1511</v>
      </c>
      <c r="F1013" s="218" t="s">
        <v>1512</v>
      </c>
      <c r="G1013" s="219" t="s">
        <v>332</v>
      </c>
      <c r="H1013" s="220">
        <v>423</v>
      </c>
      <c r="I1013" s="221"/>
      <c r="J1013" s="222">
        <f>ROUND(I1013*H1013,2)</f>
        <v>0</v>
      </c>
      <c r="K1013" s="218" t="s">
        <v>239</v>
      </c>
      <c r="L1013" s="47"/>
      <c r="M1013" s="223" t="s">
        <v>21</v>
      </c>
      <c r="N1013" s="224" t="s">
        <v>45</v>
      </c>
      <c r="O1013" s="87"/>
      <c r="P1013" s="225">
        <f>O1013*H1013</f>
        <v>0</v>
      </c>
      <c r="Q1013" s="225">
        <v>0</v>
      </c>
      <c r="R1013" s="225">
        <f>Q1013*H1013</f>
        <v>0</v>
      </c>
      <c r="S1013" s="225">
        <v>0</v>
      </c>
      <c r="T1013" s="226">
        <f>S1013*H1013</f>
        <v>0</v>
      </c>
      <c r="U1013" s="41"/>
      <c r="V1013" s="41"/>
      <c r="W1013" s="41"/>
      <c r="X1013" s="41"/>
      <c r="Y1013" s="41"/>
      <c r="Z1013" s="41"/>
      <c r="AA1013" s="41"/>
      <c r="AB1013" s="41"/>
      <c r="AC1013" s="41"/>
      <c r="AD1013" s="41"/>
      <c r="AE1013" s="41"/>
      <c r="AR1013" s="227" t="s">
        <v>240</v>
      </c>
      <c r="AT1013" s="227" t="s">
        <v>235</v>
      </c>
      <c r="AU1013" s="227" t="s">
        <v>86</v>
      </c>
      <c r="AY1013" s="20" t="s">
        <v>233</v>
      </c>
      <c r="BE1013" s="228">
        <f>IF(N1013="základní",J1013,0)</f>
        <v>0</v>
      </c>
      <c r="BF1013" s="228">
        <f>IF(N1013="snížená",J1013,0)</f>
        <v>0</v>
      </c>
      <c r="BG1013" s="228">
        <f>IF(N1013="zákl. přenesená",J1013,0)</f>
        <v>0</v>
      </c>
      <c r="BH1013" s="228">
        <f>IF(N1013="sníž. přenesená",J1013,0)</f>
        <v>0</v>
      </c>
      <c r="BI1013" s="228">
        <f>IF(N1013="nulová",J1013,0)</f>
        <v>0</v>
      </c>
      <c r="BJ1013" s="20" t="s">
        <v>86</v>
      </c>
      <c r="BK1013" s="228">
        <f>ROUND(I1013*H1013,2)</f>
        <v>0</v>
      </c>
      <c r="BL1013" s="20" t="s">
        <v>240</v>
      </c>
      <c r="BM1013" s="227" t="s">
        <v>1513</v>
      </c>
    </row>
    <row r="1014" s="2" customFormat="1">
      <c r="A1014" s="41"/>
      <c r="B1014" s="42"/>
      <c r="C1014" s="43"/>
      <c r="D1014" s="229" t="s">
        <v>242</v>
      </c>
      <c r="E1014" s="43"/>
      <c r="F1014" s="230" t="s">
        <v>1514</v>
      </c>
      <c r="G1014" s="43"/>
      <c r="H1014" s="43"/>
      <c r="I1014" s="231"/>
      <c r="J1014" s="43"/>
      <c r="K1014" s="43"/>
      <c r="L1014" s="47"/>
      <c r="M1014" s="232"/>
      <c r="N1014" s="233"/>
      <c r="O1014" s="87"/>
      <c r="P1014" s="87"/>
      <c r="Q1014" s="87"/>
      <c r="R1014" s="87"/>
      <c r="S1014" s="87"/>
      <c r="T1014" s="88"/>
      <c r="U1014" s="41"/>
      <c r="V1014" s="41"/>
      <c r="W1014" s="41"/>
      <c r="X1014" s="41"/>
      <c r="Y1014" s="41"/>
      <c r="Z1014" s="41"/>
      <c r="AA1014" s="41"/>
      <c r="AB1014" s="41"/>
      <c r="AC1014" s="41"/>
      <c r="AD1014" s="41"/>
      <c r="AE1014" s="41"/>
      <c r="AT1014" s="20" t="s">
        <v>242</v>
      </c>
      <c r="AU1014" s="20" t="s">
        <v>86</v>
      </c>
    </row>
    <row r="1015" s="14" customFormat="1">
      <c r="A1015" s="14"/>
      <c r="B1015" s="245"/>
      <c r="C1015" s="246"/>
      <c r="D1015" s="236" t="s">
        <v>244</v>
      </c>
      <c r="E1015" s="247" t="s">
        <v>21</v>
      </c>
      <c r="F1015" s="248" t="s">
        <v>1515</v>
      </c>
      <c r="G1015" s="246"/>
      <c r="H1015" s="249">
        <v>423</v>
      </c>
      <c r="I1015" s="250"/>
      <c r="J1015" s="246"/>
      <c r="K1015" s="246"/>
      <c r="L1015" s="251"/>
      <c r="M1015" s="252"/>
      <c r="N1015" s="253"/>
      <c r="O1015" s="253"/>
      <c r="P1015" s="253"/>
      <c r="Q1015" s="253"/>
      <c r="R1015" s="253"/>
      <c r="S1015" s="253"/>
      <c r="T1015" s="25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T1015" s="255" t="s">
        <v>244</v>
      </c>
      <c r="AU1015" s="255" t="s">
        <v>86</v>
      </c>
      <c r="AV1015" s="14" t="s">
        <v>86</v>
      </c>
      <c r="AW1015" s="14" t="s">
        <v>33</v>
      </c>
      <c r="AX1015" s="14" t="s">
        <v>73</v>
      </c>
      <c r="AY1015" s="255" t="s">
        <v>233</v>
      </c>
    </row>
    <row r="1016" s="15" customFormat="1">
      <c r="A1016" s="15"/>
      <c r="B1016" s="256"/>
      <c r="C1016" s="257"/>
      <c r="D1016" s="236" t="s">
        <v>244</v>
      </c>
      <c r="E1016" s="258" t="s">
        <v>21</v>
      </c>
      <c r="F1016" s="259" t="s">
        <v>247</v>
      </c>
      <c r="G1016" s="257"/>
      <c r="H1016" s="260">
        <v>423</v>
      </c>
      <c r="I1016" s="261"/>
      <c r="J1016" s="257"/>
      <c r="K1016" s="257"/>
      <c r="L1016" s="262"/>
      <c r="M1016" s="263"/>
      <c r="N1016" s="264"/>
      <c r="O1016" s="264"/>
      <c r="P1016" s="264"/>
      <c r="Q1016" s="264"/>
      <c r="R1016" s="264"/>
      <c r="S1016" s="264"/>
      <c r="T1016" s="26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T1016" s="266" t="s">
        <v>244</v>
      </c>
      <c r="AU1016" s="266" t="s">
        <v>86</v>
      </c>
      <c r="AV1016" s="15" t="s">
        <v>240</v>
      </c>
      <c r="AW1016" s="15" t="s">
        <v>33</v>
      </c>
      <c r="AX1016" s="15" t="s">
        <v>80</v>
      </c>
      <c r="AY1016" s="266" t="s">
        <v>233</v>
      </c>
    </row>
    <row r="1017" s="2" customFormat="1" ht="37.8" customHeight="1">
      <c r="A1017" s="41"/>
      <c r="B1017" s="42"/>
      <c r="C1017" s="216" t="s">
        <v>1516</v>
      </c>
      <c r="D1017" s="216" t="s">
        <v>235</v>
      </c>
      <c r="E1017" s="217" t="s">
        <v>1517</v>
      </c>
      <c r="F1017" s="218" t="s">
        <v>1518</v>
      </c>
      <c r="G1017" s="219" t="s">
        <v>332</v>
      </c>
      <c r="H1017" s="220">
        <v>14.1</v>
      </c>
      <c r="I1017" s="221"/>
      <c r="J1017" s="222">
        <f>ROUND(I1017*H1017,2)</f>
        <v>0</v>
      </c>
      <c r="K1017" s="218" t="s">
        <v>239</v>
      </c>
      <c r="L1017" s="47"/>
      <c r="M1017" s="223" t="s">
        <v>21</v>
      </c>
      <c r="N1017" s="224" t="s">
        <v>45</v>
      </c>
      <c r="O1017" s="87"/>
      <c r="P1017" s="225">
        <f>O1017*H1017</f>
        <v>0</v>
      </c>
      <c r="Q1017" s="225">
        <v>0</v>
      </c>
      <c r="R1017" s="225">
        <f>Q1017*H1017</f>
        <v>0</v>
      </c>
      <c r="S1017" s="225">
        <v>0</v>
      </c>
      <c r="T1017" s="226">
        <f>S1017*H1017</f>
        <v>0</v>
      </c>
      <c r="U1017" s="41"/>
      <c r="V1017" s="41"/>
      <c r="W1017" s="41"/>
      <c r="X1017" s="41"/>
      <c r="Y1017" s="41"/>
      <c r="Z1017" s="41"/>
      <c r="AA1017" s="41"/>
      <c r="AB1017" s="41"/>
      <c r="AC1017" s="41"/>
      <c r="AD1017" s="41"/>
      <c r="AE1017" s="41"/>
      <c r="AR1017" s="227" t="s">
        <v>240</v>
      </c>
      <c r="AT1017" s="227" t="s">
        <v>235</v>
      </c>
      <c r="AU1017" s="227" t="s">
        <v>86</v>
      </c>
      <c r="AY1017" s="20" t="s">
        <v>233</v>
      </c>
      <c r="BE1017" s="228">
        <f>IF(N1017="základní",J1017,0)</f>
        <v>0</v>
      </c>
      <c r="BF1017" s="228">
        <f>IF(N1017="snížená",J1017,0)</f>
        <v>0</v>
      </c>
      <c r="BG1017" s="228">
        <f>IF(N1017="zákl. přenesená",J1017,0)</f>
        <v>0</v>
      </c>
      <c r="BH1017" s="228">
        <f>IF(N1017="sníž. přenesená",J1017,0)</f>
        <v>0</v>
      </c>
      <c r="BI1017" s="228">
        <f>IF(N1017="nulová",J1017,0)</f>
        <v>0</v>
      </c>
      <c r="BJ1017" s="20" t="s">
        <v>86</v>
      </c>
      <c r="BK1017" s="228">
        <f>ROUND(I1017*H1017,2)</f>
        <v>0</v>
      </c>
      <c r="BL1017" s="20" t="s">
        <v>240</v>
      </c>
      <c r="BM1017" s="227" t="s">
        <v>1519</v>
      </c>
    </row>
    <row r="1018" s="2" customFormat="1">
      <c r="A1018" s="41"/>
      <c r="B1018" s="42"/>
      <c r="C1018" s="43"/>
      <c r="D1018" s="229" t="s">
        <v>242</v>
      </c>
      <c r="E1018" s="43"/>
      <c r="F1018" s="230" t="s">
        <v>1520</v>
      </c>
      <c r="G1018" s="43"/>
      <c r="H1018" s="43"/>
      <c r="I1018" s="231"/>
      <c r="J1018" s="43"/>
      <c r="K1018" s="43"/>
      <c r="L1018" s="47"/>
      <c r="M1018" s="232"/>
      <c r="N1018" s="233"/>
      <c r="O1018" s="87"/>
      <c r="P1018" s="87"/>
      <c r="Q1018" s="87"/>
      <c r="R1018" s="87"/>
      <c r="S1018" s="87"/>
      <c r="T1018" s="88"/>
      <c r="U1018" s="41"/>
      <c r="V1018" s="41"/>
      <c r="W1018" s="41"/>
      <c r="X1018" s="41"/>
      <c r="Y1018" s="41"/>
      <c r="Z1018" s="41"/>
      <c r="AA1018" s="41"/>
      <c r="AB1018" s="41"/>
      <c r="AC1018" s="41"/>
      <c r="AD1018" s="41"/>
      <c r="AE1018" s="41"/>
      <c r="AT1018" s="20" t="s">
        <v>242</v>
      </c>
      <c r="AU1018" s="20" t="s">
        <v>86</v>
      </c>
    </row>
    <row r="1019" s="14" customFormat="1">
      <c r="A1019" s="14"/>
      <c r="B1019" s="245"/>
      <c r="C1019" s="246"/>
      <c r="D1019" s="236" t="s">
        <v>244</v>
      </c>
      <c r="E1019" s="247" t="s">
        <v>21</v>
      </c>
      <c r="F1019" s="248" t="s">
        <v>1509</v>
      </c>
      <c r="G1019" s="246"/>
      <c r="H1019" s="249">
        <v>14.1</v>
      </c>
      <c r="I1019" s="250"/>
      <c r="J1019" s="246"/>
      <c r="K1019" s="246"/>
      <c r="L1019" s="251"/>
      <c r="M1019" s="252"/>
      <c r="N1019" s="253"/>
      <c r="O1019" s="253"/>
      <c r="P1019" s="253"/>
      <c r="Q1019" s="253"/>
      <c r="R1019" s="253"/>
      <c r="S1019" s="253"/>
      <c r="T1019" s="25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T1019" s="255" t="s">
        <v>244</v>
      </c>
      <c r="AU1019" s="255" t="s">
        <v>86</v>
      </c>
      <c r="AV1019" s="14" t="s">
        <v>86</v>
      </c>
      <c r="AW1019" s="14" t="s">
        <v>33</v>
      </c>
      <c r="AX1019" s="14" t="s">
        <v>73</v>
      </c>
      <c r="AY1019" s="255" t="s">
        <v>233</v>
      </c>
    </row>
    <row r="1020" s="15" customFormat="1">
      <c r="A1020" s="15"/>
      <c r="B1020" s="256"/>
      <c r="C1020" s="257"/>
      <c r="D1020" s="236" t="s">
        <v>244</v>
      </c>
      <c r="E1020" s="258" t="s">
        <v>21</v>
      </c>
      <c r="F1020" s="259" t="s">
        <v>247</v>
      </c>
      <c r="G1020" s="257"/>
      <c r="H1020" s="260">
        <v>14.1</v>
      </c>
      <c r="I1020" s="261"/>
      <c r="J1020" s="257"/>
      <c r="K1020" s="257"/>
      <c r="L1020" s="262"/>
      <c r="M1020" s="263"/>
      <c r="N1020" s="264"/>
      <c r="O1020" s="264"/>
      <c r="P1020" s="264"/>
      <c r="Q1020" s="264"/>
      <c r="R1020" s="264"/>
      <c r="S1020" s="264"/>
      <c r="T1020" s="26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T1020" s="266" t="s">
        <v>244</v>
      </c>
      <c r="AU1020" s="266" t="s">
        <v>86</v>
      </c>
      <c r="AV1020" s="15" t="s">
        <v>240</v>
      </c>
      <c r="AW1020" s="15" t="s">
        <v>33</v>
      </c>
      <c r="AX1020" s="15" t="s">
        <v>80</v>
      </c>
      <c r="AY1020" s="266" t="s">
        <v>233</v>
      </c>
    </row>
    <row r="1021" s="2" customFormat="1" ht="37.8" customHeight="1">
      <c r="A1021" s="41"/>
      <c r="B1021" s="42"/>
      <c r="C1021" s="216" t="s">
        <v>1521</v>
      </c>
      <c r="D1021" s="216" t="s">
        <v>235</v>
      </c>
      <c r="E1021" s="217" t="s">
        <v>1522</v>
      </c>
      <c r="F1021" s="218" t="s">
        <v>1523</v>
      </c>
      <c r="G1021" s="219" t="s">
        <v>238</v>
      </c>
      <c r="H1021" s="220">
        <v>4037.7399999999998</v>
      </c>
      <c r="I1021" s="221"/>
      <c r="J1021" s="222">
        <f>ROUND(I1021*H1021,2)</f>
        <v>0</v>
      </c>
      <c r="K1021" s="218" t="s">
        <v>239</v>
      </c>
      <c r="L1021" s="47"/>
      <c r="M1021" s="223" t="s">
        <v>21</v>
      </c>
      <c r="N1021" s="224" t="s">
        <v>45</v>
      </c>
      <c r="O1021" s="87"/>
      <c r="P1021" s="225">
        <f>O1021*H1021</f>
        <v>0</v>
      </c>
      <c r="Q1021" s="225">
        <v>4.0000000000000003E-05</v>
      </c>
      <c r="R1021" s="225">
        <f>Q1021*H1021</f>
        <v>0.1615096</v>
      </c>
      <c r="S1021" s="225">
        <v>0</v>
      </c>
      <c r="T1021" s="226">
        <f>S1021*H1021</f>
        <v>0</v>
      </c>
      <c r="U1021" s="41"/>
      <c r="V1021" s="41"/>
      <c r="W1021" s="41"/>
      <c r="X1021" s="41"/>
      <c r="Y1021" s="41"/>
      <c r="Z1021" s="41"/>
      <c r="AA1021" s="41"/>
      <c r="AB1021" s="41"/>
      <c r="AC1021" s="41"/>
      <c r="AD1021" s="41"/>
      <c r="AE1021" s="41"/>
      <c r="AR1021" s="227" t="s">
        <v>240</v>
      </c>
      <c r="AT1021" s="227" t="s">
        <v>235</v>
      </c>
      <c r="AU1021" s="227" t="s">
        <v>86</v>
      </c>
      <c r="AY1021" s="20" t="s">
        <v>233</v>
      </c>
      <c r="BE1021" s="228">
        <f>IF(N1021="základní",J1021,0)</f>
        <v>0</v>
      </c>
      <c r="BF1021" s="228">
        <f>IF(N1021="snížená",J1021,0)</f>
        <v>0</v>
      </c>
      <c r="BG1021" s="228">
        <f>IF(N1021="zákl. přenesená",J1021,0)</f>
        <v>0</v>
      </c>
      <c r="BH1021" s="228">
        <f>IF(N1021="sníž. přenesená",J1021,0)</f>
        <v>0</v>
      </c>
      <c r="BI1021" s="228">
        <f>IF(N1021="nulová",J1021,0)</f>
        <v>0</v>
      </c>
      <c r="BJ1021" s="20" t="s">
        <v>86</v>
      </c>
      <c r="BK1021" s="228">
        <f>ROUND(I1021*H1021,2)</f>
        <v>0</v>
      </c>
      <c r="BL1021" s="20" t="s">
        <v>240</v>
      </c>
      <c r="BM1021" s="227" t="s">
        <v>1524</v>
      </c>
    </row>
    <row r="1022" s="2" customFormat="1">
      <c r="A1022" s="41"/>
      <c r="B1022" s="42"/>
      <c r="C1022" s="43"/>
      <c r="D1022" s="229" t="s">
        <v>242</v>
      </c>
      <c r="E1022" s="43"/>
      <c r="F1022" s="230" t="s">
        <v>1525</v>
      </c>
      <c r="G1022" s="43"/>
      <c r="H1022" s="43"/>
      <c r="I1022" s="231"/>
      <c r="J1022" s="43"/>
      <c r="K1022" s="43"/>
      <c r="L1022" s="47"/>
      <c r="M1022" s="232"/>
      <c r="N1022" s="233"/>
      <c r="O1022" s="87"/>
      <c r="P1022" s="87"/>
      <c r="Q1022" s="87"/>
      <c r="R1022" s="87"/>
      <c r="S1022" s="87"/>
      <c r="T1022" s="88"/>
      <c r="U1022" s="41"/>
      <c r="V1022" s="41"/>
      <c r="W1022" s="41"/>
      <c r="X1022" s="41"/>
      <c r="Y1022" s="41"/>
      <c r="Z1022" s="41"/>
      <c r="AA1022" s="41"/>
      <c r="AB1022" s="41"/>
      <c r="AC1022" s="41"/>
      <c r="AD1022" s="41"/>
      <c r="AE1022" s="41"/>
      <c r="AT1022" s="20" t="s">
        <v>242</v>
      </c>
      <c r="AU1022" s="20" t="s">
        <v>86</v>
      </c>
    </row>
    <row r="1023" s="13" customFormat="1">
      <c r="A1023" s="13"/>
      <c r="B1023" s="234"/>
      <c r="C1023" s="235"/>
      <c r="D1023" s="236" t="s">
        <v>244</v>
      </c>
      <c r="E1023" s="237" t="s">
        <v>21</v>
      </c>
      <c r="F1023" s="238" t="s">
        <v>775</v>
      </c>
      <c r="G1023" s="235"/>
      <c r="H1023" s="237" t="s">
        <v>21</v>
      </c>
      <c r="I1023" s="239"/>
      <c r="J1023" s="235"/>
      <c r="K1023" s="235"/>
      <c r="L1023" s="240"/>
      <c r="M1023" s="241"/>
      <c r="N1023" s="242"/>
      <c r="O1023" s="242"/>
      <c r="P1023" s="242"/>
      <c r="Q1023" s="242"/>
      <c r="R1023" s="242"/>
      <c r="S1023" s="242"/>
      <c r="T1023" s="24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44" t="s">
        <v>244</v>
      </c>
      <c r="AU1023" s="244" t="s">
        <v>86</v>
      </c>
      <c r="AV1023" s="13" t="s">
        <v>80</v>
      </c>
      <c r="AW1023" s="13" t="s">
        <v>33</v>
      </c>
      <c r="AX1023" s="13" t="s">
        <v>73</v>
      </c>
      <c r="AY1023" s="244" t="s">
        <v>233</v>
      </c>
    </row>
    <row r="1024" s="14" customFormat="1">
      <c r="A1024" s="14"/>
      <c r="B1024" s="245"/>
      <c r="C1024" s="246"/>
      <c r="D1024" s="236" t="s">
        <v>244</v>
      </c>
      <c r="E1024" s="247" t="s">
        <v>21</v>
      </c>
      <c r="F1024" s="248" t="s">
        <v>1497</v>
      </c>
      <c r="G1024" s="246"/>
      <c r="H1024" s="249">
        <v>1162.9200000000001</v>
      </c>
      <c r="I1024" s="250"/>
      <c r="J1024" s="246"/>
      <c r="K1024" s="246"/>
      <c r="L1024" s="251"/>
      <c r="M1024" s="252"/>
      <c r="N1024" s="253"/>
      <c r="O1024" s="253"/>
      <c r="P1024" s="253"/>
      <c r="Q1024" s="253"/>
      <c r="R1024" s="253"/>
      <c r="S1024" s="253"/>
      <c r="T1024" s="25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55" t="s">
        <v>244</v>
      </c>
      <c r="AU1024" s="255" t="s">
        <v>86</v>
      </c>
      <c r="AV1024" s="14" t="s">
        <v>86</v>
      </c>
      <c r="AW1024" s="14" t="s">
        <v>33</v>
      </c>
      <c r="AX1024" s="14" t="s">
        <v>73</v>
      </c>
      <c r="AY1024" s="255" t="s">
        <v>233</v>
      </c>
    </row>
    <row r="1025" s="13" customFormat="1">
      <c r="A1025" s="13"/>
      <c r="B1025" s="234"/>
      <c r="C1025" s="235"/>
      <c r="D1025" s="236" t="s">
        <v>244</v>
      </c>
      <c r="E1025" s="237" t="s">
        <v>21</v>
      </c>
      <c r="F1025" s="238" t="s">
        <v>708</v>
      </c>
      <c r="G1025" s="235"/>
      <c r="H1025" s="237" t="s">
        <v>21</v>
      </c>
      <c r="I1025" s="239"/>
      <c r="J1025" s="235"/>
      <c r="K1025" s="235"/>
      <c r="L1025" s="240"/>
      <c r="M1025" s="241"/>
      <c r="N1025" s="242"/>
      <c r="O1025" s="242"/>
      <c r="P1025" s="242"/>
      <c r="Q1025" s="242"/>
      <c r="R1025" s="242"/>
      <c r="S1025" s="242"/>
      <c r="T1025" s="24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44" t="s">
        <v>244</v>
      </c>
      <c r="AU1025" s="244" t="s">
        <v>86</v>
      </c>
      <c r="AV1025" s="13" t="s">
        <v>80</v>
      </c>
      <c r="AW1025" s="13" t="s">
        <v>33</v>
      </c>
      <c r="AX1025" s="13" t="s">
        <v>73</v>
      </c>
      <c r="AY1025" s="244" t="s">
        <v>233</v>
      </c>
    </row>
    <row r="1026" s="14" customFormat="1">
      <c r="A1026" s="14"/>
      <c r="B1026" s="245"/>
      <c r="C1026" s="246"/>
      <c r="D1026" s="236" t="s">
        <v>244</v>
      </c>
      <c r="E1026" s="247" t="s">
        <v>21</v>
      </c>
      <c r="F1026" s="248" t="s">
        <v>1526</v>
      </c>
      <c r="G1026" s="246"/>
      <c r="H1026" s="249">
        <v>522.84000000000003</v>
      </c>
      <c r="I1026" s="250"/>
      <c r="J1026" s="246"/>
      <c r="K1026" s="246"/>
      <c r="L1026" s="251"/>
      <c r="M1026" s="252"/>
      <c r="N1026" s="253"/>
      <c r="O1026" s="253"/>
      <c r="P1026" s="253"/>
      <c r="Q1026" s="253"/>
      <c r="R1026" s="253"/>
      <c r="S1026" s="253"/>
      <c r="T1026" s="25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55" t="s">
        <v>244</v>
      </c>
      <c r="AU1026" s="255" t="s">
        <v>86</v>
      </c>
      <c r="AV1026" s="14" t="s">
        <v>86</v>
      </c>
      <c r="AW1026" s="14" t="s">
        <v>33</v>
      </c>
      <c r="AX1026" s="14" t="s">
        <v>73</v>
      </c>
      <c r="AY1026" s="255" t="s">
        <v>233</v>
      </c>
    </row>
    <row r="1027" s="13" customFormat="1">
      <c r="A1027" s="13"/>
      <c r="B1027" s="234"/>
      <c r="C1027" s="235"/>
      <c r="D1027" s="236" t="s">
        <v>244</v>
      </c>
      <c r="E1027" s="237" t="s">
        <v>21</v>
      </c>
      <c r="F1027" s="238" t="s">
        <v>726</v>
      </c>
      <c r="G1027" s="235"/>
      <c r="H1027" s="237" t="s">
        <v>21</v>
      </c>
      <c r="I1027" s="239"/>
      <c r="J1027" s="235"/>
      <c r="K1027" s="235"/>
      <c r="L1027" s="240"/>
      <c r="M1027" s="241"/>
      <c r="N1027" s="242"/>
      <c r="O1027" s="242"/>
      <c r="P1027" s="242"/>
      <c r="Q1027" s="242"/>
      <c r="R1027" s="242"/>
      <c r="S1027" s="242"/>
      <c r="T1027" s="24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44" t="s">
        <v>244</v>
      </c>
      <c r="AU1027" s="244" t="s">
        <v>86</v>
      </c>
      <c r="AV1027" s="13" t="s">
        <v>80</v>
      </c>
      <c r="AW1027" s="13" t="s">
        <v>33</v>
      </c>
      <c r="AX1027" s="13" t="s">
        <v>73</v>
      </c>
      <c r="AY1027" s="244" t="s">
        <v>233</v>
      </c>
    </row>
    <row r="1028" s="14" customFormat="1">
      <c r="A1028" s="14"/>
      <c r="B1028" s="245"/>
      <c r="C1028" s="246"/>
      <c r="D1028" s="236" t="s">
        <v>244</v>
      </c>
      <c r="E1028" s="247" t="s">
        <v>21</v>
      </c>
      <c r="F1028" s="248" t="s">
        <v>1499</v>
      </c>
      <c r="G1028" s="246"/>
      <c r="H1028" s="249">
        <v>216.41999999999999</v>
      </c>
      <c r="I1028" s="250"/>
      <c r="J1028" s="246"/>
      <c r="K1028" s="246"/>
      <c r="L1028" s="251"/>
      <c r="M1028" s="252"/>
      <c r="N1028" s="253"/>
      <c r="O1028" s="253"/>
      <c r="P1028" s="253"/>
      <c r="Q1028" s="253"/>
      <c r="R1028" s="253"/>
      <c r="S1028" s="253"/>
      <c r="T1028" s="25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55" t="s">
        <v>244</v>
      </c>
      <c r="AU1028" s="255" t="s">
        <v>86</v>
      </c>
      <c r="AV1028" s="14" t="s">
        <v>86</v>
      </c>
      <c r="AW1028" s="14" t="s">
        <v>33</v>
      </c>
      <c r="AX1028" s="14" t="s">
        <v>73</v>
      </c>
      <c r="AY1028" s="255" t="s">
        <v>233</v>
      </c>
    </row>
    <row r="1029" s="13" customFormat="1">
      <c r="A1029" s="13"/>
      <c r="B1029" s="234"/>
      <c r="C1029" s="235"/>
      <c r="D1029" s="236" t="s">
        <v>244</v>
      </c>
      <c r="E1029" s="237" t="s">
        <v>21</v>
      </c>
      <c r="F1029" s="238" t="s">
        <v>731</v>
      </c>
      <c r="G1029" s="235"/>
      <c r="H1029" s="237" t="s">
        <v>21</v>
      </c>
      <c r="I1029" s="239"/>
      <c r="J1029" s="235"/>
      <c r="K1029" s="235"/>
      <c r="L1029" s="240"/>
      <c r="M1029" s="241"/>
      <c r="N1029" s="242"/>
      <c r="O1029" s="242"/>
      <c r="P1029" s="242"/>
      <c r="Q1029" s="242"/>
      <c r="R1029" s="242"/>
      <c r="S1029" s="242"/>
      <c r="T1029" s="24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244" t="s">
        <v>244</v>
      </c>
      <c r="AU1029" s="244" t="s">
        <v>86</v>
      </c>
      <c r="AV1029" s="13" t="s">
        <v>80</v>
      </c>
      <c r="AW1029" s="13" t="s">
        <v>33</v>
      </c>
      <c r="AX1029" s="13" t="s">
        <v>73</v>
      </c>
      <c r="AY1029" s="244" t="s">
        <v>233</v>
      </c>
    </row>
    <row r="1030" s="14" customFormat="1">
      <c r="A1030" s="14"/>
      <c r="B1030" s="245"/>
      <c r="C1030" s="246"/>
      <c r="D1030" s="236" t="s">
        <v>244</v>
      </c>
      <c r="E1030" s="247" t="s">
        <v>21</v>
      </c>
      <c r="F1030" s="248" t="s">
        <v>1499</v>
      </c>
      <c r="G1030" s="246"/>
      <c r="H1030" s="249">
        <v>216.41999999999999</v>
      </c>
      <c r="I1030" s="250"/>
      <c r="J1030" s="246"/>
      <c r="K1030" s="246"/>
      <c r="L1030" s="251"/>
      <c r="M1030" s="252"/>
      <c r="N1030" s="253"/>
      <c r="O1030" s="253"/>
      <c r="P1030" s="253"/>
      <c r="Q1030" s="253"/>
      <c r="R1030" s="253"/>
      <c r="S1030" s="253"/>
      <c r="T1030" s="25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T1030" s="255" t="s">
        <v>244</v>
      </c>
      <c r="AU1030" s="255" t="s">
        <v>86</v>
      </c>
      <c r="AV1030" s="14" t="s">
        <v>86</v>
      </c>
      <c r="AW1030" s="14" t="s">
        <v>33</v>
      </c>
      <c r="AX1030" s="14" t="s">
        <v>73</v>
      </c>
      <c r="AY1030" s="255" t="s">
        <v>233</v>
      </c>
    </row>
    <row r="1031" s="16" customFormat="1">
      <c r="A1031" s="16"/>
      <c r="B1031" s="287"/>
      <c r="C1031" s="288"/>
      <c r="D1031" s="236" t="s">
        <v>244</v>
      </c>
      <c r="E1031" s="289" t="s">
        <v>21</v>
      </c>
      <c r="F1031" s="290" t="s">
        <v>725</v>
      </c>
      <c r="G1031" s="288"/>
      <c r="H1031" s="291">
        <v>2118.5999999999999</v>
      </c>
      <c r="I1031" s="292"/>
      <c r="J1031" s="288"/>
      <c r="K1031" s="288"/>
      <c r="L1031" s="293"/>
      <c r="M1031" s="294"/>
      <c r="N1031" s="295"/>
      <c r="O1031" s="295"/>
      <c r="P1031" s="295"/>
      <c r="Q1031" s="295"/>
      <c r="R1031" s="295"/>
      <c r="S1031" s="295"/>
      <c r="T1031" s="29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T1031" s="297" t="s">
        <v>244</v>
      </c>
      <c r="AU1031" s="297" t="s">
        <v>86</v>
      </c>
      <c r="AV1031" s="16" t="s">
        <v>117</v>
      </c>
      <c r="AW1031" s="16" t="s">
        <v>33</v>
      </c>
      <c r="AX1031" s="16" t="s">
        <v>73</v>
      </c>
      <c r="AY1031" s="297" t="s">
        <v>233</v>
      </c>
    </row>
    <row r="1032" s="13" customFormat="1">
      <c r="A1032" s="13"/>
      <c r="B1032" s="234"/>
      <c r="C1032" s="235"/>
      <c r="D1032" s="236" t="s">
        <v>244</v>
      </c>
      <c r="E1032" s="237" t="s">
        <v>21</v>
      </c>
      <c r="F1032" s="238" t="s">
        <v>1500</v>
      </c>
      <c r="G1032" s="235"/>
      <c r="H1032" s="237" t="s">
        <v>21</v>
      </c>
      <c r="I1032" s="239"/>
      <c r="J1032" s="235"/>
      <c r="K1032" s="235"/>
      <c r="L1032" s="240"/>
      <c r="M1032" s="241"/>
      <c r="N1032" s="242"/>
      <c r="O1032" s="242"/>
      <c r="P1032" s="242"/>
      <c r="Q1032" s="242"/>
      <c r="R1032" s="242"/>
      <c r="S1032" s="242"/>
      <c r="T1032" s="24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244" t="s">
        <v>244</v>
      </c>
      <c r="AU1032" s="244" t="s">
        <v>86</v>
      </c>
      <c r="AV1032" s="13" t="s">
        <v>80</v>
      </c>
      <c r="AW1032" s="13" t="s">
        <v>33</v>
      </c>
      <c r="AX1032" s="13" t="s">
        <v>73</v>
      </c>
      <c r="AY1032" s="244" t="s">
        <v>233</v>
      </c>
    </row>
    <row r="1033" s="14" customFormat="1">
      <c r="A1033" s="14"/>
      <c r="B1033" s="245"/>
      <c r="C1033" s="246"/>
      <c r="D1033" s="236" t="s">
        <v>244</v>
      </c>
      <c r="E1033" s="247" t="s">
        <v>21</v>
      </c>
      <c r="F1033" s="248" t="s">
        <v>1501</v>
      </c>
      <c r="G1033" s="246"/>
      <c r="H1033" s="249">
        <v>720.89999999999998</v>
      </c>
      <c r="I1033" s="250"/>
      <c r="J1033" s="246"/>
      <c r="K1033" s="246"/>
      <c r="L1033" s="251"/>
      <c r="M1033" s="252"/>
      <c r="N1033" s="253"/>
      <c r="O1033" s="253"/>
      <c r="P1033" s="253"/>
      <c r="Q1033" s="253"/>
      <c r="R1033" s="253"/>
      <c r="S1033" s="253"/>
      <c r="T1033" s="25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T1033" s="255" t="s">
        <v>244</v>
      </c>
      <c r="AU1033" s="255" t="s">
        <v>86</v>
      </c>
      <c r="AV1033" s="14" t="s">
        <v>86</v>
      </c>
      <c r="AW1033" s="14" t="s">
        <v>33</v>
      </c>
      <c r="AX1033" s="14" t="s">
        <v>73</v>
      </c>
      <c r="AY1033" s="255" t="s">
        <v>233</v>
      </c>
    </row>
    <row r="1034" s="14" customFormat="1">
      <c r="A1034" s="14"/>
      <c r="B1034" s="245"/>
      <c r="C1034" s="246"/>
      <c r="D1034" s="236" t="s">
        <v>244</v>
      </c>
      <c r="E1034" s="247" t="s">
        <v>21</v>
      </c>
      <c r="F1034" s="248" t="s">
        <v>1502</v>
      </c>
      <c r="G1034" s="246"/>
      <c r="H1034" s="249">
        <v>596.88</v>
      </c>
      <c r="I1034" s="250"/>
      <c r="J1034" s="246"/>
      <c r="K1034" s="246"/>
      <c r="L1034" s="251"/>
      <c r="M1034" s="252"/>
      <c r="N1034" s="253"/>
      <c r="O1034" s="253"/>
      <c r="P1034" s="253"/>
      <c r="Q1034" s="253"/>
      <c r="R1034" s="253"/>
      <c r="S1034" s="253"/>
      <c r="T1034" s="25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T1034" s="255" t="s">
        <v>244</v>
      </c>
      <c r="AU1034" s="255" t="s">
        <v>86</v>
      </c>
      <c r="AV1034" s="14" t="s">
        <v>86</v>
      </c>
      <c r="AW1034" s="14" t="s">
        <v>33</v>
      </c>
      <c r="AX1034" s="14" t="s">
        <v>73</v>
      </c>
      <c r="AY1034" s="255" t="s">
        <v>233</v>
      </c>
    </row>
    <row r="1035" s="14" customFormat="1">
      <c r="A1035" s="14"/>
      <c r="B1035" s="245"/>
      <c r="C1035" s="246"/>
      <c r="D1035" s="236" t="s">
        <v>244</v>
      </c>
      <c r="E1035" s="247" t="s">
        <v>21</v>
      </c>
      <c r="F1035" s="248" t="s">
        <v>1503</v>
      </c>
      <c r="G1035" s="246"/>
      <c r="H1035" s="249">
        <v>601.36000000000001</v>
      </c>
      <c r="I1035" s="250"/>
      <c r="J1035" s="246"/>
      <c r="K1035" s="246"/>
      <c r="L1035" s="251"/>
      <c r="M1035" s="252"/>
      <c r="N1035" s="253"/>
      <c r="O1035" s="253"/>
      <c r="P1035" s="253"/>
      <c r="Q1035" s="253"/>
      <c r="R1035" s="253"/>
      <c r="S1035" s="253"/>
      <c r="T1035" s="25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55" t="s">
        <v>244</v>
      </c>
      <c r="AU1035" s="255" t="s">
        <v>86</v>
      </c>
      <c r="AV1035" s="14" t="s">
        <v>86</v>
      </c>
      <c r="AW1035" s="14" t="s">
        <v>33</v>
      </c>
      <c r="AX1035" s="14" t="s">
        <v>73</v>
      </c>
      <c r="AY1035" s="255" t="s">
        <v>233</v>
      </c>
    </row>
    <row r="1036" s="16" customFormat="1">
      <c r="A1036" s="16"/>
      <c r="B1036" s="287"/>
      <c r="C1036" s="288"/>
      <c r="D1036" s="236" t="s">
        <v>244</v>
      </c>
      <c r="E1036" s="289" t="s">
        <v>21</v>
      </c>
      <c r="F1036" s="290" t="s">
        <v>725</v>
      </c>
      <c r="G1036" s="288"/>
      <c r="H1036" s="291">
        <v>1919.1400000000001</v>
      </c>
      <c r="I1036" s="292"/>
      <c r="J1036" s="288"/>
      <c r="K1036" s="288"/>
      <c r="L1036" s="293"/>
      <c r="M1036" s="294"/>
      <c r="N1036" s="295"/>
      <c r="O1036" s="295"/>
      <c r="P1036" s="295"/>
      <c r="Q1036" s="295"/>
      <c r="R1036" s="295"/>
      <c r="S1036" s="295"/>
      <c r="T1036" s="29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T1036" s="297" t="s">
        <v>244</v>
      </c>
      <c r="AU1036" s="297" t="s">
        <v>86</v>
      </c>
      <c r="AV1036" s="16" t="s">
        <v>117</v>
      </c>
      <c r="AW1036" s="16" t="s">
        <v>33</v>
      </c>
      <c r="AX1036" s="16" t="s">
        <v>73</v>
      </c>
      <c r="AY1036" s="297" t="s">
        <v>233</v>
      </c>
    </row>
    <row r="1037" s="15" customFormat="1">
      <c r="A1037" s="15"/>
      <c r="B1037" s="256"/>
      <c r="C1037" s="257"/>
      <c r="D1037" s="236" t="s">
        <v>244</v>
      </c>
      <c r="E1037" s="258" t="s">
        <v>21</v>
      </c>
      <c r="F1037" s="259" t="s">
        <v>247</v>
      </c>
      <c r="G1037" s="257"/>
      <c r="H1037" s="260">
        <v>4037.7399999999998</v>
      </c>
      <c r="I1037" s="261"/>
      <c r="J1037" s="257"/>
      <c r="K1037" s="257"/>
      <c r="L1037" s="262"/>
      <c r="M1037" s="263"/>
      <c r="N1037" s="264"/>
      <c r="O1037" s="264"/>
      <c r="P1037" s="264"/>
      <c r="Q1037" s="264"/>
      <c r="R1037" s="264"/>
      <c r="S1037" s="264"/>
      <c r="T1037" s="26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T1037" s="266" t="s">
        <v>244</v>
      </c>
      <c r="AU1037" s="266" t="s">
        <v>86</v>
      </c>
      <c r="AV1037" s="15" t="s">
        <v>240</v>
      </c>
      <c r="AW1037" s="15" t="s">
        <v>33</v>
      </c>
      <c r="AX1037" s="15" t="s">
        <v>80</v>
      </c>
      <c r="AY1037" s="266" t="s">
        <v>233</v>
      </c>
    </row>
    <row r="1038" s="2" customFormat="1" ht="24.15" customHeight="1">
      <c r="A1038" s="41"/>
      <c r="B1038" s="42"/>
      <c r="C1038" s="216" t="s">
        <v>1527</v>
      </c>
      <c r="D1038" s="216" t="s">
        <v>235</v>
      </c>
      <c r="E1038" s="217" t="s">
        <v>1528</v>
      </c>
      <c r="F1038" s="218" t="s">
        <v>1529</v>
      </c>
      <c r="G1038" s="219" t="s">
        <v>402</v>
      </c>
      <c r="H1038" s="220">
        <v>8</v>
      </c>
      <c r="I1038" s="221"/>
      <c r="J1038" s="222">
        <f>ROUND(I1038*H1038,2)</f>
        <v>0</v>
      </c>
      <c r="K1038" s="218" t="s">
        <v>239</v>
      </c>
      <c r="L1038" s="47"/>
      <c r="M1038" s="223" t="s">
        <v>21</v>
      </c>
      <c r="N1038" s="224" t="s">
        <v>45</v>
      </c>
      <c r="O1038" s="87"/>
      <c r="P1038" s="225">
        <f>O1038*H1038</f>
        <v>0</v>
      </c>
      <c r="Q1038" s="225">
        <v>0.00018000000000000001</v>
      </c>
      <c r="R1038" s="225">
        <f>Q1038*H1038</f>
        <v>0.0014400000000000001</v>
      </c>
      <c r="S1038" s="225">
        <v>0</v>
      </c>
      <c r="T1038" s="226">
        <f>S1038*H1038</f>
        <v>0</v>
      </c>
      <c r="U1038" s="41"/>
      <c r="V1038" s="41"/>
      <c r="W1038" s="41"/>
      <c r="X1038" s="41"/>
      <c r="Y1038" s="41"/>
      <c r="Z1038" s="41"/>
      <c r="AA1038" s="41"/>
      <c r="AB1038" s="41"/>
      <c r="AC1038" s="41"/>
      <c r="AD1038" s="41"/>
      <c r="AE1038" s="41"/>
      <c r="AR1038" s="227" t="s">
        <v>240</v>
      </c>
      <c r="AT1038" s="227" t="s">
        <v>235</v>
      </c>
      <c r="AU1038" s="227" t="s">
        <v>86</v>
      </c>
      <c r="AY1038" s="20" t="s">
        <v>233</v>
      </c>
      <c r="BE1038" s="228">
        <f>IF(N1038="základní",J1038,0)</f>
        <v>0</v>
      </c>
      <c r="BF1038" s="228">
        <f>IF(N1038="snížená",J1038,0)</f>
        <v>0</v>
      </c>
      <c r="BG1038" s="228">
        <f>IF(N1038="zákl. přenesená",J1038,0)</f>
        <v>0</v>
      </c>
      <c r="BH1038" s="228">
        <f>IF(N1038="sníž. přenesená",J1038,0)</f>
        <v>0</v>
      </c>
      <c r="BI1038" s="228">
        <f>IF(N1038="nulová",J1038,0)</f>
        <v>0</v>
      </c>
      <c r="BJ1038" s="20" t="s">
        <v>86</v>
      </c>
      <c r="BK1038" s="228">
        <f>ROUND(I1038*H1038,2)</f>
        <v>0</v>
      </c>
      <c r="BL1038" s="20" t="s">
        <v>240</v>
      </c>
      <c r="BM1038" s="227" t="s">
        <v>1530</v>
      </c>
    </row>
    <row r="1039" s="2" customFormat="1">
      <c r="A1039" s="41"/>
      <c r="B1039" s="42"/>
      <c r="C1039" s="43"/>
      <c r="D1039" s="229" t="s">
        <v>242</v>
      </c>
      <c r="E1039" s="43"/>
      <c r="F1039" s="230" t="s">
        <v>1531</v>
      </c>
      <c r="G1039" s="43"/>
      <c r="H1039" s="43"/>
      <c r="I1039" s="231"/>
      <c r="J1039" s="43"/>
      <c r="K1039" s="43"/>
      <c r="L1039" s="47"/>
      <c r="M1039" s="232"/>
      <c r="N1039" s="233"/>
      <c r="O1039" s="87"/>
      <c r="P1039" s="87"/>
      <c r="Q1039" s="87"/>
      <c r="R1039" s="87"/>
      <c r="S1039" s="87"/>
      <c r="T1039" s="88"/>
      <c r="U1039" s="41"/>
      <c r="V1039" s="41"/>
      <c r="W1039" s="41"/>
      <c r="X1039" s="41"/>
      <c r="Y1039" s="41"/>
      <c r="Z1039" s="41"/>
      <c r="AA1039" s="41"/>
      <c r="AB1039" s="41"/>
      <c r="AC1039" s="41"/>
      <c r="AD1039" s="41"/>
      <c r="AE1039" s="41"/>
      <c r="AT1039" s="20" t="s">
        <v>242</v>
      </c>
      <c r="AU1039" s="20" t="s">
        <v>86</v>
      </c>
    </row>
    <row r="1040" s="13" customFormat="1">
      <c r="A1040" s="13"/>
      <c r="B1040" s="234"/>
      <c r="C1040" s="235"/>
      <c r="D1040" s="236" t="s">
        <v>244</v>
      </c>
      <c r="E1040" s="237" t="s">
        <v>21</v>
      </c>
      <c r="F1040" s="238" t="s">
        <v>1532</v>
      </c>
      <c r="G1040" s="235"/>
      <c r="H1040" s="237" t="s">
        <v>21</v>
      </c>
      <c r="I1040" s="239"/>
      <c r="J1040" s="235"/>
      <c r="K1040" s="235"/>
      <c r="L1040" s="240"/>
      <c r="M1040" s="241"/>
      <c r="N1040" s="242"/>
      <c r="O1040" s="242"/>
      <c r="P1040" s="242"/>
      <c r="Q1040" s="242"/>
      <c r="R1040" s="242"/>
      <c r="S1040" s="242"/>
      <c r="T1040" s="24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244" t="s">
        <v>244</v>
      </c>
      <c r="AU1040" s="244" t="s">
        <v>86</v>
      </c>
      <c r="AV1040" s="13" t="s">
        <v>80</v>
      </c>
      <c r="AW1040" s="13" t="s">
        <v>33</v>
      </c>
      <c r="AX1040" s="13" t="s">
        <v>73</v>
      </c>
      <c r="AY1040" s="244" t="s">
        <v>233</v>
      </c>
    </row>
    <row r="1041" s="14" customFormat="1">
      <c r="A1041" s="14"/>
      <c r="B1041" s="245"/>
      <c r="C1041" s="246"/>
      <c r="D1041" s="236" t="s">
        <v>244</v>
      </c>
      <c r="E1041" s="247" t="s">
        <v>21</v>
      </c>
      <c r="F1041" s="248" t="s">
        <v>289</v>
      </c>
      <c r="G1041" s="246"/>
      <c r="H1041" s="249">
        <v>8</v>
      </c>
      <c r="I1041" s="250"/>
      <c r="J1041" s="246"/>
      <c r="K1041" s="246"/>
      <c r="L1041" s="251"/>
      <c r="M1041" s="252"/>
      <c r="N1041" s="253"/>
      <c r="O1041" s="253"/>
      <c r="P1041" s="253"/>
      <c r="Q1041" s="253"/>
      <c r="R1041" s="253"/>
      <c r="S1041" s="253"/>
      <c r="T1041" s="25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T1041" s="255" t="s">
        <v>244</v>
      </c>
      <c r="AU1041" s="255" t="s">
        <v>86</v>
      </c>
      <c r="AV1041" s="14" t="s">
        <v>86</v>
      </c>
      <c r="AW1041" s="14" t="s">
        <v>33</v>
      </c>
      <c r="AX1041" s="14" t="s">
        <v>73</v>
      </c>
      <c r="AY1041" s="255" t="s">
        <v>233</v>
      </c>
    </row>
    <row r="1042" s="15" customFormat="1">
      <c r="A1042" s="15"/>
      <c r="B1042" s="256"/>
      <c r="C1042" s="257"/>
      <c r="D1042" s="236" t="s">
        <v>244</v>
      </c>
      <c r="E1042" s="258" t="s">
        <v>21</v>
      </c>
      <c r="F1042" s="259" t="s">
        <v>247</v>
      </c>
      <c r="G1042" s="257"/>
      <c r="H1042" s="260">
        <v>8</v>
      </c>
      <c r="I1042" s="261"/>
      <c r="J1042" s="257"/>
      <c r="K1042" s="257"/>
      <c r="L1042" s="262"/>
      <c r="M1042" s="263"/>
      <c r="N1042" s="264"/>
      <c r="O1042" s="264"/>
      <c r="P1042" s="264"/>
      <c r="Q1042" s="264"/>
      <c r="R1042" s="264"/>
      <c r="S1042" s="264"/>
      <c r="T1042" s="26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T1042" s="266" t="s">
        <v>244</v>
      </c>
      <c r="AU1042" s="266" t="s">
        <v>86</v>
      </c>
      <c r="AV1042" s="15" t="s">
        <v>240</v>
      </c>
      <c r="AW1042" s="15" t="s">
        <v>33</v>
      </c>
      <c r="AX1042" s="15" t="s">
        <v>80</v>
      </c>
      <c r="AY1042" s="266" t="s">
        <v>233</v>
      </c>
    </row>
    <row r="1043" s="2" customFormat="1" ht="16.5" customHeight="1">
      <c r="A1043" s="41"/>
      <c r="B1043" s="42"/>
      <c r="C1043" s="267" t="s">
        <v>1533</v>
      </c>
      <c r="D1043" s="267" t="s">
        <v>297</v>
      </c>
      <c r="E1043" s="268" t="s">
        <v>1534</v>
      </c>
      <c r="F1043" s="269" t="s">
        <v>1535</v>
      </c>
      <c r="G1043" s="270" t="s">
        <v>402</v>
      </c>
      <c r="H1043" s="271">
        <v>8</v>
      </c>
      <c r="I1043" s="272"/>
      <c r="J1043" s="273">
        <f>ROUND(I1043*H1043,2)</f>
        <v>0</v>
      </c>
      <c r="K1043" s="269" t="s">
        <v>239</v>
      </c>
      <c r="L1043" s="274"/>
      <c r="M1043" s="275" t="s">
        <v>21</v>
      </c>
      <c r="N1043" s="276" t="s">
        <v>45</v>
      </c>
      <c r="O1043" s="87"/>
      <c r="P1043" s="225">
        <f>O1043*H1043</f>
        <v>0</v>
      </c>
      <c r="Q1043" s="225">
        <v>0.012</v>
      </c>
      <c r="R1043" s="225">
        <f>Q1043*H1043</f>
        <v>0.096000000000000002</v>
      </c>
      <c r="S1043" s="225">
        <v>0</v>
      </c>
      <c r="T1043" s="226">
        <f>S1043*H1043</f>
        <v>0</v>
      </c>
      <c r="U1043" s="41"/>
      <c r="V1043" s="41"/>
      <c r="W1043" s="41"/>
      <c r="X1043" s="41"/>
      <c r="Y1043" s="41"/>
      <c r="Z1043" s="41"/>
      <c r="AA1043" s="41"/>
      <c r="AB1043" s="41"/>
      <c r="AC1043" s="41"/>
      <c r="AD1043" s="41"/>
      <c r="AE1043" s="41"/>
      <c r="AR1043" s="227" t="s">
        <v>289</v>
      </c>
      <c r="AT1043" s="227" t="s">
        <v>297</v>
      </c>
      <c r="AU1043" s="227" t="s">
        <v>86</v>
      </c>
      <c r="AY1043" s="20" t="s">
        <v>233</v>
      </c>
      <c r="BE1043" s="228">
        <f>IF(N1043="základní",J1043,0)</f>
        <v>0</v>
      </c>
      <c r="BF1043" s="228">
        <f>IF(N1043="snížená",J1043,0)</f>
        <v>0</v>
      </c>
      <c r="BG1043" s="228">
        <f>IF(N1043="zákl. přenesená",J1043,0)</f>
        <v>0</v>
      </c>
      <c r="BH1043" s="228">
        <f>IF(N1043="sníž. přenesená",J1043,0)</f>
        <v>0</v>
      </c>
      <c r="BI1043" s="228">
        <f>IF(N1043="nulová",J1043,0)</f>
        <v>0</v>
      </c>
      <c r="BJ1043" s="20" t="s">
        <v>86</v>
      </c>
      <c r="BK1043" s="228">
        <f>ROUND(I1043*H1043,2)</f>
        <v>0</v>
      </c>
      <c r="BL1043" s="20" t="s">
        <v>240</v>
      </c>
      <c r="BM1043" s="227" t="s">
        <v>1536</v>
      </c>
    </row>
    <row r="1044" s="12" customFormat="1" ht="22.8" customHeight="1">
      <c r="A1044" s="12"/>
      <c r="B1044" s="200"/>
      <c r="C1044" s="201"/>
      <c r="D1044" s="202" t="s">
        <v>72</v>
      </c>
      <c r="E1044" s="214" t="s">
        <v>312</v>
      </c>
      <c r="F1044" s="214" t="s">
        <v>313</v>
      </c>
      <c r="G1044" s="201"/>
      <c r="H1044" s="201"/>
      <c r="I1044" s="204"/>
      <c r="J1044" s="215">
        <f>BK1044</f>
        <v>0</v>
      </c>
      <c r="K1044" s="201"/>
      <c r="L1044" s="206"/>
      <c r="M1044" s="207"/>
      <c r="N1044" s="208"/>
      <c r="O1044" s="208"/>
      <c r="P1044" s="209">
        <f>SUM(P1045:P1052)</f>
        <v>0</v>
      </c>
      <c r="Q1044" s="208"/>
      <c r="R1044" s="209">
        <f>SUM(R1045:R1052)</f>
        <v>0</v>
      </c>
      <c r="S1044" s="208"/>
      <c r="T1044" s="210">
        <f>SUM(T1045:T1052)</f>
        <v>0</v>
      </c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R1044" s="211" t="s">
        <v>80</v>
      </c>
      <c r="AT1044" s="212" t="s">
        <v>72</v>
      </c>
      <c r="AU1044" s="212" t="s">
        <v>80</v>
      </c>
      <c r="AY1044" s="211" t="s">
        <v>233</v>
      </c>
      <c r="BK1044" s="213">
        <f>SUM(BK1045:BK1052)</f>
        <v>0</v>
      </c>
    </row>
    <row r="1045" s="2" customFormat="1" ht="55.5" customHeight="1">
      <c r="A1045" s="41"/>
      <c r="B1045" s="42"/>
      <c r="C1045" s="216" t="s">
        <v>1537</v>
      </c>
      <c r="D1045" s="216" t="s">
        <v>235</v>
      </c>
      <c r="E1045" s="217" t="s">
        <v>315</v>
      </c>
      <c r="F1045" s="218" t="s">
        <v>316</v>
      </c>
      <c r="G1045" s="219" t="s">
        <v>279</v>
      </c>
      <c r="H1045" s="220">
        <v>2328.3539999999998</v>
      </c>
      <c r="I1045" s="221"/>
      <c r="J1045" s="222">
        <f>ROUND(I1045*H1045,2)</f>
        <v>0</v>
      </c>
      <c r="K1045" s="218" t="s">
        <v>239</v>
      </c>
      <c r="L1045" s="47"/>
      <c r="M1045" s="223" t="s">
        <v>21</v>
      </c>
      <c r="N1045" s="224" t="s">
        <v>45</v>
      </c>
      <c r="O1045" s="87"/>
      <c r="P1045" s="225">
        <f>O1045*H1045</f>
        <v>0</v>
      </c>
      <c r="Q1045" s="225">
        <v>0</v>
      </c>
      <c r="R1045" s="225">
        <f>Q1045*H1045</f>
        <v>0</v>
      </c>
      <c r="S1045" s="225">
        <v>0</v>
      </c>
      <c r="T1045" s="226">
        <f>S1045*H1045</f>
        <v>0</v>
      </c>
      <c r="U1045" s="41"/>
      <c r="V1045" s="41"/>
      <c r="W1045" s="41"/>
      <c r="X1045" s="41"/>
      <c r="Y1045" s="41"/>
      <c r="Z1045" s="41"/>
      <c r="AA1045" s="41"/>
      <c r="AB1045" s="41"/>
      <c r="AC1045" s="41"/>
      <c r="AD1045" s="41"/>
      <c r="AE1045" s="41"/>
      <c r="AR1045" s="227" t="s">
        <v>240</v>
      </c>
      <c r="AT1045" s="227" t="s">
        <v>235</v>
      </c>
      <c r="AU1045" s="227" t="s">
        <v>86</v>
      </c>
      <c r="AY1045" s="20" t="s">
        <v>233</v>
      </c>
      <c r="BE1045" s="228">
        <f>IF(N1045="základní",J1045,0)</f>
        <v>0</v>
      </c>
      <c r="BF1045" s="228">
        <f>IF(N1045="snížená",J1045,0)</f>
        <v>0</v>
      </c>
      <c r="BG1045" s="228">
        <f>IF(N1045="zákl. přenesená",J1045,0)</f>
        <v>0</v>
      </c>
      <c r="BH1045" s="228">
        <f>IF(N1045="sníž. přenesená",J1045,0)</f>
        <v>0</v>
      </c>
      <c r="BI1045" s="228">
        <f>IF(N1045="nulová",J1045,0)</f>
        <v>0</v>
      </c>
      <c r="BJ1045" s="20" t="s">
        <v>86</v>
      </c>
      <c r="BK1045" s="228">
        <f>ROUND(I1045*H1045,2)</f>
        <v>0</v>
      </c>
      <c r="BL1045" s="20" t="s">
        <v>240</v>
      </c>
      <c r="BM1045" s="227" t="s">
        <v>1538</v>
      </c>
    </row>
    <row r="1046" s="2" customFormat="1">
      <c r="A1046" s="41"/>
      <c r="B1046" s="42"/>
      <c r="C1046" s="43"/>
      <c r="D1046" s="229" t="s">
        <v>242</v>
      </c>
      <c r="E1046" s="43"/>
      <c r="F1046" s="230" t="s">
        <v>318</v>
      </c>
      <c r="G1046" s="43"/>
      <c r="H1046" s="43"/>
      <c r="I1046" s="231"/>
      <c r="J1046" s="43"/>
      <c r="K1046" s="43"/>
      <c r="L1046" s="47"/>
      <c r="M1046" s="232"/>
      <c r="N1046" s="233"/>
      <c r="O1046" s="87"/>
      <c r="P1046" s="87"/>
      <c r="Q1046" s="87"/>
      <c r="R1046" s="87"/>
      <c r="S1046" s="87"/>
      <c r="T1046" s="88"/>
      <c r="U1046" s="41"/>
      <c r="V1046" s="41"/>
      <c r="W1046" s="41"/>
      <c r="X1046" s="41"/>
      <c r="Y1046" s="41"/>
      <c r="Z1046" s="41"/>
      <c r="AA1046" s="41"/>
      <c r="AB1046" s="41"/>
      <c r="AC1046" s="41"/>
      <c r="AD1046" s="41"/>
      <c r="AE1046" s="41"/>
      <c r="AT1046" s="20" t="s">
        <v>242</v>
      </c>
      <c r="AU1046" s="20" t="s">
        <v>86</v>
      </c>
    </row>
    <row r="1047" s="14" customFormat="1">
      <c r="A1047" s="14"/>
      <c r="B1047" s="245"/>
      <c r="C1047" s="246"/>
      <c r="D1047" s="236" t="s">
        <v>244</v>
      </c>
      <c r="E1047" s="247" t="s">
        <v>21</v>
      </c>
      <c r="F1047" s="248" t="s">
        <v>1539</v>
      </c>
      <c r="G1047" s="246"/>
      <c r="H1047" s="249">
        <v>2328.3539999999998</v>
      </c>
      <c r="I1047" s="250"/>
      <c r="J1047" s="246"/>
      <c r="K1047" s="246"/>
      <c r="L1047" s="251"/>
      <c r="M1047" s="252"/>
      <c r="N1047" s="253"/>
      <c r="O1047" s="253"/>
      <c r="P1047" s="253"/>
      <c r="Q1047" s="253"/>
      <c r="R1047" s="253"/>
      <c r="S1047" s="253"/>
      <c r="T1047" s="25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55" t="s">
        <v>244</v>
      </c>
      <c r="AU1047" s="255" t="s">
        <v>86</v>
      </c>
      <c r="AV1047" s="14" t="s">
        <v>86</v>
      </c>
      <c r="AW1047" s="14" t="s">
        <v>33</v>
      </c>
      <c r="AX1047" s="14" t="s">
        <v>73</v>
      </c>
      <c r="AY1047" s="255" t="s">
        <v>233</v>
      </c>
    </row>
    <row r="1048" s="15" customFormat="1">
      <c r="A1048" s="15"/>
      <c r="B1048" s="256"/>
      <c r="C1048" s="257"/>
      <c r="D1048" s="236" t="s">
        <v>244</v>
      </c>
      <c r="E1048" s="258" t="s">
        <v>21</v>
      </c>
      <c r="F1048" s="259" t="s">
        <v>247</v>
      </c>
      <c r="G1048" s="257"/>
      <c r="H1048" s="260">
        <v>2328.3539999999998</v>
      </c>
      <c r="I1048" s="261"/>
      <c r="J1048" s="257"/>
      <c r="K1048" s="257"/>
      <c r="L1048" s="262"/>
      <c r="M1048" s="263"/>
      <c r="N1048" s="264"/>
      <c r="O1048" s="264"/>
      <c r="P1048" s="264"/>
      <c r="Q1048" s="264"/>
      <c r="R1048" s="264"/>
      <c r="S1048" s="264"/>
      <c r="T1048" s="26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T1048" s="266" t="s">
        <v>244</v>
      </c>
      <c r="AU1048" s="266" t="s">
        <v>86</v>
      </c>
      <c r="AV1048" s="15" t="s">
        <v>240</v>
      </c>
      <c r="AW1048" s="15" t="s">
        <v>33</v>
      </c>
      <c r="AX1048" s="15" t="s">
        <v>80</v>
      </c>
      <c r="AY1048" s="266" t="s">
        <v>233</v>
      </c>
    </row>
    <row r="1049" s="2" customFormat="1" ht="37.8" customHeight="1">
      <c r="A1049" s="41"/>
      <c r="B1049" s="42"/>
      <c r="C1049" s="216" t="s">
        <v>1540</v>
      </c>
      <c r="D1049" s="216" t="s">
        <v>235</v>
      </c>
      <c r="E1049" s="217" t="s">
        <v>1541</v>
      </c>
      <c r="F1049" s="218" t="s">
        <v>1542</v>
      </c>
      <c r="G1049" s="219" t="s">
        <v>279</v>
      </c>
      <c r="H1049" s="220">
        <v>517.37199999999996</v>
      </c>
      <c r="I1049" s="221"/>
      <c r="J1049" s="222">
        <f>ROUND(I1049*H1049,2)</f>
        <v>0</v>
      </c>
      <c r="K1049" s="218" t="s">
        <v>239</v>
      </c>
      <c r="L1049" s="47"/>
      <c r="M1049" s="223" t="s">
        <v>21</v>
      </c>
      <c r="N1049" s="224" t="s">
        <v>45</v>
      </c>
      <c r="O1049" s="87"/>
      <c r="P1049" s="225">
        <f>O1049*H1049</f>
        <v>0</v>
      </c>
      <c r="Q1049" s="225">
        <v>0</v>
      </c>
      <c r="R1049" s="225">
        <f>Q1049*H1049</f>
        <v>0</v>
      </c>
      <c r="S1049" s="225">
        <v>0</v>
      </c>
      <c r="T1049" s="226">
        <f>S1049*H1049</f>
        <v>0</v>
      </c>
      <c r="U1049" s="41"/>
      <c r="V1049" s="41"/>
      <c r="W1049" s="41"/>
      <c r="X1049" s="41"/>
      <c r="Y1049" s="41"/>
      <c r="Z1049" s="41"/>
      <c r="AA1049" s="41"/>
      <c r="AB1049" s="41"/>
      <c r="AC1049" s="41"/>
      <c r="AD1049" s="41"/>
      <c r="AE1049" s="41"/>
      <c r="AR1049" s="227" t="s">
        <v>240</v>
      </c>
      <c r="AT1049" s="227" t="s">
        <v>235</v>
      </c>
      <c r="AU1049" s="227" t="s">
        <v>86</v>
      </c>
      <c r="AY1049" s="20" t="s">
        <v>233</v>
      </c>
      <c r="BE1049" s="228">
        <f>IF(N1049="základní",J1049,0)</f>
        <v>0</v>
      </c>
      <c r="BF1049" s="228">
        <f>IF(N1049="snížená",J1049,0)</f>
        <v>0</v>
      </c>
      <c r="BG1049" s="228">
        <f>IF(N1049="zákl. přenesená",J1049,0)</f>
        <v>0</v>
      </c>
      <c r="BH1049" s="228">
        <f>IF(N1049="sníž. přenesená",J1049,0)</f>
        <v>0</v>
      </c>
      <c r="BI1049" s="228">
        <f>IF(N1049="nulová",J1049,0)</f>
        <v>0</v>
      </c>
      <c r="BJ1049" s="20" t="s">
        <v>86</v>
      </c>
      <c r="BK1049" s="228">
        <f>ROUND(I1049*H1049,2)</f>
        <v>0</v>
      </c>
      <c r="BL1049" s="20" t="s">
        <v>240</v>
      </c>
      <c r="BM1049" s="227" t="s">
        <v>1543</v>
      </c>
    </row>
    <row r="1050" s="2" customFormat="1">
      <c r="A1050" s="41"/>
      <c r="B1050" s="42"/>
      <c r="C1050" s="43"/>
      <c r="D1050" s="229" t="s">
        <v>242</v>
      </c>
      <c r="E1050" s="43"/>
      <c r="F1050" s="230" t="s">
        <v>1544</v>
      </c>
      <c r="G1050" s="43"/>
      <c r="H1050" s="43"/>
      <c r="I1050" s="231"/>
      <c r="J1050" s="43"/>
      <c r="K1050" s="43"/>
      <c r="L1050" s="47"/>
      <c r="M1050" s="232"/>
      <c r="N1050" s="233"/>
      <c r="O1050" s="87"/>
      <c r="P1050" s="87"/>
      <c r="Q1050" s="87"/>
      <c r="R1050" s="87"/>
      <c r="S1050" s="87"/>
      <c r="T1050" s="88"/>
      <c r="U1050" s="41"/>
      <c r="V1050" s="41"/>
      <c r="W1050" s="41"/>
      <c r="X1050" s="41"/>
      <c r="Y1050" s="41"/>
      <c r="Z1050" s="41"/>
      <c r="AA1050" s="41"/>
      <c r="AB1050" s="41"/>
      <c r="AC1050" s="41"/>
      <c r="AD1050" s="41"/>
      <c r="AE1050" s="41"/>
      <c r="AT1050" s="20" t="s">
        <v>242</v>
      </c>
      <c r="AU1050" s="20" t="s">
        <v>86</v>
      </c>
    </row>
    <row r="1051" s="14" customFormat="1">
      <c r="A1051" s="14"/>
      <c r="B1051" s="245"/>
      <c r="C1051" s="246"/>
      <c r="D1051" s="236" t="s">
        <v>244</v>
      </c>
      <c r="E1051" s="247" t="s">
        <v>21</v>
      </c>
      <c r="F1051" s="248" t="s">
        <v>1545</v>
      </c>
      <c r="G1051" s="246"/>
      <c r="H1051" s="249">
        <v>517.37199999999996</v>
      </c>
      <c r="I1051" s="250"/>
      <c r="J1051" s="246"/>
      <c r="K1051" s="246"/>
      <c r="L1051" s="251"/>
      <c r="M1051" s="252"/>
      <c r="N1051" s="253"/>
      <c r="O1051" s="253"/>
      <c r="P1051" s="253"/>
      <c r="Q1051" s="253"/>
      <c r="R1051" s="253"/>
      <c r="S1051" s="253"/>
      <c r="T1051" s="25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T1051" s="255" t="s">
        <v>244</v>
      </c>
      <c r="AU1051" s="255" t="s">
        <v>86</v>
      </c>
      <c r="AV1051" s="14" t="s">
        <v>86</v>
      </c>
      <c r="AW1051" s="14" t="s">
        <v>33</v>
      </c>
      <c r="AX1051" s="14" t="s">
        <v>73</v>
      </c>
      <c r="AY1051" s="255" t="s">
        <v>233</v>
      </c>
    </row>
    <row r="1052" s="15" customFormat="1">
      <c r="A1052" s="15"/>
      <c r="B1052" s="256"/>
      <c r="C1052" s="257"/>
      <c r="D1052" s="236" t="s">
        <v>244</v>
      </c>
      <c r="E1052" s="258" t="s">
        <v>21</v>
      </c>
      <c r="F1052" s="259" t="s">
        <v>247</v>
      </c>
      <c r="G1052" s="257"/>
      <c r="H1052" s="260">
        <v>517.37199999999996</v>
      </c>
      <c r="I1052" s="261"/>
      <c r="J1052" s="257"/>
      <c r="K1052" s="257"/>
      <c r="L1052" s="262"/>
      <c r="M1052" s="263"/>
      <c r="N1052" s="264"/>
      <c r="O1052" s="264"/>
      <c r="P1052" s="264"/>
      <c r="Q1052" s="264"/>
      <c r="R1052" s="264"/>
      <c r="S1052" s="264"/>
      <c r="T1052" s="26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T1052" s="266" t="s">
        <v>244</v>
      </c>
      <c r="AU1052" s="266" t="s">
        <v>86</v>
      </c>
      <c r="AV1052" s="15" t="s">
        <v>240</v>
      </c>
      <c r="AW1052" s="15" t="s">
        <v>33</v>
      </c>
      <c r="AX1052" s="15" t="s">
        <v>80</v>
      </c>
      <c r="AY1052" s="266" t="s">
        <v>233</v>
      </c>
    </row>
    <row r="1053" s="12" customFormat="1" ht="25.92" customHeight="1">
      <c r="A1053" s="12"/>
      <c r="B1053" s="200"/>
      <c r="C1053" s="201"/>
      <c r="D1053" s="202" t="s">
        <v>72</v>
      </c>
      <c r="E1053" s="203" t="s">
        <v>461</v>
      </c>
      <c r="F1053" s="203" t="s">
        <v>462</v>
      </c>
      <c r="G1053" s="201"/>
      <c r="H1053" s="201"/>
      <c r="I1053" s="204"/>
      <c r="J1053" s="205">
        <f>BK1053</f>
        <v>0</v>
      </c>
      <c r="K1053" s="201"/>
      <c r="L1053" s="206"/>
      <c r="M1053" s="207"/>
      <c r="N1053" s="208"/>
      <c r="O1053" s="208"/>
      <c r="P1053" s="209">
        <f>P1054+P1152+P1192+P1360+P1369+P1377+P1443+P1496+P1666+P1829+P1871+P1905+P1974+P2033+P2147</f>
        <v>0</v>
      </c>
      <c r="Q1053" s="208"/>
      <c r="R1053" s="209">
        <f>R1054+R1152+R1192+R1360+R1369+R1377+R1443+R1496+R1666+R1829+R1871+R1905+R1974+R2033+R2147</f>
        <v>374.87592308000001</v>
      </c>
      <c r="S1053" s="208"/>
      <c r="T1053" s="210">
        <f>T1054+T1152+T1192+T1360+T1369+T1377+T1443+T1496+T1666+T1829+T1871+T1905+T1974+T2033+T2147</f>
        <v>0.97716168000000003</v>
      </c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R1053" s="211" t="s">
        <v>86</v>
      </c>
      <c r="AT1053" s="212" t="s">
        <v>72</v>
      </c>
      <c r="AU1053" s="212" t="s">
        <v>73</v>
      </c>
      <c r="AY1053" s="211" t="s">
        <v>233</v>
      </c>
      <c r="BK1053" s="213">
        <f>BK1054+BK1152+BK1192+BK1360+BK1369+BK1377+BK1443+BK1496+BK1666+BK1829+BK1871+BK1905+BK1974+BK2033+BK2147</f>
        <v>0</v>
      </c>
    </row>
    <row r="1054" s="12" customFormat="1" ht="22.8" customHeight="1">
      <c r="A1054" s="12"/>
      <c r="B1054" s="200"/>
      <c r="C1054" s="201"/>
      <c r="D1054" s="202" t="s">
        <v>72</v>
      </c>
      <c r="E1054" s="214" t="s">
        <v>1546</v>
      </c>
      <c r="F1054" s="214" t="s">
        <v>1547</v>
      </c>
      <c r="G1054" s="201"/>
      <c r="H1054" s="201"/>
      <c r="I1054" s="204"/>
      <c r="J1054" s="215">
        <f>BK1054</f>
        <v>0</v>
      </c>
      <c r="K1054" s="201"/>
      <c r="L1054" s="206"/>
      <c r="M1054" s="207"/>
      <c r="N1054" s="208"/>
      <c r="O1054" s="208"/>
      <c r="P1054" s="209">
        <f>SUM(P1055:P1151)</f>
        <v>0</v>
      </c>
      <c r="Q1054" s="208"/>
      <c r="R1054" s="209">
        <f>SUM(R1055:R1151)</f>
        <v>13.8302972</v>
      </c>
      <c r="S1054" s="208"/>
      <c r="T1054" s="210">
        <f>SUM(T1055:T1151)</f>
        <v>0</v>
      </c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R1054" s="211" t="s">
        <v>86</v>
      </c>
      <c r="AT1054" s="212" t="s">
        <v>72</v>
      </c>
      <c r="AU1054" s="212" t="s">
        <v>80</v>
      </c>
      <c r="AY1054" s="211" t="s">
        <v>233</v>
      </c>
      <c r="BK1054" s="213">
        <f>SUM(BK1055:BK1151)</f>
        <v>0</v>
      </c>
    </row>
    <row r="1055" s="2" customFormat="1" ht="44.25" customHeight="1">
      <c r="A1055" s="41"/>
      <c r="B1055" s="42"/>
      <c r="C1055" s="216" t="s">
        <v>1548</v>
      </c>
      <c r="D1055" s="216" t="s">
        <v>235</v>
      </c>
      <c r="E1055" s="217" t="s">
        <v>1549</v>
      </c>
      <c r="F1055" s="218" t="s">
        <v>1550</v>
      </c>
      <c r="G1055" s="219" t="s">
        <v>238</v>
      </c>
      <c r="H1055" s="220">
        <v>54.468000000000004</v>
      </c>
      <c r="I1055" s="221"/>
      <c r="J1055" s="222">
        <f>ROUND(I1055*H1055,2)</f>
        <v>0</v>
      </c>
      <c r="K1055" s="218" t="s">
        <v>239</v>
      </c>
      <c r="L1055" s="47"/>
      <c r="M1055" s="223" t="s">
        <v>21</v>
      </c>
      <c r="N1055" s="224" t="s">
        <v>45</v>
      </c>
      <c r="O1055" s="87"/>
      <c r="P1055" s="225">
        <f>O1055*H1055</f>
        <v>0</v>
      </c>
      <c r="Q1055" s="225">
        <v>0.0040000000000000001</v>
      </c>
      <c r="R1055" s="225">
        <f>Q1055*H1055</f>
        <v>0.21787200000000001</v>
      </c>
      <c r="S1055" s="225">
        <v>0</v>
      </c>
      <c r="T1055" s="226">
        <f>S1055*H1055</f>
        <v>0</v>
      </c>
      <c r="U1055" s="41"/>
      <c r="V1055" s="41"/>
      <c r="W1055" s="41"/>
      <c r="X1055" s="41"/>
      <c r="Y1055" s="41"/>
      <c r="Z1055" s="41"/>
      <c r="AA1055" s="41"/>
      <c r="AB1055" s="41"/>
      <c r="AC1055" s="41"/>
      <c r="AD1055" s="41"/>
      <c r="AE1055" s="41"/>
      <c r="AR1055" s="227" t="s">
        <v>394</v>
      </c>
      <c r="AT1055" s="227" t="s">
        <v>235</v>
      </c>
      <c r="AU1055" s="227" t="s">
        <v>86</v>
      </c>
      <c r="AY1055" s="20" t="s">
        <v>233</v>
      </c>
      <c r="BE1055" s="228">
        <f>IF(N1055="základní",J1055,0)</f>
        <v>0</v>
      </c>
      <c r="BF1055" s="228">
        <f>IF(N1055="snížená",J1055,0)</f>
        <v>0</v>
      </c>
      <c r="BG1055" s="228">
        <f>IF(N1055="zákl. přenesená",J1055,0)</f>
        <v>0</v>
      </c>
      <c r="BH1055" s="228">
        <f>IF(N1055="sníž. přenesená",J1055,0)</f>
        <v>0</v>
      </c>
      <c r="BI1055" s="228">
        <f>IF(N1055="nulová",J1055,0)</f>
        <v>0</v>
      </c>
      <c r="BJ1055" s="20" t="s">
        <v>86</v>
      </c>
      <c r="BK1055" s="228">
        <f>ROUND(I1055*H1055,2)</f>
        <v>0</v>
      </c>
      <c r="BL1055" s="20" t="s">
        <v>394</v>
      </c>
      <c r="BM1055" s="227" t="s">
        <v>1551</v>
      </c>
    </row>
    <row r="1056" s="2" customFormat="1">
      <c r="A1056" s="41"/>
      <c r="B1056" s="42"/>
      <c r="C1056" s="43"/>
      <c r="D1056" s="229" t="s">
        <v>242</v>
      </c>
      <c r="E1056" s="43"/>
      <c r="F1056" s="230" t="s">
        <v>1552</v>
      </c>
      <c r="G1056" s="43"/>
      <c r="H1056" s="43"/>
      <c r="I1056" s="231"/>
      <c r="J1056" s="43"/>
      <c r="K1056" s="43"/>
      <c r="L1056" s="47"/>
      <c r="M1056" s="232"/>
      <c r="N1056" s="233"/>
      <c r="O1056" s="87"/>
      <c r="P1056" s="87"/>
      <c r="Q1056" s="87"/>
      <c r="R1056" s="87"/>
      <c r="S1056" s="87"/>
      <c r="T1056" s="88"/>
      <c r="U1056" s="41"/>
      <c r="V1056" s="41"/>
      <c r="W1056" s="41"/>
      <c r="X1056" s="41"/>
      <c r="Y1056" s="41"/>
      <c r="Z1056" s="41"/>
      <c r="AA1056" s="41"/>
      <c r="AB1056" s="41"/>
      <c r="AC1056" s="41"/>
      <c r="AD1056" s="41"/>
      <c r="AE1056" s="41"/>
      <c r="AT1056" s="20" t="s">
        <v>242</v>
      </c>
      <c r="AU1056" s="20" t="s">
        <v>86</v>
      </c>
    </row>
    <row r="1057" s="13" customFormat="1">
      <c r="A1057" s="13"/>
      <c r="B1057" s="234"/>
      <c r="C1057" s="235"/>
      <c r="D1057" s="236" t="s">
        <v>244</v>
      </c>
      <c r="E1057" s="237" t="s">
        <v>21</v>
      </c>
      <c r="F1057" s="238" t="s">
        <v>1123</v>
      </c>
      <c r="G1057" s="235"/>
      <c r="H1057" s="237" t="s">
        <v>21</v>
      </c>
      <c r="I1057" s="239"/>
      <c r="J1057" s="235"/>
      <c r="K1057" s="235"/>
      <c r="L1057" s="240"/>
      <c r="M1057" s="241"/>
      <c r="N1057" s="242"/>
      <c r="O1057" s="242"/>
      <c r="P1057" s="242"/>
      <c r="Q1057" s="242"/>
      <c r="R1057" s="242"/>
      <c r="S1057" s="242"/>
      <c r="T1057" s="24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44" t="s">
        <v>244</v>
      </c>
      <c r="AU1057" s="244" t="s">
        <v>86</v>
      </c>
      <c r="AV1057" s="13" t="s">
        <v>80</v>
      </c>
      <c r="AW1057" s="13" t="s">
        <v>33</v>
      </c>
      <c r="AX1057" s="13" t="s">
        <v>73</v>
      </c>
      <c r="AY1057" s="244" t="s">
        <v>233</v>
      </c>
    </row>
    <row r="1058" s="14" customFormat="1">
      <c r="A1058" s="14"/>
      <c r="B1058" s="245"/>
      <c r="C1058" s="246"/>
      <c r="D1058" s="236" t="s">
        <v>244</v>
      </c>
      <c r="E1058" s="247" t="s">
        <v>21</v>
      </c>
      <c r="F1058" s="248" t="s">
        <v>1553</v>
      </c>
      <c r="G1058" s="246"/>
      <c r="H1058" s="249">
        <v>49.100000000000001</v>
      </c>
      <c r="I1058" s="250"/>
      <c r="J1058" s="246"/>
      <c r="K1058" s="246"/>
      <c r="L1058" s="251"/>
      <c r="M1058" s="252"/>
      <c r="N1058" s="253"/>
      <c r="O1058" s="253"/>
      <c r="P1058" s="253"/>
      <c r="Q1058" s="253"/>
      <c r="R1058" s="253"/>
      <c r="S1058" s="253"/>
      <c r="T1058" s="25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T1058" s="255" t="s">
        <v>244</v>
      </c>
      <c r="AU1058" s="255" t="s">
        <v>86</v>
      </c>
      <c r="AV1058" s="14" t="s">
        <v>86</v>
      </c>
      <c r="AW1058" s="14" t="s">
        <v>33</v>
      </c>
      <c r="AX1058" s="14" t="s">
        <v>73</v>
      </c>
      <c r="AY1058" s="255" t="s">
        <v>233</v>
      </c>
    </row>
    <row r="1059" s="14" customFormat="1">
      <c r="A1059" s="14"/>
      <c r="B1059" s="245"/>
      <c r="C1059" s="246"/>
      <c r="D1059" s="236" t="s">
        <v>244</v>
      </c>
      <c r="E1059" s="247" t="s">
        <v>21</v>
      </c>
      <c r="F1059" s="248" t="s">
        <v>1554</v>
      </c>
      <c r="G1059" s="246"/>
      <c r="H1059" s="249">
        <v>5.3680000000000003</v>
      </c>
      <c r="I1059" s="250"/>
      <c r="J1059" s="246"/>
      <c r="K1059" s="246"/>
      <c r="L1059" s="251"/>
      <c r="M1059" s="252"/>
      <c r="N1059" s="253"/>
      <c r="O1059" s="253"/>
      <c r="P1059" s="253"/>
      <c r="Q1059" s="253"/>
      <c r="R1059" s="253"/>
      <c r="S1059" s="253"/>
      <c r="T1059" s="25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T1059" s="255" t="s">
        <v>244</v>
      </c>
      <c r="AU1059" s="255" t="s">
        <v>86</v>
      </c>
      <c r="AV1059" s="14" t="s">
        <v>86</v>
      </c>
      <c r="AW1059" s="14" t="s">
        <v>33</v>
      </c>
      <c r="AX1059" s="14" t="s">
        <v>73</v>
      </c>
      <c r="AY1059" s="255" t="s">
        <v>233</v>
      </c>
    </row>
    <row r="1060" s="15" customFormat="1">
      <c r="A1060" s="15"/>
      <c r="B1060" s="256"/>
      <c r="C1060" s="257"/>
      <c r="D1060" s="236" t="s">
        <v>244</v>
      </c>
      <c r="E1060" s="258" t="s">
        <v>21</v>
      </c>
      <c r="F1060" s="259" t="s">
        <v>247</v>
      </c>
      <c r="G1060" s="257"/>
      <c r="H1060" s="260">
        <v>54.468000000000004</v>
      </c>
      <c r="I1060" s="261"/>
      <c r="J1060" s="257"/>
      <c r="K1060" s="257"/>
      <c r="L1060" s="262"/>
      <c r="M1060" s="263"/>
      <c r="N1060" s="264"/>
      <c r="O1060" s="264"/>
      <c r="P1060" s="264"/>
      <c r="Q1060" s="264"/>
      <c r="R1060" s="264"/>
      <c r="S1060" s="264"/>
      <c r="T1060" s="26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T1060" s="266" t="s">
        <v>244</v>
      </c>
      <c r="AU1060" s="266" t="s">
        <v>86</v>
      </c>
      <c r="AV1060" s="15" t="s">
        <v>240</v>
      </c>
      <c r="AW1060" s="15" t="s">
        <v>33</v>
      </c>
      <c r="AX1060" s="15" t="s">
        <v>80</v>
      </c>
      <c r="AY1060" s="266" t="s">
        <v>233</v>
      </c>
    </row>
    <row r="1061" s="2" customFormat="1" ht="44.25" customHeight="1">
      <c r="A1061" s="41"/>
      <c r="B1061" s="42"/>
      <c r="C1061" s="216" t="s">
        <v>1555</v>
      </c>
      <c r="D1061" s="216" t="s">
        <v>235</v>
      </c>
      <c r="E1061" s="217" t="s">
        <v>1556</v>
      </c>
      <c r="F1061" s="218" t="s">
        <v>1557</v>
      </c>
      <c r="G1061" s="219" t="s">
        <v>238</v>
      </c>
      <c r="H1061" s="220">
        <v>621.59000000000003</v>
      </c>
      <c r="I1061" s="221"/>
      <c r="J1061" s="222">
        <f>ROUND(I1061*H1061,2)</f>
        <v>0</v>
      </c>
      <c r="K1061" s="218" t="s">
        <v>239</v>
      </c>
      <c r="L1061" s="47"/>
      <c r="M1061" s="223" t="s">
        <v>21</v>
      </c>
      <c r="N1061" s="224" t="s">
        <v>45</v>
      </c>
      <c r="O1061" s="87"/>
      <c r="P1061" s="225">
        <f>O1061*H1061</f>
        <v>0</v>
      </c>
      <c r="Q1061" s="225">
        <v>0.00040000000000000002</v>
      </c>
      <c r="R1061" s="225">
        <f>Q1061*H1061</f>
        <v>0.24863600000000002</v>
      </c>
      <c r="S1061" s="225">
        <v>0</v>
      </c>
      <c r="T1061" s="226">
        <f>S1061*H1061</f>
        <v>0</v>
      </c>
      <c r="U1061" s="41"/>
      <c r="V1061" s="41"/>
      <c r="W1061" s="41"/>
      <c r="X1061" s="41"/>
      <c r="Y1061" s="41"/>
      <c r="Z1061" s="41"/>
      <c r="AA1061" s="41"/>
      <c r="AB1061" s="41"/>
      <c r="AC1061" s="41"/>
      <c r="AD1061" s="41"/>
      <c r="AE1061" s="41"/>
      <c r="AR1061" s="227" t="s">
        <v>394</v>
      </c>
      <c r="AT1061" s="227" t="s">
        <v>235</v>
      </c>
      <c r="AU1061" s="227" t="s">
        <v>86</v>
      </c>
      <c r="AY1061" s="20" t="s">
        <v>233</v>
      </c>
      <c r="BE1061" s="228">
        <f>IF(N1061="základní",J1061,0)</f>
        <v>0</v>
      </c>
      <c r="BF1061" s="228">
        <f>IF(N1061="snížená",J1061,0)</f>
        <v>0</v>
      </c>
      <c r="BG1061" s="228">
        <f>IF(N1061="zákl. přenesená",J1061,0)</f>
        <v>0</v>
      </c>
      <c r="BH1061" s="228">
        <f>IF(N1061="sníž. přenesená",J1061,0)</f>
        <v>0</v>
      </c>
      <c r="BI1061" s="228">
        <f>IF(N1061="nulová",J1061,0)</f>
        <v>0</v>
      </c>
      <c r="BJ1061" s="20" t="s">
        <v>86</v>
      </c>
      <c r="BK1061" s="228">
        <f>ROUND(I1061*H1061,2)</f>
        <v>0</v>
      </c>
      <c r="BL1061" s="20" t="s">
        <v>394</v>
      </c>
      <c r="BM1061" s="227" t="s">
        <v>1558</v>
      </c>
    </row>
    <row r="1062" s="2" customFormat="1">
      <c r="A1062" s="41"/>
      <c r="B1062" s="42"/>
      <c r="C1062" s="43"/>
      <c r="D1062" s="229" t="s">
        <v>242</v>
      </c>
      <c r="E1062" s="43"/>
      <c r="F1062" s="230" t="s">
        <v>1559</v>
      </c>
      <c r="G1062" s="43"/>
      <c r="H1062" s="43"/>
      <c r="I1062" s="231"/>
      <c r="J1062" s="43"/>
      <c r="K1062" s="43"/>
      <c r="L1062" s="47"/>
      <c r="M1062" s="232"/>
      <c r="N1062" s="233"/>
      <c r="O1062" s="87"/>
      <c r="P1062" s="87"/>
      <c r="Q1062" s="87"/>
      <c r="R1062" s="87"/>
      <c r="S1062" s="87"/>
      <c r="T1062" s="88"/>
      <c r="U1062" s="41"/>
      <c r="V1062" s="41"/>
      <c r="W1062" s="41"/>
      <c r="X1062" s="41"/>
      <c r="Y1062" s="41"/>
      <c r="Z1062" s="41"/>
      <c r="AA1062" s="41"/>
      <c r="AB1062" s="41"/>
      <c r="AC1062" s="41"/>
      <c r="AD1062" s="41"/>
      <c r="AE1062" s="41"/>
      <c r="AT1062" s="20" t="s">
        <v>242</v>
      </c>
      <c r="AU1062" s="20" t="s">
        <v>86</v>
      </c>
    </row>
    <row r="1063" s="13" customFormat="1">
      <c r="A1063" s="13"/>
      <c r="B1063" s="234"/>
      <c r="C1063" s="235"/>
      <c r="D1063" s="236" t="s">
        <v>244</v>
      </c>
      <c r="E1063" s="237" t="s">
        <v>21</v>
      </c>
      <c r="F1063" s="238" t="s">
        <v>1560</v>
      </c>
      <c r="G1063" s="235"/>
      <c r="H1063" s="237" t="s">
        <v>21</v>
      </c>
      <c r="I1063" s="239"/>
      <c r="J1063" s="235"/>
      <c r="K1063" s="235"/>
      <c r="L1063" s="240"/>
      <c r="M1063" s="241"/>
      <c r="N1063" s="242"/>
      <c r="O1063" s="242"/>
      <c r="P1063" s="242"/>
      <c r="Q1063" s="242"/>
      <c r="R1063" s="242"/>
      <c r="S1063" s="242"/>
      <c r="T1063" s="24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44" t="s">
        <v>244</v>
      </c>
      <c r="AU1063" s="244" t="s">
        <v>86</v>
      </c>
      <c r="AV1063" s="13" t="s">
        <v>80</v>
      </c>
      <c r="AW1063" s="13" t="s">
        <v>33</v>
      </c>
      <c r="AX1063" s="13" t="s">
        <v>73</v>
      </c>
      <c r="AY1063" s="244" t="s">
        <v>233</v>
      </c>
    </row>
    <row r="1064" s="14" customFormat="1">
      <c r="A1064" s="14"/>
      <c r="B1064" s="245"/>
      <c r="C1064" s="246"/>
      <c r="D1064" s="236" t="s">
        <v>244</v>
      </c>
      <c r="E1064" s="247" t="s">
        <v>21</v>
      </c>
      <c r="F1064" s="248" t="s">
        <v>1561</v>
      </c>
      <c r="G1064" s="246"/>
      <c r="H1064" s="249">
        <v>123.54000000000001</v>
      </c>
      <c r="I1064" s="250"/>
      <c r="J1064" s="246"/>
      <c r="K1064" s="246"/>
      <c r="L1064" s="251"/>
      <c r="M1064" s="252"/>
      <c r="N1064" s="253"/>
      <c r="O1064" s="253"/>
      <c r="P1064" s="253"/>
      <c r="Q1064" s="253"/>
      <c r="R1064" s="253"/>
      <c r="S1064" s="253"/>
      <c r="T1064" s="25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T1064" s="255" t="s">
        <v>244</v>
      </c>
      <c r="AU1064" s="255" t="s">
        <v>86</v>
      </c>
      <c r="AV1064" s="14" t="s">
        <v>86</v>
      </c>
      <c r="AW1064" s="14" t="s">
        <v>33</v>
      </c>
      <c r="AX1064" s="14" t="s">
        <v>73</v>
      </c>
      <c r="AY1064" s="255" t="s">
        <v>233</v>
      </c>
    </row>
    <row r="1065" s="14" customFormat="1">
      <c r="A1065" s="14"/>
      <c r="B1065" s="245"/>
      <c r="C1065" s="246"/>
      <c r="D1065" s="236" t="s">
        <v>244</v>
      </c>
      <c r="E1065" s="247" t="s">
        <v>21</v>
      </c>
      <c r="F1065" s="248" t="s">
        <v>1562</v>
      </c>
      <c r="G1065" s="246"/>
      <c r="H1065" s="249">
        <v>343.68000000000001</v>
      </c>
      <c r="I1065" s="250"/>
      <c r="J1065" s="246"/>
      <c r="K1065" s="246"/>
      <c r="L1065" s="251"/>
      <c r="M1065" s="252"/>
      <c r="N1065" s="253"/>
      <c r="O1065" s="253"/>
      <c r="P1065" s="253"/>
      <c r="Q1065" s="253"/>
      <c r="R1065" s="253"/>
      <c r="S1065" s="253"/>
      <c r="T1065" s="25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55" t="s">
        <v>244</v>
      </c>
      <c r="AU1065" s="255" t="s">
        <v>86</v>
      </c>
      <c r="AV1065" s="14" t="s">
        <v>86</v>
      </c>
      <c r="AW1065" s="14" t="s">
        <v>33</v>
      </c>
      <c r="AX1065" s="14" t="s">
        <v>73</v>
      </c>
      <c r="AY1065" s="255" t="s">
        <v>233</v>
      </c>
    </row>
    <row r="1066" s="14" customFormat="1">
      <c r="A1066" s="14"/>
      <c r="B1066" s="245"/>
      <c r="C1066" s="246"/>
      <c r="D1066" s="236" t="s">
        <v>244</v>
      </c>
      <c r="E1066" s="247" t="s">
        <v>21</v>
      </c>
      <c r="F1066" s="248" t="s">
        <v>1563</v>
      </c>
      <c r="G1066" s="246"/>
      <c r="H1066" s="249">
        <v>76.5</v>
      </c>
      <c r="I1066" s="250"/>
      <c r="J1066" s="246"/>
      <c r="K1066" s="246"/>
      <c r="L1066" s="251"/>
      <c r="M1066" s="252"/>
      <c r="N1066" s="253"/>
      <c r="O1066" s="253"/>
      <c r="P1066" s="253"/>
      <c r="Q1066" s="253"/>
      <c r="R1066" s="253"/>
      <c r="S1066" s="253"/>
      <c r="T1066" s="25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T1066" s="255" t="s">
        <v>244</v>
      </c>
      <c r="AU1066" s="255" t="s">
        <v>86</v>
      </c>
      <c r="AV1066" s="14" t="s">
        <v>86</v>
      </c>
      <c r="AW1066" s="14" t="s">
        <v>33</v>
      </c>
      <c r="AX1066" s="14" t="s">
        <v>73</v>
      </c>
      <c r="AY1066" s="255" t="s">
        <v>233</v>
      </c>
    </row>
    <row r="1067" s="16" customFormat="1">
      <c r="A1067" s="16"/>
      <c r="B1067" s="287"/>
      <c r="C1067" s="288"/>
      <c r="D1067" s="236" t="s">
        <v>244</v>
      </c>
      <c r="E1067" s="289" t="s">
        <v>590</v>
      </c>
      <c r="F1067" s="290" t="s">
        <v>725</v>
      </c>
      <c r="G1067" s="288"/>
      <c r="H1067" s="291">
        <v>543.72000000000003</v>
      </c>
      <c r="I1067" s="292"/>
      <c r="J1067" s="288"/>
      <c r="K1067" s="288"/>
      <c r="L1067" s="293"/>
      <c r="M1067" s="294"/>
      <c r="N1067" s="295"/>
      <c r="O1067" s="295"/>
      <c r="P1067" s="295"/>
      <c r="Q1067" s="295"/>
      <c r="R1067" s="295"/>
      <c r="S1067" s="295"/>
      <c r="T1067" s="29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T1067" s="297" t="s">
        <v>244</v>
      </c>
      <c r="AU1067" s="297" t="s">
        <v>86</v>
      </c>
      <c r="AV1067" s="16" t="s">
        <v>117</v>
      </c>
      <c r="AW1067" s="16" t="s">
        <v>33</v>
      </c>
      <c r="AX1067" s="16" t="s">
        <v>73</v>
      </c>
      <c r="AY1067" s="297" t="s">
        <v>233</v>
      </c>
    </row>
    <row r="1068" s="14" customFormat="1">
      <c r="A1068" s="14"/>
      <c r="B1068" s="245"/>
      <c r="C1068" s="246"/>
      <c r="D1068" s="236" t="s">
        <v>244</v>
      </c>
      <c r="E1068" s="247" t="s">
        <v>21</v>
      </c>
      <c r="F1068" s="248" t="s">
        <v>584</v>
      </c>
      <c r="G1068" s="246"/>
      <c r="H1068" s="249">
        <v>77.870000000000005</v>
      </c>
      <c r="I1068" s="250"/>
      <c r="J1068" s="246"/>
      <c r="K1068" s="246"/>
      <c r="L1068" s="251"/>
      <c r="M1068" s="252"/>
      <c r="N1068" s="253"/>
      <c r="O1068" s="253"/>
      <c r="P1068" s="253"/>
      <c r="Q1068" s="253"/>
      <c r="R1068" s="253"/>
      <c r="S1068" s="253"/>
      <c r="T1068" s="25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55" t="s">
        <v>244</v>
      </c>
      <c r="AU1068" s="255" t="s">
        <v>86</v>
      </c>
      <c r="AV1068" s="14" t="s">
        <v>86</v>
      </c>
      <c r="AW1068" s="14" t="s">
        <v>33</v>
      </c>
      <c r="AX1068" s="14" t="s">
        <v>73</v>
      </c>
      <c r="AY1068" s="255" t="s">
        <v>233</v>
      </c>
    </row>
    <row r="1069" s="16" customFormat="1">
      <c r="A1069" s="16"/>
      <c r="B1069" s="287"/>
      <c r="C1069" s="288"/>
      <c r="D1069" s="236" t="s">
        <v>244</v>
      </c>
      <c r="E1069" s="289" t="s">
        <v>21</v>
      </c>
      <c r="F1069" s="290" t="s">
        <v>725</v>
      </c>
      <c r="G1069" s="288"/>
      <c r="H1069" s="291">
        <v>77.870000000000005</v>
      </c>
      <c r="I1069" s="292"/>
      <c r="J1069" s="288"/>
      <c r="K1069" s="288"/>
      <c r="L1069" s="293"/>
      <c r="M1069" s="294"/>
      <c r="N1069" s="295"/>
      <c r="O1069" s="295"/>
      <c r="P1069" s="295"/>
      <c r="Q1069" s="295"/>
      <c r="R1069" s="295"/>
      <c r="S1069" s="295"/>
      <c r="T1069" s="29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T1069" s="297" t="s">
        <v>244</v>
      </c>
      <c r="AU1069" s="297" t="s">
        <v>86</v>
      </c>
      <c r="AV1069" s="16" t="s">
        <v>117</v>
      </c>
      <c r="AW1069" s="16" t="s">
        <v>33</v>
      </c>
      <c r="AX1069" s="16" t="s">
        <v>73</v>
      </c>
      <c r="AY1069" s="297" t="s">
        <v>233</v>
      </c>
    </row>
    <row r="1070" s="15" customFormat="1">
      <c r="A1070" s="15"/>
      <c r="B1070" s="256"/>
      <c r="C1070" s="257"/>
      <c r="D1070" s="236" t="s">
        <v>244</v>
      </c>
      <c r="E1070" s="258" t="s">
        <v>21</v>
      </c>
      <c r="F1070" s="259" t="s">
        <v>247</v>
      </c>
      <c r="G1070" s="257"/>
      <c r="H1070" s="260">
        <v>621.59000000000003</v>
      </c>
      <c r="I1070" s="261"/>
      <c r="J1070" s="257"/>
      <c r="K1070" s="257"/>
      <c r="L1070" s="262"/>
      <c r="M1070" s="263"/>
      <c r="N1070" s="264"/>
      <c r="O1070" s="264"/>
      <c r="P1070" s="264"/>
      <c r="Q1070" s="264"/>
      <c r="R1070" s="264"/>
      <c r="S1070" s="264"/>
      <c r="T1070" s="26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T1070" s="266" t="s">
        <v>244</v>
      </c>
      <c r="AU1070" s="266" t="s">
        <v>86</v>
      </c>
      <c r="AV1070" s="15" t="s">
        <v>240</v>
      </c>
      <c r="AW1070" s="15" t="s">
        <v>33</v>
      </c>
      <c r="AX1070" s="15" t="s">
        <v>80</v>
      </c>
      <c r="AY1070" s="266" t="s">
        <v>233</v>
      </c>
    </row>
    <row r="1071" s="2" customFormat="1" ht="24.15" customHeight="1">
      <c r="A1071" s="41"/>
      <c r="B1071" s="42"/>
      <c r="C1071" s="216" t="s">
        <v>1564</v>
      </c>
      <c r="D1071" s="216" t="s">
        <v>235</v>
      </c>
      <c r="E1071" s="217" t="s">
        <v>1565</v>
      </c>
      <c r="F1071" s="218" t="s">
        <v>1566</v>
      </c>
      <c r="G1071" s="219" t="s">
        <v>332</v>
      </c>
      <c r="H1071" s="220">
        <v>181.24000000000001</v>
      </c>
      <c r="I1071" s="221"/>
      <c r="J1071" s="222">
        <f>ROUND(I1071*H1071,2)</f>
        <v>0</v>
      </c>
      <c r="K1071" s="218" t="s">
        <v>239</v>
      </c>
      <c r="L1071" s="47"/>
      <c r="M1071" s="223" t="s">
        <v>21</v>
      </c>
      <c r="N1071" s="224" t="s">
        <v>45</v>
      </c>
      <c r="O1071" s="87"/>
      <c r="P1071" s="225">
        <f>O1071*H1071</f>
        <v>0</v>
      </c>
      <c r="Q1071" s="225">
        <v>0.00016000000000000001</v>
      </c>
      <c r="R1071" s="225">
        <f>Q1071*H1071</f>
        <v>0.028998400000000004</v>
      </c>
      <c r="S1071" s="225">
        <v>0</v>
      </c>
      <c r="T1071" s="226">
        <f>S1071*H1071</f>
        <v>0</v>
      </c>
      <c r="U1071" s="41"/>
      <c r="V1071" s="41"/>
      <c r="W1071" s="41"/>
      <c r="X1071" s="41"/>
      <c r="Y1071" s="41"/>
      <c r="Z1071" s="41"/>
      <c r="AA1071" s="41"/>
      <c r="AB1071" s="41"/>
      <c r="AC1071" s="41"/>
      <c r="AD1071" s="41"/>
      <c r="AE1071" s="41"/>
      <c r="AR1071" s="227" t="s">
        <v>394</v>
      </c>
      <c r="AT1071" s="227" t="s">
        <v>235</v>
      </c>
      <c r="AU1071" s="227" t="s">
        <v>86</v>
      </c>
      <c r="AY1071" s="20" t="s">
        <v>233</v>
      </c>
      <c r="BE1071" s="228">
        <f>IF(N1071="základní",J1071,0)</f>
        <v>0</v>
      </c>
      <c r="BF1071" s="228">
        <f>IF(N1071="snížená",J1071,0)</f>
        <v>0</v>
      </c>
      <c r="BG1071" s="228">
        <f>IF(N1071="zákl. přenesená",J1071,0)</f>
        <v>0</v>
      </c>
      <c r="BH1071" s="228">
        <f>IF(N1071="sníž. přenesená",J1071,0)</f>
        <v>0</v>
      </c>
      <c r="BI1071" s="228">
        <f>IF(N1071="nulová",J1071,0)</f>
        <v>0</v>
      </c>
      <c r="BJ1071" s="20" t="s">
        <v>86</v>
      </c>
      <c r="BK1071" s="228">
        <f>ROUND(I1071*H1071,2)</f>
        <v>0</v>
      </c>
      <c r="BL1071" s="20" t="s">
        <v>394</v>
      </c>
      <c r="BM1071" s="227" t="s">
        <v>1567</v>
      </c>
    </row>
    <row r="1072" s="2" customFormat="1">
      <c r="A1072" s="41"/>
      <c r="B1072" s="42"/>
      <c r="C1072" s="43"/>
      <c r="D1072" s="229" t="s">
        <v>242</v>
      </c>
      <c r="E1072" s="43"/>
      <c r="F1072" s="230" t="s">
        <v>1568</v>
      </c>
      <c r="G1072" s="43"/>
      <c r="H1072" s="43"/>
      <c r="I1072" s="231"/>
      <c r="J1072" s="43"/>
      <c r="K1072" s="43"/>
      <c r="L1072" s="47"/>
      <c r="M1072" s="232"/>
      <c r="N1072" s="233"/>
      <c r="O1072" s="87"/>
      <c r="P1072" s="87"/>
      <c r="Q1072" s="87"/>
      <c r="R1072" s="87"/>
      <c r="S1072" s="87"/>
      <c r="T1072" s="88"/>
      <c r="U1072" s="41"/>
      <c r="V1072" s="41"/>
      <c r="W1072" s="41"/>
      <c r="X1072" s="41"/>
      <c r="Y1072" s="41"/>
      <c r="Z1072" s="41"/>
      <c r="AA1072" s="41"/>
      <c r="AB1072" s="41"/>
      <c r="AC1072" s="41"/>
      <c r="AD1072" s="41"/>
      <c r="AE1072" s="41"/>
      <c r="AT1072" s="20" t="s">
        <v>242</v>
      </c>
      <c r="AU1072" s="20" t="s">
        <v>86</v>
      </c>
    </row>
    <row r="1073" s="13" customFormat="1">
      <c r="A1073" s="13"/>
      <c r="B1073" s="234"/>
      <c r="C1073" s="235"/>
      <c r="D1073" s="236" t="s">
        <v>244</v>
      </c>
      <c r="E1073" s="237" t="s">
        <v>21</v>
      </c>
      <c r="F1073" s="238" t="s">
        <v>1560</v>
      </c>
      <c r="G1073" s="235"/>
      <c r="H1073" s="237" t="s">
        <v>21</v>
      </c>
      <c r="I1073" s="239"/>
      <c r="J1073" s="235"/>
      <c r="K1073" s="235"/>
      <c r="L1073" s="240"/>
      <c r="M1073" s="241"/>
      <c r="N1073" s="242"/>
      <c r="O1073" s="242"/>
      <c r="P1073" s="242"/>
      <c r="Q1073" s="242"/>
      <c r="R1073" s="242"/>
      <c r="S1073" s="242"/>
      <c r="T1073" s="24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44" t="s">
        <v>244</v>
      </c>
      <c r="AU1073" s="244" t="s">
        <v>86</v>
      </c>
      <c r="AV1073" s="13" t="s">
        <v>80</v>
      </c>
      <c r="AW1073" s="13" t="s">
        <v>33</v>
      </c>
      <c r="AX1073" s="13" t="s">
        <v>73</v>
      </c>
      <c r="AY1073" s="244" t="s">
        <v>233</v>
      </c>
    </row>
    <row r="1074" s="14" customFormat="1">
      <c r="A1074" s="14"/>
      <c r="B1074" s="245"/>
      <c r="C1074" s="246"/>
      <c r="D1074" s="236" t="s">
        <v>244</v>
      </c>
      <c r="E1074" s="247" t="s">
        <v>21</v>
      </c>
      <c r="F1074" s="248" t="s">
        <v>1569</v>
      </c>
      <c r="G1074" s="246"/>
      <c r="H1074" s="249">
        <v>41.18</v>
      </c>
      <c r="I1074" s="250"/>
      <c r="J1074" s="246"/>
      <c r="K1074" s="246"/>
      <c r="L1074" s="251"/>
      <c r="M1074" s="252"/>
      <c r="N1074" s="253"/>
      <c r="O1074" s="253"/>
      <c r="P1074" s="253"/>
      <c r="Q1074" s="253"/>
      <c r="R1074" s="253"/>
      <c r="S1074" s="253"/>
      <c r="T1074" s="25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55" t="s">
        <v>244</v>
      </c>
      <c r="AU1074" s="255" t="s">
        <v>86</v>
      </c>
      <c r="AV1074" s="14" t="s">
        <v>86</v>
      </c>
      <c r="AW1074" s="14" t="s">
        <v>33</v>
      </c>
      <c r="AX1074" s="14" t="s">
        <v>73</v>
      </c>
      <c r="AY1074" s="255" t="s">
        <v>233</v>
      </c>
    </row>
    <row r="1075" s="14" customFormat="1">
      <c r="A1075" s="14"/>
      <c r="B1075" s="245"/>
      <c r="C1075" s="246"/>
      <c r="D1075" s="236" t="s">
        <v>244</v>
      </c>
      <c r="E1075" s="247" t="s">
        <v>21</v>
      </c>
      <c r="F1075" s="248" t="s">
        <v>1570</v>
      </c>
      <c r="G1075" s="246"/>
      <c r="H1075" s="249">
        <v>114.56</v>
      </c>
      <c r="I1075" s="250"/>
      <c r="J1075" s="246"/>
      <c r="K1075" s="246"/>
      <c r="L1075" s="251"/>
      <c r="M1075" s="252"/>
      <c r="N1075" s="253"/>
      <c r="O1075" s="253"/>
      <c r="P1075" s="253"/>
      <c r="Q1075" s="253"/>
      <c r="R1075" s="253"/>
      <c r="S1075" s="253"/>
      <c r="T1075" s="25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T1075" s="255" t="s">
        <v>244</v>
      </c>
      <c r="AU1075" s="255" t="s">
        <v>86</v>
      </c>
      <c r="AV1075" s="14" t="s">
        <v>86</v>
      </c>
      <c r="AW1075" s="14" t="s">
        <v>33</v>
      </c>
      <c r="AX1075" s="14" t="s">
        <v>73</v>
      </c>
      <c r="AY1075" s="255" t="s">
        <v>233</v>
      </c>
    </row>
    <row r="1076" s="14" customFormat="1">
      <c r="A1076" s="14"/>
      <c r="B1076" s="245"/>
      <c r="C1076" s="246"/>
      <c r="D1076" s="236" t="s">
        <v>244</v>
      </c>
      <c r="E1076" s="247" t="s">
        <v>21</v>
      </c>
      <c r="F1076" s="248" t="s">
        <v>1571</v>
      </c>
      <c r="G1076" s="246"/>
      <c r="H1076" s="249">
        <v>25.5</v>
      </c>
      <c r="I1076" s="250"/>
      <c r="J1076" s="246"/>
      <c r="K1076" s="246"/>
      <c r="L1076" s="251"/>
      <c r="M1076" s="252"/>
      <c r="N1076" s="253"/>
      <c r="O1076" s="253"/>
      <c r="P1076" s="253"/>
      <c r="Q1076" s="253"/>
      <c r="R1076" s="253"/>
      <c r="S1076" s="253"/>
      <c r="T1076" s="25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T1076" s="255" t="s">
        <v>244</v>
      </c>
      <c r="AU1076" s="255" t="s">
        <v>86</v>
      </c>
      <c r="AV1076" s="14" t="s">
        <v>86</v>
      </c>
      <c r="AW1076" s="14" t="s">
        <v>33</v>
      </c>
      <c r="AX1076" s="14" t="s">
        <v>73</v>
      </c>
      <c r="AY1076" s="255" t="s">
        <v>233</v>
      </c>
    </row>
    <row r="1077" s="15" customFormat="1">
      <c r="A1077" s="15"/>
      <c r="B1077" s="256"/>
      <c r="C1077" s="257"/>
      <c r="D1077" s="236" t="s">
        <v>244</v>
      </c>
      <c r="E1077" s="258" t="s">
        <v>21</v>
      </c>
      <c r="F1077" s="259" t="s">
        <v>247</v>
      </c>
      <c r="G1077" s="257"/>
      <c r="H1077" s="260">
        <v>181.24000000000001</v>
      </c>
      <c r="I1077" s="261"/>
      <c r="J1077" s="257"/>
      <c r="K1077" s="257"/>
      <c r="L1077" s="262"/>
      <c r="M1077" s="263"/>
      <c r="N1077" s="264"/>
      <c r="O1077" s="264"/>
      <c r="P1077" s="264"/>
      <c r="Q1077" s="264"/>
      <c r="R1077" s="264"/>
      <c r="S1077" s="264"/>
      <c r="T1077" s="26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T1077" s="266" t="s">
        <v>244</v>
      </c>
      <c r="AU1077" s="266" t="s">
        <v>86</v>
      </c>
      <c r="AV1077" s="15" t="s">
        <v>240</v>
      </c>
      <c r="AW1077" s="15" t="s">
        <v>33</v>
      </c>
      <c r="AX1077" s="15" t="s">
        <v>80</v>
      </c>
      <c r="AY1077" s="266" t="s">
        <v>233</v>
      </c>
    </row>
    <row r="1078" s="2" customFormat="1" ht="44.25" customHeight="1">
      <c r="A1078" s="41"/>
      <c r="B1078" s="42"/>
      <c r="C1078" s="216" t="s">
        <v>1572</v>
      </c>
      <c r="D1078" s="216" t="s">
        <v>235</v>
      </c>
      <c r="E1078" s="217" t="s">
        <v>1573</v>
      </c>
      <c r="F1078" s="218" t="s">
        <v>1574</v>
      </c>
      <c r="G1078" s="219" t="s">
        <v>238</v>
      </c>
      <c r="H1078" s="220">
        <v>1130.931</v>
      </c>
      <c r="I1078" s="221"/>
      <c r="J1078" s="222">
        <f>ROUND(I1078*H1078,2)</f>
        <v>0</v>
      </c>
      <c r="K1078" s="218" t="s">
        <v>239</v>
      </c>
      <c r="L1078" s="47"/>
      <c r="M1078" s="223" t="s">
        <v>21</v>
      </c>
      <c r="N1078" s="224" t="s">
        <v>45</v>
      </c>
      <c r="O1078" s="87"/>
      <c r="P1078" s="225">
        <f>O1078*H1078</f>
        <v>0</v>
      </c>
      <c r="Q1078" s="225">
        <v>0</v>
      </c>
      <c r="R1078" s="225">
        <f>Q1078*H1078</f>
        <v>0</v>
      </c>
      <c r="S1078" s="225">
        <v>0</v>
      </c>
      <c r="T1078" s="226">
        <f>S1078*H1078</f>
        <v>0</v>
      </c>
      <c r="U1078" s="41"/>
      <c r="V1078" s="41"/>
      <c r="W1078" s="41"/>
      <c r="X1078" s="41"/>
      <c r="Y1078" s="41"/>
      <c r="Z1078" s="41"/>
      <c r="AA1078" s="41"/>
      <c r="AB1078" s="41"/>
      <c r="AC1078" s="41"/>
      <c r="AD1078" s="41"/>
      <c r="AE1078" s="41"/>
      <c r="AR1078" s="227" t="s">
        <v>394</v>
      </c>
      <c r="AT1078" s="227" t="s">
        <v>235</v>
      </c>
      <c r="AU1078" s="227" t="s">
        <v>86</v>
      </c>
      <c r="AY1078" s="20" t="s">
        <v>233</v>
      </c>
      <c r="BE1078" s="228">
        <f>IF(N1078="základní",J1078,0)</f>
        <v>0</v>
      </c>
      <c r="BF1078" s="228">
        <f>IF(N1078="snížená",J1078,0)</f>
        <v>0</v>
      </c>
      <c r="BG1078" s="228">
        <f>IF(N1078="zákl. přenesená",J1078,0)</f>
        <v>0</v>
      </c>
      <c r="BH1078" s="228">
        <f>IF(N1078="sníž. přenesená",J1078,0)</f>
        <v>0</v>
      </c>
      <c r="BI1078" s="228">
        <f>IF(N1078="nulová",J1078,0)</f>
        <v>0</v>
      </c>
      <c r="BJ1078" s="20" t="s">
        <v>86</v>
      </c>
      <c r="BK1078" s="228">
        <f>ROUND(I1078*H1078,2)</f>
        <v>0</v>
      </c>
      <c r="BL1078" s="20" t="s">
        <v>394</v>
      </c>
      <c r="BM1078" s="227" t="s">
        <v>1575</v>
      </c>
    </row>
    <row r="1079" s="2" customFormat="1">
      <c r="A1079" s="41"/>
      <c r="B1079" s="42"/>
      <c r="C1079" s="43"/>
      <c r="D1079" s="229" t="s">
        <v>242</v>
      </c>
      <c r="E1079" s="43"/>
      <c r="F1079" s="230" t="s">
        <v>1576</v>
      </c>
      <c r="G1079" s="43"/>
      <c r="H1079" s="43"/>
      <c r="I1079" s="231"/>
      <c r="J1079" s="43"/>
      <c r="K1079" s="43"/>
      <c r="L1079" s="47"/>
      <c r="M1079" s="232"/>
      <c r="N1079" s="233"/>
      <c r="O1079" s="87"/>
      <c r="P1079" s="87"/>
      <c r="Q1079" s="87"/>
      <c r="R1079" s="87"/>
      <c r="S1079" s="87"/>
      <c r="T1079" s="88"/>
      <c r="U1079" s="41"/>
      <c r="V1079" s="41"/>
      <c r="W1079" s="41"/>
      <c r="X1079" s="41"/>
      <c r="Y1079" s="41"/>
      <c r="Z1079" s="41"/>
      <c r="AA1079" s="41"/>
      <c r="AB1079" s="41"/>
      <c r="AC1079" s="41"/>
      <c r="AD1079" s="41"/>
      <c r="AE1079" s="41"/>
      <c r="AT1079" s="20" t="s">
        <v>242</v>
      </c>
      <c r="AU1079" s="20" t="s">
        <v>86</v>
      </c>
    </row>
    <row r="1080" s="14" customFormat="1">
      <c r="A1080" s="14"/>
      <c r="B1080" s="245"/>
      <c r="C1080" s="246"/>
      <c r="D1080" s="236" t="s">
        <v>244</v>
      </c>
      <c r="E1080" s="247" t="s">
        <v>21</v>
      </c>
      <c r="F1080" s="248" t="s">
        <v>656</v>
      </c>
      <c r="G1080" s="246"/>
      <c r="H1080" s="249">
        <v>778.32100000000003</v>
      </c>
      <c r="I1080" s="250"/>
      <c r="J1080" s="246"/>
      <c r="K1080" s="246"/>
      <c r="L1080" s="251"/>
      <c r="M1080" s="252"/>
      <c r="N1080" s="253"/>
      <c r="O1080" s="253"/>
      <c r="P1080" s="253"/>
      <c r="Q1080" s="253"/>
      <c r="R1080" s="253"/>
      <c r="S1080" s="253"/>
      <c r="T1080" s="25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T1080" s="255" t="s">
        <v>244</v>
      </c>
      <c r="AU1080" s="255" t="s">
        <v>86</v>
      </c>
      <c r="AV1080" s="14" t="s">
        <v>86</v>
      </c>
      <c r="AW1080" s="14" t="s">
        <v>33</v>
      </c>
      <c r="AX1080" s="14" t="s">
        <v>73</v>
      </c>
      <c r="AY1080" s="255" t="s">
        <v>233</v>
      </c>
    </row>
    <row r="1081" s="16" customFormat="1">
      <c r="A1081" s="16"/>
      <c r="B1081" s="287"/>
      <c r="C1081" s="288"/>
      <c r="D1081" s="236" t="s">
        <v>244</v>
      </c>
      <c r="E1081" s="289" t="s">
        <v>21</v>
      </c>
      <c r="F1081" s="290" t="s">
        <v>725</v>
      </c>
      <c r="G1081" s="288"/>
      <c r="H1081" s="291">
        <v>778.32100000000003</v>
      </c>
      <c r="I1081" s="292"/>
      <c r="J1081" s="288"/>
      <c r="K1081" s="288"/>
      <c r="L1081" s="293"/>
      <c r="M1081" s="294"/>
      <c r="N1081" s="295"/>
      <c r="O1081" s="295"/>
      <c r="P1081" s="295"/>
      <c r="Q1081" s="295"/>
      <c r="R1081" s="295"/>
      <c r="S1081" s="295"/>
      <c r="T1081" s="29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T1081" s="297" t="s">
        <v>244</v>
      </c>
      <c r="AU1081" s="297" t="s">
        <v>86</v>
      </c>
      <c r="AV1081" s="16" t="s">
        <v>117</v>
      </c>
      <c r="AW1081" s="16" t="s">
        <v>33</v>
      </c>
      <c r="AX1081" s="16" t="s">
        <v>73</v>
      </c>
      <c r="AY1081" s="297" t="s">
        <v>233</v>
      </c>
    </row>
    <row r="1082" s="13" customFormat="1">
      <c r="A1082" s="13"/>
      <c r="B1082" s="234"/>
      <c r="C1082" s="235"/>
      <c r="D1082" s="236" t="s">
        <v>244</v>
      </c>
      <c r="E1082" s="237" t="s">
        <v>21</v>
      </c>
      <c r="F1082" s="238" t="s">
        <v>1577</v>
      </c>
      <c r="G1082" s="235"/>
      <c r="H1082" s="237" t="s">
        <v>21</v>
      </c>
      <c r="I1082" s="239"/>
      <c r="J1082" s="235"/>
      <c r="K1082" s="235"/>
      <c r="L1082" s="240"/>
      <c r="M1082" s="241"/>
      <c r="N1082" s="242"/>
      <c r="O1082" s="242"/>
      <c r="P1082" s="242"/>
      <c r="Q1082" s="242"/>
      <c r="R1082" s="242"/>
      <c r="S1082" s="242"/>
      <c r="T1082" s="24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T1082" s="244" t="s">
        <v>244</v>
      </c>
      <c r="AU1082" s="244" t="s">
        <v>86</v>
      </c>
      <c r="AV1082" s="13" t="s">
        <v>80</v>
      </c>
      <c r="AW1082" s="13" t="s">
        <v>33</v>
      </c>
      <c r="AX1082" s="13" t="s">
        <v>73</v>
      </c>
      <c r="AY1082" s="244" t="s">
        <v>233</v>
      </c>
    </row>
    <row r="1083" s="14" customFormat="1">
      <c r="A1083" s="14"/>
      <c r="B1083" s="245"/>
      <c r="C1083" s="246"/>
      <c r="D1083" s="236" t="s">
        <v>244</v>
      </c>
      <c r="E1083" s="247" t="s">
        <v>21</v>
      </c>
      <c r="F1083" s="248" t="s">
        <v>1578</v>
      </c>
      <c r="G1083" s="246"/>
      <c r="H1083" s="249">
        <v>352.61000000000001</v>
      </c>
      <c r="I1083" s="250"/>
      <c r="J1083" s="246"/>
      <c r="K1083" s="246"/>
      <c r="L1083" s="251"/>
      <c r="M1083" s="252"/>
      <c r="N1083" s="253"/>
      <c r="O1083" s="253"/>
      <c r="P1083" s="253"/>
      <c r="Q1083" s="253"/>
      <c r="R1083" s="253"/>
      <c r="S1083" s="253"/>
      <c r="T1083" s="25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T1083" s="255" t="s">
        <v>244</v>
      </c>
      <c r="AU1083" s="255" t="s">
        <v>86</v>
      </c>
      <c r="AV1083" s="14" t="s">
        <v>86</v>
      </c>
      <c r="AW1083" s="14" t="s">
        <v>33</v>
      </c>
      <c r="AX1083" s="14" t="s">
        <v>73</v>
      </c>
      <c r="AY1083" s="255" t="s">
        <v>233</v>
      </c>
    </row>
    <row r="1084" s="16" customFormat="1">
      <c r="A1084" s="16"/>
      <c r="B1084" s="287"/>
      <c r="C1084" s="288"/>
      <c r="D1084" s="236" t="s">
        <v>244</v>
      </c>
      <c r="E1084" s="289" t="s">
        <v>639</v>
      </c>
      <c r="F1084" s="290" t="s">
        <v>725</v>
      </c>
      <c r="G1084" s="288"/>
      <c r="H1084" s="291">
        <v>352.61000000000001</v>
      </c>
      <c r="I1084" s="292"/>
      <c r="J1084" s="288"/>
      <c r="K1084" s="288"/>
      <c r="L1084" s="293"/>
      <c r="M1084" s="294"/>
      <c r="N1084" s="295"/>
      <c r="O1084" s="295"/>
      <c r="P1084" s="295"/>
      <c r="Q1084" s="295"/>
      <c r="R1084" s="295"/>
      <c r="S1084" s="295"/>
      <c r="T1084" s="29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T1084" s="297" t="s">
        <v>244</v>
      </c>
      <c r="AU1084" s="297" t="s">
        <v>86</v>
      </c>
      <c r="AV1084" s="16" t="s">
        <v>117</v>
      </c>
      <c r="AW1084" s="16" t="s">
        <v>33</v>
      </c>
      <c r="AX1084" s="16" t="s">
        <v>73</v>
      </c>
      <c r="AY1084" s="297" t="s">
        <v>233</v>
      </c>
    </row>
    <row r="1085" s="15" customFormat="1">
      <c r="A1085" s="15"/>
      <c r="B1085" s="256"/>
      <c r="C1085" s="257"/>
      <c r="D1085" s="236" t="s">
        <v>244</v>
      </c>
      <c r="E1085" s="258" t="s">
        <v>21</v>
      </c>
      <c r="F1085" s="259" t="s">
        <v>247</v>
      </c>
      <c r="G1085" s="257"/>
      <c r="H1085" s="260">
        <v>1130.931</v>
      </c>
      <c r="I1085" s="261"/>
      <c r="J1085" s="257"/>
      <c r="K1085" s="257"/>
      <c r="L1085" s="262"/>
      <c r="M1085" s="263"/>
      <c r="N1085" s="264"/>
      <c r="O1085" s="264"/>
      <c r="P1085" s="264"/>
      <c r="Q1085" s="264"/>
      <c r="R1085" s="264"/>
      <c r="S1085" s="264"/>
      <c r="T1085" s="26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T1085" s="266" t="s">
        <v>244</v>
      </c>
      <c r="AU1085" s="266" t="s">
        <v>86</v>
      </c>
      <c r="AV1085" s="15" t="s">
        <v>240</v>
      </c>
      <c r="AW1085" s="15" t="s">
        <v>33</v>
      </c>
      <c r="AX1085" s="15" t="s">
        <v>80</v>
      </c>
      <c r="AY1085" s="266" t="s">
        <v>233</v>
      </c>
    </row>
    <row r="1086" s="2" customFormat="1" ht="16.5" customHeight="1">
      <c r="A1086" s="41"/>
      <c r="B1086" s="42"/>
      <c r="C1086" s="267" t="s">
        <v>1579</v>
      </c>
      <c r="D1086" s="267" t="s">
        <v>297</v>
      </c>
      <c r="E1086" s="268" t="s">
        <v>1580</v>
      </c>
      <c r="F1086" s="269" t="s">
        <v>1581</v>
      </c>
      <c r="G1086" s="270" t="s">
        <v>279</v>
      </c>
      <c r="H1086" s="271">
        <v>0.373</v>
      </c>
      <c r="I1086" s="272"/>
      <c r="J1086" s="273">
        <f>ROUND(I1086*H1086,2)</f>
        <v>0</v>
      </c>
      <c r="K1086" s="269" t="s">
        <v>239</v>
      </c>
      <c r="L1086" s="274"/>
      <c r="M1086" s="275" t="s">
        <v>21</v>
      </c>
      <c r="N1086" s="276" t="s">
        <v>45</v>
      </c>
      <c r="O1086" s="87"/>
      <c r="P1086" s="225">
        <f>O1086*H1086</f>
        <v>0</v>
      </c>
      <c r="Q1086" s="225">
        <v>1</v>
      </c>
      <c r="R1086" s="225">
        <f>Q1086*H1086</f>
        <v>0.373</v>
      </c>
      <c r="S1086" s="225">
        <v>0</v>
      </c>
      <c r="T1086" s="226">
        <f>S1086*H1086</f>
        <v>0</v>
      </c>
      <c r="U1086" s="41"/>
      <c r="V1086" s="41"/>
      <c r="W1086" s="41"/>
      <c r="X1086" s="41"/>
      <c r="Y1086" s="41"/>
      <c r="Z1086" s="41"/>
      <c r="AA1086" s="41"/>
      <c r="AB1086" s="41"/>
      <c r="AC1086" s="41"/>
      <c r="AD1086" s="41"/>
      <c r="AE1086" s="41"/>
      <c r="AR1086" s="227" t="s">
        <v>569</v>
      </c>
      <c r="AT1086" s="227" t="s">
        <v>297</v>
      </c>
      <c r="AU1086" s="227" t="s">
        <v>86</v>
      </c>
      <c r="AY1086" s="20" t="s">
        <v>233</v>
      </c>
      <c r="BE1086" s="228">
        <f>IF(N1086="základní",J1086,0)</f>
        <v>0</v>
      </c>
      <c r="BF1086" s="228">
        <f>IF(N1086="snížená",J1086,0)</f>
        <v>0</v>
      </c>
      <c r="BG1086" s="228">
        <f>IF(N1086="zákl. přenesená",J1086,0)</f>
        <v>0</v>
      </c>
      <c r="BH1086" s="228">
        <f>IF(N1086="sníž. přenesená",J1086,0)</f>
        <v>0</v>
      </c>
      <c r="BI1086" s="228">
        <f>IF(N1086="nulová",J1086,0)</f>
        <v>0</v>
      </c>
      <c r="BJ1086" s="20" t="s">
        <v>86</v>
      </c>
      <c r="BK1086" s="228">
        <f>ROUND(I1086*H1086,2)</f>
        <v>0</v>
      </c>
      <c r="BL1086" s="20" t="s">
        <v>394</v>
      </c>
      <c r="BM1086" s="227" t="s">
        <v>1582</v>
      </c>
    </row>
    <row r="1087" s="14" customFormat="1">
      <c r="A1087" s="14"/>
      <c r="B1087" s="245"/>
      <c r="C1087" s="246"/>
      <c r="D1087" s="236" t="s">
        <v>244</v>
      </c>
      <c r="E1087" s="246"/>
      <c r="F1087" s="248" t="s">
        <v>1583</v>
      </c>
      <c r="G1087" s="246"/>
      <c r="H1087" s="249">
        <v>0.373</v>
      </c>
      <c r="I1087" s="250"/>
      <c r="J1087" s="246"/>
      <c r="K1087" s="246"/>
      <c r="L1087" s="251"/>
      <c r="M1087" s="252"/>
      <c r="N1087" s="253"/>
      <c r="O1087" s="253"/>
      <c r="P1087" s="253"/>
      <c r="Q1087" s="253"/>
      <c r="R1087" s="253"/>
      <c r="S1087" s="253"/>
      <c r="T1087" s="25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T1087" s="255" t="s">
        <v>244</v>
      </c>
      <c r="AU1087" s="255" t="s">
        <v>86</v>
      </c>
      <c r="AV1087" s="14" t="s">
        <v>86</v>
      </c>
      <c r="AW1087" s="14" t="s">
        <v>4</v>
      </c>
      <c r="AX1087" s="14" t="s">
        <v>80</v>
      </c>
      <c r="AY1087" s="255" t="s">
        <v>233</v>
      </c>
    </row>
    <row r="1088" s="2" customFormat="1" ht="37.8" customHeight="1">
      <c r="A1088" s="41"/>
      <c r="B1088" s="42"/>
      <c r="C1088" s="216" t="s">
        <v>1584</v>
      </c>
      <c r="D1088" s="216" t="s">
        <v>235</v>
      </c>
      <c r="E1088" s="217" t="s">
        <v>1585</v>
      </c>
      <c r="F1088" s="218" t="s">
        <v>1586</v>
      </c>
      <c r="G1088" s="219" t="s">
        <v>238</v>
      </c>
      <c r="H1088" s="220">
        <v>436.44900000000001</v>
      </c>
      <c r="I1088" s="221"/>
      <c r="J1088" s="222">
        <f>ROUND(I1088*H1088,2)</f>
        <v>0</v>
      </c>
      <c r="K1088" s="218" t="s">
        <v>239</v>
      </c>
      <c r="L1088" s="47"/>
      <c r="M1088" s="223" t="s">
        <v>21</v>
      </c>
      <c r="N1088" s="224" t="s">
        <v>45</v>
      </c>
      <c r="O1088" s="87"/>
      <c r="P1088" s="225">
        <f>O1088*H1088</f>
        <v>0</v>
      </c>
      <c r="Q1088" s="225">
        <v>0</v>
      </c>
      <c r="R1088" s="225">
        <f>Q1088*H1088</f>
        <v>0</v>
      </c>
      <c r="S1088" s="225">
        <v>0</v>
      </c>
      <c r="T1088" s="226">
        <f>S1088*H1088</f>
        <v>0</v>
      </c>
      <c r="U1088" s="41"/>
      <c r="V1088" s="41"/>
      <c r="W1088" s="41"/>
      <c r="X1088" s="41"/>
      <c r="Y1088" s="41"/>
      <c r="Z1088" s="41"/>
      <c r="AA1088" s="41"/>
      <c r="AB1088" s="41"/>
      <c r="AC1088" s="41"/>
      <c r="AD1088" s="41"/>
      <c r="AE1088" s="41"/>
      <c r="AR1088" s="227" t="s">
        <v>394</v>
      </c>
      <c r="AT1088" s="227" t="s">
        <v>235</v>
      </c>
      <c r="AU1088" s="227" t="s">
        <v>86</v>
      </c>
      <c r="AY1088" s="20" t="s">
        <v>233</v>
      </c>
      <c r="BE1088" s="228">
        <f>IF(N1088="základní",J1088,0)</f>
        <v>0</v>
      </c>
      <c r="BF1088" s="228">
        <f>IF(N1088="snížená",J1088,0)</f>
        <v>0</v>
      </c>
      <c r="BG1088" s="228">
        <f>IF(N1088="zákl. přenesená",J1088,0)</f>
        <v>0</v>
      </c>
      <c r="BH1088" s="228">
        <f>IF(N1088="sníž. přenesená",J1088,0)</f>
        <v>0</v>
      </c>
      <c r="BI1088" s="228">
        <f>IF(N1088="nulová",J1088,0)</f>
        <v>0</v>
      </c>
      <c r="BJ1088" s="20" t="s">
        <v>86</v>
      </c>
      <c r="BK1088" s="228">
        <f>ROUND(I1088*H1088,2)</f>
        <v>0</v>
      </c>
      <c r="BL1088" s="20" t="s">
        <v>394</v>
      </c>
      <c r="BM1088" s="227" t="s">
        <v>1587</v>
      </c>
    </row>
    <row r="1089" s="2" customFormat="1">
      <c r="A1089" s="41"/>
      <c r="B1089" s="42"/>
      <c r="C1089" s="43"/>
      <c r="D1089" s="229" t="s">
        <v>242</v>
      </c>
      <c r="E1089" s="43"/>
      <c r="F1089" s="230" t="s">
        <v>1588</v>
      </c>
      <c r="G1089" s="43"/>
      <c r="H1089" s="43"/>
      <c r="I1089" s="231"/>
      <c r="J1089" s="43"/>
      <c r="K1089" s="43"/>
      <c r="L1089" s="47"/>
      <c r="M1089" s="232"/>
      <c r="N1089" s="233"/>
      <c r="O1089" s="87"/>
      <c r="P1089" s="87"/>
      <c r="Q1089" s="87"/>
      <c r="R1089" s="87"/>
      <c r="S1089" s="87"/>
      <c r="T1089" s="88"/>
      <c r="U1089" s="41"/>
      <c r="V1089" s="41"/>
      <c r="W1089" s="41"/>
      <c r="X1089" s="41"/>
      <c r="Y1089" s="41"/>
      <c r="Z1089" s="41"/>
      <c r="AA1089" s="41"/>
      <c r="AB1089" s="41"/>
      <c r="AC1089" s="41"/>
      <c r="AD1089" s="41"/>
      <c r="AE1089" s="41"/>
      <c r="AT1089" s="20" t="s">
        <v>242</v>
      </c>
      <c r="AU1089" s="20" t="s">
        <v>86</v>
      </c>
    </row>
    <row r="1090" s="13" customFormat="1">
      <c r="A1090" s="13"/>
      <c r="B1090" s="234"/>
      <c r="C1090" s="235"/>
      <c r="D1090" s="236" t="s">
        <v>244</v>
      </c>
      <c r="E1090" s="237" t="s">
        <v>21</v>
      </c>
      <c r="F1090" s="238" t="s">
        <v>1589</v>
      </c>
      <c r="G1090" s="235"/>
      <c r="H1090" s="237" t="s">
        <v>21</v>
      </c>
      <c r="I1090" s="239"/>
      <c r="J1090" s="235"/>
      <c r="K1090" s="235"/>
      <c r="L1090" s="240"/>
      <c r="M1090" s="241"/>
      <c r="N1090" s="242"/>
      <c r="O1090" s="242"/>
      <c r="P1090" s="242"/>
      <c r="Q1090" s="242"/>
      <c r="R1090" s="242"/>
      <c r="S1090" s="242"/>
      <c r="T1090" s="24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T1090" s="244" t="s">
        <v>244</v>
      </c>
      <c r="AU1090" s="244" t="s">
        <v>86</v>
      </c>
      <c r="AV1090" s="13" t="s">
        <v>80</v>
      </c>
      <c r="AW1090" s="13" t="s">
        <v>33</v>
      </c>
      <c r="AX1090" s="13" t="s">
        <v>73</v>
      </c>
      <c r="AY1090" s="244" t="s">
        <v>233</v>
      </c>
    </row>
    <row r="1091" s="14" customFormat="1">
      <c r="A1091" s="14"/>
      <c r="B1091" s="245"/>
      <c r="C1091" s="246"/>
      <c r="D1091" s="236" t="s">
        <v>244</v>
      </c>
      <c r="E1091" s="247" t="s">
        <v>21</v>
      </c>
      <c r="F1091" s="248" t="s">
        <v>1590</v>
      </c>
      <c r="G1091" s="246"/>
      <c r="H1091" s="249">
        <v>327.33600000000001</v>
      </c>
      <c r="I1091" s="250"/>
      <c r="J1091" s="246"/>
      <c r="K1091" s="246"/>
      <c r="L1091" s="251"/>
      <c r="M1091" s="252"/>
      <c r="N1091" s="253"/>
      <c r="O1091" s="253"/>
      <c r="P1091" s="253"/>
      <c r="Q1091" s="253"/>
      <c r="R1091" s="253"/>
      <c r="S1091" s="253"/>
      <c r="T1091" s="25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T1091" s="255" t="s">
        <v>244</v>
      </c>
      <c r="AU1091" s="255" t="s">
        <v>86</v>
      </c>
      <c r="AV1091" s="14" t="s">
        <v>86</v>
      </c>
      <c r="AW1091" s="14" t="s">
        <v>33</v>
      </c>
      <c r="AX1091" s="14" t="s">
        <v>73</v>
      </c>
      <c r="AY1091" s="255" t="s">
        <v>233</v>
      </c>
    </row>
    <row r="1092" s="16" customFormat="1">
      <c r="A1092" s="16"/>
      <c r="B1092" s="287"/>
      <c r="C1092" s="288"/>
      <c r="D1092" s="236" t="s">
        <v>244</v>
      </c>
      <c r="E1092" s="289" t="s">
        <v>21</v>
      </c>
      <c r="F1092" s="290" t="s">
        <v>725</v>
      </c>
      <c r="G1092" s="288"/>
      <c r="H1092" s="291">
        <v>327.33600000000001</v>
      </c>
      <c r="I1092" s="292"/>
      <c r="J1092" s="288"/>
      <c r="K1092" s="288"/>
      <c r="L1092" s="293"/>
      <c r="M1092" s="294"/>
      <c r="N1092" s="295"/>
      <c r="O1092" s="295"/>
      <c r="P1092" s="295"/>
      <c r="Q1092" s="295"/>
      <c r="R1092" s="295"/>
      <c r="S1092" s="295"/>
      <c r="T1092" s="29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T1092" s="297" t="s">
        <v>244</v>
      </c>
      <c r="AU1092" s="297" t="s">
        <v>86</v>
      </c>
      <c r="AV1092" s="16" t="s">
        <v>117</v>
      </c>
      <c r="AW1092" s="16" t="s">
        <v>33</v>
      </c>
      <c r="AX1092" s="16" t="s">
        <v>73</v>
      </c>
      <c r="AY1092" s="297" t="s">
        <v>233</v>
      </c>
    </row>
    <row r="1093" s="13" customFormat="1">
      <c r="A1093" s="13"/>
      <c r="B1093" s="234"/>
      <c r="C1093" s="235"/>
      <c r="D1093" s="236" t="s">
        <v>244</v>
      </c>
      <c r="E1093" s="237" t="s">
        <v>21</v>
      </c>
      <c r="F1093" s="238" t="s">
        <v>1591</v>
      </c>
      <c r="G1093" s="235"/>
      <c r="H1093" s="237" t="s">
        <v>21</v>
      </c>
      <c r="I1093" s="239"/>
      <c r="J1093" s="235"/>
      <c r="K1093" s="235"/>
      <c r="L1093" s="240"/>
      <c r="M1093" s="241"/>
      <c r="N1093" s="242"/>
      <c r="O1093" s="242"/>
      <c r="P1093" s="242"/>
      <c r="Q1093" s="242"/>
      <c r="R1093" s="242"/>
      <c r="S1093" s="242"/>
      <c r="T1093" s="24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44" t="s">
        <v>244</v>
      </c>
      <c r="AU1093" s="244" t="s">
        <v>86</v>
      </c>
      <c r="AV1093" s="13" t="s">
        <v>80</v>
      </c>
      <c r="AW1093" s="13" t="s">
        <v>33</v>
      </c>
      <c r="AX1093" s="13" t="s">
        <v>73</v>
      </c>
      <c r="AY1093" s="244" t="s">
        <v>233</v>
      </c>
    </row>
    <row r="1094" s="14" customFormat="1">
      <c r="A1094" s="14"/>
      <c r="B1094" s="245"/>
      <c r="C1094" s="246"/>
      <c r="D1094" s="236" t="s">
        <v>244</v>
      </c>
      <c r="E1094" s="247" t="s">
        <v>21</v>
      </c>
      <c r="F1094" s="248" t="s">
        <v>1592</v>
      </c>
      <c r="G1094" s="246"/>
      <c r="H1094" s="249">
        <v>32.802</v>
      </c>
      <c r="I1094" s="250"/>
      <c r="J1094" s="246"/>
      <c r="K1094" s="246"/>
      <c r="L1094" s="251"/>
      <c r="M1094" s="252"/>
      <c r="N1094" s="253"/>
      <c r="O1094" s="253"/>
      <c r="P1094" s="253"/>
      <c r="Q1094" s="253"/>
      <c r="R1094" s="253"/>
      <c r="S1094" s="253"/>
      <c r="T1094" s="25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T1094" s="255" t="s">
        <v>244</v>
      </c>
      <c r="AU1094" s="255" t="s">
        <v>86</v>
      </c>
      <c r="AV1094" s="14" t="s">
        <v>86</v>
      </c>
      <c r="AW1094" s="14" t="s">
        <v>33</v>
      </c>
      <c r="AX1094" s="14" t="s">
        <v>73</v>
      </c>
      <c r="AY1094" s="255" t="s">
        <v>233</v>
      </c>
    </row>
    <row r="1095" s="16" customFormat="1">
      <c r="A1095" s="16"/>
      <c r="B1095" s="287"/>
      <c r="C1095" s="288"/>
      <c r="D1095" s="236" t="s">
        <v>244</v>
      </c>
      <c r="E1095" s="289" t="s">
        <v>21</v>
      </c>
      <c r="F1095" s="290" t="s">
        <v>725</v>
      </c>
      <c r="G1095" s="288"/>
      <c r="H1095" s="291">
        <v>32.802</v>
      </c>
      <c r="I1095" s="292"/>
      <c r="J1095" s="288"/>
      <c r="K1095" s="288"/>
      <c r="L1095" s="293"/>
      <c r="M1095" s="294"/>
      <c r="N1095" s="295"/>
      <c r="O1095" s="295"/>
      <c r="P1095" s="295"/>
      <c r="Q1095" s="295"/>
      <c r="R1095" s="295"/>
      <c r="S1095" s="295"/>
      <c r="T1095" s="29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T1095" s="297" t="s">
        <v>244</v>
      </c>
      <c r="AU1095" s="297" t="s">
        <v>86</v>
      </c>
      <c r="AV1095" s="16" t="s">
        <v>117</v>
      </c>
      <c r="AW1095" s="16" t="s">
        <v>33</v>
      </c>
      <c r="AX1095" s="16" t="s">
        <v>73</v>
      </c>
      <c r="AY1095" s="297" t="s">
        <v>233</v>
      </c>
    </row>
    <row r="1096" s="13" customFormat="1">
      <c r="A1096" s="13"/>
      <c r="B1096" s="234"/>
      <c r="C1096" s="235"/>
      <c r="D1096" s="236" t="s">
        <v>244</v>
      </c>
      <c r="E1096" s="237" t="s">
        <v>21</v>
      </c>
      <c r="F1096" s="238" t="s">
        <v>1593</v>
      </c>
      <c r="G1096" s="235"/>
      <c r="H1096" s="237" t="s">
        <v>21</v>
      </c>
      <c r="I1096" s="239"/>
      <c r="J1096" s="235"/>
      <c r="K1096" s="235"/>
      <c r="L1096" s="240"/>
      <c r="M1096" s="241"/>
      <c r="N1096" s="242"/>
      <c r="O1096" s="242"/>
      <c r="P1096" s="242"/>
      <c r="Q1096" s="242"/>
      <c r="R1096" s="242"/>
      <c r="S1096" s="242"/>
      <c r="T1096" s="24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44" t="s">
        <v>244</v>
      </c>
      <c r="AU1096" s="244" t="s">
        <v>86</v>
      </c>
      <c r="AV1096" s="13" t="s">
        <v>80</v>
      </c>
      <c r="AW1096" s="13" t="s">
        <v>33</v>
      </c>
      <c r="AX1096" s="13" t="s">
        <v>73</v>
      </c>
      <c r="AY1096" s="244" t="s">
        <v>233</v>
      </c>
    </row>
    <row r="1097" s="14" customFormat="1">
      <c r="A1097" s="14"/>
      <c r="B1097" s="245"/>
      <c r="C1097" s="246"/>
      <c r="D1097" s="236" t="s">
        <v>244</v>
      </c>
      <c r="E1097" s="247" t="s">
        <v>21</v>
      </c>
      <c r="F1097" s="248" t="s">
        <v>1594</v>
      </c>
      <c r="G1097" s="246"/>
      <c r="H1097" s="249">
        <v>47.343000000000004</v>
      </c>
      <c r="I1097" s="250"/>
      <c r="J1097" s="246"/>
      <c r="K1097" s="246"/>
      <c r="L1097" s="251"/>
      <c r="M1097" s="252"/>
      <c r="N1097" s="253"/>
      <c r="O1097" s="253"/>
      <c r="P1097" s="253"/>
      <c r="Q1097" s="253"/>
      <c r="R1097" s="253"/>
      <c r="S1097" s="253"/>
      <c r="T1097" s="25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55" t="s">
        <v>244</v>
      </c>
      <c r="AU1097" s="255" t="s">
        <v>86</v>
      </c>
      <c r="AV1097" s="14" t="s">
        <v>86</v>
      </c>
      <c r="AW1097" s="14" t="s">
        <v>33</v>
      </c>
      <c r="AX1097" s="14" t="s">
        <v>73</v>
      </c>
      <c r="AY1097" s="255" t="s">
        <v>233</v>
      </c>
    </row>
    <row r="1098" s="14" customFormat="1">
      <c r="A1098" s="14"/>
      <c r="B1098" s="245"/>
      <c r="C1098" s="246"/>
      <c r="D1098" s="236" t="s">
        <v>244</v>
      </c>
      <c r="E1098" s="247" t="s">
        <v>21</v>
      </c>
      <c r="F1098" s="248" t="s">
        <v>1595</v>
      </c>
      <c r="G1098" s="246"/>
      <c r="H1098" s="249">
        <v>28.968</v>
      </c>
      <c r="I1098" s="250"/>
      <c r="J1098" s="246"/>
      <c r="K1098" s="246"/>
      <c r="L1098" s="251"/>
      <c r="M1098" s="252"/>
      <c r="N1098" s="253"/>
      <c r="O1098" s="253"/>
      <c r="P1098" s="253"/>
      <c r="Q1098" s="253"/>
      <c r="R1098" s="253"/>
      <c r="S1098" s="253"/>
      <c r="T1098" s="25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T1098" s="255" t="s">
        <v>244</v>
      </c>
      <c r="AU1098" s="255" t="s">
        <v>86</v>
      </c>
      <c r="AV1098" s="14" t="s">
        <v>86</v>
      </c>
      <c r="AW1098" s="14" t="s">
        <v>33</v>
      </c>
      <c r="AX1098" s="14" t="s">
        <v>73</v>
      </c>
      <c r="AY1098" s="255" t="s">
        <v>233</v>
      </c>
    </row>
    <row r="1099" s="16" customFormat="1">
      <c r="A1099" s="16"/>
      <c r="B1099" s="287"/>
      <c r="C1099" s="288"/>
      <c r="D1099" s="236" t="s">
        <v>244</v>
      </c>
      <c r="E1099" s="289" t="s">
        <v>21</v>
      </c>
      <c r="F1099" s="290" t="s">
        <v>725</v>
      </c>
      <c r="G1099" s="288"/>
      <c r="H1099" s="291">
        <v>76.311000000000007</v>
      </c>
      <c r="I1099" s="292"/>
      <c r="J1099" s="288"/>
      <c r="K1099" s="288"/>
      <c r="L1099" s="293"/>
      <c r="M1099" s="294"/>
      <c r="N1099" s="295"/>
      <c r="O1099" s="295"/>
      <c r="P1099" s="295"/>
      <c r="Q1099" s="295"/>
      <c r="R1099" s="295"/>
      <c r="S1099" s="295"/>
      <c r="T1099" s="29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T1099" s="297" t="s">
        <v>244</v>
      </c>
      <c r="AU1099" s="297" t="s">
        <v>86</v>
      </c>
      <c r="AV1099" s="16" t="s">
        <v>117</v>
      </c>
      <c r="AW1099" s="16" t="s">
        <v>33</v>
      </c>
      <c r="AX1099" s="16" t="s">
        <v>73</v>
      </c>
      <c r="AY1099" s="297" t="s">
        <v>233</v>
      </c>
    </row>
    <row r="1100" s="15" customFormat="1">
      <c r="A1100" s="15"/>
      <c r="B1100" s="256"/>
      <c r="C1100" s="257"/>
      <c r="D1100" s="236" t="s">
        <v>244</v>
      </c>
      <c r="E1100" s="258" t="s">
        <v>21</v>
      </c>
      <c r="F1100" s="259" t="s">
        <v>247</v>
      </c>
      <c r="G1100" s="257"/>
      <c r="H1100" s="260">
        <v>436.44900000000001</v>
      </c>
      <c r="I1100" s="261"/>
      <c r="J1100" s="257"/>
      <c r="K1100" s="257"/>
      <c r="L1100" s="262"/>
      <c r="M1100" s="263"/>
      <c r="N1100" s="264"/>
      <c r="O1100" s="264"/>
      <c r="P1100" s="264"/>
      <c r="Q1100" s="264"/>
      <c r="R1100" s="264"/>
      <c r="S1100" s="264"/>
      <c r="T1100" s="26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T1100" s="266" t="s">
        <v>244</v>
      </c>
      <c r="AU1100" s="266" t="s">
        <v>86</v>
      </c>
      <c r="AV1100" s="15" t="s">
        <v>240</v>
      </c>
      <c r="AW1100" s="15" t="s">
        <v>33</v>
      </c>
      <c r="AX1100" s="15" t="s">
        <v>80</v>
      </c>
      <c r="AY1100" s="266" t="s">
        <v>233</v>
      </c>
    </row>
    <row r="1101" s="2" customFormat="1" ht="16.5" customHeight="1">
      <c r="A1101" s="41"/>
      <c r="B1101" s="42"/>
      <c r="C1101" s="267" t="s">
        <v>1596</v>
      </c>
      <c r="D1101" s="267" t="s">
        <v>297</v>
      </c>
      <c r="E1101" s="268" t="s">
        <v>1580</v>
      </c>
      <c r="F1101" s="269" t="s">
        <v>1581</v>
      </c>
      <c r="G1101" s="270" t="s">
        <v>279</v>
      </c>
      <c r="H1101" s="271">
        <v>0.14799999999999999</v>
      </c>
      <c r="I1101" s="272"/>
      <c r="J1101" s="273">
        <f>ROUND(I1101*H1101,2)</f>
        <v>0</v>
      </c>
      <c r="K1101" s="269" t="s">
        <v>239</v>
      </c>
      <c r="L1101" s="274"/>
      <c r="M1101" s="275" t="s">
        <v>21</v>
      </c>
      <c r="N1101" s="276" t="s">
        <v>45</v>
      </c>
      <c r="O1101" s="87"/>
      <c r="P1101" s="225">
        <f>O1101*H1101</f>
        <v>0</v>
      </c>
      <c r="Q1101" s="225">
        <v>1</v>
      </c>
      <c r="R1101" s="225">
        <f>Q1101*H1101</f>
        <v>0.14799999999999999</v>
      </c>
      <c r="S1101" s="225">
        <v>0</v>
      </c>
      <c r="T1101" s="226">
        <f>S1101*H1101</f>
        <v>0</v>
      </c>
      <c r="U1101" s="41"/>
      <c r="V1101" s="41"/>
      <c r="W1101" s="41"/>
      <c r="X1101" s="41"/>
      <c r="Y1101" s="41"/>
      <c r="Z1101" s="41"/>
      <c r="AA1101" s="41"/>
      <c r="AB1101" s="41"/>
      <c r="AC1101" s="41"/>
      <c r="AD1101" s="41"/>
      <c r="AE1101" s="41"/>
      <c r="AR1101" s="227" t="s">
        <v>569</v>
      </c>
      <c r="AT1101" s="227" t="s">
        <v>297</v>
      </c>
      <c r="AU1101" s="227" t="s">
        <v>86</v>
      </c>
      <c r="AY1101" s="20" t="s">
        <v>233</v>
      </c>
      <c r="BE1101" s="228">
        <f>IF(N1101="základní",J1101,0)</f>
        <v>0</v>
      </c>
      <c r="BF1101" s="228">
        <f>IF(N1101="snížená",J1101,0)</f>
        <v>0</v>
      </c>
      <c r="BG1101" s="228">
        <f>IF(N1101="zákl. přenesená",J1101,0)</f>
        <v>0</v>
      </c>
      <c r="BH1101" s="228">
        <f>IF(N1101="sníž. přenesená",J1101,0)</f>
        <v>0</v>
      </c>
      <c r="BI1101" s="228">
        <f>IF(N1101="nulová",J1101,0)</f>
        <v>0</v>
      </c>
      <c r="BJ1101" s="20" t="s">
        <v>86</v>
      </c>
      <c r="BK1101" s="228">
        <f>ROUND(I1101*H1101,2)</f>
        <v>0</v>
      </c>
      <c r="BL1101" s="20" t="s">
        <v>394</v>
      </c>
      <c r="BM1101" s="227" t="s">
        <v>1597</v>
      </c>
    </row>
    <row r="1102" s="14" customFormat="1">
      <c r="A1102" s="14"/>
      <c r="B1102" s="245"/>
      <c r="C1102" s="246"/>
      <c r="D1102" s="236" t="s">
        <v>244</v>
      </c>
      <c r="E1102" s="246"/>
      <c r="F1102" s="248" t="s">
        <v>1598</v>
      </c>
      <c r="G1102" s="246"/>
      <c r="H1102" s="249">
        <v>0.14799999999999999</v>
      </c>
      <c r="I1102" s="250"/>
      <c r="J1102" s="246"/>
      <c r="K1102" s="246"/>
      <c r="L1102" s="251"/>
      <c r="M1102" s="252"/>
      <c r="N1102" s="253"/>
      <c r="O1102" s="253"/>
      <c r="P1102" s="253"/>
      <c r="Q1102" s="253"/>
      <c r="R1102" s="253"/>
      <c r="S1102" s="253"/>
      <c r="T1102" s="25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T1102" s="255" t="s">
        <v>244</v>
      </c>
      <c r="AU1102" s="255" t="s">
        <v>86</v>
      </c>
      <c r="AV1102" s="14" t="s">
        <v>86</v>
      </c>
      <c r="AW1102" s="14" t="s">
        <v>4</v>
      </c>
      <c r="AX1102" s="14" t="s">
        <v>80</v>
      </c>
      <c r="AY1102" s="255" t="s">
        <v>233</v>
      </c>
    </row>
    <row r="1103" s="2" customFormat="1" ht="37.8" customHeight="1">
      <c r="A1103" s="41"/>
      <c r="B1103" s="42"/>
      <c r="C1103" s="216" t="s">
        <v>1599</v>
      </c>
      <c r="D1103" s="216" t="s">
        <v>235</v>
      </c>
      <c r="E1103" s="217" t="s">
        <v>1600</v>
      </c>
      <c r="F1103" s="218" t="s">
        <v>1601</v>
      </c>
      <c r="G1103" s="219" t="s">
        <v>238</v>
      </c>
      <c r="H1103" s="220">
        <v>1130.931</v>
      </c>
      <c r="I1103" s="221"/>
      <c r="J1103" s="222">
        <f>ROUND(I1103*H1103,2)</f>
        <v>0</v>
      </c>
      <c r="K1103" s="218" t="s">
        <v>239</v>
      </c>
      <c r="L1103" s="47"/>
      <c r="M1103" s="223" t="s">
        <v>21</v>
      </c>
      <c r="N1103" s="224" t="s">
        <v>45</v>
      </c>
      <c r="O1103" s="87"/>
      <c r="P1103" s="225">
        <f>O1103*H1103</f>
        <v>0</v>
      </c>
      <c r="Q1103" s="225">
        <v>0.00040000000000000002</v>
      </c>
      <c r="R1103" s="225">
        <f>Q1103*H1103</f>
        <v>0.45237240000000006</v>
      </c>
      <c r="S1103" s="225">
        <v>0</v>
      </c>
      <c r="T1103" s="226">
        <f>S1103*H1103</f>
        <v>0</v>
      </c>
      <c r="U1103" s="41"/>
      <c r="V1103" s="41"/>
      <c r="W1103" s="41"/>
      <c r="X1103" s="41"/>
      <c r="Y1103" s="41"/>
      <c r="Z1103" s="41"/>
      <c r="AA1103" s="41"/>
      <c r="AB1103" s="41"/>
      <c r="AC1103" s="41"/>
      <c r="AD1103" s="41"/>
      <c r="AE1103" s="41"/>
      <c r="AR1103" s="227" t="s">
        <v>394</v>
      </c>
      <c r="AT1103" s="227" t="s">
        <v>235</v>
      </c>
      <c r="AU1103" s="227" t="s">
        <v>86</v>
      </c>
      <c r="AY1103" s="20" t="s">
        <v>233</v>
      </c>
      <c r="BE1103" s="228">
        <f>IF(N1103="základní",J1103,0)</f>
        <v>0</v>
      </c>
      <c r="BF1103" s="228">
        <f>IF(N1103="snížená",J1103,0)</f>
        <v>0</v>
      </c>
      <c r="BG1103" s="228">
        <f>IF(N1103="zákl. přenesená",J1103,0)</f>
        <v>0</v>
      </c>
      <c r="BH1103" s="228">
        <f>IF(N1103="sníž. přenesená",J1103,0)</f>
        <v>0</v>
      </c>
      <c r="BI1103" s="228">
        <f>IF(N1103="nulová",J1103,0)</f>
        <v>0</v>
      </c>
      <c r="BJ1103" s="20" t="s">
        <v>86</v>
      </c>
      <c r="BK1103" s="228">
        <f>ROUND(I1103*H1103,2)</f>
        <v>0</v>
      </c>
      <c r="BL1103" s="20" t="s">
        <v>394</v>
      </c>
      <c r="BM1103" s="227" t="s">
        <v>1602</v>
      </c>
    </row>
    <row r="1104" s="2" customFormat="1">
      <c r="A1104" s="41"/>
      <c r="B1104" s="42"/>
      <c r="C1104" s="43"/>
      <c r="D1104" s="229" t="s">
        <v>242</v>
      </c>
      <c r="E1104" s="43"/>
      <c r="F1104" s="230" t="s">
        <v>1603</v>
      </c>
      <c r="G1104" s="43"/>
      <c r="H1104" s="43"/>
      <c r="I1104" s="231"/>
      <c r="J1104" s="43"/>
      <c r="K1104" s="43"/>
      <c r="L1104" s="47"/>
      <c r="M1104" s="232"/>
      <c r="N1104" s="233"/>
      <c r="O1104" s="87"/>
      <c r="P1104" s="87"/>
      <c r="Q1104" s="87"/>
      <c r="R1104" s="87"/>
      <c r="S1104" s="87"/>
      <c r="T1104" s="88"/>
      <c r="U1104" s="41"/>
      <c r="V1104" s="41"/>
      <c r="W1104" s="41"/>
      <c r="X1104" s="41"/>
      <c r="Y1104" s="41"/>
      <c r="Z1104" s="41"/>
      <c r="AA1104" s="41"/>
      <c r="AB1104" s="41"/>
      <c r="AC1104" s="41"/>
      <c r="AD1104" s="41"/>
      <c r="AE1104" s="41"/>
      <c r="AT1104" s="20" t="s">
        <v>242</v>
      </c>
      <c r="AU1104" s="20" t="s">
        <v>86</v>
      </c>
    </row>
    <row r="1105" s="14" customFormat="1">
      <c r="A1105" s="14"/>
      <c r="B1105" s="245"/>
      <c r="C1105" s="246"/>
      <c r="D1105" s="236" t="s">
        <v>244</v>
      </c>
      <c r="E1105" s="247" t="s">
        <v>21</v>
      </c>
      <c r="F1105" s="248" t="s">
        <v>656</v>
      </c>
      <c r="G1105" s="246"/>
      <c r="H1105" s="249">
        <v>778.32100000000003</v>
      </c>
      <c r="I1105" s="250"/>
      <c r="J1105" s="246"/>
      <c r="K1105" s="246"/>
      <c r="L1105" s="251"/>
      <c r="M1105" s="252"/>
      <c r="N1105" s="253"/>
      <c r="O1105" s="253"/>
      <c r="P1105" s="253"/>
      <c r="Q1105" s="253"/>
      <c r="R1105" s="253"/>
      <c r="S1105" s="253"/>
      <c r="T1105" s="25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T1105" s="255" t="s">
        <v>244</v>
      </c>
      <c r="AU1105" s="255" t="s">
        <v>86</v>
      </c>
      <c r="AV1105" s="14" t="s">
        <v>86</v>
      </c>
      <c r="AW1105" s="14" t="s">
        <v>33</v>
      </c>
      <c r="AX1105" s="14" t="s">
        <v>73</v>
      </c>
      <c r="AY1105" s="255" t="s">
        <v>233</v>
      </c>
    </row>
    <row r="1106" s="14" customFormat="1">
      <c r="A1106" s="14"/>
      <c r="B1106" s="245"/>
      <c r="C1106" s="246"/>
      <c r="D1106" s="236" t="s">
        <v>244</v>
      </c>
      <c r="E1106" s="247" t="s">
        <v>21</v>
      </c>
      <c r="F1106" s="248" t="s">
        <v>639</v>
      </c>
      <c r="G1106" s="246"/>
      <c r="H1106" s="249">
        <v>352.61000000000001</v>
      </c>
      <c r="I1106" s="250"/>
      <c r="J1106" s="246"/>
      <c r="K1106" s="246"/>
      <c r="L1106" s="251"/>
      <c r="M1106" s="252"/>
      <c r="N1106" s="253"/>
      <c r="O1106" s="253"/>
      <c r="P1106" s="253"/>
      <c r="Q1106" s="253"/>
      <c r="R1106" s="253"/>
      <c r="S1106" s="253"/>
      <c r="T1106" s="25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T1106" s="255" t="s">
        <v>244</v>
      </c>
      <c r="AU1106" s="255" t="s">
        <v>86</v>
      </c>
      <c r="AV1106" s="14" t="s">
        <v>86</v>
      </c>
      <c r="AW1106" s="14" t="s">
        <v>33</v>
      </c>
      <c r="AX1106" s="14" t="s">
        <v>73</v>
      </c>
      <c r="AY1106" s="255" t="s">
        <v>233</v>
      </c>
    </row>
    <row r="1107" s="15" customFormat="1">
      <c r="A1107" s="15"/>
      <c r="B1107" s="256"/>
      <c r="C1107" s="257"/>
      <c r="D1107" s="236" t="s">
        <v>244</v>
      </c>
      <c r="E1107" s="258" t="s">
        <v>21</v>
      </c>
      <c r="F1107" s="259" t="s">
        <v>247</v>
      </c>
      <c r="G1107" s="257"/>
      <c r="H1107" s="260">
        <v>1130.931</v>
      </c>
      <c r="I1107" s="261"/>
      <c r="J1107" s="257"/>
      <c r="K1107" s="257"/>
      <c r="L1107" s="262"/>
      <c r="M1107" s="263"/>
      <c r="N1107" s="264"/>
      <c r="O1107" s="264"/>
      <c r="P1107" s="264"/>
      <c r="Q1107" s="264"/>
      <c r="R1107" s="264"/>
      <c r="S1107" s="264"/>
      <c r="T1107" s="26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T1107" s="266" t="s">
        <v>244</v>
      </c>
      <c r="AU1107" s="266" t="s">
        <v>86</v>
      </c>
      <c r="AV1107" s="15" t="s">
        <v>240</v>
      </c>
      <c r="AW1107" s="15" t="s">
        <v>33</v>
      </c>
      <c r="AX1107" s="15" t="s">
        <v>80</v>
      </c>
      <c r="AY1107" s="266" t="s">
        <v>233</v>
      </c>
    </row>
    <row r="1108" s="2" customFormat="1" ht="49.05" customHeight="1">
      <c r="A1108" s="41"/>
      <c r="B1108" s="42"/>
      <c r="C1108" s="267" t="s">
        <v>1604</v>
      </c>
      <c r="D1108" s="267" t="s">
        <v>297</v>
      </c>
      <c r="E1108" s="268" t="s">
        <v>1605</v>
      </c>
      <c r="F1108" s="269" t="s">
        <v>1606</v>
      </c>
      <c r="G1108" s="270" t="s">
        <v>238</v>
      </c>
      <c r="H1108" s="271">
        <v>1318.0999999999999</v>
      </c>
      <c r="I1108" s="272"/>
      <c r="J1108" s="273">
        <f>ROUND(I1108*H1108,2)</f>
        <v>0</v>
      </c>
      <c r="K1108" s="269" t="s">
        <v>239</v>
      </c>
      <c r="L1108" s="274"/>
      <c r="M1108" s="275" t="s">
        <v>21</v>
      </c>
      <c r="N1108" s="276" t="s">
        <v>45</v>
      </c>
      <c r="O1108" s="87"/>
      <c r="P1108" s="225">
        <f>O1108*H1108</f>
        <v>0</v>
      </c>
      <c r="Q1108" s="225">
        <v>0.0064000000000000003</v>
      </c>
      <c r="R1108" s="225">
        <f>Q1108*H1108</f>
        <v>8.4358400000000007</v>
      </c>
      <c r="S1108" s="225">
        <v>0</v>
      </c>
      <c r="T1108" s="226">
        <f>S1108*H1108</f>
        <v>0</v>
      </c>
      <c r="U1108" s="41"/>
      <c r="V1108" s="41"/>
      <c r="W1108" s="41"/>
      <c r="X1108" s="41"/>
      <c r="Y1108" s="41"/>
      <c r="Z1108" s="41"/>
      <c r="AA1108" s="41"/>
      <c r="AB1108" s="41"/>
      <c r="AC1108" s="41"/>
      <c r="AD1108" s="41"/>
      <c r="AE1108" s="41"/>
      <c r="AR1108" s="227" t="s">
        <v>569</v>
      </c>
      <c r="AT1108" s="227" t="s">
        <v>297</v>
      </c>
      <c r="AU1108" s="227" t="s">
        <v>86</v>
      </c>
      <c r="AY1108" s="20" t="s">
        <v>233</v>
      </c>
      <c r="BE1108" s="228">
        <f>IF(N1108="základní",J1108,0)</f>
        <v>0</v>
      </c>
      <c r="BF1108" s="228">
        <f>IF(N1108="snížená",J1108,0)</f>
        <v>0</v>
      </c>
      <c r="BG1108" s="228">
        <f>IF(N1108="zákl. přenesená",J1108,0)</f>
        <v>0</v>
      </c>
      <c r="BH1108" s="228">
        <f>IF(N1108="sníž. přenesená",J1108,0)</f>
        <v>0</v>
      </c>
      <c r="BI1108" s="228">
        <f>IF(N1108="nulová",J1108,0)</f>
        <v>0</v>
      </c>
      <c r="BJ1108" s="20" t="s">
        <v>86</v>
      </c>
      <c r="BK1108" s="228">
        <f>ROUND(I1108*H1108,2)</f>
        <v>0</v>
      </c>
      <c r="BL1108" s="20" t="s">
        <v>394</v>
      </c>
      <c r="BM1108" s="227" t="s">
        <v>1607</v>
      </c>
    </row>
    <row r="1109" s="14" customFormat="1">
      <c r="A1109" s="14"/>
      <c r="B1109" s="245"/>
      <c r="C1109" s="246"/>
      <c r="D1109" s="236" t="s">
        <v>244</v>
      </c>
      <c r="E1109" s="246"/>
      <c r="F1109" s="248" t="s">
        <v>1608</v>
      </c>
      <c r="G1109" s="246"/>
      <c r="H1109" s="249">
        <v>1318.0999999999999</v>
      </c>
      <c r="I1109" s="250"/>
      <c r="J1109" s="246"/>
      <c r="K1109" s="246"/>
      <c r="L1109" s="251"/>
      <c r="M1109" s="252"/>
      <c r="N1109" s="253"/>
      <c r="O1109" s="253"/>
      <c r="P1109" s="253"/>
      <c r="Q1109" s="253"/>
      <c r="R1109" s="253"/>
      <c r="S1109" s="253"/>
      <c r="T1109" s="25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T1109" s="255" t="s">
        <v>244</v>
      </c>
      <c r="AU1109" s="255" t="s">
        <v>86</v>
      </c>
      <c r="AV1109" s="14" t="s">
        <v>86</v>
      </c>
      <c r="AW1109" s="14" t="s">
        <v>4</v>
      </c>
      <c r="AX1109" s="14" t="s">
        <v>80</v>
      </c>
      <c r="AY1109" s="255" t="s">
        <v>233</v>
      </c>
    </row>
    <row r="1110" s="2" customFormat="1" ht="33" customHeight="1">
      <c r="A1110" s="41"/>
      <c r="B1110" s="42"/>
      <c r="C1110" s="216" t="s">
        <v>1609</v>
      </c>
      <c r="D1110" s="216" t="s">
        <v>235</v>
      </c>
      <c r="E1110" s="217" t="s">
        <v>1610</v>
      </c>
      <c r="F1110" s="218" t="s">
        <v>1611</v>
      </c>
      <c r="G1110" s="219" t="s">
        <v>238</v>
      </c>
      <c r="H1110" s="220">
        <v>436.44900000000001</v>
      </c>
      <c r="I1110" s="221"/>
      <c r="J1110" s="222">
        <f>ROUND(I1110*H1110,2)</f>
        <v>0</v>
      </c>
      <c r="K1110" s="218" t="s">
        <v>239</v>
      </c>
      <c r="L1110" s="47"/>
      <c r="M1110" s="223" t="s">
        <v>21</v>
      </c>
      <c r="N1110" s="224" t="s">
        <v>45</v>
      </c>
      <c r="O1110" s="87"/>
      <c r="P1110" s="225">
        <f>O1110*H1110</f>
        <v>0</v>
      </c>
      <c r="Q1110" s="225">
        <v>0.00040000000000000002</v>
      </c>
      <c r="R1110" s="225">
        <f>Q1110*H1110</f>
        <v>0.1745796</v>
      </c>
      <c r="S1110" s="225">
        <v>0</v>
      </c>
      <c r="T1110" s="226">
        <f>S1110*H1110</f>
        <v>0</v>
      </c>
      <c r="U1110" s="41"/>
      <c r="V1110" s="41"/>
      <c r="W1110" s="41"/>
      <c r="X1110" s="41"/>
      <c r="Y1110" s="41"/>
      <c r="Z1110" s="41"/>
      <c r="AA1110" s="41"/>
      <c r="AB1110" s="41"/>
      <c r="AC1110" s="41"/>
      <c r="AD1110" s="41"/>
      <c r="AE1110" s="41"/>
      <c r="AR1110" s="227" t="s">
        <v>394</v>
      </c>
      <c r="AT1110" s="227" t="s">
        <v>235</v>
      </c>
      <c r="AU1110" s="227" t="s">
        <v>86</v>
      </c>
      <c r="AY1110" s="20" t="s">
        <v>233</v>
      </c>
      <c r="BE1110" s="228">
        <f>IF(N1110="základní",J1110,0)</f>
        <v>0</v>
      </c>
      <c r="BF1110" s="228">
        <f>IF(N1110="snížená",J1110,0)</f>
        <v>0</v>
      </c>
      <c r="BG1110" s="228">
        <f>IF(N1110="zákl. přenesená",J1110,0)</f>
        <v>0</v>
      </c>
      <c r="BH1110" s="228">
        <f>IF(N1110="sníž. přenesená",J1110,0)</f>
        <v>0</v>
      </c>
      <c r="BI1110" s="228">
        <f>IF(N1110="nulová",J1110,0)</f>
        <v>0</v>
      </c>
      <c r="BJ1110" s="20" t="s">
        <v>86</v>
      </c>
      <c r="BK1110" s="228">
        <f>ROUND(I1110*H1110,2)</f>
        <v>0</v>
      </c>
      <c r="BL1110" s="20" t="s">
        <v>394</v>
      </c>
      <c r="BM1110" s="227" t="s">
        <v>1612</v>
      </c>
    </row>
    <row r="1111" s="2" customFormat="1">
      <c r="A1111" s="41"/>
      <c r="B1111" s="42"/>
      <c r="C1111" s="43"/>
      <c r="D1111" s="229" t="s">
        <v>242</v>
      </c>
      <c r="E1111" s="43"/>
      <c r="F1111" s="230" t="s">
        <v>1613</v>
      </c>
      <c r="G1111" s="43"/>
      <c r="H1111" s="43"/>
      <c r="I1111" s="231"/>
      <c r="J1111" s="43"/>
      <c r="K1111" s="43"/>
      <c r="L1111" s="47"/>
      <c r="M1111" s="232"/>
      <c r="N1111" s="233"/>
      <c r="O1111" s="87"/>
      <c r="P1111" s="87"/>
      <c r="Q1111" s="87"/>
      <c r="R1111" s="87"/>
      <c r="S1111" s="87"/>
      <c r="T1111" s="88"/>
      <c r="U1111" s="41"/>
      <c r="V1111" s="41"/>
      <c r="W1111" s="41"/>
      <c r="X1111" s="41"/>
      <c r="Y1111" s="41"/>
      <c r="Z1111" s="41"/>
      <c r="AA1111" s="41"/>
      <c r="AB1111" s="41"/>
      <c r="AC1111" s="41"/>
      <c r="AD1111" s="41"/>
      <c r="AE1111" s="41"/>
      <c r="AT1111" s="20" t="s">
        <v>242</v>
      </c>
      <c r="AU1111" s="20" t="s">
        <v>86</v>
      </c>
    </row>
    <row r="1112" s="13" customFormat="1">
      <c r="A1112" s="13"/>
      <c r="B1112" s="234"/>
      <c r="C1112" s="235"/>
      <c r="D1112" s="236" t="s">
        <v>244</v>
      </c>
      <c r="E1112" s="237" t="s">
        <v>21</v>
      </c>
      <c r="F1112" s="238" t="s">
        <v>1589</v>
      </c>
      <c r="G1112" s="235"/>
      <c r="H1112" s="237" t="s">
        <v>21</v>
      </c>
      <c r="I1112" s="239"/>
      <c r="J1112" s="235"/>
      <c r="K1112" s="235"/>
      <c r="L1112" s="240"/>
      <c r="M1112" s="241"/>
      <c r="N1112" s="242"/>
      <c r="O1112" s="242"/>
      <c r="P1112" s="242"/>
      <c r="Q1112" s="242"/>
      <c r="R1112" s="242"/>
      <c r="S1112" s="242"/>
      <c r="T1112" s="24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T1112" s="244" t="s">
        <v>244</v>
      </c>
      <c r="AU1112" s="244" t="s">
        <v>86</v>
      </c>
      <c r="AV1112" s="13" t="s">
        <v>80</v>
      </c>
      <c r="AW1112" s="13" t="s">
        <v>33</v>
      </c>
      <c r="AX1112" s="13" t="s">
        <v>73</v>
      </c>
      <c r="AY1112" s="244" t="s">
        <v>233</v>
      </c>
    </row>
    <row r="1113" s="14" customFormat="1">
      <c r="A1113" s="14"/>
      <c r="B1113" s="245"/>
      <c r="C1113" s="246"/>
      <c r="D1113" s="236" t="s">
        <v>244</v>
      </c>
      <c r="E1113" s="247" t="s">
        <v>21</v>
      </c>
      <c r="F1113" s="248" t="s">
        <v>1590</v>
      </c>
      <c r="G1113" s="246"/>
      <c r="H1113" s="249">
        <v>327.33600000000001</v>
      </c>
      <c r="I1113" s="250"/>
      <c r="J1113" s="246"/>
      <c r="K1113" s="246"/>
      <c r="L1113" s="251"/>
      <c r="M1113" s="252"/>
      <c r="N1113" s="253"/>
      <c r="O1113" s="253"/>
      <c r="P1113" s="253"/>
      <c r="Q1113" s="253"/>
      <c r="R1113" s="253"/>
      <c r="S1113" s="253"/>
      <c r="T1113" s="25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T1113" s="255" t="s">
        <v>244</v>
      </c>
      <c r="AU1113" s="255" t="s">
        <v>86</v>
      </c>
      <c r="AV1113" s="14" t="s">
        <v>86</v>
      </c>
      <c r="AW1113" s="14" t="s">
        <v>33</v>
      </c>
      <c r="AX1113" s="14" t="s">
        <v>73</v>
      </c>
      <c r="AY1113" s="255" t="s">
        <v>233</v>
      </c>
    </row>
    <row r="1114" s="16" customFormat="1">
      <c r="A1114" s="16"/>
      <c r="B1114" s="287"/>
      <c r="C1114" s="288"/>
      <c r="D1114" s="236" t="s">
        <v>244</v>
      </c>
      <c r="E1114" s="289" t="s">
        <v>21</v>
      </c>
      <c r="F1114" s="290" t="s">
        <v>725</v>
      </c>
      <c r="G1114" s="288"/>
      <c r="H1114" s="291">
        <v>327.33600000000001</v>
      </c>
      <c r="I1114" s="292"/>
      <c r="J1114" s="288"/>
      <c r="K1114" s="288"/>
      <c r="L1114" s="293"/>
      <c r="M1114" s="294"/>
      <c r="N1114" s="295"/>
      <c r="O1114" s="295"/>
      <c r="P1114" s="295"/>
      <c r="Q1114" s="295"/>
      <c r="R1114" s="295"/>
      <c r="S1114" s="295"/>
      <c r="T1114" s="29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T1114" s="297" t="s">
        <v>244</v>
      </c>
      <c r="AU1114" s="297" t="s">
        <v>86</v>
      </c>
      <c r="AV1114" s="16" t="s">
        <v>117</v>
      </c>
      <c r="AW1114" s="16" t="s">
        <v>33</v>
      </c>
      <c r="AX1114" s="16" t="s">
        <v>73</v>
      </c>
      <c r="AY1114" s="297" t="s">
        <v>233</v>
      </c>
    </row>
    <row r="1115" s="13" customFormat="1">
      <c r="A1115" s="13"/>
      <c r="B1115" s="234"/>
      <c r="C1115" s="235"/>
      <c r="D1115" s="236" t="s">
        <v>244</v>
      </c>
      <c r="E1115" s="237" t="s">
        <v>21</v>
      </c>
      <c r="F1115" s="238" t="s">
        <v>1591</v>
      </c>
      <c r="G1115" s="235"/>
      <c r="H1115" s="237" t="s">
        <v>21</v>
      </c>
      <c r="I1115" s="239"/>
      <c r="J1115" s="235"/>
      <c r="K1115" s="235"/>
      <c r="L1115" s="240"/>
      <c r="M1115" s="241"/>
      <c r="N1115" s="242"/>
      <c r="O1115" s="242"/>
      <c r="P1115" s="242"/>
      <c r="Q1115" s="242"/>
      <c r="R1115" s="242"/>
      <c r="S1115" s="242"/>
      <c r="T1115" s="24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244" t="s">
        <v>244</v>
      </c>
      <c r="AU1115" s="244" t="s">
        <v>86</v>
      </c>
      <c r="AV1115" s="13" t="s">
        <v>80</v>
      </c>
      <c r="AW1115" s="13" t="s">
        <v>33</v>
      </c>
      <c r="AX1115" s="13" t="s">
        <v>73</v>
      </c>
      <c r="AY1115" s="244" t="s">
        <v>233</v>
      </c>
    </row>
    <row r="1116" s="14" customFormat="1">
      <c r="A1116" s="14"/>
      <c r="B1116" s="245"/>
      <c r="C1116" s="246"/>
      <c r="D1116" s="236" t="s">
        <v>244</v>
      </c>
      <c r="E1116" s="247" t="s">
        <v>21</v>
      </c>
      <c r="F1116" s="248" t="s">
        <v>1592</v>
      </c>
      <c r="G1116" s="246"/>
      <c r="H1116" s="249">
        <v>32.802</v>
      </c>
      <c r="I1116" s="250"/>
      <c r="J1116" s="246"/>
      <c r="K1116" s="246"/>
      <c r="L1116" s="251"/>
      <c r="M1116" s="252"/>
      <c r="N1116" s="253"/>
      <c r="O1116" s="253"/>
      <c r="P1116" s="253"/>
      <c r="Q1116" s="253"/>
      <c r="R1116" s="253"/>
      <c r="S1116" s="253"/>
      <c r="T1116" s="25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T1116" s="255" t="s">
        <v>244</v>
      </c>
      <c r="AU1116" s="255" t="s">
        <v>86</v>
      </c>
      <c r="AV1116" s="14" t="s">
        <v>86</v>
      </c>
      <c r="AW1116" s="14" t="s">
        <v>33</v>
      </c>
      <c r="AX1116" s="14" t="s">
        <v>73</v>
      </c>
      <c r="AY1116" s="255" t="s">
        <v>233</v>
      </c>
    </row>
    <row r="1117" s="16" customFormat="1">
      <c r="A1117" s="16"/>
      <c r="B1117" s="287"/>
      <c r="C1117" s="288"/>
      <c r="D1117" s="236" t="s">
        <v>244</v>
      </c>
      <c r="E1117" s="289" t="s">
        <v>21</v>
      </c>
      <c r="F1117" s="290" t="s">
        <v>725</v>
      </c>
      <c r="G1117" s="288"/>
      <c r="H1117" s="291">
        <v>32.802</v>
      </c>
      <c r="I1117" s="292"/>
      <c r="J1117" s="288"/>
      <c r="K1117" s="288"/>
      <c r="L1117" s="293"/>
      <c r="M1117" s="294"/>
      <c r="N1117" s="295"/>
      <c r="O1117" s="295"/>
      <c r="P1117" s="295"/>
      <c r="Q1117" s="295"/>
      <c r="R1117" s="295"/>
      <c r="S1117" s="295"/>
      <c r="T1117" s="29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T1117" s="297" t="s">
        <v>244</v>
      </c>
      <c r="AU1117" s="297" t="s">
        <v>86</v>
      </c>
      <c r="AV1117" s="16" t="s">
        <v>117</v>
      </c>
      <c r="AW1117" s="16" t="s">
        <v>33</v>
      </c>
      <c r="AX1117" s="16" t="s">
        <v>73</v>
      </c>
      <c r="AY1117" s="297" t="s">
        <v>233</v>
      </c>
    </row>
    <row r="1118" s="13" customFormat="1">
      <c r="A1118" s="13"/>
      <c r="B1118" s="234"/>
      <c r="C1118" s="235"/>
      <c r="D1118" s="236" t="s">
        <v>244</v>
      </c>
      <c r="E1118" s="237" t="s">
        <v>21</v>
      </c>
      <c r="F1118" s="238" t="s">
        <v>1593</v>
      </c>
      <c r="G1118" s="235"/>
      <c r="H1118" s="237" t="s">
        <v>21</v>
      </c>
      <c r="I1118" s="239"/>
      <c r="J1118" s="235"/>
      <c r="K1118" s="235"/>
      <c r="L1118" s="240"/>
      <c r="M1118" s="241"/>
      <c r="N1118" s="242"/>
      <c r="O1118" s="242"/>
      <c r="P1118" s="242"/>
      <c r="Q1118" s="242"/>
      <c r="R1118" s="242"/>
      <c r="S1118" s="242"/>
      <c r="T1118" s="24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244" t="s">
        <v>244</v>
      </c>
      <c r="AU1118" s="244" t="s">
        <v>86</v>
      </c>
      <c r="AV1118" s="13" t="s">
        <v>80</v>
      </c>
      <c r="AW1118" s="13" t="s">
        <v>33</v>
      </c>
      <c r="AX1118" s="13" t="s">
        <v>73</v>
      </c>
      <c r="AY1118" s="244" t="s">
        <v>233</v>
      </c>
    </row>
    <row r="1119" s="14" customFormat="1">
      <c r="A1119" s="14"/>
      <c r="B1119" s="245"/>
      <c r="C1119" s="246"/>
      <c r="D1119" s="236" t="s">
        <v>244</v>
      </c>
      <c r="E1119" s="247" t="s">
        <v>21</v>
      </c>
      <c r="F1119" s="248" t="s">
        <v>1594</v>
      </c>
      <c r="G1119" s="246"/>
      <c r="H1119" s="249">
        <v>47.343000000000004</v>
      </c>
      <c r="I1119" s="250"/>
      <c r="J1119" s="246"/>
      <c r="K1119" s="246"/>
      <c r="L1119" s="251"/>
      <c r="M1119" s="252"/>
      <c r="N1119" s="253"/>
      <c r="O1119" s="253"/>
      <c r="P1119" s="253"/>
      <c r="Q1119" s="253"/>
      <c r="R1119" s="253"/>
      <c r="S1119" s="253"/>
      <c r="T1119" s="25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T1119" s="255" t="s">
        <v>244</v>
      </c>
      <c r="AU1119" s="255" t="s">
        <v>86</v>
      </c>
      <c r="AV1119" s="14" t="s">
        <v>86</v>
      </c>
      <c r="AW1119" s="14" t="s">
        <v>33</v>
      </c>
      <c r="AX1119" s="14" t="s">
        <v>73</v>
      </c>
      <c r="AY1119" s="255" t="s">
        <v>233</v>
      </c>
    </row>
    <row r="1120" s="14" customFormat="1">
      <c r="A1120" s="14"/>
      <c r="B1120" s="245"/>
      <c r="C1120" s="246"/>
      <c r="D1120" s="236" t="s">
        <v>244</v>
      </c>
      <c r="E1120" s="247" t="s">
        <v>21</v>
      </c>
      <c r="F1120" s="248" t="s">
        <v>1595</v>
      </c>
      <c r="G1120" s="246"/>
      <c r="H1120" s="249">
        <v>28.968</v>
      </c>
      <c r="I1120" s="250"/>
      <c r="J1120" s="246"/>
      <c r="K1120" s="246"/>
      <c r="L1120" s="251"/>
      <c r="M1120" s="252"/>
      <c r="N1120" s="253"/>
      <c r="O1120" s="253"/>
      <c r="P1120" s="253"/>
      <c r="Q1120" s="253"/>
      <c r="R1120" s="253"/>
      <c r="S1120" s="253"/>
      <c r="T1120" s="25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T1120" s="255" t="s">
        <v>244</v>
      </c>
      <c r="AU1120" s="255" t="s">
        <v>86</v>
      </c>
      <c r="AV1120" s="14" t="s">
        <v>86</v>
      </c>
      <c r="AW1120" s="14" t="s">
        <v>33</v>
      </c>
      <c r="AX1120" s="14" t="s">
        <v>73</v>
      </c>
      <c r="AY1120" s="255" t="s">
        <v>233</v>
      </c>
    </row>
    <row r="1121" s="16" customFormat="1">
      <c r="A1121" s="16"/>
      <c r="B1121" s="287"/>
      <c r="C1121" s="288"/>
      <c r="D1121" s="236" t="s">
        <v>244</v>
      </c>
      <c r="E1121" s="289" t="s">
        <v>21</v>
      </c>
      <c r="F1121" s="290" t="s">
        <v>725</v>
      </c>
      <c r="G1121" s="288"/>
      <c r="H1121" s="291">
        <v>76.311000000000007</v>
      </c>
      <c r="I1121" s="292"/>
      <c r="J1121" s="288"/>
      <c r="K1121" s="288"/>
      <c r="L1121" s="293"/>
      <c r="M1121" s="294"/>
      <c r="N1121" s="295"/>
      <c r="O1121" s="295"/>
      <c r="P1121" s="295"/>
      <c r="Q1121" s="295"/>
      <c r="R1121" s="295"/>
      <c r="S1121" s="295"/>
      <c r="T1121" s="29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T1121" s="297" t="s">
        <v>244</v>
      </c>
      <c r="AU1121" s="297" t="s">
        <v>86</v>
      </c>
      <c r="AV1121" s="16" t="s">
        <v>117</v>
      </c>
      <c r="AW1121" s="16" t="s">
        <v>33</v>
      </c>
      <c r="AX1121" s="16" t="s">
        <v>73</v>
      </c>
      <c r="AY1121" s="297" t="s">
        <v>233</v>
      </c>
    </row>
    <row r="1122" s="15" customFormat="1">
      <c r="A1122" s="15"/>
      <c r="B1122" s="256"/>
      <c r="C1122" s="257"/>
      <c r="D1122" s="236" t="s">
        <v>244</v>
      </c>
      <c r="E1122" s="258" t="s">
        <v>21</v>
      </c>
      <c r="F1122" s="259" t="s">
        <v>247</v>
      </c>
      <c r="G1122" s="257"/>
      <c r="H1122" s="260">
        <v>436.44900000000001</v>
      </c>
      <c r="I1122" s="261"/>
      <c r="J1122" s="257"/>
      <c r="K1122" s="257"/>
      <c r="L1122" s="262"/>
      <c r="M1122" s="263"/>
      <c r="N1122" s="264"/>
      <c r="O1122" s="264"/>
      <c r="P1122" s="264"/>
      <c r="Q1122" s="264"/>
      <c r="R1122" s="264"/>
      <c r="S1122" s="264"/>
      <c r="T1122" s="26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T1122" s="266" t="s">
        <v>244</v>
      </c>
      <c r="AU1122" s="266" t="s">
        <v>86</v>
      </c>
      <c r="AV1122" s="15" t="s">
        <v>240</v>
      </c>
      <c r="AW1122" s="15" t="s">
        <v>33</v>
      </c>
      <c r="AX1122" s="15" t="s">
        <v>80</v>
      </c>
      <c r="AY1122" s="266" t="s">
        <v>233</v>
      </c>
    </row>
    <row r="1123" s="2" customFormat="1" ht="49.05" customHeight="1">
      <c r="A1123" s="41"/>
      <c r="B1123" s="42"/>
      <c r="C1123" s="267" t="s">
        <v>1614</v>
      </c>
      <c r="D1123" s="267" t="s">
        <v>297</v>
      </c>
      <c r="E1123" s="268" t="s">
        <v>1605</v>
      </c>
      <c r="F1123" s="269" t="s">
        <v>1606</v>
      </c>
      <c r="G1123" s="270" t="s">
        <v>238</v>
      </c>
      <c r="H1123" s="271">
        <v>532.904</v>
      </c>
      <c r="I1123" s="272"/>
      <c r="J1123" s="273">
        <f>ROUND(I1123*H1123,2)</f>
        <v>0</v>
      </c>
      <c r="K1123" s="269" t="s">
        <v>239</v>
      </c>
      <c r="L1123" s="274"/>
      <c r="M1123" s="275" t="s">
        <v>21</v>
      </c>
      <c r="N1123" s="276" t="s">
        <v>45</v>
      </c>
      <c r="O1123" s="87"/>
      <c r="P1123" s="225">
        <f>O1123*H1123</f>
        <v>0</v>
      </c>
      <c r="Q1123" s="225">
        <v>0.0064000000000000003</v>
      </c>
      <c r="R1123" s="225">
        <f>Q1123*H1123</f>
        <v>3.4105856000000001</v>
      </c>
      <c r="S1123" s="225">
        <v>0</v>
      </c>
      <c r="T1123" s="226">
        <f>S1123*H1123</f>
        <v>0</v>
      </c>
      <c r="U1123" s="41"/>
      <c r="V1123" s="41"/>
      <c r="W1123" s="41"/>
      <c r="X1123" s="41"/>
      <c r="Y1123" s="41"/>
      <c r="Z1123" s="41"/>
      <c r="AA1123" s="41"/>
      <c r="AB1123" s="41"/>
      <c r="AC1123" s="41"/>
      <c r="AD1123" s="41"/>
      <c r="AE1123" s="41"/>
      <c r="AR1123" s="227" t="s">
        <v>569</v>
      </c>
      <c r="AT1123" s="227" t="s">
        <v>297</v>
      </c>
      <c r="AU1123" s="227" t="s">
        <v>86</v>
      </c>
      <c r="AY1123" s="20" t="s">
        <v>233</v>
      </c>
      <c r="BE1123" s="228">
        <f>IF(N1123="základní",J1123,0)</f>
        <v>0</v>
      </c>
      <c r="BF1123" s="228">
        <f>IF(N1123="snížená",J1123,0)</f>
        <v>0</v>
      </c>
      <c r="BG1123" s="228">
        <f>IF(N1123="zákl. přenesená",J1123,0)</f>
        <v>0</v>
      </c>
      <c r="BH1123" s="228">
        <f>IF(N1123="sníž. přenesená",J1123,0)</f>
        <v>0</v>
      </c>
      <c r="BI1123" s="228">
        <f>IF(N1123="nulová",J1123,0)</f>
        <v>0</v>
      </c>
      <c r="BJ1123" s="20" t="s">
        <v>86</v>
      </c>
      <c r="BK1123" s="228">
        <f>ROUND(I1123*H1123,2)</f>
        <v>0</v>
      </c>
      <c r="BL1123" s="20" t="s">
        <v>394</v>
      </c>
      <c r="BM1123" s="227" t="s">
        <v>1615</v>
      </c>
    </row>
    <row r="1124" s="14" customFormat="1">
      <c r="A1124" s="14"/>
      <c r="B1124" s="245"/>
      <c r="C1124" s="246"/>
      <c r="D1124" s="236" t="s">
        <v>244</v>
      </c>
      <c r="E1124" s="246"/>
      <c r="F1124" s="248" t="s">
        <v>1616</v>
      </c>
      <c r="G1124" s="246"/>
      <c r="H1124" s="249">
        <v>532.904</v>
      </c>
      <c r="I1124" s="250"/>
      <c r="J1124" s="246"/>
      <c r="K1124" s="246"/>
      <c r="L1124" s="251"/>
      <c r="M1124" s="252"/>
      <c r="N1124" s="253"/>
      <c r="O1124" s="253"/>
      <c r="P1124" s="253"/>
      <c r="Q1124" s="253"/>
      <c r="R1124" s="253"/>
      <c r="S1124" s="253"/>
      <c r="T1124" s="25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T1124" s="255" t="s">
        <v>244</v>
      </c>
      <c r="AU1124" s="255" t="s">
        <v>86</v>
      </c>
      <c r="AV1124" s="14" t="s">
        <v>86</v>
      </c>
      <c r="AW1124" s="14" t="s">
        <v>4</v>
      </c>
      <c r="AX1124" s="14" t="s">
        <v>80</v>
      </c>
      <c r="AY1124" s="255" t="s">
        <v>233</v>
      </c>
    </row>
    <row r="1125" s="2" customFormat="1" ht="24.15" customHeight="1">
      <c r="A1125" s="41"/>
      <c r="B1125" s="42"/>
      <c r="C1125" s="216" t="s">
        <v>1617</v>
      </c>
      <c r="D1125" s="216" t="s">
        <v>235</v>
      </c>
      <c r="E1125" s="217" t="s">
        <v>1618</v>
      </c>
      <c r="F1125" s="218" t="s">
        <v>1619</v>
      </c>
      <c r="G1125" s="219" t="s">
        <v>238</v>
      </c>
      <c r="H1125" s="220">
        <v>2261.8620000000001</v>
      </c>
      <c r="I1125" s="221"/>
      <c r="J1125" s="222">
        <f>ROUND(I1125*H1125,2)</f>
        <v>0</v>
      </c>
      <c r="K1125" s="218" t="s">
        <v>239</v>
      </c>
      <c r="L1125" s="47"/>
      <c r="M1125" s="223" t="s">
        <v>21</v>
      </c>
      <c r="N1125" s="224" t="s">
        <v>45</v>
      </c>
      <c r="O1125" s="87"/>
      <c r="P1125" s="225">
        <f>O1125*H1125</f>
        <v>0</v>
      </c>
      <c r="Q1125" s="225">
        <v>0</v>
      </c>
      <c r="R1125" s="225">
        <f>Q1125*H1125</f>
        <v>0</v>
      </c>
      <c r="S1125" s="225">
        <v>0</v>
      </c>
      <c r="T1125" s="226">
        <f>S1125*H1125</f>
        <v>0</v>
      </c>
      <c r="U1125" s="41"/>
      <c r="V1125" s="41"/>
      <c r="W1125" s="41"/>
      <c r="X1125" s="41"/>
      <c r="Y1125" s="41"/>
      <c r="Z1125" s="41"/>
      <c r="AA1125" s="41"/>
      <c r="AB1125" s="41"/>
      <c r="AC1125" s="41"/>
      <c r="AD1125" s="41"/>
      <c r="AE1125" s="41"/>
      <c r="AR1125" s="227" t="s">
        <v>394</v>
      </c>
      <c r="AT1125" s="227" t="s">
        <v>235</v>
      </c>
      <c r="AU1125" s="227" t="s">
        <v>86</v>
      </c>
      <c r="AY1125" s="20" t="s">
        <v>233</v>
      </c>
      <c r="BE1125" s="228">
        <f>IF(N1125="základní",J1125,0)</f>
        <v>0</v>
      </c>
      <c r="BF1125" s="228">
        <f>IF(N1125="snížená",J1125,0)</f>
        <v>0</v>
      </c>
      <c r="BG1125" s="228">
        <f>IF(N1125="zákl. přenesená",J1125,0)</f>
        <v>0</v>
      </c>
      <c r="BH1125" s="228">
        <f>IF(N1125="sníž. přenesená",J1125,0)</f>
        <v>0</v>
      </c>
      <c r="BI1125" s="228">
        <f>IF(N1125="nulová",J1125,0)</f>
        <v>0</v>
      </c>
      <c r="BJ1125" s="20" t="s">
        <v>86</v>
      </c>
      <c r="BK1125" s="228">
        <f>ROUND(I1125*H1125,2)</f>
        <v>0</v>
      </c>
      <c r="BL1125" s="20" t="s">
        <v>394</v>
      </c>
      <c r="BM1125" s="227" t="s">
        <v>1620</v>
      </c>
    </row>
    <row r="1126" s="2" customFormat="1">
      <c r="A1126" s="41"/>
      <c r="B1126" s="42"/>
      <c r="C1126" s="43"/>
      <c r="D1126" s="229" t="s">
        <v>242</v>
      </c>
      <c r="E1126" s="43"/>
      <c r="F1126" s="230" t="s">
        <v>1621</v>
      </c>
      <c r="G1126" s="43"/>
      <c r="H1126" s="43"/>
      <c r="I1126" s="231"/>
      <c r="J1126" s="43"/>
      <c r="K1126" s="43"/>
      <c r="L1126" s="47"/>
      <c r="M1126" s="232"/>
      <c r="N1126" s="233"/>
      <c r="O1126" s="87"/>
      <c r="P1126" s="87"/>
      <c r="Q1126" s="87"/>
      <c r="R1126" s="87"/>
      <c r="S1126" s="87"/>
      <c r="T1126" s="88"/>
      <c r="U1126" s="41"/>
      <c r="V1126" s="41"/>
      <c r="W1126" s="41"/>
      <c r="X1126" s="41"/>
      <c r="Y1126" s="41"/>
      <c r="Z1126" s="41"/>
      <c r="AA1126" s="41"/>
      <c r="AB1126" s="41"/>
      <c r="AC1126" s="41"/>
      <c r="AD1126" s="41"/>
      <c r="AE1126" s="41"/>
      <c r="AT1126" s="20" t="s">
        <v>242</v>
      </c>
      <c r="AU1126" s="20" t="s">
        <v>86</v>
      </c>
    </row>
    <row r="1127" s="13" customFormat="1">
      <c r="A1127" s="13"/>
      <c r="B1127" s="234"/>
      <c r="C1127" s="235"/>
      <c r="D1127" s="236" t="s">
        <v>244</v>
      </c>
      <c r="E1127" s="237" t="s">
        <v>21</v>
      </c>
      <c r="F1127" s="238" t="s">
        <v>1622</v>
      </c>
      <c r="G1127" s="235"/>
      <c r="H1127" s="237" t="s">
        <v>21</v>
      </c>
      <c r="I1127" s="239"/>
      <c r="J1127" s="235"/>
      <c r="K1127" s="235"/>
      <c r="L1127" s="240"/>
      <c r="M1127" s="241"/>
      <c r="N1127" s="242"/>
      <c r="O1127" s="242"/>
      <c r="P1127" s="242"/>
      <c r="Q1127" s="242"/>
      <c r="R1127" s="242"/>
      <c r="S1127" s="242"/>
      <c r="T1127" s="24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244" t="s">
        <v>244</v>
      </c>
      <c r="AU1127" s="244" t="s">
        <v>86</v>
      </c>
      <c r="AV1127" s="13" t="s">
        <v>80</v>
      </c>
      <c r="AW1127" s="13" t="s">
        <v>33</v>
      </c>
      <c r="AX1127" s="13" t="s">
        <v>73</v>
      </c>
      <c r="AY1127" s="244" t="s">
        <v>233</v>
      </c>
    </row>
    <row r="1128" s="14" customFormat="1">
      <c r="A1128" s="14"/>
      <c r="B1128" s="245"/>
      <c r="C1128" s="246"/>
      <c r="D1128" s="236" t="s">
        <v>244</v>
      </c>
      <c r="E1128" s="247" t="s">
        <v>21</v>
      </c>
      <c r="F1128" s="248" t="s">
        <v>1623</v>
      </c>
      <c r="G1128" s="246"/>
      <c r="H1128" s="249">
        <v>1556.6420000000001</v>
      </c>
      <c r="I1128" s="250"/>
      <c r="J1128" s="246"/>
      <c r="K1128" s="246"/>
      <c r="L1128" s="251"/>
      <c r="M1128" s="252"/>
      <c r="N1128" s="253"/>
      <c r="O1128" s="253"/>
      <c r="P1128" s="253"/>
      <c r="Q1128" s="253"/>
      <c r="R1128" s="253"/>
      <c r="S1128" s="253"/>
      <c r="T1128" s="25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T1128" s="255" t="s">
        <v>244</v>
      </c>
      <c r="AU1128" s="255" t="s">
        <v>86</v>
      </c>
      <c r="AV1128" s="14" t="s">
        <v>86</v>
      </c>
      <c r="AW1128" s="14" t="s">
        <v>33</v>
      </c>
      <c r="AX1128" s="14" t="s">
        <v>73</v>
      </c>
      <c r="AY1128" s="255" t="s">
        <v>233</v>
      </c>
    </row>
    <row r="1129" s="14" customFormat="1">
      <c r="A1129" s="14"/>
      <c r="B1129" s="245"/>
      <c r="C1129" s="246"/>
      <c r="D1129" s="236" t="s">
        <v>244</v>
      </c>
      <c r="E1129" s="247" t="s">
        <v>21</v>
      </c>
      <c r="F1129" s="248" t="s">
        <v>636</v>
      </c>
      <c r="G1129" s="246"/>
      <c r="H1129" s="249">
        <v>352.61000000000001</v>
      </c>
      <c r="I1129" s="250"/>
      <c r="J1129" s="246"/>
      <c r="K1129" s="246"/>
      <c r="L1129" s="251"/>
      <c r="M1129" s="252"/>
      <c r="N1129" s="253"/>
      <c r="O1129" s="253"/>
      <c r="P1129" s="253"/>
      <c r="Q1129" s="253"/>
      <c r="R1129" s="253"/>
      <c r="S1129" s="253"/>
      <c r="T1129" s="25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T1129" s="255" t="s">
        <v>244</v>
      </c>
      <c r="AU1129" s="255" t="s">
        <v>86</v>
      </c>
      <c r="AV1129" s="14" t="s">
        <v>86</v>
      </c>
      <c r="AW1129" s="14" t="s">
        <v>33</v>
      </c>
      <c r="AX1129" s="14" t="s">
        <v>73</v>
      </c>
      <c r="AY1129" s="255" t="s">
        <v>233</v>
      </c>
    </row>
    <row r="1130" s="14" customFormat="1">
      <c r="A1130" s="14"/>
      <c r="B1130" s="245"/>
      <c r="C1130" s="246"/>
      <c r="D1130" s="236" t="s">
        <v>244</v>
      </c>
      <c r="E1130" s="247" t="s">
        <v>21</v>
      </c>
      <c r="F1130" s="248" t="s">
        <v>639</v>
      </c>
      <c r="G1130" s="246"/>
      <c r="H1130" s="249">
        <v>352.61000000000001</v>
      </c>
      <c r="I1130" s="250"/>
      <c r="J1130" s="246"/>
      <c r="K1130" s="246"/>
      <c r="L1130" s="251"/>
      <c r="M1130" s="252"/>
      <c r="N1130" s="253"/>
      <c r="O1130" s="253"/>
      <c r="P1130" s="253"/>
      <c r="Q1130" s="253"/>
      <c r="R1130" s="253"/>
      <c r="S1130" s="253"/>
      <c r="T1130" s="25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T1130" s="255" t="s">
        <v>244</v>
      </c>
      <c r="AU1130" s="255" t="s">
        <v>86</v>
      </c>
      <c r="AV1130" s="14" t="s">
        <v>86</v>
      </c>
      <c r="AW1130" s="14" t="s">
        <v>33</v>
      </c>
      <c r="AX1130" s="14" t="s">
        <v>73</v>
      </c>
      <c r="AY1130" s="255" t="s">
        <v>233</v>
      </c>
    </row>
    <row r="1131" s="15" customFormat="1">
      <c r="A1131" s="15"/>
      <c r="B1131" s="256"/>
      <c r="C1131" s="257"/>
      <c r="D1131" s="236" t="s">
        <v>244</v>
      </c>
      <c r="E1131" s="258" t="s">
        <v>21</v>
      </c>
      <c r="F1131" s="259" t="s">
        <v>247</v>
      </c>
      <c r="G1131" s="257"/>
      <c r="H1131" s="260">
        <v>2261.8620000000001</v>
      </c>
      <c r="I1131" s="261"/>
      <c r="J1131" s="257"/>
      <c r="K1131" s="257"/>
      <c r="L1131" s="262"/>
      <c r="M1131" s="263"/>
      <c r="N1131" s="264"/>
      <c r="O1131" s="264"/>
      <c r="P1131" s="264"/>
      <c r="Q1131" s="264"/>
      <c r="R1131" s="264"/>
      <c r="S1131" s="264"/>
      <c r="T1131" s="26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T1131" s="266" t="s">
        <v>244</v>
      </c>
      <c r="AU1131" s="266" t="s">
        <v>86</v>
      </c>
      <c r="AV1131" s="15" t="s">
        <v>240</v>
      </c>
      <c r="AW1131" s="15" t="s">
        <v>33</v>
      </c>
      <c r="AX1131" s="15" t="s">
        <v>80</v>
      </c>
      <c r="AY1131" s="266" t="s">
        <v>233</v>
      </c>
    </row>
    <row r="1132" s="2" customFormat="1" ht="24.15" customHeight="1">
      <c r="A1132" s="41"/>
      <c r="B1132" s="42"/>
      <c r="C1132" s="267" t="s">
        <v>1624</v>
      </c>
      <c r="D1132" s="267" t="s">
        <v>297</v>
      </c>
      <c r="E1132" s="268" t="s">
        <v>1625</v>
      </c>
      <c r="F1132" s="269" t="s">
        <v>1626</v>
      </c>
      <c r="G1132" s="270" t="s">
        <v>238</v>
      </c>
      <c r="H1132" s="271">
        <v>2374.9549999999999</v>
      </c>
      <c r="I1132" s="272"/>
      <c r="J1132" s="273">
        <f>ROUND(I1132*H1132,2)</f>
        <v>0</v>
      </c>
      <c r="K1132" s="269" t="s">
        <v>239</v>
      </c>
      <c r="L1132" s="274"/>
      <c r="M1132" s="275" t="s">
        <v>21</v>
      </c>
      <c r="N1132" s="276" t="s">
        <v>45</v>
      </c>
      <c r="O1132" s="87"/>
      <c r="P1132" s="225">
        <f>O1132*H1132</f>
        <v>0</v>
      </c>
      <c r="Q1132" s="225">
        <v>0.00010000000000000001</v>
      </c>
      <c r="R1132" s="225">
        <f>Q1132*H1132</f>
        <v>0.2374955</v>
      </c>
      <c r="S1132" s="225">
        <v>0</v>
      </c>
      <c r="T1132" s="226">
        <f>S1132*H1132</f>
        <v>0</v>
      </c>
      <c r="U1132" s="41"/>
      <c r="V1132" s="41"/>
      <c r="W1132" s="41"/>
      <c r="X1132" s="41"/>
      <c r="Y1132" s="41"/>
      <c r="Z1132" s="41"/>
      <c r="AA1132" s="41"/>
      <c r="AB1132" s="41"/>
      <c r="AC1132" s="41"/>
      <c r="AD1132" s="41"/>
      <c r="AE1132" s="41"/>
      <c r="AR1132" s="227" t="s">
        <v>569</v>
      </c>
      <c r="AT1132" s="227" t="s">
        <v>297</v>
      </c>
      <c r="AU1132" s="227" t="s">
        <v>86</v>
      </c>
      <c r="AY1132" s="20" t="s">
        <v>233</v>
      </c>
      <c r="BE1132" s="228">
        <f>IF(N1132="základní",J1132,0)</f>
        <v>0</v>
      </c>
      <c r="BF1132" s="228">
        <f>IF(N1132="snížená",J1132,0)</f>
        <v>0</v>
      </c>
      <c r="BG1132" s="228">
        <f>IF(N1132="zákl. přenesená",J1132,0)</f>
        <v>0</v>
      </c>
      <c r="BH1132" s="228">
        <f>IF(N1132="sníž. přenesená",J1132,0)</f>
        <v>0</v>
      </c>
      <c r="BI1132" s="228">
        <f>IF(N1132="nulová",J1132,0)</f>
        <v>0</v>
      </c>
      <c r="BJ1132" s="20" t="s">
        <v>86</v>
      </c>
      <c r="BK1132" s="228">
        <f>ROUND(I1132*H1132,2)</f>
        <v>0</v>
      </c>
      <c r="BL1132" s="20" t="s">
        <v>394</v>
      </c>
      <c r="BM1132" s="227" t="s">
        <v>1627</v>
      </c>
    </row>
    <row r="1133" s="14" customFormat="1">
      <c r="A1133" s="14"/>
      <c r="B1133" s="245"/>
      <c r="C1133" s="246"/>
      <c r="D1133" s="236" t="s">
        <v>244</v>
      </c>
      <c r="E1133" s="246"/>
      <c r="F1133" s="248" t="s">
        <v>1628</v>
      </c>
      <c r="G1133" s="246"/>
      <c r="H1133" s="249">
        <v>2374.9549999999999</v>
      </c>
      <c r="I1133" s="250"/>
      <c r="J1133" s="246"/>
      <c r="K1133" s="246"/>
      <c r="L1133" s="251"/>
      <c r="M1133" s="252"/>
      <c r="N1133" s="253"/>
      <c r="O1133" s="253"/>
      <c r="P1133" s="253"/>
      <c r="Q1133" s="253"/>
      <c r="R1133" s="253"/>
      <c r="S1133" s="253"/>
      <c r="T1133" s="25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T1133" s="255" t="s">
        <v>244</v>
      </c>
      <c r="AU1133" s="255" t="s">
        <v>86</v>
      </c>
      <c r="AV1133" s="14" t="s">
        <v>86</v>
      </c>
      <c r="AW1133" s="14" t="s">
        <v>4</v>
      </c>
      <c r="AX1133" s="14" t="s">
        <v>80</v>
      </c>
      <c r="AY1133" s="255" t="s">
        <v>233</v>
      </c>
    </row>
    <row r="1134" s="2" customFormat="1" ht="24.15" customHeight="1">
      <c r="A1134" s="41"/>
      <c r="B1134" s="42"/>
      <c r="C1134" s="216" t="s">
        <v>1629</v>
      </c>
      <c r="D1134" s="216" t="s">
        <v>235</v>
      </c>
      <c r="E1134" s="217" t="s">
        <v>1630</v>
      </c>
      <c r="F1134" s="218" t="s">
        <v>1631</v>
      </c>
      <c r="G1134" s="219" t="s">
        <v>238</v>
      </c>
      <c r="H1134" s="220">
        <v>980.16899999999998</v>
      </c>
      <c r="I1134" s="221"/>
      <c r="J1134" s="222">
        <f>ROUND(I1134*H1134,2)</f>
        <v>0</v>
      </c>
      <c r="K1134" s="218" t="s">
        <v>239</v>
      </c>
      <c r="L1134" s="47"/>
      <c r="M1134" s="223" t="s">
        <v>21</v>
      </c>
      <c r="N1134" s="224" t="s">
        <v>45</v>
      </c>
      <c r="O1134" s="87"/>
      <c r="P1134" s="225">
        <f>O1134*H1134</f>
        <v>0</v>
      </c>
      <c r="Q1134" s="225">
        <v>0</v>
      </c>
      <c r="R1134" s="225">
        <f>Q1134*H1134</f>
        <v>0</v>
      </c>
      <c r="S1134" s="225">
        <v>0</v>
      </c>
      <c r="T1134" s="226">
        <f>S1134*H1134</f>
        <v>0</v>
      </c>
      <c r="U1134" s="41"/>
      <c r="V1134" s="41"/>
      <c r="W1134" s="41"/>
      <c r="X1134" s="41"/>
      <c r="Y1134" s="41"/>
      <c r="Z1134" s="41"/>
      <c r="AA1134" s="41"/>
      <c r="AB1134" s="41"/>
      <c r="AC1134" s="41"/>
      <c r="AD1134" s="41"/>
      <c r="AE1134" s="41"/>
      <c r="AR1134" s="227" t="s">
        <v>394</v>
      </c>
      <c r="AT1134" s="227" t="s">
        <v>235</v>
      </c>
      <c r="AU1134" s="227" t="s">
        <v>86</v>
      </c>
      <c r="AY1134" s="20" t="s">
        <v>233</v>
      </c>
      <c r="BE1134" s="228">
        <f>IF(N1134="základní",J1134,0)</f>
        <v>0</v>
      </c>
      <c r="BF1134" s="228">
        <f>IF(N1134="snížená",J1134,0)</f>
        <v>0</v>
      </c>
      <c r="BG1134" s="228">
        <f>IF(N1134="zákl. přenesená",J1134,0)</f>
        <v>0</v>
      </c>
      <c r="BH1134" s="228">
        <f>IF(N1134="sníž. přenesená",J1134,0)</f>
        <v>0</v>
      </c>
      <c r="BI1134" s="228">
        <f>IF(N1134="nulová",J1134,0)</f>
        <v>0</v>
      </c>
      <c r="BJ1134" s="20" t="s">
        <v>86</v>
      </c>
      <c r="BK1134" s="228">
        <f>ROUND(I1134*H1134,2)</f>
        <v>0</v>
      </c>
      <c r="BL1134" s="20" t="s">
        <v>394</v>
      </c>
      <c r="BM1134" s="227" t="s">
        <v>1632</v>
      </c>
    </row>
    <row r="1135" s="2" customFormat="1">
      <c r="A1135" s="41"/>
      <c r="B1135" s="42"/>
      <c r="C1135" s="43"/>
      <c r="D1135" s="229" t="s">
        <v>242</v>
      </c>
      <c r="E1135" s="43"/>
      <c r="F1135" s="230" t="s">
        <v>1633</v>
      </c>
      <c r="G1135" s="43"/>
      <c r="H1135" s="43"/>
      <c r="I1135" s="231"/>
      <c r="J1135" s="43"/>
      <c r="K1135" s="43"/>
      <c r="L1135" s="47"/>
      <c r="M1135" s="232"/>
      <c r="N1135" s="233"/>
      <c r="O1135" s="87"/>
      <c r="P1135" s="87"/>
      <c r="Q1135" s="87"/>
      <c r="R1135" s="87"/>
      <c r="S1135" s="87"/>
      <c r="T1135" s="88"/>
      <c r="U1135" s="41"/>
      <c r="V1135" s="41"/>
      <c r="W1135" s="41"/>
      <c r="X1135" s="41"/>
      <c r="Y1135" s="41"/>
      <c r="Z1135" s="41"/>
      <c r="AA1135" s="41"/>
      <c r="AB1135" s="41"/>
      <c r="AC1135" s="41"/>
      <c r="AD1135" s="41"/>
      <c r="AE1135" s="41"/>
      <c r="AT1135" s="20" t="s">
        <v>242</v>
      </c>
      <c r="AU1135" s="20" t="s">
        <v>86</v>
      </c>
    </row>
    <row r="1136" s="13" customFormat="1">
      <c r="A1136" s="13"/>
      <c r="B1136" s="234"/>
      <c r="C1136" s="235"/>
      <c r="D1136" s="236" t="s">
        <v>244</v>
      </c>
      <c r="E1136" s="237" t="s">
        <v>21</v>
      </c>
      <c r="F1136" s="238" t="s">
        <v>1589</v>
      </c>
      <c r="G1136" s="235"/>
      <c r="H1136" s="237" t="s">
        <v>21</v>
      </c>
      <c r="I1136" s="239"/>
      <c r="J1136" s="235"/>
      <c r="K1136" s="235"/>
      <c r="L1136" s="240"/>
      <c r="M1136" s="241"/>
      <c r="N1136" s="242"/>
      <c r="O1136" s="242"/>
      <c r="P1136" s="242"/>
      <c r="Q1136" s="242"/>
      <c r="R1136" s="242"/>
      <c r="S1136" s="242"/>
      <c r="T1136" s="24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244" t="s">
        <v>244</v>
      </c>
      <c r="AU1136" s="244" t="s">
        <v>86</v>
      </c>
      <c r="AV1136" s="13" t="s">
        <v>80</v>
      </c>
      <c r="AW1136" s="13" t="s">
        <v>33</v>
      </c>
      <c r="AX1136" s="13" t="s">
        <v>73</v>
      </c>
      <c r="AY1136" s="244" t="s">
        <v>233</v>
      </c>
    </row>
    <row r="1137" s="14" customFormat="1">
      <c r="A1137" s="14"/>
      <c r="B1137" s="245"/>
      <c r="C1137" s="246"/>
      <c r="D1137" s="236" t="s">
        <v>244</v>
      </c>
      <c r="E1137" s="247" t="s">
        <v>21</v>
      </c>
      <c r="F1137" s="248" t="s">
        <v>1590</v>
      </c>
      <c r="G1137" s="246"/>
      <c r="H1137" s="249">
        <v>327.33600000000001</v>
      </c>
      <c r="I1137" s="250"/>
      <c r="J1137" s="246"/>
      <c r="K1137" s="246"/>
      <c r="L1137" s="251"/>
      <c r="M1137" s="252"/>
      <c r="N1137" s="253"/>
      <c r="O1137" s="253"/>
      <c r="P1137" s="253"/>
      <c r="Q1137" s="253"/>
      <c r="R1137" s="253"/>
      <c r="S1137" s="253"/>
      <c r="T1137" s="25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T1137" s="255" t="s">
        <v>244</v>
      </c>
      <c r="AU1137" s="255" t="s">
        <v>86</v>
      </c>
      <c r="AV1137" s="14" t="s">
        <v>86</v>
      </c>
      <c r="AW1137" s="14" t="s">
        <v>33</v>
      </c>
      <c r="AX1137" s="14" t="s">
        <v>73</v>
      </c>
      <c r="AY1137" s="255" t="s">
        <v>233</v>
      </c>
    </row>
    <row r="1138" s="16" customFormat="1">
      <c r="A1138" s="16"/>
      <c r="B1138" s="287"/>
      <c r="C1138" s="288"/>
      <c r="D1138" s="236" t="s">
        <v>244</v>
      </c>
      <c r="E1138" s="289" t="s">
        <v>21</v>
      </c>
      <c r="F1138" s="290" t="s">
        <v>725</v>
      </c>
      <c r="G1138" s="288"/>
      <c r="H1138" s="291">
        <v>327.33600000000001</v>
      </c>
      <c r="I1138" s="292"/>
      <c r="J1138" s="288"/>
      <c r="K1138" s="288"/>
      <c r="L1138" s="293"/>
      <c r="M1138" s="294"/>
      <c r="N1138" s="295"/>
      <c r="O1138" s="295"/>
      <c r="P1138" s="295"/>
      <c r="Q1138" s="295"/>
      <c r="R1138" s="295"/>
      <c r="S1138" s="295"/>
      <c r="T1138" s="29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T1138" s="297" t="s">
        <v>244</v>
      </c>
      <c r="AU1138" s="297" t="s">
        <v>86</v>
      </c>
      <c r="AV1138" s="16" t="s">
        <v>117</v>
      </c>
      <c r="AW1138" s="16" t="s">
        <v>33</v>
      </c>
      <c r="AX1138" s="16" t="s">
        <v>73</v>
      </c>
      <c r="AY1138" s="297" t="s">
        <v>233</v>
      </c>
    </row>
    <row r="1139" s="13" customFormat="1">
      <c r="A1139" s="13"/>
      <c r="B1139" s="234"/>
      <c r="C1139" s="235"/>
      <c r="D1139" s="236" t="s">
        <v>244</v>
      </c>
      <c r="E1139" s="237" t="s">
        <v>21</v>
      </c>
      <c r="F1139" s="238" t="s">
        <v>1591</v>
      </c>
      <c r="G1139" s="235"/>
      <c r="H1139" s="237" t="s">
        <v>21</v>
      </c>
      <c r="I1139" s="239"/>
      <c r="J1139" s="235"/>
      <c r="K1139" s="235"/>
      <c r="L1139" s="240"/>
      <c r="M1139" s="241"/>
      <c r="N1139" s="242"/>
      <c r="O1139" s="242"/>
      <c r="P1139" s="242"/>
      <c r="Q1139" s="242"/>
      <c r="R1139" s="242"/>
      <c r="S1139" s="242"/>
      <c r="T1139" s="24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T1139" s="244" t="s">
        <v>244</v>
      </c>
      <c r="AU1139" s="244" t="s">
        <v>86</v>
      </c>
      <c r="AV1139" s="13" t="s">
        <v>80</v>
      </c>
      <c r="AW1139" s="13" t="s">
        <v>33</v>
      </c>
      <c r="AX1139" s="13" t="s">
        <v>73</v>
      </c>
      <c r="AY1139" s="244" t="s">
        <v>233</v>
      </c>
    </row>
    <row r="1140" s="14" customFormat="1">
      <c r="A1140" s="14"/>
      <c r="B1140" s="245"/>
      <c r="C1140" s="246"/>
      <c r="D1140" s="236" t="s">
        <v>244</v>
      </c>
      <c r="E1140" s="247" t="s">
        <v>21</v>
      </c>
      <c r="F1140" s="248" t="s">
        <v>1592</v>
      </c>
      <c r="G1140" s="246"/>
      <c r="H1140" s="249">
        <v>32.802</v>
      </c>
      <c r="I1140" s="250"/>
      <c r="J1140" s="246"/>
      <c r="K1140" s="246"/>
      <c r="L1140" s="251"/>
      <c r="M1140" s="252"/>
      <c r="N1140" s="253"/>
      <c r="O1140" s="253"/>
      <c r="P1140" s="253"/>
      <c r="Q1140" s="253"/>
      <c r="R1140" s="253"/>
      <c r="S1140" s="253"/>
      <c r="T1140" s="25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T1140" s="255" t="s">
        <v>244</v>
      </c>
      <c r="AU1140" s="255" t="s">
        <v>86</v>
      </c>
      <c r="AV1140" s="14" t="s">
        <v>86</v>
      </c>
      <c r="AW1140" s="14" t="s">
        <v>33</v>
      </c>
      <c r="AX1140" s="14" t="s">
        <v>73</v>
      </c>
      <c r="AY1140" s="255" t="s">
        <v>233</v>
      </c>
    </row>
    <row r="1141" s="16" customFormat="1">
      <c r="A1141" s="16"/>
      <c r="B1141" s="287"/>
      <c r="C1141" s="288"/>
      <c r="D1141" s="236" t="s">
        <v>244</v>
      </c>
      <c r="E1141" s="289" t="s">
        <v>21</v>
      </c>
      <c r="F1141" s="290" t="s">
        <v>725</v>
      </c>
      <c r="G1141" s="288"/>
      <c r="H1141" s="291">
        <v>32.802</v>
      </c>
      <c r="I1141" s="292"/>
      <c r="J1141" s="288"/>
      <c r="K1141" s="288"/>
      <c r="L1141" s="293"/>
      <c r="M1141" s="294"/>
      <c r="N1141" s="295"/>
      <c r="O1141" s="295"/>
      <c r="P1141" s="295"/>
      <c r="Q1141" s="295"/>
      <c r="R1141" s="295"/>
      <c r="S1141" s="295"/>
      <c r="T1141" s="296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/>
      <c r="AE1141" s="16"/>
      <c r="AT1141" s="297" t="s">
        <v>244</v>
      </c>
      <c r="AU1141" s="297" t="s">
        <v>86</v>
      </c>
      <c r="AV1141" s="16" t="s">
        <v>117</v>
      </c>
      <c r="AW1141" s="16" t="s">
        <v>33</v>
      </c>
      <c r="AX1141" s="16" t="s">
        <v>73</v>
      </c>
      <c r="AY1141" s="297" t="s">
        <v>233</v>
      </c>
    </row>
    <row r="1142" s="13" customFormat="1">
      <c r="A1142" s="13"/>
      <c r="B1142" s="234"/>
      <c r="C1142" s="235"/>
      <c r="D1142" s="236" t="s">
        <v>244</v>
      </c>
      <c r="E1142" s="237" t="s">
        <v>21</v>
      </c>
      <c r="F1142" s="238" t="s">
        <v>1593</v>
      </c>
      <c r="G1142" s="235"/>
      <c r="H1142" s="237" t="s">
        <v>21</v>
      </c>
      <c r="I1142" s="239"/>
      <c r="J1142" s="235"/>
      <c r="K1142" s="235"/>
      <c r="L1142" s="240"/>
      <c r="M1142" s="241"/>
      <c r="N1142" s="242"/>
      <c r="O1142" s="242"/>
      <c r="P1142" s="242"/>
      <c r="Q1142" s="242"/>
      <c r="R1142" s="242"/>
      <c r="S1142" s="242"/>
      <c r="T1142" s="24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244" t="s">
        <v>244</v>
      </c>
      <c r="AU1142" s="244" t="s">
        <v>86</v>
      </c>
      <c r="AV1142" s="13" t="s">
        <v>80</v>
      </c>
      <c r="AW1142" s="13" t="s">
        <v>33</v>
      </c>
      <c r="AX1142" s="13" t="s">
        <v>73</v>
      </c>
      <c r="AY1142" s="244" t="s">
        <v>233</v>
      </c>
    </row>
    <row r="1143" s="14" customFormat="1">
      <c r="A1143" s="14"/>
      <c r="B1143" s="245"/>
      <c r="C1143" s="246"/>
      <c r="D1143" s="236" t="s">
        <v>244</v>
      </c>
      <c r="E1143" s="247" t="s">
        <v>21</v>
      </c>
      <c r="F1143" s="248" t="s">
        <v>1594</v>
      </c>
      <c r="G1143" s="246"/>
      <c r="H1143" s="249">
        <v>47.343000000000004</v>
      </c>
      <c r="I1143" s="250"/>
      <c r="J1143" s="246"/>
      <c r="K1143" s="246"/>
      <c r="L1143" s="251"/>
      <c r="M1143" s="252"/>
      <c r="N1143" s="253"/>
      <c r="O1143" s="253"/>
      <c r="P1143" s="253"/>
      <c r="Q1143" s="253"/>
      <c r="R1143" s="253"/>
      <c r="S1143" s="253"/>
      <c r="T1143" s="25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T1143" s="255" t="s">
        <v>244</v>
      </c>
      <c r="AU1143" s="255" t="s">
        <v>86</v>
      </c>
      <c r="AV1143" s="14" t="s">
        <v>86</v>
      </c>
      <c r="AW1143" s="14" t="s">
        <v>33</v>
      </c>
      <c r="AX1143" s="14" t="s">
        <v>73</v>
      </c>
      <c r="AY1143" s="255" t="s">
        <v>233</v>
      </c>
    </row>
    <row r="1144" s="14" customFormat="1">
      <c r="A1144" s="14"/>
      <c r="B1144" s="245"/>
      <c r="C1144" s="246"/>
      <c r="D1144" s="236" t="s">
        <v>244</v>
      </c>
      <c r="E1144" s="247" t="s">
        <v>21</v>
      </c>
      <c r="F1144" s="248" t="s">
        <v>1595</v>
      </c>
      <c r="G1144" s="246"/>
      <c r="H1144" s="249">
        <v>28.968</v>
      </c>
      <c r="I1144" s="250"/>
      <c r="J1144" s="246"/>
      <c r="K1144" s="246"/>
      <c r="L1144" s="251"/>
      <c r="M1144" s="252"/>
      <c r="N1144" s="253"/>
      <c r="O1144" s="253"/>
      <c r="P1144" s="253"/>
      <c r="Q1144" s="253"/>
      <c r="R1144" s="253"/>
      <c r="S1144" s="253"/>
      <c r="T1144" s="25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55" t="s">
        <v>244</v>
      </c>
      <c r="AU1144" s="255" t="s">
        <v>86</v>
      </c>
      <c r="AV1144" s="14" t="s">
        <v>86</v>
      </c>
      <c r="AW1144" s="14" t="s">
        <v>33</v>
      </c>
      <c r="AX1144" s="14" t="s">
        <v>73</v>
      </c>
      <c r="AY1144" s="255" t="s">
        <v>233</v>
      </c>
    </row>
    <row r="1145" s="16" customFormat="1">
      <c r="A1145" s="16"/>
      <c r="B1145" s="287"/>
      <c r="C1145" s="288"/>
      <c r="D1145" s="236" t="s">
        <v>244</v>
      </c>
      <c r="E1145" s="289" t="s">
        <v>21</v>
      </c>
      <c r="F1145" s="290" t="s">
        <v>725</v>
      </c>
      <c r="G1145" s="288"/>
      <c r="H1145" s="291">
        <v>76.311000000000007</v>
      </c>
      <c r="I1145" s="292"/>
      <c r="J1145" s="288"/>
      <c r="K1145" s="288"/>
      <c r="L1145" s="293"/>
      <c r="M1145" s="294"/>
      <c r="N1145" s="295"/>
      <c r="O1145" s="295"/>
      <c r="P1145" s="295"/>
      <c r="Q1145" s="295"/>
      <c r="R1145" s="295"/>
      <c r="S1145" s="295"/>
      <c r="T1145" s="29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T1145" s="297" t="s">
        <v>244</v>
      </c>
      <c r="AU1145" s="297" t="s">
        <v>86</v>
      </c>
      <c r="AV1145" s="16" t="s">
        <v>117</v>
      </c>
      <c r="AW1145" s="16" t="s">
        <v>33</v>
      </c>
      <c r="AX1145" s="16" t="s">
        <v>73</v>
      </c>
      <c r="AY1145" s="297" t="s">
        <v>233</v>
      </c>
    </row>
    <row r="1146" s="14" customFormat="1">
      <c r="A1146" s="14"/>
      <c r="B1146" s="245"/>
      <c r="C1146" s="246"/>
      <c r="D1146" s="236" t="s">
        <v>244</v>
      </c>
      <c r="E1146" s="247" t="s">
        <v>21</v>
      </c>
      <c r="F1146" s="248" t="s">
        <v>590</v>
      </c>
      <c r="G1146" s="246"/>
      <c r="H1146" s="249">
        <v>543.72000000000003</v>
      </c>
      <c r="I1146" s="250"/>
      <c r="J1146" s="246"/>
      <c r="K1146" s="246"/>
      <c r="L1146" s="251"/>
      <c r="M1146" s="252"/>
      <c r="N1146" s="253"/>
      <c r="O1146" s="253"/>
      <c r="P1146" s="253"/>
      <c r="Q1146" s="253"/>
      <c r="R1146" s="253"/>
      <c r="S1146" s="253"/>
      <c r="T1146" s="25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T1146" s="255" t="s">
        <v>244</v>
      </c>
      <c r="AU1146" s="255" t="s">
        <v>86</v>
      </c>
      <c r="AV1146" s="14" t="s">
        <v>86</v>
      </c>
      <c r="AW1146" s="14" t="s">
        <v>33</v>
      </c>
      <c r="AX1146" s="14" t="s">
        <v>73</v>
      </c>
      <c r="AY1146" s="255" t="s">
        <v>233</v>
      </c>
    </row>
    <row r="1147" s="15" customFormat="1">
      <c r="A1147" s="15"/>
      <c r="B1147" s="256"/>
      <c r="C1147" s="257"/>
      <c r="D1147" s="236" t="s">
        <v>244</v>
      </c>
      <c r="E1147" s="258" t="s">
        <v>21</v>
      </c>
      <c r="F1147" s="259" t="s">
        <v>247</v>
      </c>
      <c r="G1147" s="257"/>
      <c r="H1147" s="260">
        <v>980.16899999999998</v>
      </c>
      <c r="I1147" s="261"/>
      <c r="J1147" s="257"/>
      <c r="K1147" s="257"/>
      <c r="L1147" s="262"/>
      <c r="M1147" s="263"/>
      <c r="N1147" s="264"/>
      <c r="O1147" s="264"/>
      <c r="P1147" s="264"/>
      <c r="Q1147" s="264"/>
      <c r="R1147" s="264"/>
      <c r="S1147" s="264"/>
      <c r="T1147" s="26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T1147" s="266" t="s">
        <v>244</v>
      </c>
      <c r="AU1147" s="266" t="s">
        <v>86</v>
      </c>
      <c r="AV1147" s="15" t="s">
        <v>240</v>
      </c>
      <c r="AW1147" s="15" t="s">
        <v>33</v>
      </c>
      <c r="AX1147" s="15" t="s">
        <v>80</v>
      </c>
      <c r="AY1147" s="266" t="s">
        <v>233</v>
      </c>
    </row>
    <row r="1148" s="2" customFormat="1" ht="24.15" customHeight="1">
      <c r="A1148" s="41"/>
      <c r="B1148" s="42"/>
      <c r="C1148" s="267" t="s">
        <v>1634</v>
      </c>
      <c r="D1148" s="267" t="s">
        <v>297</v>
      </c>
      <c r="E1148" s="268" t="s">
        <v>1625</v>
      </c>
      <c r="F1148" s="269" t="s">
        <v>1626</v>
      </c>
      <c r="G1148" s="270" t="s">
        <v>238</v>
      </c>
      <c r="H1148" s="271">
        <v>1029.1769999999999</v>
      </c>
      <c r="I1148" s="272"/>
      <c r="J1148" s="273">
        <f>ROUND(I1148*H1148,2)</f>
        <v>0</v>
      </c>
      <c r="K1148" s="269" t="s">
        <v>239</v>
      </c>
      <c r="L1148" s="274"/>
      <c r="M1148" s="275" t="s">
        <v>21</v>
      </c>
      <c r="N1148" s="276" t="s">
        <v>45</v>
      </c>
      <c r="O1148" s="87"/>
      <c r="P1148" s="225">
        <f>O1148*H1148</f>
        <v>0</v>
      </c>
      <c r="Q1148" s="225">
        <v>0.00010000000000000001</v>
      </c>
      <c r="R1148" s="225">
        <f>Q1148*H1148</f>
        <v>0.1029177</v>
      </c>
      <c r="S1148" s="225">
        <v>0</v>
      </c>
      <c r="T1148" s="226">
        <f>S1148*H1148</f>
        <v>0</v>
      </c>
      <c r="U1148" s="41"/>
      <c r="V1148" s="41"/>
      <c r="W1148" s="41"/>
      <c r="X1148" s="41"/>
      <c r="Y1148" s="41"/>
      <c r="Z1148" s="41"/>
      <c r="AA1148" s="41"/>
      <c r="AB1148" s="41"/>
      <c r="AC1148" s="41"/>
      <c r="AD1148" s="41"/>
      <c r="AE1148" s="41"/>
      <c r="AR1148" s="227" t="s">
        <v>569</v>
      </c>
      <c r="AT1148" s="227" t="s">
        <v>297</v>
      </c>
      <c r="AU1148" s="227" t="s">
        <v>86</v>
      </c>
      <c r="AY1148" s="20" t="s">
        <v>233</v>
      </c>
      <c r="BE1148" s="228">
        <f>IF(N1148="základní",J1148,0)</f>
        <v>0</v>
      </c>
      <c r="BF1148" s="228">
        <f>IF(N1148="snížená",J1148,0)</f>
        <v>0</v>
      </c>
      <c r="BG1148" s="228">
        <f>IF(N1148="zákl. přenesená",J1148,0)</f>
        <v>0</v>
      </c>
      <c r="BH1148" s="228">
        <f>IF(N1148="sníž. přenesená",J1148,0)</f>
        <v>0</v>
      </c>
      <c r="BI1148" s="228">
        <f>IF(N1148="nulová",J1148,0)</f>
        <v>0</v>
      </c>
      <c r="BJ1148" s="20" t="s">
        <v>86</v>
      </c>
      <c r="BK1148" s="228">
        <f>ROUND(I1148*H1148,2)</f>
        <v>0</v>
      </c>
      <c r="BL1148" s="20" t="s">
        <v>394</v>
      </c>
      <c r="BM1148" s="227" t="s">
        <v>1635</v>
      </c>
    </row>
    <row r="1149" s="14" customFormat="1">
      <c r="A1149" s="14"/>
      <c r="B1149" s="245"/>
      <c r="C1149" s="246"/>
      <c r="D1149" s="236" t="s">
        <v>244</v>
      </c>
      <c r="E1149" s="246"/>
      <c r="F1149" s="248" t="s">
        <v>1636</v>
      </c>
      <c r="G1149" s="246"/>
      <c r="H1149" s="249">
        <v>1029.1769999999999</v>
      </c>
      <c r="I1149" s="250"/>
      <c r="J1149" s="246"/>
      <c r="K1149" s="246"/>
      <c r="L1149" s="251"/>
      <c r="M1149" s="252"/>
      <c r="N1149" s="253"/>
      <c r="O1149" s="253"/>
      <c r="P1149" s="253"/>
      <c r="Q1149" s="253"/>
      <c r="R1149" s="253"/>
      <c r="S1149" s="253"/>
      <c r="T1149" s="25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T1149" s="255" t="s">
        <v>244</v>
      </c>
      <c r="AU1149" s="255" t="s">
        <v>86</v>
      </c>
      <c r="AV1149" s="14" t="s">
        <v>86</v>
      </c>
      <c r="AW1149" s="14" t="s">
        <v>4</v>
      </c>
      <c r="AX1149" s="14" t="s">
        <v>80</v>
      </c>
      <c r="AY1149" s="255" t="s">
        <v>233</v>
      </c>
    </row>
    <row r="1150" s="2" customFormat="1" ht="49.05" customHeight="1">
      <c r="A1150" s="41"/>
      <c r="B1150" s="42"/>
      <c r="C1150" s="216" t="s">
        <v>1637</v>
      </c>
      <c r="D1150" s="216" t="s">
        <v>235</v>
      </c>
      <c r="E1150" s="217" t="s">
        <v>1638</v>
      </c>
      <c r="F1150" s="218" t="s">
        <v>1639</v>
      </c>
      <c r="G1150" s="219" t="s">
        <v>279</v>
      </c>
      <c r="H1150" s="220">
        <v>13.83</v>
      </c>
      <c r="I1150" s="221"/>
      <c r="J1150" s="222">
        <f>ROUND(I1150*H1150,2)</f>
        <v>0</v>
      </c>
      <c r="K1150" s="218" t="s">
        <v>239</v>
      </c>
      <c r="L1150" s="47"/>
      <c r="M1150" s="223" t="s">
        <v>21</v>
      </c>
      <c r="N1150" s="224" t="s">
        <v>45</v>
      </c>
      <c r="O1150" s="87"/>
      <c r="P1150" s="225">
        <f>O1150*H1150</f>
        <v>0</v>
      </c>
      <c r="Q1150" s="225">
        <v>0</v>
      </c>
      <c r="R1150" s="225">
        <f>Q1150*H1150</f>
        <v>0</v>
      </c>
      <c r="S1150" s="225">
        <v>0</v>
      </c>
      <c r="T1150" s="226">
        <f>S1150*H1150</f>
        <v>0</v>
      </c>
      <c r="U1150" s="41"/>
      <c r="V1150" s="41"/>
      <c r="W1150" s="41"/>
      <c r="X1150" s="41"/>
      <c r="Y1150" s="41"/>
      <c r="Z1150" s="41"/>
      <c r="AA1150" s="41"/>
      <c r="AB1150" s="41"/>
      <c r="AC1150" s="41"/>
      <c r="AD1150" s="41"/>
      <c r="AE1150" s="41"/>
      <c r="AR1150" s="227" t="s">
        <v>394</v>
      </c>
      <c r="AT1150" s="227" t="s">
        <v>235</v>
      </c>
      <c r="AU1150" s="227" t="s">
        <v>86</v>
      </c>
      <c r="AY1150" s="20" t="s">
        <v>233</v>
      </c>
      <c r="BE1150" s="228">
        <f>IF(N1150="základní",J1150,0)</f>
        <v>0</v>
      </c>
      <c r="BF1150" s="228">
        <f>IF(N1150="snížená",J1150,0)</f>
        <v>0</v>
      </c>
      <c r="BG1150" s="228">
        <f>IF(N1150="zákl. přenesená",J1150,0)</f>
        <v>0</v>
      </c>
      <c r="BH1150" s="228">
        <f>IF(N1150="sníž. přenesená",J1150,0)</f>
        <v>0</v>
      </c>
      <c r="BI1150" s="228">
        <f>IF(N1150="nulová",J1150,0)</f>
        <v>0</v>
      </c>
      <c r="BJ1150" s="20" t="s">
        <v>86</v>
      </c>
      <c r="BK1150" s="228">
        <f>ROUND(I1150*H1150,2)</f>
        <v>0</v>
      </c>
      <c r="BL1150" s="20" t="s">
        <v>394</v>
      </c>
      <c r="BM1150" s="227" t="s">
        <v>1640</v>
      </c>
    </row>
    <row r="1151" s="2" customFormat="1">
      <c r="A1151" s="41"/>
      <c r="B1151" s="42"/>
      <c r="C1151" s="43"/>
      <c r="D1151" s="229" t="s">
        <v>242</v>
      </c>
      <c r="E1151" s="43"/>
      <c r="F1151" s="230" t="s">
        <v>1641</v>
      </c>
      <c r="G1151" s="43"/>
      <c r="H1151" s="43"/>
      <c r="I1151" s="231"/>
      <c r="J1151" s="43"/>
      <c r="K1151" s="43"/>
      <c r="L1151" s="47"/>
      <c r="M1151" s="232"/>
      <c r="N1151" s="233"/>
      <c r="O1151" s="87"/>
      <c r="P1151" s="87"/>
      <c r="Q1151" s="87"/>
      <c r="R1151" s="87"/>
      <c r="S1151" s="87"/>
      <c r="T1151" s="88"/>
      <c r="U1151" s="41"/>
      <c r="V1151" s="41"/>
      <c r="W1151" s="41"/>
      <c r="X1151" s="41"/>
      <c r="Y1151" s="41"/>
      <c r="Z1151" s="41"/>
      <c r="AA1151" s="41"/>
      <c r="AB1151" s="41"/>
      <c r="AC1151" s="41"/>
      <c r="AD1151" s="41"/>
      <c r="AE1151" s="41"/>
      <c r="AT1151" s="20" t="s">
        <v>242</v>
      </c>
      <c r="AU1151" s="20" t="s">
        <v>86</v>
      </c>
    </row>
    <row r="1152" s="12" customFormat="1" ht="22.8" customHeight="1">
      <c r="A1152" s="12"/>
      <c r="B1152" s="200"/>
      <c r="C1152" s="201"/>
      <c r="D1152" s="202" t="s">
        <v>72</v>
      </c>
      <c r="E1152" s="214" t="s">
        <v>1642</v>
      </c>
      <c r="F1152" s="214" t="s">
        <v>1643</v>
      </c>
      <c r="G1152" s="201"/>
      <c r="H1152" s="201"/>
      <c r="I1152" s="204"/>
      <c r="J1152" s="215">
        <f>BK1152</f>
        <v>0</v>
      </c>
      <c r="K1152" s="201"/>
      <c r="L1152" s="206"/>
      <c r="M1152" s="207"/>
      <c r="N1152" s="208"/>
      <c r="O1152" s="208"/>
      <c r="P1152" s="209">
        <f>SUM(P1153:P1191)</f>
        <v>0</v>
      </c>
      <c r="Q1152" s="208"/>
      <c r="R1152" s="209">
        <f>SUM(R1153:R1191)</f>
        <v>128.54717719999999</v>
      </c>
      <c r="S1152" s="208"/>
      <c r="T1152" s="210">
        <f>SUM(T1153:T1191)</f>
        <v>0</v>
      </c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R1152" s="211" t="s">
        <v>86</v>
      </c>
      <c r="AT1152" s="212" t="s">
        <v>72</v>
      </c>
      <c r="AU1152" s="212" t="s">
        <v>80</v>
      </c>
      <c r="AY1152" s="211" t="s">
        <v>233</v>
      </c>
      <c r="BK1152" s="213">
        <f>SUM(BK1153:BK1191)</f>
        <v>0</v>
      </c>
    </row>
    <row r="1153" s="2" customFormat="1" ht="37.8" customHeight="1">
      <c r="A1153" s="41"/>
      <c r="B1153" s="42"/>
      <c r="C1153" s="216" t="s">
        <v>1644</v>
      </c>
      <c r="D1153" s="216" t="s">
        <v>235</v>
      </c>
      <c r="E1153" s="217" t="s">
        <v>1645</v>
      </c>
      <c r="F1153" s="218" t="s">
        <v>1646</v>
      </c>
      <c r="G1153" s="219" t="s">
        <v>238</v>
      </c>
      <c r="H1153" s="220">
        <v>1216.915</v>
      </c>
      <c r="I1153" s="221"/>
      <c r="J1153" s="222">
        <f>ROUND(I1153*H1153,2)</f>
        <v>0</v>
      </c>
      <c r="K1153" s="218" t="s">
        <v>239</v>
      </c>
      <c r="L1153" s="47"/>
      <c r="M1153" s="223" t="s">
        <v>21</v>
      </c>
      <c r="N1153" s="224" t="s">
        <v>45</v>
      </c>
      <c r="O1153" s="87"/>
      <c r="P1153" s="225">
        <f>O1153*H1153</f>
        <v>0</v>
      </c>
      <c r="Q1153" s="225">
        <v>0</v>
      </c>
      <c r="R1153" s="225">
        <f>Q1153*H1153</f>
        <v>0</v>
      </c>
      <c r="S1153" s="225">
        <v>0</v>
      </c>
      <c r="T1153" s="226">
        <f>S1153*H1153</f>
        <v>0</v>
      </c>
      <c r="U1153" s="41"/>
      <c r="V1153" s="41"/>
      <c r="W1153" s="41"/>
      <c r="X1153" s="41"/>
      <c r="Y1153" s="41"/>
      <c r="Z1153" s="41"/>
      <c r="AA1153" s="41"/>
      <c r="AB1153" s="41"/>
      <c r="AC1153" s="41"/>
      <c r="AD1153" s="41"/>
      <c r="AE1153" s="41"/>
      <c r="AR1153" s="227" t="s">
        <v>394</v>
      </c>
      <c r="AT1153" s="227" t="s">
        <v>235</v>
      </c>
      <c r="AU1153" s="227" t="s">
        <v>86</v>
      </c>
      <c r="AY1153" s="20" t="s">
        <v>233</v>
      </c>
      <c r="BE1153" s="228">
        <f>IF(N1153="základní",J1153,0)</f>
        <v>0</v>
      </c>
      <c r="BF1153" s="228">
        <f>IF(N1153="snížená",J1153,0)</f>
        <v>0</v>
      </c>
      <c r="BG1153" s="228">
        <f>IF(N1153="zákl. přenesená",J1153,0)</f>
        <v>0</v>
      </c>
      <c r="BH1153" s="228">
        <f>IF(N1153="sníž. přenesená",J1153,0)</f>
        <v>0</v>
      </c>
      <c r="BI1153" s="228">
        <f>IF(N1153="nulová",J1153,0)</f>
        <v>0</v>
      </c>
      <c r="BJ1153" s="20" t="s">
        <v>86</v>
      </c>
      <c r="BK1153" s="228">
        <f>ROUND(I1153*H1153,2)</f>
        <v>0</v>
      </c>
      <c r="BL1153" s="20" t="s">
        <v>394</v>
      </c>
      <c r="BM1153" s="227" t="s">
        <v>1647</v>
      </c>
    </row>
    <row r="1154" s="2" customFormat="1">
      <c r="A1154" s="41"/>
      <c r="B1154" s="42"/>
      <c r="C1154" s="43"/>
      <c r="D1154" s="229" t="s">
        <v>242</v>
      </c>
      <c r="E1154" s="43"/>
      <c r="F1154" s="230" t="s">
        <v>1648</v>
      </c>
      <c r="G1154" s="43"/>
      <c r="H1154" s="43"/>
      <c r="I1154" s="231"/>
      <c r="J1154" s="43"/>
      <c r="K1154" s="43"/>
      <c r="L1154" s="47"/>
      <c r="M1154" s="232"/>
      <c r="N1154" s="233"/>
      <c r="O1154" s="87"/>
      <c r="P1154" s="87"/>
      <c r="Q1154" s="87"/>
      <c r="R1154" s="87"/>
      <c r="S1154" s="87"/>
      <c r="T1154" s="88"/>
      <c r="U1154" s="41"/>
      <c r="V1154" s="41"/>
      <c r="W1154" s="41"/>
      <c r="X1154" s="41"/>
      <c r="Y1154" s="41"/>
      <c r="Z1154" s="41"/>
      <c r="AA1154" s="41"/>
      <c r="AB1154" s="41"/>
      <c r="AC1154" s="41"/>
      <c r="AD1154" s="41"/>
      <c r="AE1154" s="41"/>
      <c r="AT1154" s="20" t="s">
        <v>242</v>
      </c>
      <c r="AU1154" s="20" t="s">
        <v>86</v>
      </c>
    </row>
    <row r="1155" s="14" customFormat="1">
      <c r="A1155" s="14"/>
      <c r="B1155" s="245"/>
      <c r="C1155" s="246"/>
      <c r="D1155" s="236" t="s">
        <v>244</v>
      </c>
      <c r="E1155" s="247" t="s">
        <v>21</v>
      </c>
      <c r="F1155" s="248" t="s">
        <v>656</v>
      </c>
      <c r="G1155" s="246"/>
      <c r="H1155" s="249">
        <v>778.32100000000003</v>
      </c>
      <c r="I1155" s="250"/>
      <c r="J1155" s="246"/>
      <c r="K1155" s="246"/>
      <c r="L1155" s="251"/>
      <c r="M1155" s="252"/>
      <c r="N1155" s="253"/>
      <c r="O1155" s="253"/>
      <c r="P1155" s="253"/>
      <c r="Q1155" s="253"/>
      <c r="R1155" s="253"/>
      <c r="S1155" s="253"/>
      <c r="T1155" s="25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T1155" s="255" t="s">
        <v>244</v>
      </c>
      <c r="AU1155" s="255" t="s">
        <v>86</v>
      </c>
      <c r="AV1155" s="14" t="s">
        <v>86</v>
      </c>
      <c r="AW1155" s="14" t="s">
        <v>33</v>
      </c>
      <c r="AX1155" s="14" t="s">
        <v>73</v>
      </c>
      <c r="AY1155" s="255" t="s">
        <v>233</v>
      </c>
    </row>
    <row r="1156" s="16" customFormat="1">
      <c r="A1156" s="16"/>
      <c r="B1156" s="287"/>
      <c r="C1156" s="288"/>
      <c r="D1156" s="236" t="s">
        <v>244</v>
      </c>
      <c r="E1156" s="289" t="s">
        <v>21</v>
      </c>
      <c r="F1156" s="290" t="s">
        <v>725</v>
      </c>
      <c r="G1156" s="288"/>
      <c r="H1156" s="291">
        <v>778.32100000000003</v>
      </c>
      <c r="I1156" s="292"/>
      <c r="J1156" s="288"/>
      <c r="K1156" s="288"/>
      <c r="L1156" s="293"/>
      <c r="M1156" s="294"/>
      <c r="N1156" s="295"/>
      <c r="O1156" s="295"/>
      <c r="P1156" s="295"/>
      <c r="Q1156" s="295"/>
      <c r="R1156" s="295"/>
      <c r="S1156" s="295"/>
      <c r="T1156" s="29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T1156" s="297" t="s">
        <v>244</v>
      </c>
      <c r="AU1156" s="297" t="s">
        <v>86</v>
      </c>
      <c r="AV1156" s="16" t="s">
        <v>117</v>
      </c>
      <c r="AW1156" s="16" t="s">
        <v>33</v>
      </c>
      <c r="AX1156" s="16" t="s">
        <v>73</v>
      </c>
      <c r="AY1156" s="297" t="s">
        <v>233</v>
      </c>
    </row>
    <row r="1157" s="13" customFormat="1">
      <c r="A1157" s="13"/>
      <c r="B1157" s="234"/>
      <c r="C1157" s="235"/>
      <c r="D1157" s="236" t="s">
        <v>244</v>
      </c>
      <c r="E1157" s="237" t="s">
        <v>21</v>
      </c>
      <c r="F1157" s="238" t="s">
        <v>1649</v>
      </c>
      <c r="G1157" s="235"/>
      <c r="H1157" s="237" t="s">
        <v>21</v>
      </c>
      <c r="I1157" s="239"/>
      <c r="J1157" s="235"/>
      <c r="K1157" s="235"/>
      <c r="L1157" s="240"/>
      <c r="M1157" s="241"/>
      <c r="N1157" s="242"/>
      <c r="O1157" s="242"/>
      <c r="P1157" s="242"/>
      <c r="Q1157" s="242"/>
      <c r="R1157" s="242"/>
      <c r="S1157" s="242"/>
      <c r="T1157" s="24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244" t="s">
        <v>244</v>
      </c>
      <c r="AU1157" s="244" t="s">
        <v>86</v>
      </c>
      <c r="AV1157" s="13" t="s">
        <v>80</v>
      </c>
      <c r="AW1157" s="13" t="s">
        <v>33</v>
      </c>
      <c r="AX1157" s="13" t="s">
        <v>73</v>
      </c>
      <c r="AY1157" s="244" t="s">
        <v>233</v>
      </c>
    </row>
    <row r="1158" s="14" customFormat="1">
      <c r="A1158" s="14"/>
      <c r="B1158" s="245"/>
      <c r="C1158" s="246"/>
      <c r="D1158" s="236" t="s">
        <v>244</v>
      </c>
      <c r="E1158" s="247" t="s">
        <v>21</v>
      </c>
      <c r="F1158" s="248" t="s">
        <v>1578</v>
      </c>
      <c r="G1158" s="246"/>
      <c r="H1158" s="249">
        <v>352.61000000000001</v>
      </c>
      <c r="I1158" s="250"/>
      <c r="J1158" s="246"/>
      <c r="K1158" s="246"/>
      <c r="L1158" s="251"/>
      <c r="M1158" s="252"/>
      <c r="N1158" s="253"/>
      <c r="O1158" s="253"/>
      <c r="P1158" s="253"/>
      <c r="Q1158" s="253"/>
      <c r="R1158" s="253"/>
      <c r="S1158" s="253"/>
      <c r="T1158" s="25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T1158" s="255" t="s">
        <v>244</v>
      </c>
      <c r="AU1158" s="255" t="s">
        <v>86</v>
      </c>
      <c r="AV1158" s="14" t="s">
        <v>86</v>
      </c>
      <c r="AW1158" s="14" t="s">
        <v>33</v>
      </c>
      <c r="AX1158" s="14" t="s">
        <v>73</v>
      </c>
      <c r="AY1158" s="255" t="s">
        <v>233</v>
      </c>
    </row>
    <row r="1159" s="16" customFormat="1">
      <c r="A1159" s="16"/>
      <c r="B1159" s="287"/>
      <c r="C1159" s="288"/>
      <c r="D1159" s="236" t="s">
        <v>244</v>
      </c>
      <c r="E1159" s="289" t="s">
        <v>636</v>
      </c>
      <c r="F1159" s="290" t="s">
        <v>725</v>
      </c>
      <c r="G1159" s="288"/>
      <c r="H1159" s="291">
        <v>352.61000000000001</v>
      </c>
      <c r="I1159" s="292"/>
      <c r="J1159" s="288"/>
      <c r="K1159" s="288"/>
      <c r="L1159" s="293"/>
      <c r="M1159" s="294"/>
      <c r="N1159" s="295"/>
      <c r="O1159" s="295"/>
      <c r="P1159" s="295"/>
      <c r="Q1159" s="295"/>
      <c r="R1159" s="295"/>
      <c r="S1159" s="295"/>
      <c r="T1159" s="29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T1159" s="297" t="s">
        <v>244</v>
      </c>
      <c r="AU1159" s="297" t="s">
        <v>86</v>
      </c>
      <c r="AV1159" s="16" t="s">
        <v>117</v>
      </c>
      <c r="AW1159" s="16" t="s">
        <v>33</v>
      </c>
      <c r="AX1159" s="16" t="s">
        <v>73</v>
      </c>
      <c r="AY1159" s="297" t="s">
        <v>233</v>
      </c>
    </row>
    <row r="1160" s="13" customFormat="1">
      <c r="A1160" s="13"/>
      <c r="B1160" s="234"/>
      <c r="C1160" s="235"/>
      <c r="D1160" s="236" t="s">
        <v>244</v>
      </c>
      <c r="E1160" s="237" t="s">
        <v>21</v>
      </c>
      <c r="F1160" s="238" t="s">
        <v>1593</v>
      </c>
      <c r="G1160" s="235"/>
      <c r="H1160" s="237" t="s">
        <v>21</v>
      </c>
      <c r="I1160" s="239"/>
      <c r="J1160" s="235"/>
      <c r="K1160" s="235"/>
      <c r="L1160" s="240"/>
      <c r="M1160" s="241"/>
      <c r="N1160" s="242"/>
      <c r="O1160" s="242"/>
      <c r="P1160" s="242"/>
      <c r="Q1160" s="242"/>
      <c r="R1160" s="242"/>
      <c r="S1160" s="242"/>
      <c r="T1160" s="24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T1160" s="244" t="s">
        <v>244</v>
      </c>
      <c r="AU1160" s="244" t="s">
        <v>86</v>
      </c>
      <c r="AV1160" s="13" t="s">
        <v>80</v>
      </c>
      <c r="AW1160" s="13" t="s">
        <v>33</v>
      </c>
      <c r="AX1160" s="13" t="s">
        <v>73</v>
      </c>
      <c r="AY1160" s="244" t="s">
        <v>233</v>
      </c>
    </row>
    <row r="1161" s="14" customFormat="1">
      <c r="A1161" s="14"/>
      <c r="B1161" s="245"/>
      <c r="C1161" s="246"/>
      <c r="D1161" s="236" t="s">
        <v>244</v>
      </c>
      <c r="E1161" s="247" t="s">
        <v>21</v>
      </c>
      <c r="F1161" s="248" t="s">
        <v>1650</v>
      </c>
      <c r="G1161" s="246"/>
      <c r="H1161" s="249">
        <v>53.344000000000001</v>
      </c>
      <c r="I1161" s="250"/>
      <c r="J1161" s="246"/>
      <c r="K1161" s="246"/>
      <c r="L1161" s="251"/>
      <c r="M1161" s="252"/>
      <c r="N1161" s="253"/>
      <c r="O1161" s="253"/>
      <c r="P1161" s="253"/>
      <c r="Q1161" s="253"/>
      <c r="R1161" s="253"/>
      <c r="S1161" s="253"/>
      <c r="T1161" s="25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T1161" s="255" t="s">
        <v>244</v>
      </c>
      <c r="AU1161" s="255" t="s">
        <v>86</v>
      </c>
      <c r="AV1161" s="14" t="s">
        <v>86</v>
      </c>
      <c r="AW1161" s="14" t="s">
        <v>33</v>
      </c>
      <c r="AX1161" s="14" t="s">
        <v>73</v>
      </c>
      <c r="AY1161" s="255" t="s">
        <v>233</v>
      </c>
    </row>
    <row r="1162" s="14" customFormat="1">
      <c r="A1162" s="14"/>
      <c r="B1162" s="245"/>
      <c r="C1162" s="246"/>
      <c r="D1162" s="236" t="s">
        <v>244</v>
      </c>
      <c r="E1162" s="247" t="s">
        <v>21</v>
      </c>
      <c r="F1162" s="248" t="s">
        <v>1651</v>
      </c>
      <c r="G1162" s="246"/>
      <c r="H1162" s="249">
        <v>32.640000000000001</v>
      </c>
      <c r="I1162" s="250"/>
      <c r="J1162" s="246"/>
      <c r="K1162" s="246"/>
      <c r="L1162" s="251"/>
      <c r="M1162" s="252"/>
      <c r="N1162" s="253"/>
      <c r="O1162" s="253"/>
      <c r="P1162" s="253"/>
      <c r="Q1162" s="253"/>
      <c r="R1162" s="253"/>
      <c r="S1162" s="253"/>
      <c r="T1162" s="25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T1162" s="255" t="s">
        <v>244</v>
      </c>
      <c r="AU1162" s="255" t="s">
        <v>86</v>
      </c>
      <c r="AV1162" s="14" t="s">
        <v>86</v>
      </c>
      <c r="AW1162" s="14" t="s">
        <v>33</v>
      </c>
      <c r="AX1162" s="14" t="s">
        <v>73</v>
      </c>
      <c r="AY1162" s="255" t="s">
        <v>233</v>
      </c>
    </row>
    <row r="1163" s="16" customFormat="1">
      <c r="A1163" s="16"/>
      <c r="B1163" s="287"/>
      <c r="C1163" s="288"/>
      <c r="D1163" s="236" t="s">
        <v>244</v>
      </c>
      <c r="E1163" s="289" t="s">
        <v>21</v>
      </c>
      <c r="F1163" s="290" t="s">
        <v>725</v>
      </c>
      <c r="G1163" s="288"/>
      <c r="H1163" s="291">
        <v>85.983999999999995</v>
      </c>
      <c r="I1163" s="292"/>
      <c r="J1163" s="288"/>
      <c r="K1163" s="288"/>
      <c r="L1163" s="293"/>
      <c r="M1163" s="294"/>
      <c r="N1163" s="295"/>
      <c r="O1163" s="295"/>
      <c r="P1163" s="295"/>
      <c r="Q1163" s="295"/>
      <c r="R1163" s="295"/>
      <c r="S1163" s="295"/>
      <c r="T1163" s="29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/>
      <c r="AT1163" s="297" t="s">
        <v>244</v>
      </c>
      <c r="AU1163" s="297" t="s">
        <v>86</v>
      </c>
      <c r="AV1163" s="16" t="s">
        <v>117</v>
      </c>
      <c r="AW1163" s="16" t="s">
        <v>33</v>
      </c>
      <c r="AX1163" s="16" t="s">
        <v>73</v>
      </c>
      <c r="AY1163" s="297" t="s">
        <v>233</v>
      </c>
    </row>
    <row r="1164" s="15" customFormat="1">
      <c r="A1164" s="15"/>
      <c r="B1164" s="256"/>
      <c r="C1164" s="257"/>
      <c r="D1164" s="236" t="s">
        <v>244</v>
      </c>
      <c r="E1164" s="258" t="s">
        <v>21</v>
      </c>
      <c r="F1164" s="259" t="s">
        <v>247</v>
      </c>
      <c r="G1164" s="257"/>
      <c r="H1164" s="260">
        <v>1216.915</v>
      </c>
      <c r="I1164" s="261"/>
      <c r="J1164" s="257"/>
      <c r="K1164" s="257"/>
      <c r="L1164" s="262"/>
      <c r="M1164" s="263"/>
      <c r="N1164" s="264"/>
      <c r="O1164" s="264"/>
      <c r="P1164" s="264"/>
      <c r="Q1164" s="264"/>
      <c r="R1164" s="264"/>
      <c r="S1164" s="264"/>
      <c r="T1164" s="26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T1164" s="266" t="s">
        <v>244</v>
      </c>
      <c r="AU1164" s="266" t="s">
        <v>86</v>
      </c>
      <c r="AV1164" s="15" t="s">
        <v>240</v>
      </c>
      <c r="AW1164" s="15" t="s">
        <v>33</v>
      </c>
      <c r="AX1164" s="15" t="s">
        <v>80</v>
      </c>
      <c r="AY1164" s="266" t="s">
        <v>233</v>
      </c>
    </row>
    <row r="1165" s="2" customFormat="1" ht="33" customHeight="1">
      <c r="A1165" s="41"/>
      <c r="B1165" s="42"/>
      <c r="C1165" s="267" t="s">
        <v>1652</v>
      </c>
      <c r="D1165" s="267" t="s">
        <v>297</v>
      </c>
      <c r="E1165" s="268" t="s">
        <v>1653</v>
      </c>
      <c r="F1165" s="269" t="s">
        <v>1654</v>
      </c>
      <c r="G1165" s="270" t="s">
        <v>238</v>
      </c>
      <c r="H1165" s="271">
        <v>1524.1189999999999</v>
      </c>
      <c r="I1165" s="272"/>
      <c r="J1165" s="273">
        <f>ROUND(I1165*H1165,2)</f>
        <v>0</v>
      </c>
      <c r="K1165" s="269" t="s">
        <v>239</v>
      </c>
      <c r="L1165" s="274"/>
      <c r="M1165" s="275" t="s">
        <v>21</v>
      </c>
      <c r="N1165" s="276" t="s">
        <v>45</v>
      </c>
      <c r="O1165" s="87"/>
      <c r="P1165" s="225">
        <f>O1165*H1165</f>
        <v>0</v>
      </c>
      <c r="Q1165" s="225">
        <v>0.0025000000000000001</v>
      </c>
      <c r="R1165" s="225">
        <f>Q1165*H1165</f>
        <v>3.8102974999999999</v>
      </c>
      <c r="S1165" s="225">
        <v>0</v>
      </c>
      <c r="T1165" s="226">
        <f>S1165*H1165</f>
        <v>0</v>
      </c>
      <c r="U1165" s="41"/>
      <c r="V1165" s="41"/>
      <c r="W1165" s="41"/>
      <c r="X1165" s="41"/>
      <c r="Y1165" s="41"/>
      <c r="Z1165" s="41"/>
      <c r="AA1165" s="41"/>
      <c r="AB1165" s="41"/>
      <c r="AC1165" s="41"/>
      <c r="AD1165" s="41"/>
      <c r="AE1165" s="41"/>
      <c r="AR1165" s="227" t="s">
        <v>569</v>
      </c>
      <c r="AT1165" s="227" t="s">
        <v>297</v>
      </c>
      <c r="AU1165" s="227" t="s">
        <v>86</v>
      </c>
      <c r="AY1165" s="20" t="s">
        <v>233</v>
      </c>
      <c r="BE1165" s="228">
        <f>IF(N1165="základní",J1165,0)</f>
        <v>0</v>
      </c>
      <c r="BF1165" s="228">
        <f>IF(N1165="snížená",J1165,0)</f>
        <v>0</v>
      </c>
      <c r="BG1165" s="228">
        <f>IF(N1165="zákl. přenesená",J1165,0)</f>
        <v>0</v>
      </c>
      <c r="BH1165" s="228">
        <f>IF(N1165="sníž. přenesená",J1165,0)</f>
        <v>0</v>
      </c>
      <c r="BI1165" s="228">
        <f>IF(N1165="nulová",J1165,0)</f>
        <v>0</v>
      </c>
      <c r="BJ1165" s="20" t="s">
        <v>86</v>
      </c>
      <c r="BK1165" s="228">
        <f>ROUND(I1165*H1165,2)</f>
        <v>0</v>
      </c>
      <c r="BL1165" s="20" t="s">
        <v>394</v>
      </c>
      <c r="BM1165" s="227" t="s">
        <v>1655</v>
      </c>
    </row>
    <row r="1166" s="14" customFormat="1">
      <c r="A1166" s="14"/>
      <c r="B1166" s="245"/>
      <c r="C1166" s="246"/>
      <c r="D1166" s="236" t="s">
        <v>244</v>
      </c>
      <c r="E1166" s="246"/>
      <c r="F1166" s="248" t="s">
        <v>1656</v>
      </c>
      <c r="G1166" s="246"/>
      <c r="H1166" s="249">
        <v>1524.1189999999999</v>
      </c>
      <c r="I1166" s="250"/>
      <c r="J1166" s="246"/>
      <c r="K1166" s="246"/>
      <c r="L1166" s="251"/>
      <c r="M1166" s="252"/>
      <c r="N1166" s="253"/>
      <c r="O1166" s="253"/>
      <c r="P1166" s="253"/>
      <c r="Q1166" s="253"/>
      <c r="R1166" s="253"/>
      <c r="S1166" s="253"/>
      <c r="T1166" s="25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T1166" s="255" t="s">
        <v>244</v>
      </c>
      <c r="AU1166" s="255" t="s">
        <v>86</v>
      </c>
      <c r="AV1166" s="14" t="s">
        <v>86</v>
      </c>
      <c r="AW1166" s="14" t="s">
        <v>4</v>
      </c>
      <c r="AX1166" s="14" t="s">
        <v>80</v>
      </c>
      <c r="AY1166" s="255" t="s">
        <v>233</v>
      </c>
    </row>
    <row r="1167" s="2" customFormat="1" ht="44.25" customHeight="1">
      <c r="A1167" s="41"/>
      <c r="B1167" s="42"/>
      <c r="C1167" s="216" t="s">
        <v>1657</v>
      </c>
      <c r="D1167" s="216" t="s">
        <v>235</v>
      </c>
      <c r="E1167" s="217" t="s">
        <v>1658</v>
      </c>
      <c r="F1167" s="218" t="s">
        <v>1659</v>
      </c>
      <c r="G1167" s="219" t="s">
        <v>332</v>
      </c>
      <c r="H1167" s="220">
        <v>389.161</v>
      </c>
      <c r="I1167" s="221"/>
      <c r="J1167" s="222">
        <f>ROUND(I1167*H1167,2)</f>
        <v>0</v>
      </c>
      <c r="K1167" s="218" t="s">
        <v>239</v>
      </c>
      <c r="L1167" s="47"/>
      <c r="M1167" s="223" t="s">
        <v>21</v>
      </c>
      <c r="N1167" s="224" t="s">
        <v>45</v>
      </c>
      <c r="O1167" s="87"/>
      <c r="P1167" s="225">
        <f>O1167*H1167</f>
        <v>0</v>
      </c>
      <c r="Q1167" s="225">
        <v>0</v>
      </c>
      <c r="R1167" s="225">
        <f>Q1167*H1167</f>
        <v>0</v>
      </c>
      <c r="S1167" s="225">
        <v>0</v>
      </c>
      <c r="T1167" s="226">
        <f>S1167*H1167</f>
        <v>0</v>
      </c>
      <c r="U1167" s="41"/>
      <c r="V1167" s="41"/>
      <c r="W1167" s="41"/>
      <c r="X1167" s="41"/>
      <c r="Y1167" s="41"/>
      <c r="Z1167" s="41"/>
      <c r="AA1167" s="41"/>
      <c r="AB1167" s="41"/>
      <c r="AC1167" s="41"/>
      <c r="AD1167" s="41"/>
      <c r="AE1167" s="41"/>
      <c r="AR1167" s="227" t="s">
        <v>394</v>
      </c>
      <c r="AT1167" s="227" t="s">
        <v>235</v>
      </c>
      <c r="AU1167" s="227" t="s">
        <v>86</v>
      </c>
      <c r="AY1167" s="20" t="s">
        <v>233</v>
      </c>
      <c r="BE1167" s="228">
        <f>IF(N1167="základní",J1167,0)</f>
        <v>0</v>
      </c>
      <c r="BF1167" s="228">
        <f>IF(N1167="snížená",J1167,0)</f>
        <v>0</v>
      </c>
      <c r="BG1167" s="228">
        <f>IF(N1167="zákl. přenesená",J1167,0)</f>
        <v>0</v>
      </c>
      <c r="BH1167" s="228">
        <f>IF(N1167="sníž. přenesená",J1167,0)</f>
        <v>0</v>
      </c>
      <c r="BI1167" s="228">
        <f>IF(N1167="nulová",J1167,0)</f>
        <v>0</v>
      </c>
      <c r="BJ1167" s="20" t="s">
        <v>86</v>
      </c>
      <c r="BK1167" s="228">
        <f>ROUND(I1167*H1167,2)</f>
        <v>0</v>
      </c>
      <c r="BL1167" s="20" t="s">
        <v>394</v>
      </c>
      <c r="BM1167" s="227" t="s">
        <v>1660</v>
      </c>
    </row>
    <row r="1168" s="2" customFormat="1">
      <c r="A1168" s="41"/>
      <c r="B1168" s="42"/>
      <c r="C1168" s="43"/>
      <c r="D1168" s="229" t="s">
        <v>242</v>
      </c>
      <c r="E1168" s="43"/>
      <c r="F1168" s="230" t="s">
        <v>1661</v>
      </c>
      <c r="G1168" s="43"/>
      <c r="H1168" s="43"/>
      <c r="I1168" s="231"/>
      <c r="J1168" s="43"/>
      <c r="K1168" s="43"/>
      <c r="L1168" s="47"/>
      <c r="M1168" s="232"/>
      <c r="N1168" s="233"/>
      <c r="O1168" s="87"/>
      <c r="P1168" s="87"/>
      <c r="Q1168" s="87"/>
      <c r="R1168" s="87"/>
      <c r="S1168" s="87"/>
      <c r="T1168" s="88"/>
      <c r="U1168" s="41"/>
      <c r="V1168" s="41"/>
      <c r="W1168" s="41"/>
      <c r="X1168" s="41"/>
      <c r="Y1168" s="41"/>
      <c r="Z1168" s="41"/>
      <c r="AA1168" s="41"/>
      <c r="AB1168" s="41"/>
      <c r="AC1168" s="41"/>
      <c r="AD1168" s="41"/>
      <c r="AE1168" s="41"/>
      <c r="AT1168" s="20" t="s">
        <v>242</v>
      </c>
      <c r="AU1168" s="20" t="s">
        <v>86</v>
      </c>
    </row>
    <row r="1169" s="14" customFormat="1">
      <c r="A1169" s="14"/>
      <c r="B1169" s="245"/>
      <c r="C1169" s="246"/>
      <c r="D1169" s="236" t="s">
        <v>244</v>
      </c>
      <c r="E1169" s="247" t="s">
        <v>21</v>
      </c>
      <c r="F1169" s="248" t="s">
        <v>1662</v>
      </c>
      <c r="G1169" s="246"/>
      <c r="H1169" s="249">
        <v>389.161</v>
      </c>
      <c r="I1169" s="250"/>
      <c r="J1169" s="246"/>
      <c r="K1169" s="246"/>
      <c r="L1169" s="251"/>
      <c r="M1169" s="252"/>
      <c r="N1169" s="253"/>
      <c r="O1169" s="253"/>
      <c r="P1169" s="253"/>
      <c r="Q1169" s="253"/>
      <c r="R1169" s="253"/>
      <c r="S1169" s="253"/>
      <c r="T1169" s="25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T1169" s="255" t="s">
        <v>244</v>
      </c>
      <c r="AU1169" s="255" t="s">
        <v>86</v>
      </c>
      <c r="AV1169" s="14" t="s">
        <v>86</v>
      </c>
      <c r="AW1169" s="14" t="s">
        <v>33</v>
      </c>
      <c r="AX1169" s="14" t="s">
        <v>73</v>
      </c>
      <c r="AY1169" s="255" t="s">
        <v>233</v>
      </c>
    </row>
    <row r="1170" s="15" customFormat="1">
      <c r="A1170" s="15"/>
      <c r="B1170" s="256"/>
      <c r="C1170" s="257"/>
      <c r="D1170" s="236" t="s">
        <v>244</v>
      </c>
      <c r="E1170" s="258" t="s">
        <v>21</v>
      </c>
      <c r="F1170" s="259" t="s">
        <v>247</v>
      </c>
      <c r="G1170" s="257"/>
      <c r="H1170" s="260">
        <v>389.161</v>
      </c>
      <c r="I1170" s="261"/>
      <c r="J1170" s="257"/>
      <c r="K1170" s="257"/>
      <c r="L1170" s="262"/>
      <c r="M1170" s="263"/>
      <c r="N1170" s="264"/>
      <c r="O1170" s="264"/>
      <c r="P1170" s="264"/>
      <c r="Q1170" s="264"/>
      <c r="R1170" s="264"/>
      <c r="S1170" s="264"/>
      <c r="T1170" s="26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T1170" s="266" t="s">
        <v>244</v>
      </c>
      <c r="AU1170" s="266" t="s">
        <v>86</v>
      </c>
      <c r="AV1170" s="15" t="s">
        <v>240</v>
      </c>
      <c r="AW1170" s="15" t="s">
        <v>33</v>
      </c>
      <c r="AX1170" s="15" t="s">
        <v>80</v>
      </c>
      <c r="AY1170" s="266" t="s">
        <v>233</v>
      </c>
    </row>
    <row r="1171" s="2" customFormat="1" ht="33" customHeight="1">
      <c r="A1171" s="41"/>
      <c r="B1171" s="42"/>
      <c r="C1171" s="267" t="s">
        <v>1663</v>
      </c>
      <c r="D1171" s="267" t="s">
        <v>297</v>
      </c>
      <c r="E1171" s="268" t="s">
        <v>1653</v>
      </c>
      <c r="F1171" s="269" t="s">
        <v>1654</v>
      </c>
      <c r="G1171" s="270" t="s">
        <v>238</v>
      </c>
      <c r="H1171" s="271">
        <v>57.700000000000003</v>
      </c>
      <c r="I1171" s="272"/>
      <c r="J1171" s="273">
        <f>ROUND(I1171*H1171,2)</f>
        <v>0</v>
      </c>
      <c r="K1171" s="269" t="s">
        <v>239</v>
      </c>
      <c r="L1171" s="274"/>
      <c r="M1171" s="275" t="s">
        <v>21</v>
      </c>
      <c r="N1171" s="276" t="s">
        <v>45</v>
      </c>
      <c r="O1171" s="87"/>
      <c r="P1171" s="225">
        <f>O1171*H1171</f>
        <v>0</v>
      </c>
      <c r="Q1171" s="225">
        <v>0.0025000000000000001</v>
      </c>
      <c r="R1171" s="225">
        <f>Q1171*H1171</f>
        <v>0.14425000000000002</v>
      </c>
      <c r="S1171" s="225">
        <v>0</v>
      </c>
      <c r="T1171" s="226">
        <f>S1171*H1171</f>
        <v>0</v>
      </c>
      <c r="U1171" s="41"/>
      <c r="V1171" s="41"/>
      <c r="W1171" s="41"/>
      <c r="X1171" s="41"/>
      <c r="Y1171" s="41"/>
      <c r="Z1171" s="41"/>
      <c r="AA1171" s="41"/>
      <c r="AB1171" s="41"/>
      <c r="AC1171" s="41"/>
      <c r="AD1171" s="41"/>
      <c r="AE1171" s="41"/>
      <c r="AR1171" s="227" t="s">
        <v>569</v>
      </c>
      <c r="AT1171" s="227" t="s">
        <v>297</v>
      </c>
      <c r="AU1171" s="227" t="s">
        <v>86</v>
      </c>
      <c r="AY1171" s="20" t="s">
        <v>233</v>
      </c>
      <c r="BE1171" s="228">
        <f>IF(N1171="základní",J1171,0)</f>
        <v>0</v>
      </c>
      <c r="BF1171" s="228">
        <f>IF(N1171="snížená",J1171,0)</f>
        <v>0</v>
      </c>
      <c r="BG1171" s="228">
        <f>IF(N1171="zákl. přenesená",J1171,0)</f>
        <v>0</v>
      </c>
      <c r="BH1171" s="228">
        <f>IF(N1171="sníž. přenesená",J1171,0)</f>
        <v>0</v>
      </c>
      <c r="BI1171" s="228">
        <f>IF(N1171="nulová",J1171,0)</f>
        <v>0</v>
      </c>
      <c r="BJ1171" s="20" t="s">
        <v>86</v>
      </c>
      <c r="BK1171" s="228">
        <f>ROUND(I1171*H1171,2)</f>
        <v>0</v>
      </c>
      <c r="BL1171" s="20" t="s">
        <v>394</v>
      </c>
      <c r="BM1171" s="227" t="s">
        <v>1664</v>
      </c>
    </row>
    <row r="1172" s="14" customFormat="1">
      <c r="A1172" s="14"/>
      <c r="B1172" s="245"/>
      <c r="C1172" s="246"/>
      <c r="D1172" s="236" t="s">
        <v>244</v>
      </c>
      <c r="E1172" s="247" t="s">
        <v>21</v>
      </c>
      <c r="F1172" s="248" t="s">
        <v>1665</v>
      </c>
      <c r="G1172" s="246"/>
      <c r="H1172" s="249">
        <v>49.506999999999998</v>
      </c>
      <c r="I1172" s="250"/>
      <c r="J1172" s="246"/>
      <c r="K1172" s="246"/>
      <c r="L1172" s="251"/>
      <c r="M1172" s="252"/>
      <c r="N1172" s="253"/>
      <c r="O1172" s="253"/>
      <c r="P1172" s="253"/>
      <c r="Q1172" s="253"/>
      <c r="R1172" s="253"/>
      <c r="S1172" s="253"/>
      <c r="T1172" s="25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T1172" s="255" t="s">
        <v>244</v>
      </c>
      <c r="AU1172" s="255" t="s">
        <v>86</v>
      </c>
      <c r="AV1172" s="14" t="s">
        <v>86</v>
      </c>
      <c r="AW1172" s="14" t="s">
        <v>33</v>
      </c>
      <c r="AX1172" s="14" t="s">
        <v>73</v>
      </c>
      <c r="AY1172" s="255" t="s">
        <v>233</v>
      </c>
    </row>
    <row r="1173" s="15" customFormat="1">
      <c r="A1173" s="15"/>
      <c r="B1173" s="256"/>
      <c r="C1173" s="257"/>
      <c r="D1173" s="236" t="s">
        <v>244</v>
      </c>
      <c r="E1173" s="258" t="s">
        <v>21</v>
      </c>
      <c r="F1173" s="259" t="s">
        <v>247</v>
      </c>
      <c r="G1173" s="257"/>
      <c r="H1173" s="260">
        <v>49.506999999999998</v>
      </c>
      <c r="I1173" s="261"/>
      <c r="J1173" s="257"/>
      <c r="K1173" s="257"/>
      <c r="L1173" s="262"/>
      <c r="M1173" s="263"/>
      <c r="N1173" s="264"/>
      <c r="O1173" s="264"/>
      <c r="P1173" s="264"/>
      <c r="Q1173" s="264"/>
      <c r="R1173" s="264"/>
      <c r="S1173" s="264"/>
      <c r="T1173" s="26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T1173" s="266" t="s">
        <v>244</v>
      </c>
      <c r="AU1173" s="266" t="s">
        <v>86</v>
      </c>
      <c r="AV1173" s="15" t="s">
        <v>240</v>
      </c>
      <c r="AW1173" s="15" t="s">
        <v>33</v>
      </c>
      <c r="AX1173" s="15" t="s">
        <v>80</v>
      </c>
      <c r="AY1173" s="266" t="s">
        <v>233</v>
      </c>
    </row>
    <row r="1174" s="14" customFormat="1">
      <c r="A1174" s="14"/>
      <c r="B1174" s="245"/>
      <c r="C1174" s="246"/>
      <c r="D1174" s="236" t="s">
        <v>244</v>
      </c>
      <c r="E1174" s="246"/>
      <c r="F1174" s="248" t="s">
        <v>1666</v>
      </c>
      <c r="G1174" s="246"/>
      <c r="H1174" s="249">
        <v>57.700000000000003</v>
      </c>
      <c r="I1174" s="250"/>
      <c r="J1174" s="246"/>
      <c r="K1174" s="246"/>
      <c r="L1174" s="251"/>
      <c r="M1174" s="252"/>
      <c r="N1174" s="253"/>
      <c r="O1174" s="253"/>
      <c r="P1174" s="253"/>
      <c r="Q1174" s="253"/>
      <c r="R1174" s="253"/>
      <c r="S1174" s="253"/>
      <c r="T1174" s="25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T1174" s="255" t="s">
        <v>244</v>
      </c>
      <c r="AU1174" s="255" t="s">
        <v>86</v>
      </c>
      <c r="AV1174" s="14" t="s">
        <v>86</v>
      </c>
      <c r="AW1174" s="14" t="s">
        <v>4</v>
      </c>
      <c r="AX1174" s="14" t="s">
        <v>80</v>
      </c>
      <c r="AY1174" s="255" t="s">
        <v>233</v>
      </c>
    </row>
    <row r="1175" s="2" customFormat="1" ht="33" customHeight="1">
      <c r="A1175" s="41"/>
      <c r="B1175" s="42"/>
      <c r="C1175" s="216" t="s">
        <v>1667</v>
      </c>
      <c r="D1175" s="216" t="s">
        <v>235</v>
      </c>
      <c r="E1175" s="217" t="s">
        <v>1668</v>
      </c>
      <c r="F1175" s="218" t="s">
        <v>1669</v>
      </c>
      <c r="G1175" s="219" t="s">
        <v>238</v>
      </c>
      <c r="H1175" s="220">
        <v>535.90999999999997</v>
      </c>
      <c r="I1175" s="221"/>
      <c r="J1175" s="222">
        <f>ROUND(I1175*H1175,2)</f>
        <v>0</v>
      </c>
      <c r="K1175" s="218" t="s">
        <v>239</v>
      </c>
      <c r="L1175" s="47"/>
      <c r="M1175" s="223" t="s">
        <v>21</v>
      </c>
      <c r="N1175" s="224" t="s">
        <v>45</v>
      </c>
      <c r="O1175" s="87"/>
      <c r="P1175" s="225">
        <f>O1175*H1175</f>
        <v>0</v>
      </c>
      <c r="Q1175" s="225">
        <v>0</v>
      </c>
      <c r="R1175" s="225">
        <f>Q1175*H1175</f>
        <v>0</v>
      </c>
      <c r="S1175" s="225">
        <v>0</v>
      </c>
      <c r="T1175" s="226">
        <f>S1175*H1175</f>
        <v>0</v>
      </c>
      <c r="U1175" s="41"/>
      <c r="V1175" s="41"/>
      <c r="W1175" s="41"/>
      <c r="X1175" s="41"/>
      <c r="Y1175" s="41"/>
      <c r="Z1175" s="41"/>
      <c r="AA1175" s="41"/>
      <c r="AB1175" s="41"/>
      <c r="AC1175" s="41"/>
      <c r="AD1175" s="41"/>
      <c r="AE1175" s="41"/>
      <c r="AR1175" s="227" t="s">
        <v>394</v>
      </c>
      <c r="AT1175" s="227" t="s">
        <v>235</v>
      </c>
      <c r="AU1175" s="227" t="s">
        <v>86</v>
      </c>
      <c r="AY1175" s="20" t="s">
        <v>233</v>
      </c>
      <c r="BE1175" s="228">
        <f>IF(N1175="základní",J1175,0)</f>
        <v>0</v>
      </c>
      <c r="BF1175" s="228">
        <f>IF(N1175="snížená",J1175,0)</f>
        <v>0</v>
      </c>
      <c r="BG1175" s="228">
        <f>IF(N1175="zákl. přenesená",J1175,0)</f>
        <v>0</v>
      </c>
      <c r="BH1175" s="228">
        <f>IF(N1175="sníž. přenesená",J1175,0)</f>
        <v>0</v>
      </c>
      <c r="BI1175" s="228">
        <f>IF(N1175="nulová",J1175,0)</f>
        <v>0</v>
      </c>
      <c r="BJ1175" s="20" t="s">
        <v>86</v>
      </c>
      <c r="BK1175" s="228">
        <f>ROUND(I1175*H1175,2)</f>
        <v>0</v>
      </c>
      <c r="BL1175" s="20" t="s">
        <v>394</v>
      </c>
      <c r="BM1175" s="227" t="s">
        <v>1670</v>
      </c>
    </row>
    <row r="1176" s="2" customFormat="1">
      <c r="A1176" s="41"/>
      <c r="B1176" s="42"/>
      <c r="C1176" s="43"/>
      <c r="D1176" s="229" t="s">
        <v>242</v>
      </c>
      <c r="E1176" s="43"/>
      <c r="F1176" s="230" t="s">
        <v>1671</v>
      </c>
      <c r="G1176" s="43"/>
      <c r="H1176" s="43"/>
      <c r="I1176" s="231"/>
      <c r="J1176" s="43"/>
      <c r="K1176" s="43"/>
      <c r="L1176" s="47"/>
      <c r="M1176" s="232"/>
      <c r="N1176" s="233"/>
      <c r="O1176" s="87"/>
      <c r="P1176" s="87"/>
      <c r="Q1176" s="87"/>
      <c r="R1176" s="87"/>
      <c r="S1176" s="87"/>
      <c r="T1176" s="88"/>
      <c r="U1176" s="41"/>
      <c r="V1176" s="41"/>
      <c r="W1176" s="41"/>
      <c r="X1176" s="41"/>
      <c r="Y1176" s="41"/>
      <c r="Z1176" s="41"/>
      <c r="AA1176" s="41"/>
      <c r="AB1176" s="41"/>
      <c r="AC1176" s="41"/>
      <c r="AD1176" s="41"/>
      <c r="AE1176" s="41"/>
      <c r="AT1176" s="20" t="s">
        <v>242</v>
      </c>
      <c r="AU1176" s="20" t="s">
        <v>86</v>
      </c>
    </row>
    <row r="1177" s="14" customFormat="1">
      <c r="A1177" s="14"/>
      <c r="B1177" s="245"/>
      <c r="C1177" s="246"/>
      <c r="D1177" s="236" t="s">
        <v>244</v>
      </c>
      <c r="E1177" s="247" t="s">
        <v>21</v>
      </c>
      <c r="F1177" s="248" t="s">
        <v>636</v>
      </c>
      <c r="G1177" s="246"/>
      <c r="H1177" s="249">
        <v>352.61000000000001</v>
      </c>
      <c r="I1177" s="250"/>
      <c r="J1177" s="246"/>
      <c r="K1177" s="246"/>
      <c r="L1177" s="251"/>
      <c r="M1177" s="252"/>
      <c r="N1177" s="253"/>
      <c r="O1177" s="253"/>
      <c r="P1177" s="253"/>
      <c r="Q1177" s="253"/>
      <c r="R1177" s="253"/>
      <c r="S1177" s="253"/>
      <c r="T1177" s="25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T1177" s="255" t="s">
        <v>244</v>
      </c>
      <c r="AU1177" s="255" t="s">
        <v>86</v>
      </c>
      <c r="AV1177" s="14" t="s">
        <v>86</v>
      </c>
      <c r="AW1177" s="14" t="s">
        <v>33</v>
      </c>
      <c r="AX1177" s="14" t="s">
        <v>73</v>
      </c>
      <c r="AY1177" s="255" t="s">
        <v>233</v>
      </c>
    </row>
    <row r="1178" s="13" customFormat="1">
      <c r="A1178" s="13"/>
      <c r="B1178" s="234"/>
      <c r="C1178" s="235"/>
      <c r="D1178" s="236" t="s">
        <v>244</v>
      </c>
      <c r="E1178" s="237" t="s">
        <v>21</v>
      </c>
      <c r="F1178" s="238" t="s">
        <v>1672</v>
      </c>
      <c r="G1178" s="235"/>
      <c r="H1178" s="237" t="s">
        <v>21</v>
      </c>
      <c r="I1178" s="239"/>
      <c r="J1178" s="235"/>
      <c r="K1178" s="235"/>
      <c r="L1178" s="240"/>
      <c r="M1178" s="241"/>
      <c r="N1178" s="242"/>
      <c r="O1178" s="242"/>
      <c r="P1178" s="242"/>
      <c r="Q1178" s="242"/>
      <c r="R1178" s="242"/>
      <c r="S1178" s="242"/>
      <c r="T1178" s="24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T1178" s="244" t="s">
        <v>244</v>
      </c>
      <c r="AU1178" s="244" t="s">
        <v>86</v>
      </c>
      <c r="AV1178" s="13" t="s">
        <v>80</v>
      </c>
      <c r="AW1178" s="13" t="s">
        <v>33</v>
      </c>
      <c r="AX1178" s="13" t="s">
        <v>73</v>
      </c>
      <c r="AY1178" s="244" t="s">
        <v>233</v>
      </c>
    </row>
    <row r="1179" s="14" customFormat="1">
      <c r="A1179" s="14"/>
      <c r="B1179" s="245"/>
      <c r="C1179" s="246"/>
      <c r="D1179" s="236" t="s">
        <v>244</v>
      </c>
      <c r="E1179" s="247" t="s">
        <v>21</v>
      </c>
      <c r="F1179" s="248" t="s">
        <v>641</v>
      </c>
      <c r="G1179" s="246"/>
      <c r="H1179" s="249">
        <v>183.30000000000001</v>
      </c>
      <c r="I1179" s="250"/>
      <c r="J1179" s="246"/>
      <c r="K1179" s="246"/>
      <c r="L1179" s="251"/>
      <c r="M1179" s="252"/>
      <c r="N1179" s="253"/>
      <c r="O1179" s="253"/>
      <c r="P1179" s="253"/>
      <c r="Q1179" s="253"/>
      <c r="R1179" s="253"/>
      <c r="S1179" s="253"/>
      <c r="T1179" s="25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T1179" s="255" t="s">
        <v>244</v>
      </c>
      <c r="AU1179" s="255" t="s">
        <v>86</v>
      </c>
      <c r="AV1179" s="14" t="s">
        <v>86</v>
      </c>
      <c r="AW1179" s="14" t="s">
        <v>33</v>
      </c>
      <c r="AX1179" s="14" t="s">
        <v>73</v>
      </c>
      <c r="AY1179" s="255" t="s">
        <v>233</v>
      </c>
    </row>
    <row r="1180" s="15" customFormat="1">
      <c r="A1180" s="15"/>
      <c r="B1180" s="256"/>
      <c r="C1180" s="257"/>
      <c r="D1180" s="236" t="s">
        <v>244</v>
      </c>
      <c r="E1180" s="258" t="s">
        <v>21</v>
      </c>
      <c r="F1180" s="259" t="s">
        <v>247</v>
      </c>
      <c r="G1180" s="257"/>
      <c r="H1180" s="260">
        <v>535.90999999999997</v>
      </c>
      <c r="I1180" s="261"/>
      <c r="J1180" s="257"/>
      <c r="K1180" s="257"/>
      <c r="L1180" s="262"/>
      <c r="M1180" s="263"/>
      <c r="N1180" s="264"/>
      <c r="O1180" s="264"/>
      <c r="P1180" s="264"/>
      <c r="Q1180" s="264"/>
      <c r="R1180" s="264"/>
      <c r="S1180" s="264"/>
      <c r="T1180" s="26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T1180" s="266" t="s">
        <v>244</v>
      </c>
      <c r="AU1180" s="266" t="s">
        <v>86</v>
      </c>
      <c r="AV1180" s="15" t="s">
        <v>240</v>
      </c>
      <c r="AW1180" s="15" t="s">
        <v>33</v>
      </c>
      <c r="AX1180" s="15" t="s">
        <v>80</v>
      </c>
      <c r="AY1180" s="266" t="s">
        <v>233</v>
      </c>
    </row>
    <row r="1181" s="2" customFormat="1" ht="24.15" customHeight="1">
      <c r="A1181" s="41"/>
      <c r="B1181" s="42"/>
      <c r="C1181" s="267" t="s">
        <v>1673</v>
      </c>
      <c r="D1181" s="267" t="s">
        <v>297</v>
      </c>
      <c r="E1181" s="268" t="s">
        <v>1625</v>
      </c>
      <c r="F1181" s="269" t="s">
        <v>1626</v>
      </c>
      <c r="G1181" s="270" t="s">
        <v>238</v>
      </c>
      <c r="H1181" s="271">
        <v>616.29700000000003</v>
      </c>
      <c r="I1181" s="272"/>
      <c r="J1181" s="273">
        <f>ROUND(I1181*H1181,2)</f>
        <v>0</v>
      </c>
      <c r="K1181" s="269" t="s">
        <v>239</v>
      </c>
      <c r="L1181" s="274"/>
      <c r="M1181" s="275" t="s">
        <v>21</v>
      </c>
      <c r="N1181" s="276" t="s">
        <v>45</v>
      </c>
      <c r="O1181" s="87"/>
      <c r="P1181" s="225">
        <f>O1181*H1181</f>
        <v>0</v>
      </c>
      <c r="Q1181" s="225">
        <v>0.00010000000000000001</v>
      </c>
      <c r="R1181" s="225">
        <f>Q1181*H1181</f>
        <v>0.061629700000000003</v>
      </c>
      <c r="S1181" s="225">
        <v>0</v>
      </c>
      <c r="T1181" s="226">
        <f>S1181*H1181</f>
        <v>0</v>
      </c>
      <c r="U1181" s="41"/>
      <c r="V1181" s="41"/>
      <c r="W1181" s="41"/>
      <c r="X1181" s="41"/>
      <c r="Y1181" s="41"/>
      <c r="Z1181" s="41"/>
      <c r="AA1181" s="41"/>
      <c r="AB1181" s="41"/>
      <c r="AC1181" s="41"/>
      <c r="AD1181" s="41"/>
      <c r="AE1181" s="41"/>
      <c r="AR1181" s="227" t="s">
        <v>569</v>
      </c>
      <c r="AT1181" s="227" t="s">
        <v>297</v>
      </c>
      <c r="AU1181" s="227" t="s">
        <v>86</v>
      </c>
      <c r="AY1181" s="20" t="s">
        <v>233</v>
      </c>
      <c r="BE1181" s="228">
        <f>IF(N1181="základní",J1181,0)</f>
        <v>0</v>
      </c>
      <c r="BF1181" s="228">
        <f>IF(N1181="snížená",J1181,0)</f>
        <v>0</v>
      </c>
      <c r="BG1181" s="228">
        <f>IF(N1181="zákl. přenesená",J1181,0)</f>
        <v>0</v>
      </c>
      <c r="BH1181" s="228">
        <f>IF(N1181="sníž. přenesená",J1181,0)</f>
        <v>0</v>
      </c>
      <c r="BI1181" s="228">
        <f>IF(N1181="nulová",J1181,0)</f>
        <v>0</v>
      </c>
      <c r="BJ1181" s="20" t="s">
        <v>86</v>
      </c>
      <c r="BK1181" s="228">
        <f>ROUND(I1181*H1181,2)</f>
        <v>0</v>
      </c>
      <c r="BL1181" s="20" t="s">
        <v>394</v>
      </c>
      <c r="BM1181" s="227" t="s">
        <v>1674</v>
      </c>
    </row>
    <row r="1182" s="14" customFormat="1">
      <c r="A1182" s="14"/>
      <c r="B1182" s="245"/>
      <c r="C1182" s="246"/>
      <c r="D1182" s="236" t="s">
        <v>244</v>
      </c>
      <c r="E1182" s="246"/>
      <c r="F1182" s="248" t="s">
        <v>1675</v>
      </c>
      <c r="G1182" s="246"/>
      <c r="H1182" s="249">
        <v>616.29700000000003</v>
      </c>
      <c r="I1182" s="250"/>
      <c r="J1182" s="246"/>
      <c r="K1182" s="246"/>
      <c r="L1182" s="251"/>
      <c r="M1182" s="252"/>
      <c r="N1182" s="253"/>
      <c r="O1182" s="253"/>
      <c r="P1182" s="253"/>
      <c r="Q1182" s="253"/>
      <c r="R1182" s="253"/>
      <c r="S1182" s="253"/>
      <c r="T1182" s="25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T1182" s="255" t="s">
        <v>244</v>
      </c>
      <c r="AU1182" s="255" t="s">
        <v>86</v>
      </c>
      <c r="AV1182" s="14" t="s">
        <v>86</v>
      </c>
      <c r="AW1182" s="14" t="s">
        <v>4</v>
      </c>
      <c r="AX1182" s="14" t="s">
        <v>80</v>
      </c>
      <c r="AY1182" s="255" t="s">
        <v>233</v>
      </c>
    </row>
    <row r="1183" s="2" customFormat="1" ht="37.8" customHeight="1">
      <c r="A1183" s="41"/>
      <c r="B1183" s="42"/>
      <c r="C1183" s="216" t="s">
        <v>1676</v>
      </c>
      <c r="D1183" s="216" t="s">
        <v>235</v>
      </c>
      <c r="E1183" s="217" t="s">
        <v>1677</v>
      </c>
      <c r="F1183" s="218" t="s">
        <v>1678</v>
      </c>
      <c r="G1183" s="219" t="s">
        <v>238</v>
      </c>
      <c r="H1183" s="220">
        <v>778.32100000000003</v>
      </c>
      <c r="I1183" s="221"/>
      <c r="J1183" s="222">
        <f>ROUND(I1183*H1183,2)</f>
        <v>0</v>
      </c>
      <c r="K1183" s="218" t="s">
        <v>239</v>
      </c>
      <c r="L1183" s="47"/>
      <c r="M1183" s="223" t="s">
        <v>21</v>
      </c>
      <c r="N1183" s="224" t="s">
        <v>45</v>
      </c>
      <c r="O1183" s="87"/>
      <c r="P1183" s="225">
        <f>O1183*H1183</f>
        <v>0</v>
      </c>
      <c r="Q1183" s="225">
        <v>0</v>
      </c>
      <c r="R1183" s="225">
        <f>Q1183*H1183</f>
        <v>0</v>
      </c>
      <c r="S1183" s="225">
        <v>0</v>
      </c>
      <c r="T1183" s="226">
        <f>S1183*H1183</f>
        <v>0</v>
      </c>
      <c r="U1183" s="41"/>
      <c r="V1183" s="41"/>
      <c r="W1183" s="41"/>
      <c r="X1183" s="41"/>
      <c r="Y1183" s="41"/>
      <c r="Z1183" s="41"/>
      <c r="AA1183" s="41"/>
      <c r="AB1183" s="41"/>
      <c r="AC1183" s="41"/>
      <c r="AD1183" s="41"/>
      <c r="AE1183" s="41"/>
      <c r="AR1183" s="227" t="s">
        <v>394</v>
      </c>
      <c r="AT1183" s="227" t="s">
        <v>235</v>
      </c>
      <c r="AU1183" s="227" t="s">
        <v>86</v>
      </c>
      <c r="AY1183" s="20" t="s">
        <v>233</v>
      </c>
      <c r="BE1183" s="228">
        <f>IF(N1183="základní",J1183,0)</f>
        <v>0</v>
      </c>
      <c r="BF1183" s="228">
        <f>IF(N1183="snížená",J1183,0)</f>
        <v>0</v>
      </c>
      <c r="BG1183" s="228">
        <f>IF(N1183="zákl. přenesená",J1183,0)</f>
        <v>0</v>
      </c>
      <c r="BH1183" s="228">
        <f>IF(N1183="sníž. přenesená",J1183,0)</f>
        <v>0</v>
      </c>
      <c r="BI1183" s="228">
        <f>IF(N1183="nulová",J1183,0)</f>
        <v>0</v>
      </c>
      <c r="BJ1183" s="20" t="s">
        <v>86</v>
      </c>
      <c r="BK1183" s="228">
        <f>ROUND(I1183*H1183,2)</f>
        <v>0</v>
      </c>
      <c r="BL1183" s="20" t="s">
        <v>394</v>
      </c>
      <c r="BM1183" s="227" t="s">
        <v>1679</v>
      </c>
    </row>
    <row r="1184" s="2" customFormat="1">
      <c r="A1184" s="41"/>
      <c r="B1184" s="42"/>
      <c r="C1184" s="43"/>
      <c r="D1184" s="229" t="s">
        <v>242</v>
      </c>
      <c r="E1184" s="43"/>
      <c r="F1184" s="230" t="s">
        <v>1680</v>
      </c>
      <c r="G1184" s="43"/>
      <c r="H1184" s="43"/>
      <c r="I1184" s="231"/>
      <c r="J1184" s="43"/>
      <c r="K1184" s="43"/>
      <c r="L1184" s="47"/>
      <c r="M1184" s="232"/>
      <c r="N1184" s="233"/>
      <c r="O1184" s="87"/>
      <c r="P1184" s="87"/>
      <c r="Q1184" s="87"/>
      <c r="R1184" s="87"/>
      <c r="S1184" s="87"/>
      <c r="T1184" s="88"/>
      <c r="U1184" s="41"/>
      <c r="V1184" s="41"/>
      <c r="W1184" s="41"/>
      <c r="X1184" s="41"/>
      <c r="Y1184" s="41"/>
      <c r="Z1184" s="41"/>
      <c r="AA1184" s="41"/>
      <c r="AB1184" s="41"/>
      <c r="AC1184" s="41"/>
      <c r="AD1184" s="41"/>
      <c r="AE1184" s="41"/>
      <c r="AT1184" s="20" t="s">
        <v>242</v>
      </c>
      <c r="AU1184" s="20" t="s">
        <v>86</v>
      </c>
    </row>
    <row r="1185" s="14" customFormat="1">
      <c r="A1185" s="14"/>
      <c r="B1185" s="245"/>
      <c r="C1185" s="246"/>
      <c r="D1185" s="236" t="s">
        <v>244</v>
      </c>
      <c r="E1185" s="247" t="s">
        <v>21</v>
      </c>
      <c r="F1185" s="248" t="s">
        <v>656</v>
      </c>
      <c r="G1185" s="246"/>
      <c r="H1185" s="249">
        <v>778.32100000000003</v>
      </c>
      <c r="I1185" s="250"/>
      <c r="J1185" s="246"/>
      <c r="K1185" s="246"/>
      <c r="L1185" s="251"/>
      <c r="M1185" s="252"/>
      <c r="N1185" s="253"/>
      <c r="O1185" s="253"/>
      <c r="P1185" s="253"/>
      <c r="Q1185" s="253"/>
      <c r="R1185" s="253"/>
      <c r="S1185" s="253"/>
      <c r="T1185" s="25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T1185" s="255" t="s">
        <v>244</v>
      </c>
      <c r="AU1185" s="255" t="s">
        <v>86</v>
      </c>
      <c r="AV1185" s="14" t="s">
        <v>86</v>
      </c>
      <c r="AW1185" s="14" t="s">
        <v>33</v>
      </c>
      <c r="AX1185" s="14" t="s">
        <v>73</v>
      </c>
      <c r="AY1185" s="255" t="s">
        <v>233</v>
      </c>
    </row>
    <row r="1186" s="15" customFormat="1">
      <c r="A1186" s="15"/>
      <c r="B1186" s="256"/>
      <c r="C1186" s="257"/>
      <c r="D1186" s="236" t="s">
        <v>244</v>
      </c>
      <c r="E1186" s="258" t="s">
        <v>21</v>
      </c>
      <c r="F1186" s="259" t="s">
        <v>247</v>
      </c>
      <c r="G1186" s="257"/>
      <c r="H1186" s="260">
        <v>778.32100000000003</v>
      </c>
      <c r="I1186" s="261"/>
      <c r="J1186" s="257"/>
      <c r="K1186" s="257"/>
      <c r="L1186" s="262"/>
      <c r="M1186" s="263"/>
      <c r="N1186" s="264"/>
      <c r="O1186" s="264"/>
      <c r="P1186" s="264"/>
      <c r="Q1186" s="264"/>
      <c r="R1186" s="264"/>
      <c r="S1186" s="264"/>
      <c r="T1186" s="26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T1186" s="266" t="s">
        <v>244</v>
      </c>
      <c r="AU1186" s="266" t="s">
        <v>86</v>
      </c>
      <c r="AV1186" s="15" t="s">
        <v>240</v>
      </c>
      <c r="AW1186" s="15" t="s">
        <v>33</v>
      </c>
      <c r="AX1186" s="15" t="s">
        <v>80</v>
      </c>
      <c r="AY1186" s="266" t="s">
        <v>233</v>
      </c>
    </row>
    <row r="1187" s="2" customFormat="1" ht="16.5" customHeight="1">
      <c r="A1187" s="41"/>
      <c r="B1187" s="42"/>
      <c r="C1187" s="267" t="s">
        <v>1681</v>
      </c>
      <c r="D1187" s="267" t="s">
        <v>297</v>
      </c>
      <c r="E1187" s="268" t="s">
        <v>1682</v>
      </c>
      <c r="F1187" s="269" t="s">
        <v>1683</v>
      </c>
      <c r="G1187" s="270" t="s">
        <v>279</v>
      </c>
      <c r="H1187" s="271">
        <v>124.53100000000001</v>
      </c>
      <c r="I1187" s="272"/>
      <c r="J1187" s="273">
        <f>ROUND(I1187*H1187,2)</f>
        <v>0</v>
      </c>
      <c r="K1187" s="269" t="s">
        <v>239</v>
      </c>
      <c r="L1187" s="274"/>
      <c r="M1187" s="275" t="s">
        <v>21</v>
      </c>
      <c r="N1187" s="276" t="s">
        <v>45</v>
      </c>
      <c r="O1187" s="87"/>
      <c r="P1187" s="225">
        <f>O1187*H1187</f>
        <v>0</v>
      </c>
      <c r="Q1187" s="225">
        <v>1</v>
      </c>
      <c r="R1187" s="225">
        <f>Q1187*H1187</f>
        <v>124.53100000000001</v>
      </c>
      <c r="S1187" s="225">
        <v>0</v>
      </c>
      <c r="T1187" s="226">
        <f>S1187*H1187</f>
        <v>0</v>
      </c>
      <c r="U1187" s="41"/>
      <c r="V1187" s="41"/>
      <c r="W1187" s="41"/>
      <c r="X1187" s="41"/>
      <c r="Y1187" s="41"/>
      <c r="Z1187" s="41"/>
      <c r="AA1187" s="41"/>
      <c r="AB1187" s="41"/>
      <c r="AC1187" s="41"/>
      <c r="AD1187" s="41"/>
      <c r="AE1187" s="41"/>
      <c r="AR1187" s="227" t="s">
        <v>569</v>
      </c>
      <c r="AT1187" s="227" t="s">
        <v>297</v>
      </c>
      <c r="AU1187" s="227" t="s">
        <v>86</v>
      </c>
      <c r="AY1187" s="20" t="s">
        <v>233</v>
      </c>
      <c r="BE1187" s="228">
        <f>IF(N1187="základní",J1187,0)</f>
        <v>0</v>
      </c>
      <c r="BF1187" s="228">
        <f>IF(N1187="snížená",J1187,0)</f>
        <v>0</v>
      </c>
      <c r="BG1187" s="228">
        <f>IF(N1187="zákl. přenesená",J1187,0)</f>
        <v>0</v>
      </c>
      <c r="BH1187" s="228">
        <f>IF(N1187="sníž. přenesená",J1187,0)</f>
        <v>0</v>
      </c>
      <c r="BI1187" s="228">
        <f>IF(N1187="nulová",J1187,0)</f>
        <v>0</v>
      </c>
      <c r="BJ1187" s="20" t="s">
        <v>86</v>
      </c>
      <c r="BK1187" s="228">
        <f>ROUND(I1187*H1187,2)</f>
        <v>0</v>
      </c>
      <c r="BL1187" s="20" t="s">
        <v>394</v>
      </c>
      <c r="BM1187" s="227" t="s">
        <v>1684</v>
      </c>
    </row>
    <row r="1188" s="14" customFormat="1">
      <c r="A1188" s="14"/>
      <c r="B1188" s="245"/>
      <c r="C1188" s="246"/>
      <c r="D1188" s="236" t="s">
        <v>244</v>
      </c>
      <c r="E1188" s="247" t="s">
        <v>21</v>
      </c>
      <c r="F1188" s="248" t="s">
        <v>1685</v>
      </c>
      <c r="G1188" s="246"/>
      <c r="H1188" s="249">
        <v>124.53100000000001</v>
      </c>
      <c r="I1188" s="250"/>
      <c r="J1188" s="246"/>
      <c r="K1188" s="246"/>
      <c r="L1188" s="251"/>
      <c r="M1188" s="252"/>
      <c r="N1188" s="253"/>
      <c r="O1188" s="253"/>
      <c r="P1188" s="253"/>
      <c r="Q1188" s="253"/>
      <c r="R1188" s="253"/>
      <c r="S1188" s="253"/>
      <c r="T1188" s="25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T1188" s="255" t="s">
        <v>244</v>
      </c>
      <c r="AU1188" s="255" t="s">
        <v>86</v>
      </c>
      <c r="AV1188" s="14" t="s">
        <v>86</v>
      </c>
      <c r="AW1188" s="14" t="s">
        <v>33</v>
      </c>
      <c r="AX1188" s="14" t="s">
        <v>73</v>
      </c>
      <c r="AY1188" s="255" t="s">
        <v>233</v>
      </c>
    </row>
    <row r="1189" s="15" customFormat="1">
      <c r="A1189" s="15"/>
      <c r="B1189" s="256"/>
      <c r="C1189" s="257"/>
      <c r="D1189" s="236" t="s">
        <v>244</v>
      </c>
      <c r="E1189" s="258" t="s">
        <v>21</v>
      </c>
      <c r="F1189" s="259" t="s">
        <v>247</v>
      </c>
      <c r="G1189" s="257"/>
      <c r="H1189" s="260">
        <v>124.53100000000001</v>
      </c>
      <c r="I1189" s="261"/>
      <c r="J1189" s="257"/>
      <c r="K1189" s="257"/>
      <c r="L1189" s="262"/>
      <c r="M1189" s="263"/>
      <c r="N1189" s="264"/>
      <c r="O1189" s="264"/>
      <c r="P1189" s="264"/>
      <c r="Q1189" s="264"/>
      <c r="R1189" s="264"/>
      <c r="S1189" s="264"/>
      <c r="T1189" s="26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T1189" s="266" t="s">
        <v>244</v>
      </c>
      <c r="AU1189" s="266" t="s">
        <v>86</v>
      </c>
      <c r="AV1189" s="15" t="s">
        <v>240</v>
      </c>
      <c r="AW1189" s="15" t="s">
        <v>33</v>
      </c>
      <c r="AX1189" s="15" t="s">
        <v>80</v>
      </c>
      <c r="AY1189" s="266" t="s">
        <v>233</v>
      </c>
    </row>
    <row r="1190" s="2" customFormat="1" ht="49.05" customHeight="1">
      <c r="A1190" s="41"/>
      <c r="B1190" s="42"/>
      <c r="C1190" s="216" t="s">
        <v>1686</v>
      </c>
      <c r="D1190" s="216" t="s">
        <v>235</v>
      </c>
      <c r="E1190" s="217" t="s">
        <v>1687</v>
      </c>
      <c r="F1190" s="218" t="s">
        <v>1688</v>
      </c>
      <c r="G1190" s="219" t="s">
        <v>279</v>
      </c>
      <c r="H1190" s="220">
        <v>128.547</v>
      </c>
      <c r="I1190" s="221"/>
      <c r="J1190" s="222">
        <f>ROUND(I1190*H1190,2)</f>
        <v>0</v>
      </c>
      <c r="K1190" s="218" t="s">
        <v>239</v>
      </c>
      <c r="L1190" s="47"/>
      <c r="M1190" s="223" t="s">
        <v>21</v>
      </c>
      <c r="N1190" s="224" t="s">
        <v>45</v>
      </c>
      <c r="O1190" s="87"/>
      <c r="P1190" s="225">
        <f>O1190*H1190</f>
        <v>0</v>
      </c>
      <c r="Q1190" s="225">
        <v>0</v>
      </c>
      <c r="R1190" s="225">
        <f>Q1190*H1190</f>
        <v>0</v>
      </c>
      <c r="S1190" s="225">
        <v>0</v>
      </c>
      <c r="T1190" s="226">
        <f>S1190*H1190</f>
        <v>0</v>
      </c>
      <c r="U1190" s="41"/>
      <c r="V1190" s="41"/>
      <c r="W1190" s="41"/>
      <c r="X1190" s="41"/>
      <c r="Y1190" s="41"/>
      <c r="Z1190" s="41"/>
      <c r="AA1190" s="41"/>
      <c r="AB1190" s="41"/>
      <c r="AC1190" s="41"/>
      <c r="AD1190" s="41"/>
      <c r="AE1190" s="41"/>
      <c r="AR1190" s="227" t="s">
        <v>394</v>
      </c>
      <c r="AT1190" s="227" t="s">
        <v>235</v>
      </c>
      <c r="AU1190" s="227" t="s">
        <v>86</v>
      </c>
      <c r="AY1190" s="20" t="s">
        <v>233</v>
      </c>
      <c r="BE1190" s="228">
        <f>IF(N1190="základní",J1190,0)</f>
        <v>0</v>
      </c>
      <c r="BF1190" s="228">
        <f>IF(N1190="snížená",J1190,0)</f>
        <v>0</v>
      </c>
      <c r="BG1190" s="228">
        <f>IF(N1190="zákl. přenesená",J1190,0)</f>
        <v>0</v>
      </c>
      <c r="BH1190" s="228">
        <f>IF(N1190="sníž. přenesená",J1190,0)</f>
        <v>0</v>
      </c>
      <c r="BI1190" s="228">
        <f>IF(N1190="nulová",J1190,0)</f>
        <v>0</v>
      </c>
      <c r="BJ1190" s="20" t="s">
        <v>86</v>
      </c>
      <c r="BK1190" s="228">
        <f>ROUND(I1190*H1190,2)</f>
        <v>0</v>
      </c>
      <c r="BL1190" s="20" t="s">
        <v>394</v>
      </c>
      <c r="BM1190" s="227" t="s">
        <v>1689</v>
      </c>
    </row>
    <row r="1191" s="2" customFormat="1">
      <c r="A1191" s="41"/>
      <c r="B1191" s="42"/>
      <c r="C1191" s="43"/>
      <c r="D1191" s="229" t="s">
        <v>242</v>
      </c>
      <c r="E1191" s="43"/>
      <c r="F1191" s="230" t="s">
        <v>1690</v>
      </c>
      <c r="G1191" s="43"/>
      <c r="H1191" s="43"/>
      <c r="I1191" s="231"/>
      <c r="J1191" s="43"/>
      <c r="K1191" s="43"/>
      <c r="L1191" s="47"/>
      <c r="M1191" s="232"/>
      <c r="N1191" s="233"/>
      <c r="O1191" s="87"/>
      <c r="P1191" s="87"/>
      <c r="Q1191" s="87"/>
      <c r="R1191" s="87"/>
      <c r="S1191" s="87"/>
      <c r="T1191" s="88"/>
      <c r="U1191" s="41"/>
      <c r="V1191" s="41"/>
      <c r="W1191" s="41"/>
      <c r="X1191" s="41"/>
      <c r="Y1191" s="41"/>
      <c r="Z1191" s="41"/>
      <c r="AA1191" s="41"/>
      <c r="AB1191" s="41"/>
      <c r="AC1191" s="41"/>
      <c r="AD1191" s="41"/>
      <c r="AE1191" s="41"/>
      <c r="AT1191" s="20" t="s">
        <v>242</v>
      </c>
      <c r="AU1191" s="20" t="s">
        <v>86</v>
      </c>
    </row>
    <row r="1192" s="12" customFormat="1" ht="22.8" customHeight="1">
      <c r="A1192" s="12"/>
      <c r="B1192" s="200"/>
      <c r="C1192" s="201"/>
      <c r="D1192" s="202" t="s">
        <v>72</v>
      </c>
      <c r="E1192" s="214" t="s">
        <v>561</v>
      </c>
      <c r="F1192" s="214" t="s">
        <v>562</v>
      </c>
      <c r="G1192" s="201"/>
      <c r="H1192" s="201"/>
      <c r="I1192" s="204"/>
      <c r="J1192" s="215">
        <f>BK1192</f>
        <v>0</v>
      </c>
      <c r="K1192" s="201"/>
      <c r="L1192" s="206"/>
      <c r="M1192" s="207"/>
      <c r="N1192" s="208"/>
      <c r="O1192" s="208"/>
      <c r="P1192" s="209">
        <f>SUM(P1193:P1359)</f>
        <v>0</v>
      </c>
      <c r="Q1192" s="208"/>
      <c r="R1192" s="209">
        <f>SUM(R1193:R1359)</f>
        <v>51.020024379999995</v>
      </c>
      <c r="S1192" s="208"/>
      <c r="T1192" s="210">
        <f>SUM(T1193:T1359)</f>
        <v>0</v>
      </c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R1192" s="211" t="s">
        <v>86</v>
      </c>
      <c r="AT1192" s="212" t="s">
        <v>72</v>
      </c>
      <c r="AU1192" s="212" t="s">
        <v>80</v>
      </c>
      <c r="AY1192" s="211" t="s">
        <v>233</v>
      </c>
      <c r="BK1192" s="213">
        <f>SUM(BK1193:BK1359)</f>
        <v>0</v>
      </c>
    </row>
    <row r="1193" s="2" customFormat="1" ht="37.8" customHeight="1">
      <c r="A1193" s="41"/>
      <c r="B1193" s="42"/>
      <c r="C1193" s="216" t="s">
        <v>1691</v>
      </c>
      <c r="D1193" s="216" t="s">
        <v>235</v>
      </c>
      <c r="E1193" s="217" t="s">
        <v>1692</v>
      </c>
      <c r="F1193" s="218" t="s">
        <v>1693</v>
      </c>
      <c r="G1193" s="219" t="s">
        <v>238</v>
      </c>
      <c r="H1193" s="220">
        <v>2674.8299999999999</v>
      </c>
      <c r="I1193" s="221"/>
      <c r="J1193" s="222">
        <f>ROUND(I1193*H1193,2)</f>
        <v>0</v>
      </c>
      <c r="K1193" s="218" t="s">
        <v>239</v>
      </c>
      <c r="L1193" s="47"/>
      <c r="M1193" s="223" t="s">
        <v>21</v>
      </c>
      <c r="N1193" s="224" t="s">
        <v>45</v>
      </c>
      <c r="O1193" s="87"/>
      <c r="P1193" s="225">
        <f>O1193*H1193</f>
        <v>0</v>
      </c>
      <c r="Q1193" s="225">
        <v>0</v>
      </c>
      <c r="R1193" s="225">
        <f>Q1193*H1193</f>
        <v>0</v>
      </c>
      <c r="S1193" s="225">
        <v>0</v>
      </c>
      <c r="T1193" s="226">
        <f>S1193*H1193</f>
        <v>0</v>
      </c>
      <c r="U1193" s="41"/>
      <c r="V1193" s="41"/>
      <c r="W1193" s="41"/>
      <c r="X1193" s="41"/>
      <c r="Y1193" s="41"/>
      <c r="Z1193" s="41"/>
      <c r="AA1193" s="41"/>
      <c r="AB1193" s="41"/>
      <c r="AC1193" s="41"/>
      <c r="AD1193" s="41"/>
      <c r="AE1193" s="41"/>
      <c r="AR1193" s="227" t="s">
        <v>394</v>
      </c>
      <c r="AT1193" s="227" t="s">
        <v>235</v>
      </c>
      <c r="AU1193" s="227" t="s">
        <v>86</v>
      </c>
      <c r="AY1193" s="20" t="s">
        <v>233</v>
      </c>
      <c r="BE1193" s="228">
        <f>IF(N1193="základní",J1193,0)</f>
        <v>0</v>
      </c>
      <c r="BF1193" s="228">
        <f>IF(N1193="snížená",J1193,0)</f>
        <v>0</v>
      </c>
      <c r="BG1193" s="228">
        <f>IF(N1193="zákl. přenesená",J1193,0)</f>
        <v>0</v>
      </c>
      <c r="BH1193" s="228">
        <f>IF(N1193="sníž. přenesená",J1193,0)</f>
        <v>0</v>
      </c>
      <c r="BI1193" s="228">
        <f>IF(N1193="nulová",J1193,0)</f>
        <v>0</v>
      </c>
      <c r="BJ1193" s="20" t="s">
        <v>86</v>
      </c>
      <c r="BK1193" s="228">
        <f>ROUND(I1193*H1193,2)</f>
        <v>0</v>
      </c>
      <c r="BL1193" s="20" t="s">
        <v>394</v>
      </c>
      <c r="BM1193" s="227" t="s">
        <v>1694</v>
      </c>
    </row>
    <row r="1194" s="2" customFormat="1">
      <c r="A1194" s="41"/>
      <c r="B1194" s="42"/>
      <c r="C1194" s="43"/>
      <c r="D1194" s="229" t="s">
        <v>242</v>
      </c>
      <c r="E1194" s="43"/>
      <c r="F1194" s="230" t="s">
        <v>1695</v>
      </c>
      <c r="G1194" s="43"/>
      <c r="H1194" s="43"/>
      <c r="I1194" s="231"/>
      <c r="J1194" s="43"/>
      <c r="K1194" s="43"/>
      <c r="L1194" s="47"/>
      <c r="M1194" s="232"/>
      <c r="N1194" s="233"/>
      <c r="O1194" s="87"/>
      <c r="P1194" s="87"/>
      <c r="Q1194" s="87"/>
      <c r="R1194" s="87"/>
      <c r="S1194" s="87"/>
      <c r="T1194" s="88"/>
      <c r="U1194" s="41"/>
      <c r="V1194" s="41"/>
      <c r="W1194" s="41"/>
      <c r="X1194" s="41"/>
      <c r="Y1194" s="41"/>
      <c r="Z1194" s="41"/>
      <c r="AA1194" s="41"/>
      <c r="AB1194" s="41"/>
      <c r="AC1194" s="41"/>
      <c r="AD1194" s="41"/>
      <c r="AE1194" s="41"/>
      <c r="AT1194" s="20" t="s">
        <v>242</v>
      </c>
      <c r="AU1194" s="20" t="s">
        <v>86</v>
      </c>
    </row>
    <row r="1195" s="13" customFormat="1">
      <c r="A1195" s="13"/>
      <c r="B1195" s="234"/>
      <c r="C1195" s="235"/>
      <c r="D1195" s="236" t="s">
        <v>244</v>
      </c>
      <c r="E1195" s="237" t="s">
        <v>21</v>
      </c>
      <c r="F1195" s="238" t="s">
        <v>1696</v>
      </c>
      <c r="G1195" s="235"/>
      <c r="H1195" s="237" t="s">
        <v>21</v>
      </c>
      <c r="I1195" s="239"/>
      <c r="J1195" s="235"/>
      <c r="K1195" s="235"/>
      <c r="L1195" s="240"/>
      <c r="M1195" s="241"/>
      <c r="N1195" s="242"/>
      <c r="O1195" s="242"/>
      <c r="P1195" s="242"/>
      <c r="Q1195" s="242"/>
      <c r="R1195" s="242"/>
      <c r="S1195" s="242"/>
      <c r="T1195" s="24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44" t="s">
        <v>244</v>
      </c>
      <c r="AU1195" s="244" t="s">
        <v>86</v>
      </c>
      <c r="AV1195" s="13" t="s">
        <v>80</v>
      </c>
      <c r="AW1195" s="13" t="s">
        <v>33</v>
      </c>
      <c r="AX1195" s="13" t="s">
        <v>73</v>
      </c>
      <c r="AY1195" s="244" t="s">
        <v>233</v>
      </c>
    </row>
    <row r="1196" s="13" customFormat="1">
      <c r="A1196" s="13"/>
      <c r="B1196" s="234"/>
      <c r="C1196" s="235"/>
      <c r="D1196" s="236" t="s">
        <v>244</v>
      </c>
      <c r="E1196" s="237" t="s">
        <v>21</v>
      </c>
      <c r="F1196" s="238" t="s">
        <v>708</v>
      </c>
      <c r="G1196" s="235"/>
      <c r="H1196" s="237" t="s">
        <v>21</v>
      </c>
      <c r="I1196" s="239"/>
      <c r="J1196" s="235"/>
      <c r="K1196" s="235"/>
      <c r="L1196" s="240"/>
      <c r="M1196" s="241"/>
      <c r="N1196" s="242"/>
      <c r="O1196" s="242"/>
      <c r="P1196" s="242"/>
      <c r="Q1196" s="242"/>
      <c r="R1196" s="242"/>
      <c r="S1196" s="242"/>
      <c r="T1196" s="24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44" t="s">
        <v>244</v>
      </c>
      <c r="AU1196" s="244" t="s">
        <v>86</v>
      </c>
      <c r="AV1196" s="13" t="s">
        <v>80</v>
      </c>
      <c r="AW1196" s="13" t="s">
        <v>33</v>
      </c>
      <c r="AX1196" s="13" t="s">
        <v>73</v>
      </c>
      <c r="AY1196" s="244" t="s">
        <v>233</v>
      </c>
    </row>
    <row r="1197" s="14" customFormat="1">
      <c r="A1197" s="14"/>
      <c r="B1197" s="245"/>
      <c r="C1197" s="246"/>
      <c r="D1197" s="236" t="s">
        <v>244</v>
      </c>
      <c r="E1197" s="247" t="s">
        <v>21</v>
      </c>
      <c r="F1197" s="248" t="s">
        <v>874</v>
      </c>
      <c r="G1197" s="246"/>
      <c r="H1197" s="249">
        <v>52.200000000000003</v>
      </c>
      <c r="I1197" s="250"/>
      <c r="J1197" s="246"/>
      <c r="K1197" s="246"/>
      <c r="L1197" s="251"/>
      <c r="M1197" s="252"/>
      <c r="N1197" s="253"/>
      <c r="O1197" s="253"/>
      <c r="P1197" s="253"/>
      <c r="Q1197" s="253"/>
      <c r="R1197" s="253"/>
      <c r="S1197" s="253"/>
      <c r="T1197" s="25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55" t="s">
        <v>244</v>
      </c>
      <c r="AU1197" s="255" t="s">
        <v>86</v>
      </c>
      <c r="AV1197" s="14" t="s">
        <v>86</v>
      </c>
      <c r="AW1197" s="14" t="s">
        <v>33</v>
      </c>
      <c r="AX1197" s="14" t="s">
        <v>73</v>
      </c>
      <c r="AY1197" s="255" t="s">
        <v>233</v>
      </c>
    </row>
    <row r="1198" s="14" customFormat="1">
      <c r="A1198" s="14"/>
      <c r="B1198" s="245"/>
      <c r="C1198" s="246"/>
      <c r="D1198" s="236" t="s">
        <v>244</v>
      </c>
      <c r="E1198" s="247" t="s">
        <v>21</v>
      </c>
      <c r="F1198" s="248" t="s">
        <v>875</v>
      </c>
      <c r="G1198" s="246"/>
      <c r="H1198" s="249">
        <v>16.59</v>
      </c>
      <c r="I1198" s="250"/>
      <c r="J1198" s="246"/>
      <c r="K1198" s="246"/>
      <c r="L1198" s="251"/>
      <c r="M1198" s="252"/>
      <c r="N1198" s="253"/>
      <c r="O1198" s="253"/>
      <c r="P1198" s="253"/>
      <c r="Q1198" s="253"/>
      <c r="R1198" s="253"/>
      <c r="S1198" s="253"/>
      <c r="T1198" s="25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55" t="s">
        <v>244</v>
      </c>
      <c r="AU1198" s="255" t="s">
        <v>86</v>
      </c>
      <c r="AV1198" s="14" t="s">
        <v>86</v>
      </c>
      <c r="AW1198" s="14" t="s">
        <v>33</v>
      </c>
      <c r="AX1198" s="14" t="s">
        <v>73</v>
      </c>
      <c r="AY1198" s="255" t="s">
        <v>233</v>
      </c>
    </row>
    <row r="1199" s="14" customFormat="1">
      <c r="A1199" s="14"/>
      <c r="B1199" s="245"/>
      <c r="C1199" s="246"/>
      <c r="D1199" s="236" t="s">
        <v>244</v>
      </c>
      <c r="E1199" s="247" t="s">
        <v>21</v>
      </c>
      <c r="F1199" s="248" t="s">
        <v>876</v>
      </c>
      <c r="G1199" s="246"/>
      <c r="H1199" s="249">
        <v>3.96</v>
      </c>
      <c r="I1199" s="250"/>
      <c r="J1199" s="246"/>
      <c r="K1199" s="246"/>
      <c r="L1199" s="251"/>
      <c r="M1199" s="252"/>
      <c r="N1199" s="253"/>
      <c r="O1199" s="253"/>
      <c r="P1199" s="253"/>
      <c r="Q1199" s="253"/>
      <c r="R1199" s="253"/>
      <c r="S1199" s="253"/>
      <c r="T1199" s="25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T1199" s="255" t="s">
        <v>244</v>
      </c>
      <c r="AU1199" s="255" t="s">
        <v>86</v>
      </c>
      <c r="AV1199" s="14" t="s">
        <v>86</v>
      </c>
      <c r="AW1199" s="14" t="s">
        <v>33</v>
      </c>
      <c r="AX1199" s="14" t="s">
        <v>73</v>
      </c>
      <c r="AY1199" s="255" t="s">
        <v>233</v>
      </c>
    </row>
    <row r="1200" s="14" customFormat="1">
      <c r="A1200" s="14"/>
      <c r="B1200" s="245"/>
      <c r="C1200" s="246"/>
      <c r="D1200" s="236" t="s">
        <v>244</v>
      </c>
      <c r="E1200" s="247" t="s">
        <v>21</v>
      </c>
      <c r="F1200" s="248" t="s">
        <v>877</v>
      </c>
      <c r="G1200" s="246"/>
      <c r="H1200" s="249">
        <v>2.04</v>
      </c>
      <c r="I1200" s="250"/>
      <c r="J1200" s="246"/>
      <c r="K1200" s="246"/>
      <c r="L1200" s="251"/>
      <c r="M1200" s="252"/>
      <c r="N1200" s="253"/>
      <c r="O1200" s="253"/>
      <c r="P1200" s="253"/>
      <c r="Q1200" s="253"/>
      <c r="R1200" s="253"/>
      <c r="S1200" s="253"/>
      <c r="T1200" s="25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T1200" s="255" t="s">
        <v>244</v>
      </c>
      <c r="AU1200" s="255" t="s">
        <v>86</v>
      </c>
      <c r="AV1200" s="14" t="s">
        <v>86</v>
      </c>
      <c r="AW1200" s="14" t="s">
        <v>33</v>
      </c>
      <c r="AX1200" s="14" t="s">
        <v>73</v>
      </c>
      <c r="AY1200" s="255" t="s">
        <v>233</v>
      </c>
    </row>
    <row r="1201" s="14" customFormat="1">
      <c r="A1201" s="14"/>
      <c r="B1201" s="245"/>
      <c r="C1201" s="246"/>
      <c r="D1201" s="236" t="s">
        <v>244</v>
      </c>
      <c r="E1201" s="247" t="s">
        <v>21</v>
      </c>
      <c r="F1201" s="248" t="s">
        <v>878</v>
      </c>
      <c r="G1201" s="246"/>
      <c r="H1201" s="249">
        <v>1.5600000000000001</v>
      </c>
      <c r="I1201" s="250"/>
      <c r="J1201" s="246"/>
      <c r="K1201" s="246"/>
      <c r="L1201" s="251"/>
      <c r="M1201" s="252"/>
      <c r="N1201" s="253"/>
      <c r="O1201" s="253"/>
      <c r="P1201" s="253"/>
      <c r="Q1201" s="253"/>
      <c r="R1201" s="253"/>
      <c r="S1201" s="253"/>
      <c r="T1201" s="25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T1201" s="255" t="s">
        <v>244</v>
      </c>
      <c r="AU1201" s="255" t="s">
        <v>86</v>
      </c>
      <c r="AV1201" s="14" t="s">
        <v>86</v>
      </c>
      <c r="AW1201" s="14" t="s">
        <v>33</v>
      </c>
      <c r="AX1201" s="14" t="s">
        <v>73</v>
      </c>
      <c r="AY1201" s="255" t="s">
        <v>233</v>
      </c>
    </row>
    <row r="1202" s="14" customFormat="1">
      <c r="A1202" s="14"/>
      <c r="B1202" s="245"/>
      <c r="C1202" s="246"/>
      <c r="D1202" s="236" t="s">
        <v>244</v>
      </c>
      <c r="E1202" s="247" t="s">
        <v>21</v>
      </c>
      <c r="F1202" s="248" t="s">
        <v>879</v>
      </c>
      <c r="G1202" s="246"/>
      <c r="H1202" s="249">
        <v>5.7000000000000002</v>
      </c>
      <c r="I1202" s="250"/>
      <c r="J1202" s="246"/>
      <c r="K1202" s="246"/>
      <c r="L1202" s="251"/>
      <c r="M1202" s="252"/>
      <c r="N1202" s="253"/>
      <c r="O1202" s="253"/>
      <c r="P1202" s="253"/>
      <c r="Q1202" s="253"/>
      <c r="R1202" s="253"/>
      <c r="S1202" s="253"/>
      <c r="T1202" s="25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55" t="s">
        <v>244</v>
      </c>
      <c r="AU1202" s="255" t="s">
        <v>86</v>
      </c>
      <c r="AV1202" s="14" t="s">
        <v>86</v>
      </c>
      <c r="AW1202" s="14" t="s">
        <v>33</v>
      </c>
      <c r="AX1202" s="14" t="s">
        <v>73</v>
      </c>
      <c r="AY1202" s="255" t="s">
        <v>233</v>
      </c>
    </row>
    <row r="1203" s="14" customFormat="1">
      <c r="A1203" s="14"/>
      <c r="B1203" s="245"/>
      <c r="C1203" s="246"/>
      <c r="D1203" s="236" t="s">
        <v>244</v>
      </c>
      <c r="E1203" s="247" t="s">
        <v>21</v>
      </c>
      <c r="F1203" s="248" t="s">
        <v>880</v>
      </c>
      <c r="G1203" s="246"/>
      <c r="H1203" s="249">
        <v>8.4700000000000006</v>
      </c>
      <c r="I1203" s="250"/>
      <c r="J1203" s="246"/>
      <c r="K1203" s="246"/>
      <c r="L1203" s="251"/>
      <c r="M1203" s="252"/>
      <c r="N1203" s="253"/>
      <c r="O1203" s="253"/>
      <c r="P1203" s="253"/>
      <c r="Q1203" s="253"/>
      <c r="R1203" s="253"/>
      <c r="S1203" s="253"/>
      <c r="T1203" s="25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T1203" s="255" t="s">
        <v>244</v>
      </c>
      <c r="AU1203" s="255" t="s">
        <v>86</v>
      </c>
      <c r="AV1203" s="14" t="s">
        <v>86</v>
      </c>
      <c r="AW1203" s="14" t="s">
        <v>33</v>
      </c>
      <c r="AX1203" s="14" t="s">
        <v>73</v>
      </c>
      <c r="AY1203" s="255" t="s">
        <v>233</v>
      </c>
    </row>
    <row r="1204" s="14" customFormat="1">
      <c r="A1204" s="14"/>
      <c r="B1204" s="245"/>
      <c r="C1204" s="246"/>
      <c r="D1204" s="236" t="s">
        <v>244</v>
      </c>
      <c r="E1204" s="247" t="s">
        <v>21</v>
      </c>
      <c r="F1204" s="248" t="s">
        <v>881</v>
      </c>
      <c r="G1204" s="246"/>
      <c r="H1204" s="249">
        <v>14.460000000000001</v>
      </c>
      <c r="I1204" s="250"/>
      <c r="J1204" s="246"/>
      <c r="K1204" s="246"/>
      <c r="L1204" s="251"/>
      <c r="M1204" s="252"/>
      <c r="N1204" s="253"/>
      <c r="O1204" s="253"/>
      <c r="P1204" s="253"/>
      <c r="Q1204" s="253"/>
      <c r="R1204" s="253"/>
      <c r="S1204" s="253"/>
      <c r="T1204" s="25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T1204" s="255" t="s">
        <v>244</v>
      </c>
      <c r="AU1204" s="255" t="s">
        <v>86</v>
      </c>
      <c r="AV1204" s="14" t="s">
        <v>86</v>
      </c>
      <c r="AW1204" s="14" t="s">
        <v>33</v>
      </c>
      <c r="AX1204" s="14" t="s">
        <v>73</v>
      </c>
      <c r="AY1204" s="255" t="s">
        <v>233</v>
      </c>
    </row>
    <row r="1205" s="14" customFormat="1">
      <c r="A1205" s="14"/>
      <c r="B1205" s="245"/>
      <c r="C1205" s="246"/>
      <c r="D1205" s="236" t="s">
        <v>244</v>
      </c>
      <c r="E1205" s="247" t="s">
        <v>21</v>
      </c>
      <c r="F1205" s="248" t="s">
        <v>882</v>
      </c>
      <c r="G1205" s="246"/>
      <c r="H1205" s="249">
        <v>10.44</v>
      </c>
      <c r="I1205" s="250"/>
      <c r="J1205" s="246"/>
      <c r="K1205" s="246"/>
      <c r="L1205" s="251"/>
      <c r="M1205" s="252"/>
      <c r="N1205" s="253"/>
      <c r="O1205" s="253"/>
      <c r="P1205" s="253"/>
      <c r="Q1205" s="253"/>
      <c r="R1205" s="253"/>
      <c r="S1205" s="253"/>
      <c r="T1205" s="25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T1205" s="255" t="s">
        <v>244</v>
      </c>
      <c r="AU1205" s="255" t="s">
        <v>86</v>
      </c>
      <c r="AV1205" s="14" t="s">
        <v>86</v>
      </c>
      <c r="AW1205" s="14" t="s">
        <v>33</v>
      </c>
      <c r="AX1205" s="14" t="s">
        <v>73</v>
      </c>
      <c r="AY1205" s="255" t="s">
        <v>233</v>
      </c>
    </row>
    <row r="1206" s="14" customFormat="1">
      <c r="A1206" s="14"/>
      <c r="B1206" s="245"/>
      <c r="C1206" s="246"/>
      <c r="D1206" s="236" t="s">
        <v>244</v>
      </c>
      <c r="E1206" s="247" t="s">
        <v>21</v>
      </c>
      <c r="F1206" s="248" t="s">
        <v>883</v>
      </c>
      <c r="G1206" s="246"/>
      <c r="H1206" s="249">
        <v>25.170000000000002</v>
      </c>
      <c r="I1206" s="250"/>
      <c r="J1206" s="246"/>
      <c r="K1206" s="246"/>
      <c r="L1206" s="251"/>
      <c r="M1206" s="252"/>
      <c r="N1206" s="253"/>
      <c r="O1206" s="253"/>
      <c r="P1206" s="253"/>
      <c r="Q1206" s="253"/>
      <c r="R1206" s="253"/>
      <c r="S1206" s="253"/>
      <c r="T1206" s="25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T1206" s="255" t="s">
        <v>244</v>
      </c>
      <c r="AU1206" s="255" t="s">
        <v>86</v>
      </c>
      <c r="AV1206" s="14" t="s">
        <v>86</v>
      </c>
      <c r="AW1206" s="14" t="s">
        <v>33</v>
      </c>
      <c r="AX1206" s="14" t="s">
        <v>73</v>
      </c>
      <c r="AY1206" s="255" t="s">
        <v>233</v>
      </c>
    </row>
    <row r="1207" s="16" customFormat="1">
      <c r="A1207" s="16"/>
      <c r="B1207" s="287"/>
      <c r="C1207" s="288"/>
      <c r="D1207" s="236" t="s">
        <v>244</v>
      </c>
      <c r="E1207" s="289" t="s">
        <v>625</v>
      </c>
      <c r="F1207" s="290" t="s">
        <v>725</v>
      </c>
      <c r="G1207" s="288"/>
      <c r="H1207" s="291">
        <v>140.59</v>
      </c>
      <c r="I1207" s="292"/>
      <c r="J1207" s="288"/>
      <c r="K1207" s="288"/>
      <c r="L1207" s="293"/>
      <c r="M1207" s="294"/>
      <c r="N1207" s="295"/>
      <c r="O1207" s="295"/>
      <c r="P1207" s="295"/>
      <c r="Q1207" s="295"/>
      <c r="R1207" s="295"/>
      <c r="S1207" s="295"/>
      <c r="T1207" s="29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/>
      <c r="AT1207" s="297" t="s">
        <v>244</v>
      </c>
      <c r="AU1207" s="297" t="s">
        <v>86</v>
      </c>
      <c r="AV1207" s="16" t="s">
        <v>117</v>
      </c>
      <c r="AW1207" s="16" t="s">
        <v>33</v>
      </c>
      <c r="AX1207" s="16" t="s">
        <v>73</v>
      </c>
      <c r="AY1207" s="297" t="s">
        <v>233</v>
      </c>
    </row>
    <row r="1208" s="13" customFormat="1">
      <c r="A1208" s="13"/>
      <c r="B1208" s="234"/>
      <c r="C1208" s="235"/>
      <c r="D1208" s="236" t="s">
        <v>244</v>
      </c>
      <c r="E1208" s="237" t="s">
        <v>21</v>
      </c>
      <c r="F1208" s="238" t="s">
        <v>1697</v>
      </c>
      <c r="G1208" s="235"/>
      <c r="H1208" s="237" t="s">
        <v>21</v>
      </c>
      <c r="I1208" s="239"/>
      <c r="J1208" s="235"/>
      <c r="K1208" s="235"/>
      <c r="L1208" s="240"/>
      <c r="M1208" s="241"/>
      <c r="N1208" s="242"/>
      <c r="O1208" s="242"/>
      <c r="P1208" s="242"/>
      <c r="Q1208" s="242"/>
      <c r="R1208" s="242"/>
      <c r="S1208" s="242"/>
      <c r="T1208" s="24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T1208" s="244" t="s">
        <v>244</v>
      </c>
      <c r="AU1208" s="244" t="s">
        <v>86</v>
      </c>
      <c r="AV1208" s="13" t="s">
        <v>80</v>
      </c>
      <c r="AW1208" s="13" t="s">
        <v>33</v>
      </c>
      <c r="AX1208" s="13" t="s">
        <v>73</v>
      </c>
      <c r="AY1208" s="244" t="s">
        <v>233</v>
      </c>
    </row>
    <row r="1209" s="13" customFormat="1">
      <c r="A1209" s="13"/>
      <c r="B1209" s="234"/>
      <c r="C1209" s="235"/>
      <c r="D1209" s="236" t="s">
        <v>244</v>
      </c>
      <c r="E1209" s="237" t="s">
        <v>21</v>
      </c>
      <c r="F1209" s="238" t="s">
        <v>708</v>
      </c>
      <c r="G1209" s="235"/>
      <c r="H1209" s="237" t="s">
        <v>21</v>
      </c>
      <c r="I1209" s="239"/>
      <c r="J1209" s="235"/>
      <c r="K1209" s="235"/>
      <c r="L1209" s="240"/>
      <c r="M1209" s="241"/>
      <c r="N1209" s="242"/>
      <c r="O1209" s="242"/>
      <c r="P1209" s="242"/>
      <c r="Q1209" s="242"/>
      <c r="R1209" s="242"/>
      <c r="S1209" s="242"/>
      <c r="T1209" s="24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T1209" s="244" t="s">
        <v>244</v>
      </c>
      <c r="AU1209" s="244" t="s">
        <v>86</v>
      </c>
      <c r="AV1209" s="13" t="s">
        <v>80</v>
      </c>
      <c r="AW1209" s="13" t="s">
        <v>33</v>
      </c>
      <c r="AX1209" s="13" t="s">
        <v>73</v>
      </c>
      <c r="AY1209" s="244" t="s">
        <v>233</v>
      </c>
    </row>
    <row r="1210" s="14" customFormat="1">
      <c r="A1210" s="14"/>
      <c r="B1210" s="245"/>
      <c r="C1210" s="246"/>
      <c r="D1210" s="236" t="s">
        <v>244</v>
      </c>
      <c r="E1210" s="247" t="s">
        <v>21</v>
      </c>
      <c r="F1210" s="248" t="s">
        <v>884</v>
      </c>
      <c r="G1210" s="246"/>
      <c r="H1210" s="249">
        <v>12.6</v>
      </c>
      <c r="I1210" s="250"/>
      <c r="J1210" s="246"/>
      <c r="K1210" s="246"/>
      <c r="L1210" s="251"/>
      <c r="M1210" s="252"/>
      <c r="N1210" s="253"/>
      <c r="O1210" s="253"/>
      <c r="P1210" s="253"/>
      <c r="Q1210" s="253"/>
      <c r="R1210" s="253"/>
      <c r="S1210" s="253"/>
      <c r="T1210" s="25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T1210" s="255" t="s">
        <v>244</v>
      </c>
      <c r="AU1210" s="255" t="s">
        <v>86</v>
      </c>
      <c r="AV1210" s="14" t="s">
        <v>86</v>
      </c>
      <c r="AW1210" s="14" t="s">
        <v>33</v>
      </c>
      <c r="AX1210" s="14" t="s">
        <v>73</v>
      </c>
      <c r="AY1210" s="255" t="s">
        <v>233</v>
      </c>
    </row>
    <row r="1211" s="14" customFormat="1">
      <c r="A1211" s="14"/>
      <c r="B1211" s="245"/>
      <c r="C1211" s="246"/>
      <c r="D1211" s="236" t="s">
        <v>244</v>
      </c>
      <c r="E1211" s="247" t="s">
        <v>21</v>
      </c>
      <c r="F1211" s="248" t="s">
        <v>885</v>
      </c>
      <c r="G1211" s="246"/>
      <c r="H1211" s="249">
        <v>64.239999999999995</v>
      </c>
      <c r="I1211" s="250"/>
      <c r="J1211" s="246"/>
      <c r="K1211" s="246"/>
      <c r="L1211" s="251"/>
      <c r="M1211" s="252"/>
      <c r="N1211" s="253"/>
      <c r="O1211" s="253"/>
      <c r="P1211" s="253"/>
      <c r="Q1211" s="253"/>
      <c r="R1211" s="253"/>
      <c r="S1211" s="253"/>
      <c r="T1211" s="25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T1211" s="255" t="s">
        <v>244</v>
      </c>
      <c r="AU1211" s="255" t="s">
        <v>86</v>
      </c>
      <c r="AV1211" s="14" t="s">
        <v>86</v>
      </c>
      <c r="AW1211" s="14" t="s">
        <v>33</v>
      </c>
      <c r="AX1211" s="14" t="s">
        <v>73</v>
      </c>
      <c r="AY1211" s="255" t="s">
        <v>233</v>
      </c>
    </row>
    <row r="1212" s="14" customFormat="1">
      <c r="A1212" s="14"/>
      <c r="B1212" s="245"/>
      <c r="C1212" s="246"/>
      <c r="D1212" s="236" t="s">
        <v>244</v>
      </c>
      <c r="E1212" s="247" t="s">
        <v>21</v>
      </c>
      <c r="F1212" s="248" t="s">
        <v>886</v>
      </c>
      <c r="G1212" s="246"/>
      <c r="H1212" s="249">
        <v>54.810000000000002</v>
      </c>
      <c r="I1212" s="250"/>
      <c r="J1212" s="246"/>
      <c r="K1212" s="246"/>
      <c r="L1212" s="251"/>
      <c r="M1212" s="252"/>
      <c r="N1212" s="253"/>
      <c r="O1212" s="253"/>
      <c r="P1212" s="253"/>
      <c r="Q1212" s="253"/>
      <c r="R1212" s="253"/>
      <c r="S1212" s="253"/>
      <c r="T1212" s="25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T1212" s="255" t="s">
        <v>244</v>
      </c>
      <c r="AU1212" s="255" t="s">
        <v>86</v>
      </c>
      <c r="AV1212" s="14" t="s">
        <v>86</v>
      </c>
      <c r="AW1212" s="14" t="s">
        <v>33</v>
      </c>
      <c r="AX1212" s="14" t="s">
        <v>73</v>
      </c>
      <c r="AY1212" s="255" t="s">
        <v>233</v>
      </c>
    </row>
    <row r="1213" s="14" customFormat="1">
      <c r="A1213" s="14"/>
      <c r="B1213" s="245"/>
      <c r="C1213" s="246"/>
      <c r="D1213" s="236" t="s">
        <v>244</v>
      </c>
      <c r="E1213" s="247" t="s">
        <v>21</v>
      </c>
      <c r="F1213" s="248" t="s">
        <v>887</v>
      </c>
      <c r="G1213" s="246"/>
      <c r="H1213" s="249">
        <v>140.75999999999999</v>
      </c>
      <c r="I1213" s="250"/>
      <c r="J1213" s="246"/>
      <c r="K1213" s="246"/>
      <c r="L1213" s="251"/>
      <c r="M1213" s="252"/>
      <c r="N1213" s="253"/>
      <c r="O1213" s="253"/>
      <c r="P1213" s="253"/>
      <c r="Q1213" s="253"/>
      <c r="R1213" s="253"/>
      <c r="S1213" s="253"/>
      <c r="T1213" s="25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T1213" s="255" t="s">
        <v>244</v>
      </c>
      <c r="AU1213" s="255" t="s">
        <v>86</v>
      </c>
      <c r="AV1213" s="14" t="s">
        <v>86</v>
      </c>
      <c r="AW1213" s="14" t="s">
        <v>33</v>
      </c>
      <c r="AX1213" s="14" t="s">
        <v>73</v>
      </c>
      <c r="AY1213" s="255" t="s">
        <v>233</v>
      </c>
    </row>
    <row r="1214" s="14" customFormat="1">
      <c r="A1214" s="14"/>
      <c r="B1214" s="245"/>
      <c r="C1214" s="246"/>
      <c r="D1214" s="236" t="s">
        <v>244</v>
      </c>
      <c r="E1214" s="247" t="s">
        <v>21</v>
      </c>
      <c r="F1214" s="248" t="s">
        <v>888</v>
      </c>
      <c r="G1214" s="246"/>
      <c r="H1214" s="249">
        <v>155.97</v>
      </c>
      <c r="I1214" s="250"/>
      <c r="J1214" s="246"/>
      <c r="K1214" s="246"/>
      <c r="L1214" s="251"/>
      <c r="M1214" s="252"/>
      <c r="N1214" s="253"/>
      <c r="O1214" s="253"/>
      <c r="P1214" s="253"/>
      <c r="Q1214" s="253"/>
      <c r="R1214" s="253"/>
      <c r="S1214" s="253"/>
      <c r="T1214" s="25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T1214" s="255" t="s">
        <v>244</v>
      </c>
      <c r="AU1214" s="255" t="s">
        <v>86</v>
      </c>
      <c r="AV1214" s="14" t="s">
        <v>86</v>
      </c>
      <c r="AW1214" s="14" t="s">
        <v>33</v>
      </c>
      <c r="AX1214" s="14" t="s">
        <v>73</v>
      </c>
      <c r="AY1214" s="255" t="s">
        <v>233</v>
      </c>
    </row>
    <row r="1215" s="14" customFormat="1">
      <c r="A1215" s="14"/>
      <c r="B1215" s="245"/>
      <c r="C1215" s="246"/>
      <c r="D1215" s="236" t="s">
        <v>244</v>
      </c>
      <c r="E1215" s="247" t="s">
        <v>21</v>
      </c>
      <c r="F1215" s="248" t="s">
        <v>889</v>
      </c>
      <c r="G1215" s="246"/>
      <c r="H1215" s="249">
        <v>51.479999999999997</v>
      </c>
      <c r="I1215" s="250"/>
      <c r="J1215" s="246"/>
      <c r="K1215" s="246"/>
      <c r="L1215" s="251"/>
      <c r="M1215" s="252"/>
      <c r="N1215" s="253"/>
      <c r="O1215" s="253"/>
      <c r="P1215" s="253"/>
      <c r="Q1215" s="253"/>
      <c r="R1215" s="253"/>
      <c r="S1215" s="253"/>
      <c r="T1215" s="25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T1215" s="255" t="s">
        <v>244</v>
      </c>
      <c r="AU1215" s="255" t="s">
        <v>86</v>
      </c>
      <c r="AV1215" s="14" t="s">
        <v>86</v>
      </c>
      <c r="AW1215" s="14" t="s">
        <v>33</v>
      </c>
      <c r="AX1215" s="14" t="s">
        <v>73</v>
      </c>
      <c r="AY1215" s="255" t="s">
        <v>233</v>
      </c>
    </row>
    <row r="1216" s="13" customFormat="1">
      <c r="A1216" s="13"/>
      <c r="B1216" s="234"/>
      <c r="C1216" s="235"/>
      <c r="D1216" s="236" t="s">
        <v>244</v>
      </c>
      <c r="E1216" s="237" t="s">
        <v>21</v>
      </c>
      <c r="F1216" s="238" t="s">
        <v>726</v>
      </c>
      <c r="G1216" s="235"/>
      <c r="H1216" s="237" t="s">
        <v>21</v>
      </c>
      <c r="I1216" s="239"/>
      <c r="J1216" s="235"/>
      <c r="K1216" s="235"/>
      <c r="L1216" s="240"/>
      <c r="M1216" s="241"/>
      <c r="N1216" s="242"/>
      <c r="O1216" s="242"/>
      <c r="P1216" s="242"/>
      <c r="Q1216" s="242"/>
      <c r="R1216" s="242"/>
      <c r="S1216" s="242"/>
      <c r="T1216" s="24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T1216" s="244" t="s">
        <v>244</v>
      </c>
      <c r="AU1216" s="244" t="s">
        <v>86</v>
      </c>
      <c r="AV1216" s="13" t="s">
        <v>80</v>
      </c>
      <c r="AW1216" s="13" t="s">
        <v>33</v>
      </c>
      <c r="AX1216" s="13" t="s">
        <v>73</v>
      </c>
      <c r="AY1216" s="244" t="s">
        <v>233</v>
      </c>
    </row>
    <row r="1217" s="14" customFormat="1">
      <c r="A1217" s="14"/>
      <c r="B1217" s="245"/>
      <c r="C1217" s="246"/>
      <c r="D1217" s="236" t="s">
        <v>244</v>
      </c>
      <c r="E1217" s="247" t="s">
        <v>21</v>
      </c>
      <c r="F1217" s="248" t="s">
        <v>890</v>
      </c>
      <c r="G1217" s="246"/>
      <c r="H1217" s="249">
        <v>50.399999999999999</v>
      </c>
      <c r="I1217" s="250"/>
      <c r="J1217" s="246"/>
      <c r="K1217" s="246"/>
      <c r="L1217" s="251"/>
      <c r="M1217" s="252"/>
      <c r="N1217" s="253"/>
      <c r="O1217" s="253"/>
      <c r="P1217" s="253"/>
      <c r="Q1217" s="253"/>
      <c r="R1217" s="253"/>
      <c r="S1217" s="253"/>
      <c r="T1217" s="25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T1217" s="255" t="s">
        <v>244</v>
      </c>
      <c r="AU1217" s="255" t="s">
        <v>86</v>
      </c>
      <c r="AV1217" s="14" t="s">
        <v>86</v>
      </c>
      <c r="AW1217" s="14" t="s">
        <v>33</v>
      </c>
      <c r="AX1217" s="14" t="s">
        <v>73</v>
      </c>
      <c r="AY1217" s="255" t="s">
        <v>233</v>
      </c>
    </row>
    <row r="1218" s="14" customFormat="1">
      <c r="A1218" s="14"/>
      <c r="B1218" s="245"/>
      <c r="C1218" s="246"/>
      <c r="D1218" s="236" t="s">
        <v>244</v>
      </c>
      <c r="E1218" s="247" t="s">
        <v>21</v>
      </c>
      <c r="F1218" s="248" t="s">
        <v>891</v>
      </c>
      <c r="G1218" s="246"/>
      <c r="H1218" s="249">
        <v>256.95999999999998</v>
      </c>
      <c r="I1218" s="250"/>
      <c r="J1218" s="246"/>
      <c r="K1218" s="246"/>
      <c r="L1218" s="251"/>
      <c r="M1218" s="252"/>
      <c r="N1218" s="253"/>
      <c r="O1218" s="253"/>
      <c r="P1218" s="253"/>
      <c r="Q1218" s="253"/>
      <c r="R1218" s="253"/>
      <c r="S1218" s="253"/>
      <c r="T1218" s="25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T1218" s="255" t="s">
        <v>244</v>
      </c>
      <c r="AU1218" s="255" t="s">
        <v>86</v>
      </c>
      <c r="AV1218" s="14" t="s">
        <v>86</v>
      </c>
      <c r="AW1218" s="14" t="s">
        <v>33</v>
      </c>
      <c r="AX1218" s="14" t="s">
        <v>73</v>
      </c>
      <c r="AY1218" s="255" t="s">
        <v>233</v>
      </c>
    </row>
    <row r="1219" s="14" customFormat="1">
      <c r="A1219" s="14"/>
      <c r="B1219" s="245"/>
      <c r="C1219" s="246"/>
      <c r="D1219" s="236" t="s">
        <v>244</v>
      </c>
      <c r="E1219" s="247" t="s">
        <v>21</v>
      </c>
      <c r="F1219" s="248" t="s">
        <v>892</v>
      </c>
      <c r="G1219" s="246"/>
      <c r="H1219" s="249">
        <v>18.27</v>
      </c>
      <c r="I1219" s="250"/>
      <c r="J1219" s="246"/>
      <c r="K1219" s="246"/>
      <c r="L1219" s="251"/>
      <c r="M1219" s="252"/>
      <c r="N1219" s="253"/>
      <c r="O1219" s="253"/>
      <c r="P1219" s="253"/>
      <c r="Q1219" s="253"/>
      <c r="R1219" s="253"/>
      <c r="S1219" s="253"/>
      <c r="T1219" s="25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T1219" s="255" t="s">
        <v>244</v>
      </c>
      <c r="AU1219" s="255" t="s">
        <v>86</v>
      </c>
      <c r="AV1219" s="14" t="s">
        <v>86</v>
      </c>
      <c r="AW1219" s="14" t="s">
        <v>33</v>
      </c>
      <c r="AX1219" s="14" t="s">
        <v>73</v>
      </c>
      <c r="AY1219" s="255" t="s">
        <v>233</v>
      </c>
    </row>
    <row r="1220" s="14" customFormat="1">
      <c r="A1220" s="14"/>
      <c r="B1220" s="245"/>
      <c r="C1220" s="246"/>
      <c r="D1220" s="236" t="s">
        <v>244</v>
      </c>
      <c r="E1220" s="247" t="s">
        <v>21</v>
      </c>
      <c r="F1220" s="248" t="s">
        <v>893</v>
      </c>
      <c r="G1220" s="246"/>
      <c r="H1220" s="249">
        <v>46.920000000000002</v>
      </c>
      <c r="I1220" s="250"/>
      <c r="J1220" s="246"/>
      <c r="K1220" s="246"/>
      <c r="L1220" s="251"/>
      <c r="M1220" s="252"/>
      <c r="N1220" s="253"/>
      <c r="O1220" s="253"/>
      <c r="P1220" s="253"/>
      <c r="Q1220" s="253"/>
      <c r="R1220" s="253"/>
      <c r="S1220" s="253"/>
      <c r="T1220" s="25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T1220" s="255" t="s">
        <v>244</v>
      </c>
      <c r="AU1220" s="255" t="s">
        <v>86</v>
      </c>
      <c r="AV1220" s="14" t="s">
        <v>86</v>
      </c>
      <c r="AW1220" s="14" t="s">
        <v>33</v>
      </c>
      <c r="AX1220" s="14" t="s">
        <v>73</v>
      </c>
      <c r="AY1220" s="255" t="s">
        <v>233</v>
      </c>
    </row>
    <row r="1221" s="14" customFormat="1">
      <c r="A1221" s="14"/>
      <c r="B1221" s="245"/>
      <c r="C1221" s="246"/>
      <c r="D1221" s="236" t="s">
        <v>244</v>
      </c>
      <c r="E1221" s="247" t="s">
        <v>21</v>
      </c>
      <c r="F1221" s="248" t="s">
        <v>894</v>
      </c>
      <c r="G1221" s="246"/>
      <c r="H1221" s="249">
        <v>51.990000000000002</v>
      </c>
      <c r="I1221" s="250"/>
      <c r="J1221" s="246"/>
      <c r="K1221" s="246"/>
      <c r="L1221" s="251"/>
      <c r="M1221" s="252"/>
      <c r="N1221" s="253"/>
      <c r="O1221" s="253"/>
      <c r="P1221" s="253"/>
      <c r="Q1221" s="253"/>
      <c r="R1221" s="253"/>
      <c r="S1221" s="253"/>
      <c r="T1221" s="25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T1221" s="255" t="s">
        <v>244</v>
      </c>
      <c r="AU1221" s="255" t="s">
        <v>86</v>
      </c>
      <c r="AV1221" s="14" t="s">
        <v>86</v>
      </c>
      <c r="AW1221" s="14" t="s">
        <v>33</v>
      </c>
      <c r="AX1221" s="14" t="s">
        <v>73</v>
      </c>
      <c r="AY1221" s="255" t="s">
        <v>233</v>
      </c>
    </row>
    <row r="1222" s="14" customFormat="1">
      <c r="A1222" s="14"/>
      <c r="B1222" s="245"/>
      <c r="C1222" s="246"/>
      <c r="D1222" s="236" t="s">
        <v>244</v>
      </c>
      <c r="E1222" s="247" t="s">
        <v>21</v>
      </c>
      <c r="F1222" s="248" t="s">
        <v>895</v>
      </c>
      <c r="G1222" s="246"/>
      <c r="H1222" s="249">
        <v>17.16</v>
      </c>
      <c r="I1222" s="250"/>
      <c r="J1222" s="246"/>
      <c r="K1222" s="246"/>
      <c r="L1222" s="251"/>
      <c r="M1222" s="252"/>
      <c r="N1222" s="253"/>
      <c r="O1222" s="253"/>
      <c r="P1222" s="253"/>
      <c r="Q1222" s="253"/>
      <c r="R1222" s="253"/>
      <c r="S1222" s="253"/>
      <c r="T1222" s="25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T1222" s="255" t="s">
        <v>244</v>
      </c>
      <c r="AU1222" s="255" t="s">
        <v>86</v>
      </c>
      <c r="AV1222" s="14" t="s">
        <v>86</v>
      </c>
      <c r="AW1222" s="14" t="s">
        <v>33</v>
      </c>
      <c r="AX1222" s="14" t="s">
        <v>73</v>
      </c>
      <c r="AY1222" s="255" t="s">
        <v>233</v>
      </c>
    </row>
    <row r="1223" s="14" customFormat="1">
      <c r="A1223" s="14"/>
      <c r="B1223" s="245"/>
      <c r="C1223" s="246"/>
      <c r="D1223" s="236" t="s">
        <v>244</v>
      </c>
      <c r="E1223" s="247" t="s">
        <v>21</v>
      </c>
      <c r="F1223" s="248" t="s">
        <v>896</v>
      </c>
      <c r="G1223" s="246"/>
      <c r="H1223" s="249">
        <v>25.18</v>
      </c>
      <c r="I1223" s="250"/>
      <c r="J1223" s="246"/>
      <c r="K1223" s="246"/>
      <c r="L1223" s="251"/>
      <c r="M1223" s="252"/>
      <c r="N1223" s="253"/>
      <c r="O1223" s="253"/>
      <c r="P1223" s="253"/>
      <c r="Q1223" s="253"/>
      <c r="R1223" s="253"/>
      <c r="S1223" s="253"/>
      <c r="T1223" s="25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T1223" s="255" t="s">
        <v>244</v>
      </c>
      <c r="AU1223" s="255" t="s">
        <v>86</v>
      </c>
      <c r="AV1223" s="14" t="s">
        <v>86</v>
      </c>
      <c r="AW1223" s="14" t="s">
        <v>33</v>
      </c>
      <c r="AX1223" s="14" t="s">
        <v>73</v>
      </c>
      <c r="AY1223" s="255" t="s">
        <v>233</v>
      </c>
    </row>
    <row r="1224" s="14" customFormat="1">
      <c r="A1224" s="14"/>
      <c r="B1224" s="245"/>
      <c r="C1224" s="246"/>
      <c r="D1224" s="236" t="s">
        <v>244</v>
      </c>
      <c r="E1224" s="247" t="s">
        <v>21</v>
      </c>
      <c r="F1224" s="248" t="s">
        <v>897</v>
      </c>
      <c r="G1224" s="246"/>
      <c r="H1224" s="249">
        <v>30.719999999999999</v>
      </c>
      <c r="I1224" s="250"/>
      <c r="J1224" s="246"/>
      <c r="K1224" s="246"/>
      <c r="L1224" s="251"/>
      <c r="M1224" s="252"/>
      <c r="N1224" s="253"/>
      <c r="O1224" s="253"/>
      <c r="P1224" s="253"/>
      <c r="Q1224" s="253"/>
      <c r="R1224" s="253"/>
      <c r="S1224" s="253"/>
      <c r="T1224" s="25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T1224" s="255" t="s">
        <v>244</v>
      </c>
      <c r="AU1224" s="255" t="s">
        <v>86</v>
      </c>
      <c r="AV1224" s="14" t="s">
        <v>86</v>
      </c>
      <c r="AW1224" s="14" t="s">
        <v>33</v>
      </c>
      <c r="AX1224" s="14" t="s">
        <v>73</v>
      </c>
      <c r="AY1224" s="255" t="s">
        <v>233</v>
      </c>
    </row>
    <row r="1225" s="14" customFormat="1">
      <c r="A1225" s="14"/>
      <c r="B1225" s="245"/>
      <c r="C1225" s="246"/>
      <c r="D1225" s="236" t="s">
        <v>244</v>
      </c>
      <c r="E1225" s="247" t="s">
        <v>21</v>
      </c>
      <c r="F1225" s="248" t="s">
        <v>898</v>
      </c>
      <c r="G1225" s="246"/>
      <c r="H1225" s="249">
        <v>34.159999999999997</v>
      </c>
      <c r="I1225" s="250"/>
      <c r="J1225" s="246"/>
      <c r="K1225" s="246"/>
      <c r="L1225" s="251"/>
      <c r="M1225" s="252"/>
      <c r="N1225" s="253"/>
      <c r="O1225" s="253"/>
      <c r="P1225" s="253"/>
      <c r="Q1225" s="253"/>
      <c r="R1225" s="253"/>
      <c r="S1225" s="253"/>
      <c r="T1225" s="25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T1225" s="255" t="s">
        <v>244</v>
      </c>
      <c r="AU1225" s="255" t="s">
        <v>86</v>
      </c>
      <c r="AV1225" s="14" t="s">
        <v>86</v>
      </c>
      <c r="AW1225" s="14" t="s">
        <v>33</v>
      </c>
      <c r="AX1225" s="14" t="s">
        <v>73</v>
      </c>
      <c r="AY1225" s="255" t="s">
        <v>233</v>
      </c>
    </row>
    <row r="1226" s="14" customFormat="1">
      <c r="A1226" s="14"/>
      <c r="B1226" s="245"/>
      <c r="C1226" s="246"/>
      <c r="D1226" s="236" t="s">
        <v>244</v>
      </c>
      <c r="E1226" s="247" t="s">
        <v>21</v>
      </c>
      <c r="F1226" s="248" t="s">
        <v>899</v>
      </c>
      <c r="G1226" s="246"/>
      <c r="H1226" s="249">
        <v>34.560000000000002</v>
      </c>
      <c r="I1226" s="250"/>
      <c r="J1226" s="246"/>
      <c r="K1226" s="246"/>
      <c r="L1226" s="251"/>
      <c r="M1226" s="252"/>
      <c r="N1226" s="253"/>
      <c r="O1226" s="253"/>
      <c r="P1226" s="253"/>
      <c r="Q1226" s="253"/>
      <c r="R1226" s="253"/>
      <c r="S1226" s="253"/>
      <c r="T1226" s="25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T1226" s="255" t="s">
        <v>244</v>
      </c>
      <c r="AU1226" s="255" t="s">
        <v>86</v>
      </c>
      <c r="AV1226" s="14" t="s">
        <v>86</v>
      </c>
      <c r="AW1226" s="14" t="s">
        <v>33</v>
      </c>
      <c r="AX1226" s="14" t="s">
        <v>73</v>
      </c>
      <c r="AY1226" s="255" t="s">
        <v>233</v>
      </c>
    </row>
    <row r="1227" s="14" customFormat="1">
      <c r="A1227" s="14"/>
      <c r="B1227" s="245"/>
      <c r="C1227" s="246"/>
      <c r="D1227" s="236" t="s">
        <v>244</v>
      </c>
      <c r="E1227" s="247" t="s">
        <v>21</v>
      </c>
      <c r="F1227" s="248" t="s">
        <v>900</v>
      </c>
      <c r="G1227" s="246"/>
      <c r="H1227" s="249">
        <v>16.16</v>
      </c>
      <c r="I1227" s="250"/>
      <c r="J1227" s="246"/>
      <c r="K1227" s="246"/>
      <c r="L1227" s="251"/>
      <c r="M1227" s="252"/>
      <c r="N1227" s="253"/>
      <c r="O1227" s="253"/>
      <c r="P1227" s="253"/>
      <c r="Q1227" s="253"/>
      <c r="R1227" s="253"/>
      <c r="S1227" s="253"/>
      <c r="T1227" s="25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T1227" s="255" t="s">
        <v>244</v>
      </c>
      <c r="AU1227" s="255" t="s">
        <v>86</v>
      </c>
      <c r="AV1227" s="14" t="s">
        <v>86</v>
      </c>
      <c r="AW1227" s="14" t="s">
        <v>33</v>
      </c>
      <c r="AX1227" s="14" t="s">
        <v>73</v>
      </c>
      <c r="AY1227" s="255" t="s">
        <v>233</v>
      </c>
    </row>
    <row r="1228" s="13" customFormat="1">
      <c r="A1228" s="13"/>
      <c r="B1228" s="234"/>
      <c r="C1228" s="235"/>
      <c r="D1228" s="236" t="s">
        <v>244</v>
      </c>
      <c r="E1228" s="237" t="s">
        <v>21</v>
      </c>
      <c r="F1228" s="238" t="s">
        <v>731</v>
      </c>
      <c r="G1228" s="235"/>
      <c r="H1228" s="237" t="s">
        <v>21</v>
      </c>
      <c r="I1228" s="239"/>
      <c r="J1228" s="235"/>
      <c r="K1228" s="235"/>
      <c r="L1228" s="240"/>
      <c r="M1228" s="241"/>
      <c r="N1228" s="242"/>
      <c r="O1228" s="242"/>
      <c r="P1228" s="242"/>
      <c r="Q1228" s="242"/>
      <c r="R1228" s="242"/>
      <c r="S1228" s="242"/>
      <c r="T1228" s="24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T1228" s="244" t="s">
        <v>244</v>
      </c>
      <c r="AU1228" s="244" t="s">
        <v>86</v>
      </c>
      <c r="AV1228" s="13" t="s">
        <v>80</v>
      </c>
      <c r="AW1228" s="13" t="s">
        <v>33</v>
      </c>
      <c r="AX1228" s="13" t="s">
        <v>73</v>
      </c>
      <c r="AY1228" s="244" t="s">
        <v>233</v>
      </c>
    </row>
    <row r="1229" s="14" customFormat="1">
      <c r="A1229" s="14"/>
      <c r="B1229" s="245"/>
      <c r="C1229" s="246"/>
      <c r="D1229" s="236" t="s">
        <v>244</v>
      </c>
      <c r="E1229" s="247" t="s">
        <v>21</v>
      </c>
      <c r="F1229" s="248" t="s">
        <v>901</v>
      </c>
      <c r="G1229" s="246"/>
      <c r="H1229" s="249">
        <v>31.5</v>
      </c>
      <c r="I1229" s="250"/>
      <c r="J1229" s="246"/>
      <c r="K1229" s="246"/>
      <c r="L1229" s="251"/>
      <c r="M1229" s="252"/>
      <c r="N1229" s="253"/>
      <c r="O1229" s="253"/>
      <c r="P1229" s="253"/>
      <c r="Q1229" s="253"/>
      <c r="R1229" s="253"/>
      <c r="S1229" s="253"/>
      <c r="T1229" s="25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T1229" s="255" t="s">
        <v>244</v>
      </c>
      <c r="AU1229" s="255" t="s">
        <v>86</v>
      </c>
      <c r="AV1229" s="14" t="s">
        <v>86</v>
      </c>
      <c r="AW1229" s="14" t="s">
        <v>33</v>
      </c>
      <c r="AX1229" s="14" t="s">
        <v>73</v>
      </c>
      <c r="AY1229" s="255" t="s">
        <v>233</v>
      </c>
    </row>
    <row r="1230" s="14" customFormat="1">
      <c r="A1230" s="14"/>
      <c r="B1230" s="245"/>
      <c r="C1230" s="246"/>
      <c r="D1230" s="236" t="s">
        <v>244</v>
      </c>
      <c r="E1230" s="247" t="s">
        <v>21</v>
      </c>
      <c r="F1230" s="248" t="s">
        <v>902</v>
      </c>
      <c r="G1230" s="246"/>
      <c r="H1230" s="249">
        <v>160.59999999999999</v>
      </c>
      <c r="I1230" s="250"/>
      <c r="J1230" s="246"/>
      <c r="K1230" s="246"/>
      <c r="L1230" s="251"/>
      <c r="M1230" s="252"/>
      <c r="N1230" s="253"/>
      <c r="O1230" s="253"/>
      <c r="P1230" s="253"/>
      <c r="Q1230" s="253"/>
      <c r="R1230" s="253"/>
      <c r="S1230" s="253"/>
      <c r="T1230" s="25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T1230" s="255" t="s">
        <v>244</v>
      </c>
      <c r="AU1230" s="255" t="s">
        <v>86</v>
      </c>
      <c r="AV1230" s="14" t="s">
        <v>86</v>
      </c>
      <c r="AW1230" s="14" t="s">
        <v>33</v>
      </c>
      <c r="AX1230" s="14" t="s">
        <v>73</v>
      </c>
      <c r="AY1230" s="255" t="s">
        <v>233</v>
      </c>
    </row>
    <row r="1231" s="14" customFormat="1">
      <c r="A1231" s="14"/>
      <c r="B1231" s="245"/>
      <c r="C1231" s="246"/>
      <c r="D1231" s="236" t="s">
        <v>244</v>
      </c>
      <c r="E1231" s="247" t="s">
        <v>21</v>
      </c>
      <c r="F1231" s="248" t="s">
        <v>903</v>
      </c>
      <c r="G1231" s="246"/>
      <c r="H1231" s="249">
        <v>75.540000000000006</v>
      </c>
      <c r="I1231" s="250"/>
      <c r="J1231" s="246"/>
      <c r="K1231" s="246"/>
      <c r="L1231" s="251"/>
      <c r="M1231" s="252"/>
      <c r="N1231" s="253"/>
      <c r="O1231" s="253"/>
      <c r="P1231" s="253"/>
      <c r="Q1231" s="253"/>
      <c r="R1231" s="253"/>
      <c r="S1231" s="253"/>
      <c r="T1231" s="25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T1231" s="255" t="s">
        <v>244</v>
      </c>
      <c r="AU1231" s="255" t="s">
        <v>86</v>
      </c>
      <c r="AV1231" s="14" t="s">
        <v>86</v>
      </c>
      <c r="AW1231" s="14" t="s">
        <v>33</v>
      </c>
      <c r="AX1231" s="14" t="s">
        <v>73</v>
      </c>
      <c r="AY1231" s="255" t="s">
        <v>233</v>
      </c>
    </row>
    <row r="1232" s="14" customFormat="1">
      <c r="A1232" s="14"/>
      <c r="B1232" s="245"/>
      <c r="C1232" s="246"/>
      <c r="D1232" s="236" t="s">
        <v>244</v>
      </c>
      <c r="E1232" s="247" t="s">
        <v>21</v>
      </c>
      <c r="F1232" s="248" t="s">
        <v>904</v>
      </c>
      <c r="G1232" s="246"/>
      <c r="H1232" s="249">
        <v>92.159999999999997</v>
      </c>
      <c r="I1232" s="250"/>
      <c r="J1232" s="246"/>
      <c r="K1232" s="246"/>
      <c r="L1232" s="251"/>
      <c r="M1232" s="252"/>
      <c r="N1232" s="253"/>
      <c r="O1232" s="253"/>
      <c r="P1232" s="253"/>
      <c r="Q1232" s="253"/>
      <c r="R1232" s="253"/>
      <c r="S1232" s="253"/>
      <c r="T1232" s="25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T1232" s="255" t="s">
        <v>244</v>
      </c>
      <c r="AU1232" s="255" t="s">
        <v>86</v>
      </c>
      <c r="AV1232" s="14" t="s">
        <v>86</v>
      </c>
      <c r="AW1232" s="14" t="s">
        <v>33</v>
      </c>
      <c r="AX1232" s="14" t="s">
        <v>73</v>
      </c>
      <c r="AY1232" s="255" t="s">
        <v>233</v>
      </c>
    </row>
    <row r="1233" s="14" customFormat="1">
      <c r="A1233" s="14"/>
      <c r="B1233" s="245"/>
      <c r="C1233" s="246"/>
      <c r="D1233" s="236" t="s">
        <v>244</v>
      </c>
      <c r="E1233" s="247" t="s">
        <v>21</v>
      </c>
      <c r="F1233" s="248" t="s">
        <v>905</v>
      </c>
      <c r="G1233" s="246"/>
      <c r="H1233" s="249">
        <v>102.48</v>
      </c>
      <c r="I1233" s="250"/>
      <c r="J1233" s="246"/>
      <c r="K1233" s="246"/>
      <c r="L1233" s="251"/>
      <c r="M1233" s="252"/>
      <c r="N1233" s="253"/>
      <c r="O1233" s="253"/>
      <c r="P1233" s="253"/>
      <c r="Q1233" s="253"/>
      <c r="R1233" s="253"/>
      <c r="S1233" s="253"/>
      <c r="T1233" s="25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T1233" s="255" t="s">
        <v>244</v>
      </c>
      <c r="AU1233" s="255" t="s">
        <v>86</v>
      </c>
      <c r="AV1233" s="14" t="s">
        <v>86</v>
      </c>
      <c r="AW1233" s="14" t="s">
        <v>33</v>
      </c>
      <c r="AX1233" s="14" t="s">
        <v>73</v>
      </c>
      <c r="AY1233" s="255" t="s">
        <v>233</v>
      </c>
    </row>
    <row r="1234" s="14" customFormat="1">
      <c r="A1234" s="14"/>
      <c r="B1234" s="245"/>
      <c r="C1234" s="246"/>
      <c r="D1234" s="236" t="s">
        <v>244</v>
      </c>
      <c r="E1234" s="247" t="s">
        <v>21</v>
      </c>
      <c r="F1234" s="248" t="s">
        <v>906</v>
      </c>
      <c r="G1234" s="246"/>
      <c r="H1234" s="249">
        <v>103.68000000000001</v>
      </c>
      <c r="I1234" s="250"/>
      <c r="J1234" s="246"/>
      <c r="K1234" s="246"/>
      <c r="L1234" s="251"/>
      <c r="M1234" s="252"/>
      <c r="N1234" s="253"/>
      <c r="O1234" s="253"/>
      <c r="P1234" s="253"/>
      <c r="Q1234" s="253"/>
      <c r="R1234" s="253"/>
      <c r="S1234" s="253"/>
      <c r="T1234" s="25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255" t="s">
        <v>244</v>
      </c>
      <c r="AU1234" s="255" t="s">
        <v>86</v>
      </c>
      <c r="AV1234" s="14" t="s">
        <v>86</v>
      </c>
      <c r="AW1234" s="14" t="s">
        <v>33</v>
      </c>
      <c r="AX1234" s="14" t="s">
        <v>73</v>
      </c>
      <c r="AY1234" s="255" t="s">
        <v>233</v>
      </c>
    </row>
    <row r="1235" s="14" customFormat="1">
      <c r="A1235" s="14"/>
      <c r="B1235" s="245"/>
      <c r="C1235" s="246"/>
      <c r="D1235" s="236" t="s">
        <v>244</v>
      </c>
      <c r="E1235" s="247" t="s">
        <v>21</v>
      </c>
      <c r="F1235" s="248" t="s">
        <v>907</v>
      </c>
      <c r="G1235" s="246"/>
      <c r="H1235" s="249">
        <v>48.479999999999997</v>
      </c>
      <c r="I1235" s="250"/>
      <c r="J1235" s="246"/>
      <c r="K1235" s="246"/>
      <c r="L1235" s="251"/>
      <c r="M1235" s="252"/>
      <c r="N1235" s="253"/>
      <c r="O1235" s="253"/>
      <c r="P1235" s="253"/>
      <c r="Q1235" s="253"/>
      <c r="R1235" s="253"/>
      <c r="S1235" s="253"/>
      <c r="T1235" s="25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55" t="s">
        <v>244</v>
      </c>
      <c r="AU1235" s="255" t="s">
        <v>86</v>
      </c>
      <c r="AV1235" s="14" t="s">
        <v>86</v>
      </c>
      <c r="AW1235" s="14" t="s">
        <v>33</v>
      </c>
      <c r="AX1235" s="14" t="s">
        <v>73</v>
      </c>
      <c r="AY1235" s="255" t="s">
        <v>233</v>
      </c>
    </row>
    <row r="1236" s="16" customFormat="1">
      <c r="A1236" s="16"/>
      <c r="B1236" s="287"/>
      <c r="C1236" s="288"/>
      <c r="D1236" s="236" t="s">
        <v>244</v>
      </c>
      <c r="E1236" s="289" t="s">
        <v>628</v>
      </c>
      <c r="F1236" s="290" t="s">
        <v>725</v>
      </c>
      <c r="G1236" s="288"/>
      <c r="H1236" s="291">
        <v>1676.78</v>
      </c>
      <c r="I1236" s="292"/>
      <c r="J1236" s="288"/>
      <c r="K1236" s="288"/>
      <c r="L1236" s="293"/>
      <c r="M1236" s="294"/>
      <c r="N1236" s="295"/>
      <c r="O1236" s="295"/>
      <c r="P1236" s="295"/>
      <c r="Q1236" s="295"/>
      <c r="R1236" s="295"/>
      <c r="S1236" s="295"/>
      <c r="T1236" s="29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T1236" s="297" t="s">
        <v>244</v>
      </c>
      <c r="AU1236" s="297" t="s">
        <v>86</v>
      </c>
      <c r="AV1236" s="16" t="s">
        <v>117</v>
      </c>
      <c r="AW1236" s="16" t="s">
        <v>33</v>
      </c>
      <c r="AX1236" s="16" t="s">
        <v>73</v>
      </c>
      <c r="AY1236" s="297" t="s">
        <v>233</v>
      </c>
    </row>
    <row r="1237" s="13" customFormat="1">
      <c r="A1237" s="13"/>
      <c r="B1237" s="234"/>
      <c r="C1237" s="235"/>
      <c r="D1237" s="236" t="s">
        <v>244</v>
      </c>
      <c r="E1237" s="237" t="s">
        <v>21</v>
      </c>
      <c r="F1237" s="238" t="s">
        <v>1698</v>
      </c>
      <c r="G1237" s="235"/>
      <c r="H1237" s="237" t="s">
        <v>21</v>
      </c>
      <c r="I1237" s="239"/>
      <c r="J1237" s="235"/>
      <c r="K1237" s="235"/>
      <c r="L1237" s="240"/>
      <c r="M1237" s="241"/>
      <c r="N1237" s="242"/>
      <c r="O1237" s="242"/>
      <c r="P1237" s="242"/>
      <c r="Q1237" s="242"/>
      <c r="R1237" s="242"/>
      <c r="S1237" s="242"/>
      <c r="T1237" s="24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T1237" s="244" t="s">
        <v>244</v>
      </c>
      <c r="AU1237" s="244" t="s">
        <v>86</v>
      </c>
      <c r="AV1237" s="13" t="s">
        <v>80</v>
      </c>
      <c r="AW1237" s="13" t="s">
        <v>33</v>
      </c>
      <c r="AX1237" s="13" t="s">
        <v>73</v>
      </c>
      <c r="AY1237" s="244" t="s">
        <v>233</v>
      </c>
    </row>
    <row r="1238" s="13" customFormat="1">
      <c r="A1238" s="13"/>
      <c r="B1238" s="234"/>
      <c r="C1238" s="235"/>
      <c r="D1238" s="236" t="s">
        <v>244</v>
      </c>
      <c r="E1238" s="237" t="s">
        <v>21</v>
      </c>
      <c r="F1238" s="238" t="s">
        <v>708</v>
      </c>
      <c r="G1238" s="235"/>
      <c r="H1238" s="237" t="s">
        <v>21</v>
      </c>
      <c r="I1238" s="239"/>
      <c r="J1238" s="235"/>
      <c r="K1238" s="235"/>
      <c r="L1238" s="240"/>
      <c r="M1238" s="241"/>
      <c r="N1238" s="242"/>
      <c r="O1238" s="242"/>
      <c r="P1238" s="242"/>
      <c r="Q1238" s="242"/>
      <c r="R1238" s="242"/>
      <c r="S1238" s="242"/>
      <c r="T1238" s="24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44" t="s">
        <v>244</v>
      </c>
      <c r="AU1238" s="244" t="s">
        <v>86</v>
      </c>
      <c r="AV1238" s="13" t="s">
        <v>80</v>
      </c>
      <c r="AW1238" s="13" t="s">
        <v>33</v>
      </c>
      <c r="AX1238" s="13" t="s">
        <v>73</v>
      </c>
      <c r="AY1238" s="244" t="s">
        <v>233</v>
      </c>
    </row>
    <row r="1239" s="14" customFormat="1">
      <c r="A1239" s="14"/>
      <c r="B1239" s="245"/>
      <c r="C1239" s="246"/>
      <c r="D1239" s="236" t="s">
        <v>244</v>
      </c>
      <c r="E1239" s="247" t="s">
        <v>21</v>
      </c>
      <c r="F1239" s="248" t="s">
        <v>1699</v>
      </c>
      <c r="G1239" s="246"/>
      <c r="H1239" s="249">
        <v>18.52</v>
      </c>
      <c r="I1239" s="250"/>
      <c r="J1239" s="246"/>
      <c r="K1239" s="246"/>
      <c r="L1239" s="251"/>
      <c r="M1239" s="252"/>
      <c r="N1239" s="253"/>
      <c r="O1239" s="253"/>
      <c r="P1239" s="253"/>
      <c r="Q1239" s="253"/>
      <c r="R1239" s="253"/>
      <c r="S1239" s="253"/>
      <c r="T1239" s="25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T1239" s="255" t="s">
        <v>244</v>
      </c>
      <c r="AU1239" s="255" t="s">
        <v>86</v>
      </c>
      <c r="AV1239" s="14" t="s">
        <v>86</v>
      </c>
      <c r="AW1239" s="14" t="s">
        <v>33</v>
      </c>
      <c r="AX1239" s="14" t="s">
        <v>73</v>
      </c>
      <c r="AY1239" s="255" t="s">
        <v>233</v>
      </c>
    </row>
    <row r="1240" s="14" customFormat="1">
      <c r="A1240" s="14"/>
      <c r="B1240" s="245"/>
      <c r="C1240" s="246"/>
      <c r="D1240" s="236" t="s">
        <v>244</v>
      </c>
      <c r="E1240" s="247" t="s">
        <v>21</v>
      </c>
      <c r="F1240" s="248" t="s">
        <v>1700</v>
      </c>
      <c r="G1240" s="246"/>
      <c r="H1240" s="249">
        <v>12.51</v>
      </c>
      <c r="I1240" s="250"/>
      <c r="J1240" s="246"/>
      <c r="K1240" s="246"/>
      <c r="L1240" s="251"/>
      <c r="M1240" s="252"/>
      <c r="N1240" s="253"/>
      <c r="O1240" s="253"/>
      <c r="P1240" s="253"/>
      <c r="Q1240" s="253"/>
      <c r="R1240" s="253"/>
      <c r="S1240" s="253"/>
      <c r="T1240" s="25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T1240" s="255" t="s">
        <v>244</v>
      </c>
      <c r="AU1240" s="255" t="s">
        <v>86</v>
      </c>
      <c r="AV1240" s="14" t="s">
        <v>86</v>
      </c>
      <c r="AW1240" s="14" t="s">
        <v>33</v>
      </c>
      <c r="AX1240" s="14" t="s">
        <v>73</v>
      </c>
      <c r="AY1240" s="255" t="s">
        <v>233</v>
      </c>
    </row>
    <row r="1241" s="14" customFormat="1">
      <c r="A1241" s="14"/>
      <c r="B1241" s="245"/>
      <c r="C1241" s="246"/>
      <c r="D1241" s="236" t="s">
        <v>244</v>
      </c>
      <c r="E1241" s="247" t="s">
        <v>21</v>
      </c>
      <c r="F1241" s="248" t="s">
        <v>1701</v>
      </c>
      <c r="G1241" s="246"/>
      <c r="H1241" s="249">
        <v>31.59</v>
      </c>
      <c r="I1241" s="250"/>
      <c r="J1241" s="246"/>
      <c r="K1241" s="246"/>
      <c r="L1241" s="251"/>
      <c r="M1241" s="252"/>
      <c r="N1241" s="253"/>
      <c r="O1241" s="253"/>
      <c r="P1241" s="253"/>
      <c r="Q1241" s="253"/>
      <c r="R1241" s="253"/>
      <c r="S1241" s="253"/>
      <c r="T1241" s="25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T1241" s="255" t="s">
        <v>244</v>
      </c>
      <c r="AU1241" s="255" t="s">
        <v>86</v>
      </c>
      <c r="AV1241" s="14" t="s">
        <v>86</v>
      </c>
      <c r="AW1241" s="14" t="s">
        <v>33</v>
      </c>
      <c r="AX1241" s="14" t="s">
        <v>73</v>
      </c>
      <c r="AY1241" s="255" t="s">
        <v>233</v>
      </c>
    </row>
    <row r="1242" s="13" customFormat="1">
      <c r="A1242" s="13"/>
      <c r="B1242" s="234"/>
      <c r="C1242" s="235"/>
      <c r="D1242" s="236" t="s">
        <v>244</v>
      </c>
      <c r="E1242" s="237" t="s">
        <v>21</v>
      </c>
      <c r="F1242" s="238" t="s">
        <v>726</v>
      </c>
      <c r="G1242" s="235"/>
      <c r="H1242" s="237" t="s">
        <v>21</v>
      </c>
      <c r="I1242" s="239"/>
      <c r="J1242" s="235"/>
      <c r="K1242" s="235"/>
      <c r="L1242" s="240"/>
      <c r="M1242" s="241"/>
      <c r="N1242" s="242"/>
      <c r="O1242" s="242"/>
      <c r="P1242" s="242"/>
      <c r="Q1242" s="242"/>
      <c r="R1242" s="242"/>
      <c r="S1242" s="242"/>
      <c r="T1242" s="24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44" t="s">
        <v>244</v>
      </c>
      <c r="AU1242" s="244" t="s">
        <v>86</v>
      </c>
      <c r="AV1242" s="13" t="s">
        <v>80</v>
      </c>
      <c r="AW1242" s="13" t="s">
        <v>33</v>
      </c>
      <c r="AX1242" s="13" t="s">
        <v>73</v>
      </c>
      <c r="AY1242" s="244" t="s">
        <v>233</v>
      </c>
    </row>
    <row r="1243" s="14" customFormat="1">
      <c r="A1243" s="14"/>
      <c r="B1243" s="245"/>
      <c r="C1243" s="246"/>
      <c r="D1243" s="236" t="s">
        <v>244</v>
      </c>
      <c r="E1243" s="247" t="s">
        <v>21</v>
      </c>
      <c r="F1243" s="248" t="s">
        <v>1702</v>
      </c>
      <c r="G1243" s="246"/>
      <c r="H1243" s="249">
        <v>74.079999999999998</v>
      </c>
      <c r="I1243" s="250"/>
      <c r="J1243" s="246"/>
      <c r="K1243" s="246"/>
      <c r="L1243" s="251"/>
      <c r="M1243" s="252"/>
      <c r="N1243" s="253"/>
      <c r="O1243" s="253"/>
      <c r="P1243" s="253"/>
      <c r="Q1243" s="253"/>
      <c r="R1243" s="253"/>
      <c r="S1243" s="253"/>
      <c r="T1243" s="25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T1243" s="255" t="s">
        <v>244</v>
      </c>
      <c r="AU1243" s="255" t="s">
        <v>86</v>
      </c>
      <c r="AV1243" s="14" t="s">
        <v>86</v>
      </c>
      <c r="AW1243" s="14" t="s">
        <v>33</v>
      </c>
      <c r="AX1243" s="14" t="s">
        <v>73</v>
      </c>
      <c r="AY1243" s="255" t="s">
        <v>233</v>
      </c>
    </row>
    <row r="1244" s="14" customFormat="1">
      <c r="A1244" s="14"/>
      <c r="B1244" s="245"/>
      <c r="C1244" s="246"/>
      <c r="D1244" s="236" t="s">
        <v>244</v>
      </c>
      <c r="E1244" s="247" t="s">
        <v>21</v>
      </c>
      <c r="F1244" s="248" t="s">
        <v>1703</v>
      </c>
      <c r="G1244" s="246"/>
      <c r="H1244" s="249">
        <v>4.1699999999999999</v>
      </c>
      <c r="I1244" s="250"/>
      <c r="J1244" s="246"/>
      <c r="K1244" s="246"/>
      <c r="L1244" s="251"/>
      <c r="M1244" s="252"/>
      <c r="N1244" s="253"/>
      <c r="O1244" s="253"/>
      <c r="P1244" s="253"/>
      <c r="Q1244" s="253"/>
      <c r="R1244" s="253"/>
      <c r="S1244" s="253"/>
      <c r="T1244" s="25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T1244" s="255" t="s">
        <v>244</v>
      </c>
      <c r="AU1244" s="255" t="s">
        <v>86</v>
      </c>
      <c r="AV1244" s="14" t="s">
        <v>86</v>
      </c>
      <c r="AW1244" s="14" t="s">
        <v>33</v>
      </c>
      <c r="AX1244" s="14" t="s">
        <v>73</v>
      </c>
      <c r="AY1244" s="255" t="s">
        <v>233</v>
      </c>
    </row>
    <row r="1245" s="14" customFormat="1">
      <c r="A1245" s="14"/>
      <c r="B1245" s="245"/>
      <c r="C1245" s="246"/>
      <c r="D1245" s="236" t="s">
        <v>244</v>
      </c>
      <c r="E1245" s="247" t="s">
        <v>21</v>
      </c>
      <c r="F1245" s="248" t="s">
        <v>1704</v>
      </c>
      <c r="G1245" s="246"/>
      <c r="H1245" s="249">
        <v>10.529999999999999</v>
      </c>
      <c r="I1245" s="250"/>
      <c r="J1245" s="246"/>
      <c r="K1245" s="246"/>
      <c r="L1245" s="251"/>
      <c r="M1245" s="252"/>
      <c r="N1245" s="253"/>
      <c r="O1245" s="253"/>
      <c r="P1245" s="253"/>
      <c r="Q1245" s="253"/>
      <c r="R1245" s="253"/>
      <c r="S1245" s="253"/>
      <c r="T1245" s="25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T1245" s="255" t="s">
        <v>244</v>
      </c>
      <c r="AU1245" s="255" t="s">
        <v>86</v>
      </c>
      <c r="AV1245" s="14" t="s">
        <v>86</v>
      </c>
      <c r="AW1245" s="14" t="s">
        <v>33</v>
      </c>
      <c r="AX1245" s="14" t="s">
        <v>73</v>
      </c>
      <c r="AY1245" s="255" t="s">
        <v>233</v>
      </c>
    </row>
    <row r="1246" s="14" customFormat="1">
      <c r="A1246" s="14"/>
      <c r="B1246" s="245"/>
      <c r="C1246" s="246"/>
      <c r="D1246" s="236" t="s">
        <v>244</v>
      </c>
      <c r="E1246" s="247" t="s">
        <v>21</v>
      </c>
      <c r="F1246" s="248" t="s">
        <v>1705</v>
      </c>
      <c r="G1246" s="246"/>
      <c r="H1246" s="249">
        <v>2.7799999999999998</v>
      </c>
      <c r="I1246" s="250"/>
      <c r="J1246" s="246"/>
      <c r="K1246" s="246"/>
      <c r="L1246" s="251"/>
      <c r="M1246" s="252"/>
      <c r="N1246" s="253"/>
      <c r="O1246" s="253"/>
      <c r="P1246" s="253"/>
      <c r="Q1246" s="253"/>
      <c r="R1246" s="253"/>
      <c r="S1246" s="253"/>
      <c r="T1246" s="25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T1246" s="255" t="s">
        <v>244</v>
      </c>
      <c r="AU1246" s="255" t="s">
        <v>86</v>
      </c>
      <c r="AV1246" s="14" t="s">
        <v>86</v>
      </c>
      <c r="AW1246" s="14" t="s">
        <v>33</v>
      </c>
      <c r="AX1246" s="14" t="s">
        <v>73</v>
      </c>
      <c r="AY1246" s="255" t="s">
        <v>233</v>
      </c>
    </row>
    <row r="1247" s="14" customFormat="1">
      <c r="A1247" s="14"/>
      <c r="B1247" s="245"/>
      <c r="C1247" s="246"/>
      <c r="D1247" s="236" t="s">
        <v>244</v>
      </c>
      <c r="E1247" s="247" t="s">
        <v>21</v>
      </c>
      <c r="F1247" s="248" t="s">
        <v>1706</v>
      </c>
      <c r="G1247" s="246"/>
      <c r="H1247" s="249">
        <v>7.0199999999999996</v>
      </c>
      <c r="I1247" s="250"/>
      <c r="J1247" s="246"/>
      <c r="K1247" s="246"/>
      <c r="L1247" s="251"/>
      <c r="M1247" s="252"/>
      <c r="N1247" s="253"/>
      <c r="O1247" s="253"/>
      <c r="P1247" s="253"/>
      <c r="Q1247" s="253"/>
      <c r="R1247" s="253"/>
      <c r="S1247" s="253"/>
      <c r="T1247" s="25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T1247" s="255" t="s">
        <v>244</v>
      </c>
      <c r="AU1247" s="255" t="s">
        <v>86</v>
      </c>
      <c r="AV1247" s="14" t="s">
        <v>86</v>
      </c>
      <c r="AW1247" s="14" t="s">
        <v>33</v>
      </c>
      <c r="AX1247" s="14" t="s">
        <v>73</v>
      </c>
      <c r="AY1247" s="255" t="s">
        <v>233</v>
      </c>
    </row>
    <row r="1248" s="13" customFormat="1">
      <c r="A1248" s="13"/>
      <c r="B1248" s="234"/>
      <c r="C1248" s="235"/>
      <c r="D1248" s="236" t="s">
        <v>244</v>
      </c>
      <c r="E1248" s="237" t="s">
        <v>21</v>
      </c>
      <c r="F1248" s="238" t="s">
        <v>731</v>
      </c>
      <c r="G1248" s="235"/>
      <c r="H1248" s="237" t="s">
        <v>21</v>
      </c>
      <c r="I1248" s="239"/>
      <c r="J1248" s="235"/>
      <c r="K1248" s="235"/>
      <c r="L1248" s="240"/>
      <c r="M1248" s="241"/>
      <c r="N1248" s="242"/>
      <c r="O1248" s="242"/>
      <c r="P1248" s="242"/>
      <c r="Q1248" s="242"/>
      <c r="R1248" s="242"/>
      <c r="S1248" s="242"/>
      <c r="T1248" s="24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44" t="s">
        <v>244</v>
      </c>
      <c r="AU1248" s="244" t="s">
        <v>86</v>
      </c>
      <c r="AV1248" s="13" t="s">
        <v>80</v>
      </c>
      <c r="AW1248" s="13" t="s">
        <v>33</v>
      </c>
      <c r="AX1248" s="13" t="s">
        <v>73</v>
      </c>
      <c r="AY1248" s="244" t="s">
        <v>233</v>
      </c>
    </row>
    <row r="1249" s="14" customFormat="1">
      <c r="A1249" s="14"/>
      <c r="B1249" s="245"/>
      <c r="C1249" s="246"/>
      <c r="D1249" s="236" t="s">
        <v>244</v>
      </c>
      <c r="E1249" s="247" t="s">
        <v>21</v>
      </c>
      <c r="F1249" s="248" t="s">
        <v>1707</v>
      </c>
      <c r="G1249" s="246"/>
      <c r="H1249" s="249">
        <v>46.299999999999997</v>
      </c>
      <c r="I1249" s="250"/>
      <c r="J1249" s="246"/>
      <c r="K1249" s="246"/>
      <c r="L1249" s="251"/>
      <c r="M1249" s="252"/>
      <c r="N1249" s="253"/>
      <c r="O1249" s="253"/>
      <c r="P1249" s="253"/>
      <c r="Q1249" s="253"/>
      <c r="R1249" s="253"/>
      <c r="S1249" s="253"/>
      <c r="T1249" s="25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T1249" s="255" t="s">
        <v>244</v>
      </c>
      <c r="AU1249" s="255" t="s">
        <v>86</v>
      </c>
      <c r="AV1249" s="14" t="s">
        <v>86</v>
      </c>
      <c r="AW1249" s="14" t="s">
        <v>33</v>
      </c>
      <c r="AX1249" s="14" t="s">
        <v>73</v>
      </c>
      <c r="AY1249" s="255" t="s">
        <v>233</v>
      </c>
    </row>
    <row r="1250" s="14" customFormat="1">
      <c r="A1250" s="14"/>
      <c r="B1250" s="245"/>
      <c r="C1250" s="246"/>
      <c r="D1250" s="236" t="s">
        <v>244</v>
      </c>
      <c r="E1250" s="247" t="s">
        <v>21</v>
      </c>
      <c r="F1250" s="248" t="s">
        <v>1708</v>
      </c>
      <c r="G1250" s="246"/>
      <c r="H1250" s="249">
        <v>8.3399999999999999</v>
      </c>
      <c r="I1250" s="250"/>
      <c r="J1250" s="246"/>
      <c r="K1250" s="246"/>
      <c r="L1250" s="251"/>
      <c r="M1250" s="252"/>
      <c r="N1250" s="253"/>
      <c r="O1250" s="253"/>
      <c r="P1250" s="253"/>
      <c r="Q1250" s="253"/>
      <c r="R1250" s="253"/>
      <c r="S1250" s="253"/>
      <c r="T1250" s="25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T1250" s="255" t="s">
        <v>244</v>
      </c>
      <c r="AU1250" s="255" t="s">
        <v>86</v>
      </c>
      <c r="AV1250" s="14" t="s">
        <v>86</v>
      </c>
      <c r="AW1250" s="14" t="s">
        <v>33</v>
      </c>
      <c r="AX1250" s="14" t="s">
        <v>73</v>
      </c>
      <c r="AY1250" s="255" t="s">
        <v>233</v>
      </c>
    </row>
    <row r="1251" s="14" customFormat="1">
      <c r="A1251" s="14"/>
      <c r="B1251" s="245"/>
      <c r="C1251" s="246"/>
      <c r="D1251" s="236" t="s">
        <v>244</v>
      </c>
      <c r="E1251" s="247" t="s">
        <v>21</v>
      </c>
      <c r="F1251" s="248" t="s">
        <v>1709</v>
      </c>
      <c r="G1251" s="246"/>
      <c r="H1251" s="249">
        <v>21.059999999999999</v>
      </c>
      <c r="I1251" s="250"/>
      <c r="J1251" s="246"/>
      <c r="K1251" s="246"/>
      <c r="L1251" s="251"/>
      <c r="M1251" s="252"/>
      <c r="N1251" s="253"/>
      <c r="O1251" s="253"/>
      <c r="P1251" s="253"/>
      <c r="Q1251" s="253"/>
      <c r="R1251" s="253"/>
      <c r="S1251" s="253"/>
      <c r="T1251" s="25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T1251" s="255" t="s">
        <v>244</v>
      </c>
      <c r="AU1251" s="255" t="s">
        <v>86</v>
      </c>
      <c r="AV1251" s="14" t="s">
        <v>86</v>
      </c>
      <c r="AW1251" s="14" t="s">
        <v>33</v>
      </c>
      <c r="AX1251" s="14" t="s">
        <v>73</v>
      </c>
      <c r="AY1251" s="255" t="s">
        <v>233</v>
      </c>
    </row>
    <row r="1252" s="16" customFormat="1">
      <c r="A1252" s="16"/>
      <c r="B1252" s="287"/>
      <c r="C1252" s="288"/>
      <c r="D1252" s="236" t="s">
        <v>244</v>
      </c>
      <c r="E1252" s="289" t="s">
        <v>631</v>
      </c>
      <c r="F1252" s="290" t="s">
        <v>725</v>
      </c>
      <c r="G1252" s="288"/>
      <c r="H1252" s="291">
        <v>236.90000000000001</v>
      </c>
      <c r="I1252" s="292"/>
      <c r="J1252" s="288"/>
      <c r="K1252" s="288"/>
      <c r="L1252" s="293"/>
      <c r="M1252" s="294"/>
      <c r="N1252" s="295"/>
      <c r="O1252" s="295"/>
      <c r="P1252" s="295"/>
      <c r="Q1252" s="295"/>
      <c r="R1252" s="295"/>
      <c r="S1252" s="295"/>
      <c r="T1252" s="29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T1252" s="297" t="s">
        <v>244</v>
      </c>
      <c r="AU1252" s="297" t="s">
        <v>86</v>
      </c>
      <c r="AV1252" s="16" t="s">
        <v>117</v>
      </c>
      <c r="AW1252" s="16" t="s">
        <v>33</v>
      </c>
      <c r="AX1252" s="16" t="s">
        <v>73</v>
      </c>
      <c r="AY1252" s="297" t="s">
        <v>233</v>
      </c>
    </row>
    <row r="1253" s="13" customFormat="1">
      <c r="A1253" s="13"/>
      <c r="B1253" s="234"/>
      <c r="C1253" s="235"/>
      <c r="D1253" s="236" t="s">
        <v>244</v>
      </c>
      <c r="E1253" s="237" t="s">
        <v>21</v>
      </c>
      <c r="F1253" s="238" t="s">
        <v>1710</v>
      </c>
      <c r="G1253" s="235"/>
      <c r="H1253" s="237" t="s">
        <v>21</v>
      </c>
      <c r="I1253" s="239"/>
      <c r="J1253" s="235"/>
      <c r="K1253" s="235"/>
      <c r="L1253" s="240"/>
      <c r="M1253" s="241"/>
      <c r="N1253" s="242"/>
      <c r="O1253" s="242"/>
      <c r="P1253" s="242"/>
      <c r="Q1253" s="242"/>
      <c r="R1253" s="242"/>
      <c r="S1253" s="242"/>
      <c r="T1253" s="24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244" t="s">
        <v>244</v>
      </c>
      <c r="AU1253" s="244" t="s">
        <v>86</v>
      </c>
      <c r="AV1253" s="13" t="s">
        <v>80</v>
      </c>
      <c r="AW1253" s="13" t="s">
        <v>33</v>
      </c>
      <c r="AX1253" s="13" t="s">
        <v>73</v>
      </c>
      <c r="AY1253" s="244" t="s">
        <v>233</v>
      </c>
    </row>
    <row r="1254" s="13" customFormat="1">
      <c r="A1254" s="13"/>
      <c r="B1254" s="234"/>
      <c r="C1254" s="235"/>
      <c r="D1254" s="236" t="s">
        <v>244</v>
      </c>
      <c r="E1254" s="237" t="s">
        <v>21</v>
      </c>
      <c r="F1254" s="238" t="s">
        <v>726</v>
      </c>
      <c r="G1254" s="235"/>
      <c r="H1254" s="237" t="s">
        <v>21</v>
      </c>
      <c r="I1254" s="239"/>
      <c r="J1254" s="235"/>
      <c r="K1254" s="235"/>
      <c r="L1254" s="240"/>
      <c r="M1254" s="241"/>
      <c r="N1254" s="242"/>
      <c r="O1254" s="242"/>
      <c r="P1254" s="242"/>
      <c r="Q1254" s="242"/>
      <c r="R1254" s="242"/>
      <c r="S1254" s="242"/>
      <c r="T1254" s="24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44" t="s">
        <v>244</v>
      </c>
      <c r="AU1254" s="244" t="s">
        <v>86</v>
      </c>
      <c r="AV1254" s="13" t="s">
        <v>80</v>
      </c>
      <c r="AW1254" s="13" t="s">
        <v>33</v>
      </c>
      <c r="AX1254" s="13" t="s">
        <v>73</v>
      </c>
      <c r="AY1254" s="244" t="s">
        <v>233</v>
      </c>
    </row>
    <row r="1255" s="14" customFormat="1">
      <c r="A1255" s="14"/>
      <c r="B1255" s="245"/>
      <c r="C1255" s="246"/>
      <c r="D1255" s="236" t="s">
        <v>244</v>
      </c>
      <c r="E1255" s="247" t="s">
        <v>21</v>
      </c>
      <c r="F1255" s="248" t="s">
        <v>1711</v>
      </c>
      <c r="G1255" s="246"/>
      <c r="H1255" s="249">
        <v>8.6400000000000006</v>
      </c>
      <c r="I1255" s="250"/>
      <c r="J1255" s="246"/>
      <c r="K1255" s="246"/>
      <c r="L1255" s="251"/>
      <c r="M1255" s="252"/>
      <c r="N1255" s="253"/>
      <c r="O1255" s="253"/>
      <c r="P1255" s="253"/>
      <c r="Q1255" s="253"/>
      <c r="R1255" s="253"/>
      <c r="S1255" s="253"/>
      <c r="T1255" s="25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T1255" s="255" t="s">
        <v>244</v>
      </c>
      <c r="AU1255" s="255" t="s">
        <v>86</v>
      </c>
      <c r="AV1255" s="14" t="s">
        <v>86</v>
      </c>
      <c r="AW1255" s="14" t="s">
        <v>33</v>
      </c>
      <c r="AX1255" s="14" t="s">
        <v>73</v>
      </c>
      <c r="AY1255" s="255" t="s">
        <v>233</v>
      </c>
    </row>
    <row r="1256" s="13" customFormat="1">
      <c r="A1256" s="13"/>
      <c r="B1256" s="234"/>
      <c r="C1256" s="235"/>
      <c r="D1256" s="236" t="s">
        <v>244</v>
      </c>
      <c r="E1256" s="237" t="s">
        <v>21</v>
      </c>
      <c r="F1256" s="238" t="s">
        <v>731</v>
      </c>
      <c r="G1256" s="235"/>
      <c r="H1256" s="237" t="s">
        <v>21</v>
      </c>
      <c r="I1256" s="239"/>
      <c r="J1256" s="235"/>
      <c r="K1256" s="235"/>
      <c r="L1256" s="240"/>
      <c r="M1256" s="241"/>
      <c r="N1256" s="242"/>
      <c r="O1256" s="242"/>
      <c r="P1256" s="242"/>
      <c r="Q1256" s="242"/>
      <c r="R1256" s="242"/>
      <c r="S1256" s="242"/>
      <c r="T1256" s="24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T1256" s="244" t="s">
        <v>244</v>
      </c>
      <c r="AU1256" s="244" t="s">
        <v>86</v>
      </c>
      <c r="AV1256" s="13" t="s">
        <v>80</v>
      </c>
      <c r="AW1256" s="13" t="s">
        <v>33</v>
      </c>
      <c r="AX1256" s="13" t="s">
        <v>73</v>
      </c>
      <c r="AY1256" s="244" t="s">
        <v>233</v>
      </c>
    </row>
    <row r="1257" s="14" customFormat="1">
      <c r="A1257" s="14"/>
      <c r="B1257" s="245"/>
      <c r="C1257" s="246"/>
      <c r="D1257" s="236" t="s">
        <v>244</v>
      </c>
      <c r="E1257" s="247" t="s">
        <v>21</v>
      </c>
      <c r="F1257" s="248" t="s">
        <v>1711</v>
      </c>
      <c r="G1257" s="246"/>
      <c r="H1257" s="249">
        <v>8.6400000000000006</v>
      </c>
      <c r="I1257" s="250"/>
      <c r="J1257" s="246"/>
      <c r="K1257" s="246"/>
      <c r="L1257" s="251"/>
      <c r="M1257" s="252"/>
      <c r="N1257" s="253"/>
      <c r="O1257" s="253"/>
      <c r="P1257" s="253"/>
      <c r="Q1257" s="253"/>
      <c r="R1257" s="253"/>
      <c r="S1257" s="253"/>
      <c r="T1257" s="25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55" t="s">
        <v>244</v>
      </c>
      <c r="AU1257" s="255" t="s">
        <v>86</v>
      </c>
      <c r="AV1257" s="14" t="s">
        <v>86</v>
      </c>
      <c r="AW1257" s="14" t="s">
        <v>33</v>
      </c>
      <c r="AX1257" s="14" t="s">
        <v>73</v>
      </c>
      <c r="AY1257" s="255" t="s">
        <v>233</v>
      </c>
    </row>
    <row r="1258" s="16" customFormat="1">
      <c r="A1258" s="16"/>
      <c r="B1258" s="287"/>
      <c r="C1258" s="288"/>
      <c r="D1258" s="236" t="s">
        <v>244</v>
      </c>
      <c r="E1258" s="289" t="s">
        <v>644</v>
      </c>
      <c r="F1258" s="290" t="s">
        <v>725</v>
      </c>
      <c r="G1258" s="288"/>
      <c r="H1258" s="291">
        <v>17.280000000000001</v>
      </c>
      <c r="I1258" s="292"/>
      <c r="J1258" s="288"/>
      <c r="K1258" s="288"/>
      <c r="L1258" s="293"/>
      <c r="M1258" s="294"/>
      <c r="N1258" s="295"/>
      <c r="O1258" s="295"/>
      <c r="P1258" s="295"/>
      <c r="Q1258" s="295"/>
      <c r="R1258" s="295"/>
      <c r="S1258" s="295"/>
      <c r="T1258" s="29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T1258" s="297" t="s">
        <v>244</v>
      </c>
      <c r="AU1258" s="297" t="s">
        <v>86</v>
      </c>
      <c r="AV1258" s="16" t="s">
        <v>117</v>
      </c>
      <c r="AW1258" s="16" t="s">
        <v>33</v>
      </c>
      <c r="AX1258" s="16" t="s">
        <v>73</v>
      </c>
      <c r="AY1258" s="297" t="s">
        <v>233</v>
      </c>
    </row>
    <row r="1259" s="13" customFormat="1">
      <c r="A1259" s="13"/>
      <c r="B1259" s="234"/>
      <c r="C1259" s="235"/>
      <c r="D1259" s="236" t="s">
        <v>244</v>
      </c>
      <c r="E1259" s="237" t="s">
        <v>21</v>
      </c>
      <c r="F1259" s="238" t="s">
        <v>1712</v>
      </c>
      <c r="G1259" s="235"/>
      <c r="H1259" s="237" t="s">
        <v>21</v>
      </c>
      <c r="I1259" s="239"/>
      <c r="J1259" s="235"/>
      <c r="K1259" s="235"/>
      <c r="L1259" s="240"/>
      <c r="M1259" s="241"/>
      <c r="N1259" s="242"/>
      <c r="O1259" s="242"/>
      <c r="P1259" s="242"/>
      <c r="Q1259" s="242"/>
      <c r="R1259" s="242"/>
      <c r="S1259" s="242"/>
      <c r="T1259" s="24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T1259" s="244" t="s">
        <v>244</v>
      </c>
      <c r="AU1259" s="244" t="s">
        <v>86</v>
      </c>
      <c r="AV1259" s="13" t="s">
        <v>80</v>
      </c>
      <c r="AW1259" s="13" t="s">
        <v>33</v>
      </c>
      <c r="AX1259" s="13" t="s">
        <v>73</v>
      </c>
      <c r="AY1259" s="244" t="s">
        <v>233</v>
      </c>
    </row>
    <row r="1260" s="13" customFormat="1">
      <c r="A1260" s="13"/>
      <c r="B1260" s="234"/>
      <c r="C1260" s="235"/>
      <c r="D1260" s="236" t="s">
        <v>244</v>
      </c>
      <c r="E1260" s="237" t="s">
        <v>21</v>
      </c>
      <c r="F1260" s="238" t="s">
        <v>726</v>
      </c>
      <c r="G1260" s="235"/>
      <c r="H1260" s="237" t="s">
        <v>21</v>
      </c>
      <c r="I1260" s="239"/>
      <c r="J1260" s="235"/>
      <c r="K1260" s="235"/>
      <c r="L1260" s="240"/>
      <c r="M1260" s="241"/>
      <c r="N1260" s="242"/>
      <c r="O1260" s="242"/>
      <c r="P1260" s="242"/>
      <c r="Q1260" s="242"/>
      <c r="R1260" s="242"/>
      <c r="S1260" s="242"/>
      <c r="T1260" s="24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44" t="s">
        <v>244</v>
      </c>
      <c r="AU1260" s="244" t="s">
        <v>86</v>
      </c>
      <c r="AV1260" s="13" t="s">
        <v>80</v>
      </c>
      <c r="AW1260" s="13" t="s">
        <v>33</v>
      </c>
      <c r="AX1260" s="13" t="s">
        <v>73</v>
      </c>
      <c r="AY1260" s="244" t="s">
        <v>233</v>
      </c>
    </row>
    <row r="1261" s="14" customFormat="1">
      <c r="A1261" s="14"/>
      <c r="B1261" s="245"/>
      <c r="C1261" s="246"/>
      <c r="D1261" s="236" t="s">
        <v>244</v>
      </c>
      <c r="E1261" s="247" t="s">
        <v>21</v>
      </c>
      <c r="F1261" s="248" t="s">
        <v>1713</v>
      </c>
      <c r="G1261" s="246"/>
      <c r="H1261" s="249">
        <v>150.81999999999999</v>
      </c>
      <c r="I1261" s="250"/>
      <c r="J1261" s="246"/>
      <c r="K1261" s="246"/>
      <c r="L1261" s="251"/>
      <c r="M1261" s="252"/>
      <c r="N1261" s="253"/>
      <c r="O1261" s="253"/>
      <c r="P1261" s="253"/>
      <c r="Q1261" s="253"/>
      <c r="R1261" s="253"/>
      <c r="S1261" s="253"/>
      <c r="T1261" s="25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T1261" s="255" t="s">
        <v>244</v>
      </c>
      <c r="AU1261" s="255" t="s">
        <v>86</v>
      </c>
      <c r="AV1261" s="14" t="s">
        <v>86</v>
      </c>
      <c r="AW1261" s="14" t="s">
        <v>33</v>
      </c>
      <c r="AX1261" s="14" t="s">
        <v>73</v>
      </c>
      <c r="AY1261" s="255" t="s">
        <v>233</v>
      </c>
    </row>
    <row r="1262" s="13" customFormat="1">
      <c r="A1262" s="13"/>
      <c r="B1262" s="234"/>
      <c r="C1262" s="235"/>
      <c r="D1262" s="236" t="s">
        <v>244</v>
      </c>
      <c r="E1262" s="237" t="s">
        <v>21</v>
      </c>
      <c r="F1262" s="238" t="s">
        <v>731</v>
      </c>
      <c r="G1262" s="235"/>
      <c r="H1262" s="237" t="s">
        <v>21</v>
      </c>
      <c r="I1262" s="239"/>
      <c r="J1262" s="235"/>
      <c r="K1262" s="235"/>
      <c r="L1262" s="240"/>
      <c r="M1262" s="241"/>
      <c r="N1262" s="242"/>
      <c r="O1262" s="242"/>
      <c r="P1262" s="242"/>
      <c r="Q1262" s="242"/>
      <c r="R1262" s="242"/>
      <c r="S1262" s="242"/>
      <c r="T1262" s="24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44" t="s">
        <v>244</v>
      </c>
      <c r="AU1262" s="244" t="s">
        <v>86</v>
      </c>
      <c r="AV1262" s="13" t="s">
        <v>80</v>
      </c>
      <c r="AW1262" s="13" t="s">
        <v>33</v>
      </c>
      <c r="AX1262" s="13" t="s">
        <v>73</v>
      </c>
      <c r="AY1262" s="244" t="s">
        <v>233</v>
      </c>
    </row>
    <row r="1263" s="14" customFormat="1">
      <c r="A1263" s="14"/>
      <c r="B1263" s="245"/>
      <c r="C1263" s="246"/>
      <c r="D1263" s="236" t="s">
        <v>244</v>
      </c>
      <c r="E1263" s="247" t="s">
        <v>21</v>
      </c>
      <c r="F1263" s="248" t="s">
        <v>1713</v>
      </c>
      <c r="G1263" s="246"/>
      <c r="H1263" s="249">
        <v>150.81999999999999</v>
      </c>
      <c r="I1263" s="250"/>
      <c r="J1263" s="246"/>
      <c r="K1263" s="246"/>
      <c r="L1263" s="251"/>
      <c r="M1263" s="252"/>
      <c r="N1263" s="253"/>
      <c r="O1263" s="253"/>
      <c r="P1263" s="253"/>
      <c r="Q1263" s="253"/>
      <c r="R1263" s="253"/>
      <c r="S1263" s="253"/>
      <c r="T1263" s="25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T1263" s="255" t="s">
        <v>244</v>
      </c>
      <c r="AU1263" s="255" t="s">
        <v>86</v>
      </c>
      <c r="AV1263" s="14" t="s">
        <v>86</v>
      </c>
      <c r="AW1263" s="14" t="s">
        <v>33</v>
      </c>
      <c r="AX1263" s="14" t="s">
        <v>73</v>
      </c>
      <c r="AY1263" s="255" t="s">
        <v>233</v>
      </c>
    </row>
    <row r="1264" s="16" customFormat="1">
      <c r="A1264" s="16"/>
      <c r="B1264" s="287"/>
      <c r="C1264" s="288"/>
      <c r="D1264" s="236" t="s">
        <v>244</v>
      </c>
      <c r="E1264" s="289" t="s">
        <v>647</v>
      </c>
      <c r="F1264" s="290" t="s">
        <v>725</v>
      </c>
      <c r="G1264" s="288"/>
      <c r="H1264" s="291">
        <v>301.63999999999999</v>
      </c>
      <c r="I1264" s="292"/>
      <c r="J1264" s="288"/>
      <c r="K1264" s="288"/>
      <c r="L1264" s="293"/>
      <c r="M1264" s="294"/>
      <c r="N1264" s="295"/>
      <c r="O1264" s="295"/>
      <c r="P1264" s="295"/>
      <c r="Q1264" s="295"/>
      <c r="R1264" s="295"/>
      <c r="S1264" s="295"/>
      <c r="T1264" s="29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T1264" s="297" t="s">
        <v>244</v>
      </c>
      <c r="AU1264" s="297" t="s">
        <v>86</v>
      </c>
      <c r="AV1264" s="16" t="s">
        <v>117</v>
      </c>
      <c r="AW1264" s="16" t="s">
        <v>33</v>
      </c>
      <c r="AX1264" s="16" t="s">
        <v>73</v>
      </c>
      <c r="AY1264" s="297" t="s">
        <v>233</v>
      </c>
    </row>
    <row r="1265" s="13" customFormat="1">
      <c r="A1265" s="13"/>
      <c r="B1265" s="234"/>
      <c r="C1265" s="235"/>
      <c r="D1265" s="236" t="s">
        <v>244</v>
      </c>
      <c r="E1265" s="237" t="s">
        <v>21</v>
      </c>
      <c r="F1265" s="238" t="s">
        <v>1714</v>
      </c>
      <c r="G1265" s="235"/>
      <c r="H1265" s="237" t="s">
        <v>21</v>
      </c>
      <c r="I1265" s="239"/>
      <c r="J1265" s="235"/>
      <c r="K1265" s="235"/>
      <c r="L1265" s="240"/>
      <c r="M1265" s="241"/>
      <c r="N1265" s="242"/>
      <c r="O1265" s="242"/>
      <c r="P1265" s="242"/>
      <c r="Q1265" s="242"/>
      <c r="R1265" s="242"/>
      <c r="S1265" s="242"/>
      <c r="T1265" s="24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T1265" s="244" t="s">
        <v>244</v>
      </c>
      <c r="AU1265" s="244" t="s">
        <v>86</v>
      </c>
      <c r="AV1265" s="13" t="s">
        <v>80</v>
      </c>
      <c r="AW1265" s="13" t="s">
        <v>33</v>
      </c>
      <c r="AX1265" s="13" t="s">
        <v>73</v>
      </c>
      <c r="AY1265" s="244" t="s">
        <v>233</v>
      </c>
    </row>
    <row r="1266" s="14" customFormat="1">
      <c r="A1266" s="14"/>
      <c r="B1266" s="245"/>
      <c r="C1266" s="246"/>
      <c r="D1266" s="236" t="s">
        <v>244</v>
      </c>
      <c r="E1266" s="247" t="s">
        <v>21</v>
      </c>
      <c r="F1266" s="248" t="s">
        <v>647</v>
      </c>
      <c r="G1266" s="246"/>
      <c r="H1266" s="249">
        <v>301.63999999999999</v>
      </c>
      <c r="I1266" s="250"/>
      <c r="J1266" s="246"/>
      <c r="K1266" s="246"/>
      <c r="L1266" s="251"/>
      <c r="M1266" s="252"/>
      <c r="N1266" s="253"/>
      <c r="O1266" s="253"/>
      <c r="P1266" s="253"/>
      <c r="Q1266" s="253"/>
      <c r="R1266" s="253"/>
      <c r="S1266" s="253"/>
      <c r="T1266" s="25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T1266" s="255" t="s">
        <v>244</v>
      </c>
      <c r="AU1266" s="255" t="s">
        <v>86</v>
      </c>
      <c r="AV1266" s="14" t="s">
        <v>86</v>
      </c>
      <c r="AW1266" s="14" t="s">
        <v>33</v>
      </c>
      <c r="AX1266" s="14" t="s">
        <v>73</v>
      </c>
      <c r="AY1266" s="255" t="s">
        <v>233</v>
      </c>
    </row>
    <row r="1267" s="16" customFormat="1">
      <c r="A1267" s="16"/>
      <c r="B1267" s="287"/>
      <c r="C1267" s="288"/>
      <c r="D1267" s="236" t="s">
        <v>244</v>
      </c>
      <c r="E1267" s="289" t="s">
        <v>21</v>
      </c>
      <c r="F1267" s="290" t="s">
        <v>725</v>
      </c>
      <c r="G1267" s="288"/>
      <c r="H1267" s="291">
        <v>301.63999999999999</v>
      </c>
      <c r="I1267" s="292"/>
      <c r="J1267" s="288"/>
      <c r="K1267" s="288"/>
      <c r="L1267" s="293"/>
      <c r="M1267" s="294"/>
      <c r="N1267" s="295"/>
      <c r="O1267" s="295"/>
      <c r="P1267" s="295"/>
      <c r="Q1267" s="295"/>
      <c r="R1267" s="295"/>
      <c r="S1267" s="295"/>
      <c r="T1267" s="29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T1267" s="297" t="s">
        <v>244</v>
      </c>
      <c r="AU1267" s="297" t="s">
        <v>86</v>
      </c>
      <c r="AV1267" s="16" t="s">
        <v>117</v>
      </c>
      <c r="AW1267" s="16" t="s">
        <v>33</v>
      </c>
      <c r="AX1267" s="16" t="s">
        <v>73</v>
      </c>
      <c r="AY1267" s="297" t="s">
        <v>233</v>
      </c>
    </row>
    <row r="1268" s="15" customFormat="1">
      <c r="A1268" s="15"/>
      <c r="B1268" s="256"/>
      <c r="C1268" s="257"/>
      <c r="D1268" s="236" t="s">
        <v>244</v>
      </c>
      <c r="E1268" s="258" t="s">
        <v>21</v>
      </c>
      <c r="F1268" s="259" t="s">
        <v>247</v>
      </c>
      <c r="G1268" s="257"/>
      <c r="H1268" s="260">
        <v>2674.8299999999999</v>
      </c>
      <c r="I1268" s="261"/>
      <c r="J1268" s="257"/>
      <c r="K1268" s="257"/>
      <c r="L1268" s="262"/>
      <c r="M1268" s="263"/>
      <c r="N1268" s="264"/>
      <c r="O1268" s="264"/>
      <c r="P1268" s="264"/>
      <c r="Q1268" s="264"/>
      <c r="R1268" s="264"/>
      <c r="S1268" s="264"/>
      <c r="T1268" s="26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T1268" s="266" t="s">
        <v>244</v>
      </c>
      <c r="AU1268" s="266" t="s">
        <v>86</v>
      </c>
      <c r="AV1268" s="15" t="s">
        <v>240</v>
      </c>
      <c r="AW1268" s="15" t="s">
        <v>33</v>
      </c>
      <c r="AX1268" s="15" t="s">
        <v>80</v>
      </c>
      <c r="AY1268" s="266" t="s">
        <v>233</v>
      </c>
    </row>
    <row r="1269" s="2" customFormat="1" ht="24.15" customHeight="1">
      <c r="A1269" s="41"/>
      <c r="B1269" s="42"/>
      <c r="C1269" s="267" t="s">
        <v>1715</v>
      </c>
      <c r="D1269" s="267" t="s">
        <v>297</v>
      </c>
      <c r="E1269" s="268" t="s">
        <v>1716</v>
      </c>
      <c r="F1269" s="269" t="s">
        <v>1717</v>
      </c>
      <c r="G1269" s="270" t="s">
        <v>238</v>
      </c>
      <c r="H1269" s="271">
        <v>143.40199999999999</v>
      </c>
      <c r="I1269" s="272"/>
      <c r="J1269" s="273">
        <f>ROUND(I1269*H1269,2)</f>
        <v>0</v>
      </c>
      <c r="K1269" s="269" t="s">
        <v>239</v>
      </c>
      <c r="L1269" s="274"/>
      <c r="M1269" s="275" t="s">
        <v>21</v>
      </c>
      <c r="N1269" s="276" t="s">
        <v>45</v>
      </c>
      <c r="O1269" s="87"/>
      <c r="P1269" s="225">
        <f>O1269*H1269</f>
        <v>0</v>
      </c>
      <c r="Q1269" s="225">
        <v>0.0011999999999999999</v>
      </c>
      <c r="R1269" s="225">
        <f>Q1269*H1269</f>
        <v>0.17208239999999997</v>
      </c>
      <c r="S1269" s="225">
        <v>0</v>
      </c>
      <c r="T1269" s="226">
        <f>S1269*H1269</f>
        <v>0</v>
      </c>
      <c r="U1269" s="41"/>
      <c r="V1269" s="41"/>
      <c r="W1269" s="41"/>
      <c r="X1269" s="41"/>
      <c r="Y1269" s="41"/>
      <c r="Z1269" s="41"/>
      <c r="AA1269" s="41"/>
      <c r="AB1269" s="41"/>
      <c r="AC1269" s="41"/>
      <c r="AD1269" s="41"/>
      <c r="AE1269" s="41"/>
      <c r="AR1269" s="227" t="s">
        <v>569</v>
      </c>
      <c r="AT1269" s="227" t="s">
        <v>297</v>
      </c>
      <c r="AU1269" s="227" t="s">
        <v>86</v>
      </c>
      <c r="AY1269" s="20" t="s">
        <v>233</v>
      </c>
      <c r="BE1269" s="228">
        <f>IF(N1269="základní",J1269,0)</f>
        <v>0</v>
      </c>
      <c r="BF1269" s="228">
        <f>IF(N1269="snížená",J1269,0)</f>
        <v>0</v>
      </c>
      <c r="BG1269" s="228">
        <f>IF(N1269="zákl. přenesená",J1269,0)</f>
        <v>0</v>
      </c>
      <c r="BH1269" s="228">
        <f>IF(N1269="sníž. přenesená",J1269,0)</f>
        <v>0</v>
      </c>
      <c r="BI1269" s="228">
        <f>IF(N1269="nulová",J1269,0)</f>
        <v>0</v>
      </c>
      <c r="BJ1269" s="20" t="s">
        <v>86</v>
      </c>
      <c r="BK1269" s="228">
        <f>ROUND(I1269*H1269,2)</f>
        <v>0</v>
      </c>
      <c r="BL1269" s="20" t="s">
        <v>394</v>
      </c>
      <c r="BM1269" s="227" t="s">
        <v>1718</v>
      </c>
    </row>
    <row r="1270" s="14" customFormat="1">
      <c r="A1270" s="14"/>
      <c r="B1270" s="245"/>
      <c r="C1270" s="246"/>
      <c r="D1270" s="236" t="s">
        <v>244</v>
      </c>
      <c r="E1270" s="247" t="s">
        <v>21</v>
      </c>
      <c r="F1270" s="248" t="s">
        <v>625</v>
      </c>
      <c r="G1270" s="246"/>
      <c r="H1270" s="249">
        <v>140.59</v>
      </c>
      <c r="I1270" s="250"/>
      <c r="J1270" s="246"/>
      <c r="K1270" s="246"/>
      <c r="L1270" s="251"/>
      <c r="M1270" s="252"/>
      <c r="N1270" s="253"/>
      <c r="O1270" s="253"/>
      <c r="P1270" s="253"/>
      <c r="Q1270" s="253"/>
      <c r="R1270" s="253"/>
      <c r="S1270" s="253"/>
      <c r="T1270" s="25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55" t="s">
        <v>244</v>
      </c>
      <c r="AU1270" s="255" t="s">
        <v>86</v>
      </c>
      <c r="AV1270" s="14" t="s">
        <v>86</v>
      </c>
      <c r="AW1270" s="14" t="s">
        <v>33</v>
      </c>
      <c r="AX1270" s="14" t="s">
        <v>73</v>
      </c>
      <c r="AY1270" s="255" t="s">
        <v>233</v>
      </c>
    </row>
    <row r="1271" s="15" customFormat="1">
      <c r="A1271" s="15"/>
      <c r="B1271" s="256"/>
      <c r="C1271" s="257"/>
      <c r="D1271" s="236" t="s">
        <v>244</v>
      </c>
      <c r="E1271" s="258" t="s">
        <v>21</v>
      </c>
      <c r="F1271" s="259" t="s">
        <v>247</v>
      </c>
      <c r="G1271" s="257"/>
      <c r="H1271" s="260">
        <v>140.59</v>
      </c>
      <c r="I1271" s="261"/>
      <c r="J1271" s="257"/>
      <c r="K1271" s="257"/>
      <c r="L1271" s="262"/>
      <c r="M1271" s="263"/>
      <c r="N1271" s="264"/>
      <c r="O1271" s="264"/>
      <c r="P1271" s="264"/>
      <c r="Q1271" s="264"/>
      <c r="R1271" s="264"/>
      <c r="S1271" s="264"/>
      <c r="T1271" s="26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T1271" s="266" t="s">
        <v>244</v>
      </c>
      <c r="AU1271" s="266" t="s">
        <v>86</v>
      </c>
      <c r="AV1271" s="15" t="s">
        <v>240</v>
      </c>
      <c r="AW1271" s="15" t="s">
        <v>33</v>
      </c>
      <c r="AX1271" s="15" t="s">
        <v>80</v>
      </c>
      <c r="AY1271" s="266" t="s">
        <v>233</v>
      </c>
    </row>
    <row r="1272" s="14" customFormat="1">
      <c r="A1272" s="14"/>
      <c r="B1272" s="245"/>
      <c r="C1272" s="246"/>
      <c r="D1272" s="236" t="s">
        <v>244</v>
      </c>
      <c r="E1272" s="246"/>
      <c r="F1272" s="248" t="s">
        <v>1719</v>
      </c>
      <c r="G1272" s="246"/>
      <c r="H1272" s="249">
        <v>143.40199999999999</v>
      </c>
      <c r="I1272" s="250"/>
      <c r="J1272" s="246"/>
      <c r="K1272" s="246"/>
      <c r="L1272" s="251"/>
      <c r="M1272" s="252"/>
      <c r="N1272" s="253"/>
      <c r="O1272" s="253"/>
      <c r="P1272" s="253"/>
      <c r="Q1272" s="253"/>
      <c r="R1272" s="253"/>
      <c r="S1272" s="253"/>
      <c r="T1272" s="25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T1272" s="255" t="s">
        <v>244</v>
      </c>
      <c r="AU1272" s="255" t="s">
        <v>86</v>
      </c>
      <c r="AV1272" s="14" t="s">
        <v>86</v>
      </c>
      <c r="AW1272" s="14" t="s">
        <v>4</v>
      </c>
      <c r="AX1272" s="14" t="s">
        <v>80</v>
      </c>
      <c r="AY1272" s="255" t="s">
        <v>233</v>
      </c>
    </row>
    <row r="1273" s="2" customFormat="1" ht="24.15" customHeight="1">
      <c r="A1273" s="41"/>
      <c r="B1273" s="42"/>
      <c r="C1273" s="267" t="s">
        <v>1410</v>
      </c>
      <c r="D1273" s="267" t="s">
        <v>297</v>
      </c>
      <c r="E1273" s="268" t="s">
        <v>1720</v>
      </c>
      <c r="F1273" s="269" t="s">
        <v>1721</v>
      </c>
      <c r="G1273" s="270" t="s">
        <v>238</v>
      </c>
      <c r="H1273" s="271">
        <v>307.673</v>
      </c>
      <c r="I1273" s="272"/>
      <c r="J1273" s="273">
        <f>ROUND(I1273*H1273,2)</f>
        <v>0</v>
      </c>
      <c r="K1273" s="269" t="s">
        <v>239</v>
      </c>
      <c r="L1273" s="274"/>
      <c r="M1273" s="275" t="s">
        <v>21</v>
      </c>
      <c r="N1273" s="276" t="s">
        <v>45</v>
      </c>
      <c r="O1273" s="87"/>
      <c r="P1273" s="225">
        <f>O1273*H1273</f>
        <v>0</v>
      </c>
      <c r="Q1273" s="225">
        <v>0.0015</v>
      </c>
      <c r="R1273" s="225">
        <f>Q1273*H1273</f>
        <v>0.46150950000000002</v>
      </c>
      <c r="S1273" s="225">
        <v>0</v>
      </c>
      <c r="T1273" s="226">
        <f>S1273*H1273</f>
        <v>0</v>
      </c>
      <c r="U1273" s="41"/>
      <c r="V1273" s="41"/>
      <c r="W1273" s="41"/>
      <c r="X1273" s="41"/>
      <c r="Y1273" s="41"/>
      <c r="Z1273" s="41"/>
      <c r="AA1273" s="41"/>
      <c r="AB1273" s="41"/>
      <c r="AC1273" s="41"/>
      <c r="AD1273" s="41"/>
      <c r="AE1273" s="41"/>
      <c r="AR1273" s="227" t="s">
        <v>569</v>
      </c>
      <c r="AT1273" s="227" t="s">
        <v>297</v>
      </c>
      <c r="AU1273" s="227" t="s">
        <v>86</v>
      </c>
      <c r="AY1273" s="20" t="s">
        <v>233</v>
      </c>
      <c r="BE1273" s="228">
        <f>IF(N1273="základní",J1273,0)</f>
        <v>0</v>
      </c>
      <c r="BF1273" s="228">
        <f>IF(N1273="snížená",J1273,0)</f>
        <v>0</v>
      </c>
      <c r="BG1273" s="228">
        <f>IF(N1273="zákl. přenesená",J1273,0)</f>
        <v>0</v>
      </c>
      <c r="BH1273" s="228">
        <f>IF(N1273="sníž. přenesená",J1273,0)</f>
        <v>0</v>
      </c>
      <c r="BI1273" s="228">
        <f>IF(N1273="nulová",J1273,0)</f>
        <v>0</v>
      </c>
      <c r="BJ1273" s="20" t="s">
        <v>86</v>
      </c>
      <c r="BK1273" s="228">
        <f>ROUND(I1273*H1273,2)</f>
        <v>0</v>
      </c>
      <c r="BL1273" s="20" t="s">
        <v>394</v>
      </c>
      <c r="BM1273" s="227" t="s">
        <v>1722</v>
      </c>
    </row>
    <row r="1274" s="14" customFormat="1">
      <c r="A1274" s="14"/>
      <c r="B1274" s="245"/>
      <c r="C1274" s="246"/>
      <c r="D1274" s="236" t="s">
        <v>244</v>
      </c>
      <c r="E1274" s="247" t="s">
        <v>21</v>
      </c>
      <c r="F1274" s="248" t="s">
        <v>647</v>
      </c>
      <c r="G1274" s="246"/>
      <c r="H1274" s="249">
        <v>301.63999999999999</v>
      </c>
      <c r="I1274" s="250"/>
      <c r="J1274" s="246"/>
      <c r="K1274" s="246"/>
      <c r="L1274" s="251"/>
      <c r="M1274" s="252"/>
      <c r="N1274" s="253"/>
      <c r="O1274" s="253"/>
      <c r="P1274" s="253"/>
      <c r="Q1274" s="253"/>
      <c r="R1274" s="253"/>
      <c r="S1274" s="253"/>
      <c r="T1274" s="25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T1274" s="255" t="s">
        <v>244</v>
      </c>
      <c r="AU1274" s="255" t="s">
        <v>86</v>
      </c>
      <c r="AV1274" s="14" t="s">
        <v>86</v>
      </c>
      <c r="AW1274" s="14" t="s">
        <v>33</v>
      </c>
      <c r="AX1274" s="14" t="s">
        <v>73</v>
      </c>
      <c r="AY1274" s="255" t="s">
        <v>233</v>
      </c>
    </row>
    <row r="1275" s="15" customFormat="1">
      <c r="A1275" s="15"/>
      <c r="B1275" s="256"/>
      <c r="C1275" s="257"/>
      <c r="D1275" s="236" t="s">
        <v>244</v>
      </c>
      <c r="E1275" s="258" t="s">
        <v>21</v>
      </c>
      <c r="F1275" s="259" t="s">
        <v>247</v>
      </c>
      <c r="G1275" s="257"/>
      <c r="H1275" s="260">
        <v>301.63999999999999</v>
      </c>
      <c r="I1275" s="261"/>
      <c r="J1275" s="257"/>
      <c r="K1275" s="257"/>
      <c r="L1275" s="262"/>
      <c r="M1275" s="263"/>
      <c r="N1275" s="264"/>
      <c r="O1275" s="264"/>
      <c r="P1275" s="264"/>
      <c r="Q1275" s="264"/>
      <c r="R1275" s="264"/>
      <c r="S1275" s="264"/>
      <c r="T1275" s="26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T1275" s="266" t="s">
        <v>244</v>
      </c>
      <c r="AU1275" s="266" t="s">
        <v>86</v>
      </c>
      <c r="AV1275" s="15" t="s">
        <v>240</v>
      </c>
      <c r="AW1275" s="15" t="s">
        <v>33</v>
      </c>
      <c r="AX1275" s="15" t="s">
        <v>80</v>
      </c>
      <c r="AY1275" s="266" t="s">
        <v>233</v>
      </c>
    </row>
    <row r="1276" s="14" customFormat="1">
      <c r="A1276" s="14"/>
      <c r="B1276" s="245"/>
      <c r="C1276" s="246"/>
      <c r="D1276" s="236" t="s">
        <v>244</v>
      </c>
      <c r="E1276" s="246"/>
      <c r="F1276" s="248" t="s">
        <v>1723</v>
      </c>
      <c r="G1276" s="246"/>
      <c r="H1276" s="249">
        <v>307.673</v>
      </c>
      <c r="I1276" s="250"/>
      <c r="J1276" s="246"/>
      <c r="K1276" s="246"/>
      <c r="L1276" s="251"/>
      <c r="M1276" s="252"/>
      <c r="N1276" s="253"/>
      <c r="O1276" s="253"/>
      <c r="P1276" s="253"/>
      <c r="Q1276" s="253"/>
      <c r="R1276" s="253"/>
      <c r="S1276" s="253"/>
      <c r="T1276" s="25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T1276" s="255" t="s">
        <v>244</v>
      </c>
      <c r="AU1276" s="255" t="s">
        <v>86</v>
      </c>
      <c r="AV1276" s="14" t="s">
        <v>86</v>
      </c>
      <c r="AW1276" s="14" t="s">
        <v>4</v>
      </c>
      <c r="AX1276" s="14" t="s">
        <v>80</v>
      </c>
      <c r="AY1276" s="255" t="s">
        <v>233</v>
      </c>
    </row>
    <row r="1277" s="2" customFormat="1" ht="33" customHeight="1">
      <c r="A1277" s="41"/>
      <c r="B1277" s="42"/>
      <c r="C1277" s="267" t="s">
        <v>1724</v>
      </c>
      <c r="D1277" s="267" t="s">
        <v>297</v>
      </c>
      <c r="E1277" s="268" t="s">
        <v>1725</v>
      </c>
      <c r="F1277" s="269" t="s">
        <v>1726</v>
      </c>
      <c r="G1277" s="270" t="s">
        <v>238</v>
      </c>
      <c r="H1277" s="271">
        <v>307.673</v>
      </c>
      <c r="I1277" s="272"/>
      <c r="J1277" s="273">
        <f>ROUND(I1277*H1277,2)</f>
        <v>0</v>
      </c>
      <c r="K1277" s="269" t="s">
        <v>239</v>
      </c>
      <c r="L1277" s="274"/>
      <c r="M1277" s="275" t="s">
        <v>21</v>
      </c>
      <c r="N1277" s="276" t="s">
        <v>45</v>
      </c>
      <c r="O1277" s="87"/>
      <c r="P1277" s="225">
        <f>O1277*H1277</f>
        <v>0</v>
      </c>
      <c r="Q1277" s="225">
        <v>0.00296</v>
      </c>
      <c r="R1277" s="225">
        <f>Q1277*H1277</f>
        <v>0.91071208000000003</v>
      </c>
      <c r="S1277" s="225">
        <v>0</v>
      </c>
      <c r="T1277" s="226">
        <f>S1277*H1277</f>
        <v>0</v>
      </c>
      <c r="U1277" s="41"/>
      <c r="V1277" s="41"/>
      <c r="W1277" s="41"/>
      <c r="X1277" s="41"/>
      <c r="Y1277" s="41"/>
      <c r="Z1277" s="41"/>
      <c r="AA1277" s="41"/>
      <c r="AB1277" s="41"/>
      <c r="AC1277" s="41"/>
      <c r="AD1277" s="41"/>
      <c r="AE1277" s="41"/>
      <c r="AR1277" s="227" t="s">
        <v>569</v>
      </c>
      <c r="AT1277" s="227" t="s">
        <v>297</v>
      </c>
      <c r="AU1277" s="227" t="s">
        <v>86</v>
      </c>
      <c r="AY1277" s="20" t="s">
        <v>233</v>
      </c>
      <c r="BE1277" s="228">
        <f>IF(N1277="základní",J1277,0)</f>
        <v>0</v>
      </c>
      <c r="BF1277" s="228">
        <f>IF(N1277="snížená",J1277,0)</f>
        <v>0</v>
      </c>
      <c r="BG1277" s="228">
        <f>IF(N1277="zákl. přenesená",J1277,0)</f>
        <v>0</v>
      </c>
      <c r="BH1277" s="228">
        <f>IF(N1277="sníž. přenesená",J1277,0)</f>
        <v>0</v>
      </c>
      <c r="BI1277" s="228">
        <f>IF(N1277="nulová",J1277,0)</f>
        <v>0</v>
      </c>
      <c r="BJ1277" s="20" t="s">
        <v>86</v>
      </c>
      <c r="BK1277" s="228">
        <f>ROUND(I1277*H1277,2)</f>
        <v>0</v>
      </c>
      <c r="BL1277" s="20" t="s">
        <v>394</v>
      </c>
      <c r="BM1277" s="227" t="s">
        <v>1727</v>
      </c>
    </row>
    <row r="1278" s="14" customFormat="1">
      <c r="A1278" s="14"/>
      <c r="B1278" s="245"/>
      <c r="C1278" s="246"/>
      <c r="D1278" s="236" t="s">
        <v>244</v>
      </c>
      <c r="E1278" s="247" t="s">
        <v>21</v>
      </c>
      <c r="F1278" s="248" t="s">
        <v>647</v>
      </c>
      <c r="G1278" s="246"/>
      <c r="H1278" s="249">
        <v>301.63999999999999</v>
      </c>
      <c r="I1278" s="250"/>
      <c r="J1278" s="246"/>
      <c r="K1278" s="246"/>
      <c r="L1278" s="251"/>
      <c r="M1278" s="252"/>
      <c r="N1278" s="253"/>
      <c r="O1278" s="253"/>
      <c r="P1278" s="253"/>
      <c r="Q1278" s="253"/>
      <c r="R1278" s="253"/>
      <c r="S1278" s="253"/>
      <c r="T1278" s="25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T1278" s="255" t="s">
        <v>244</v>
      </c>
      <c r="AU1278" s="255" t="s">
        <v>86</v>
      </c>
      <c r="AV1278" s="14" t="s">
        <v>86</v>
      </c>
      <c r="AW1278" s="14" t="s">
        <v>33</v>
      </c>
      <c r="AX1278" s="14" t="s">
        <v>73</v>
      </c>
      <c r="AY1278" s="255" t="s">
        <v>233</v>
      </c>
    </row>
    <row r="1279" s="15" customFormat="1">
      <c r="A1279" s="15"/>
      <c r="B1279" s="256"/>
      <c r="C1279" s="257"/>
      <c r="D1279" s="236" t="s">
        <v>244</v>
      </c>
      <c r="E1279" s="258" t="s">
        <v>21</v>
      </c>
      <c r="F1279" s="259" t="s">
        <v>247</v>
      </c>
      <c r="G1279" s="257"/>
      <c r="H1279" s="260">
        <v>301.63999999999999</v>
      </c>
      <c r="I1279" s="261"/>
      <c r="J1279" s="257"/>
      <c r="K1279" s="257"/>
      <c r="L1279" s="262"/>
      <c r="M1279" s="263"/>
      <c r="N1279" s="264"/>
      <c r="O1279" s="264"/>
      <c r="P1279" s="264"/>
      <c r="Q1279" s="264"/>
      <c r="R1279" s="264"/>
      <c r="S1279" s="264"/>
      <c r="T1279" s="26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T1279" s="266" t="s">
        <v>244</v>
      </c>
      <c r="AU1279" s="266" t="s">
        <v>86</v>
      </c>
      <c r="AV1279" s="15" t="s">
        <v>240</v>
      </c>
      <c r="AW1279" s="15" t="s">
        <v>33</v>
      </c>
      <c r="AX1279" s="15" t="s">
        <v>80</v>
      </c>
      <c r="AY1279" s="266" t="s">
        <v>233</v>
      </c>
    </row>
    <row r="1280" s="14" customFormat="1">
      <c r="A1280" s="14"/>
      <c r="B1280" s="245"/>
      <c r="C1280" s="246"/>
      <c r="D1280" s="236" t="s">
        <v>244</v>
      </c>
      <c r="E1280" s="246"/>
      <c r="F1280" s="248" t="s">
        <v>1723</v>
      </c>
      <c r="G1280" s="246"/>
      <c r="H1280" s="249">
        <v>307.673</v>
      </c>
      <c r="I1280" s="250"/>
      <c r="J1280" s="246"/>
      <c r="K1280" s="246"/>
      <c r="L1280" s="251"/>
      <c r="M1280" s="252"/>
      <c r="N1280" s="253"/>
      <c r="O1280" s="253"/>
      <c r="P1280" s="253"/>
      <c r="Q1280" s="253"/>
      <c r="R1280" s="253"/>
      <c r="S1280" s="253"/>
      <c r="T1280" s="25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T1280" s="255" t="s">
        <v>244</v>
      </c>
      <c r="AU1280" s="255" t="s">
        <v>86</v>
      </c>
      <c r="AV1280" s="14" t="s">
        <v>86</v>
      </c>
      <c r="AW1280" s="14" t="s">
        <v>4</v>
      </c>
      <c r="AX1280" s="14" t="s">
        <v>80</v>
      </c>
      <c r="AY1280" s="255" t="s">
        <v>233</v>
      </c>
    </row>
    <row r="1281" s="2" customFormat="1" ht="33" customHeight="1">
      <c r="A1281" s="41"/>
      <c r="B1281" s="42"/>
      <c r="C1281" s="267" t="s">
        <v>1728</v>
      </c>
      <c r="D1281" s="267" t="s">
        <v>297</v>
      </c>
      <c r="E1281" s="268" t="s">
        <v>1729</v>
      </c>
      <c r="F1281" s="269" t="s">
        <v>1730</v>
      </c>
      <c r="G1281" s="270" t="s">
        <v>238</v>
      </c>
      <c r="H1281" s="271">
        <v>17.626000000000001</v>
      </c>
      <c r="I1281" s="272"/>
      <c r="J1281" s="273">
        <f>ROUND(I1281*H1281,2)</f>
        <v>0</v>
      </c>
      <c r="K1281" s="269" t="s">
        <v>239</v>
      </c>
      <c r="L1281" s="274"/>
      <c r="M1281" s="275" t="s">
        <v>21</v>
      </c>
      <c r="N1281" s="276" t="s">
        <v>45</v>
      </c>
      <c r="O1281" s="87"/>
      <c r="P1281" s="225">
        <f>O1281*H1281</f>
        <v>0</v>
      </c>
      <c r="Q1281" s="225">
        <v>0.0044400000000000004</v>
      </c>
      <c r="R1281" s="225">
        <f>Q1281*H1281</f>
        <v>0.078259440000000013</v>
      </c>
      <c r="S1281" s="225">
        <v>0</v>
      </c>
      <c r="T1281" s="226">
        <f>S1281*H1281</f>
        <v>0</v>
      </c>
      <c r="U1281" s="41"/>
      <c r="V1281" s="41"/>
      <c r="W1281" s="41"/>
      <c r="X1281" s="41"/>
      <c r="Y1281" s="41"/>
      <c r="Z1281" s="41"/>
      <c r="AA1281" s="41"/>
      <c r="AB1281" s="41"/>
      <c r="AC1281" s="41"/>
      <c r="AD1281" s="41"/>
      <c r="AE1281" s="41"/>
      <c r="AR1281" s="227" t="s">
        <v>569</v>
      </c>
      <c r="AT1281" s="227" t="s">
        <v>297</v>
      </c>
      <c r="AU1281" s="227" t="s">
        <v>86</v>
      </c>
      <c r="AY1281" s="20" t="s">
        <v>233</v>
      </c>
      <c r="BE1281" s="228">
        <f>IF(N1281="základní",J1281,0)</f>
        <v>0</v>
      </c>
      <c r="BF1281" s="228">
        <f>IF(N1281="snížená",J1281,0)</f>
        <v>0</v>
      </c>
      <c r="BG1281" s="228">
        <f>IF(N1281="zákl. přenesená",J1281,0)</f>
        <v>0</v>
      </c>
      <c r="BH1281" s="228">
        <f>IF(N1281="sníž. přenesená",J1281,0)</f>
        <v>0</v>
      </c>
      <c r="BI1281" s="228">
        <f>IF(N1281="nulová",J1281,0)</f>
        <v>0</v>
      </c>
      <c r="BJ1281" s="20" t="s">
        <v>86</v>
      </c>
      <c r="BK1281" s="228">
        <f>ROUND(I1281*H1281,2)</f>
        <v>0</v>
      </c>
      <c r="BL1281" s="20" t="s">
        <v>394</v>
      </c>
      <c r="BM1281" s="227" t="s">
        <v>1731</v>
      </c>
    </row>
    <row r="1282" s="14" customFormat="1">
      <c r="A1282" s="14"/>
      <c r="B1282" s="245"/>
      <c r="C1282" s="246"/>
      <c r="D1282" s="236" t="s">
        <v>244</v>
      </c>
      <c r="E1282" s="247" t="s">
        <v>21</v>
      </c>
      <c r="F1282" s="248" t="s">
        <v>644</v>
      </c>
      <c r="G1282" s="246"/>
      <c r="H1282" s="249">
        <v>17.280000000000001</v>
      </c>
      <c r="I1282" s="250"/>
      <c r="J1282" s="246"/>
      <c r="K1282" s="246"/>
      <c r="L1282" s="251"/>
      <c r="M1282" s="252"/>
      <c r="N1282" s="253"/>
      <c r="O1282" s="253"/>
      <c r="P1282" s="253"/>
      <c r="Q1282" s="253"/>
      <c r="R1282" s="253"/>
      <c r="S1282" s="253"/>
      <c r="T1282" s="25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T1282" s="255" t="s">
        <v>244</v>
      </c>
      <c r="AU1282" s="255" t="s">
        <v>86</v>
      </c>
      <c r="AV1282" s="14" t="s">
        <v>86</v>
      </c>
      <c r="AW1282" s="14" t="s">
        <v>33</v>
      </c>
      <c r="AX1282" s="14" t="s">
        <v>73</v>
      </c>
      <c r="AY1282" s="255" t="s">
        <v>233</v>
      </c>
    </row>
    <row r="1283" s="15" customFormat="1">
      <c r="A1283" s="15"/>
      <c r="B1283" s="256"/>
      <c r="C1283" s="257"/>
      <c r="D1283" s="236" t="s">
        <v>244</v>
      </c>
      <c r="E1283" s="258" t="s">
        <v>21</v>
      </c>
      <c r="F1283" s="259" t="s">
        <v>247</v>
      </c>
      <c r="G1283" s="257"/>
      <c r="H1283" s="260">
        <v>17.280000000000001</v>
      </c>
      <c r="I1283" s="261"/>
      <c r="J1283" s="257"/>
      <c r="K1283" s="257"/>
      <c r="L1283" s="262"/>
      <c r="M1283" s="263"/>
      <c r="N1283" s="264"/>
      <c r="O1283" s="264"/>
      <c r="P1283" s="264"/>
      <c r="Q1283" s="264"/>
      <c r="R1283" s="264"/>
      <c r="S1283" s="264"/>
      <c r="T1283" s="26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T1283" s="266" t="s">
        <v>244</v>
      </c>
      <c r="AU1283" s="266" t="s">
        <v>86</v>
      </c>
      <c r="AV1283" s="15" t="s">
        <v>240</v>
      </c>
      <c r="AW1283" s="15" t="s">
        <v>33</v>
      </c>
      <c r="AX1283" s="15" t="s">
        <v>80</v>
      </c>
      <c r="AY1283" s="266" t="s">
        <v>233</v>
      </c>
    </row>
    <row r="1284" s="14" customFormat="1">
      <c r="A1284" s="14"/>
      <c r="B1284" s="245"/>
      <c r="C1284" s="246"/>
      <c r="D1284" s="236" t="s">
        <v>244</v>
      </c>
      <c r="E1284" s="246"/>
      <c r="F1284" s="248" t="s">
        <v>1732</v>
      </c>
      <c r="G1284" s="246"/>
      <c r="H1284" s="249">
        <v>17.626000000000001</v>
      </c>
      <c r="I1284" s="250"/>
      <c r="J1284" s="246"/>
      <c r="K1284" s="246"/>
      <c r="L1284" s="251"/>
      <c r="M1284" s="252"/>
      <c r="N1284" s="253"/>
      <c r="O1284" s="253"/>
      <c r="P1284" s="253"/>
      <c r="Q1284" s="253"/>
      <c r="R1284" s="253"/>
      <c r="S1284" s="253"/>
      <c r="T1284" s="25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T1284" s="255" t="s">
        <v>244</v>
      </c>
      <c r="AU1284" s="255" t="s">
        <v>86</v>
      </c>
      <c r="AV1284" s="14" t="s">
        <v>86</v>
      </c>
      <c r="AW1284" s="14" t="s">
        <v>4</v>
      </c>
      <c r="AX1284" s="14" t="s">
        <v>80</v>
      </c>
      <c r="AY1284" s="255" t="s">
        <v>233</v>
      </c>
    </row>
    <row r="1285" s="2" customFormat="1" ht="33" customHeight="1">
      <c r="A1285" s="41"/>
      <c r="B1285" s="42"/>
      <c r="C1285" s="267" t="s">
        <v>1733</v>
      </c>
      <c r="D1285" s="267" t="s">
        <v>297</v>
      </c>
      <c r="E1285" s="268" t="s">
        <v>1734</v>
      </c>
      <c r="F1285" s="269" t="s">
        <v>1735</v>
      </c>
      <c r="G1285" s="270" t="s">
        <v>238</v>
      </c>
      <c r="H1285" s="271">
        <v>1951.954</v>
      </c>
      <c r="I1285" s="272"/>
      <c r="J1285" s="273">
        <f>ROUND(I1285*H1285,2)</f>
        <v>0</v>
      </c>
      <c r="K1285" s="269" t="s">
        <v>239</v>
      </c>
      <c r="L1285" s="274"/>
      <c r="M1285" s="275" t="s">
        <v>21</v>
      </c>
      <c r="N1285" s="276" t="s">
        <v>45</v>
      </c>
      <c r="O1285" s="87"/>
      <c r="P1285" s="225">
        <f>O1285*H1285</f>
        <v>0</v>
      </c>
      <c r="Q1285" s="225">
        <v>0.0059199999999999999</v>
      </c>
      <c r="R1285" s="225">
        <f>Q1285*H1285</f>
        <v>11.555567679999999</v>
      </c>
      <c r="S1285" s="225">
        <v>0</v>
      </c>
      <c r="T1285" s="226">
        <f>S1285*H1285</f>
        <v>0</v>
      </c>
      <c r="U1285" s="41"/>
      <c r="V1285" s="41"/>
      <c r="W1285" s="41"/>
      <c r="X1285" s="41"/>
      <c r="Y1285" s="41"/>
      <c r="Z1285" s="41"/>
      <c r="AA1285" s="41"/>
      <c r="AB1285" s="41"/>
      <c r="AC1285" s="41"/>
      <c r="AD1285" s="41"/>
      <c r="AE1285" s="41"/>
      <c r="AR1285" s="227" t="s">
        <v>569</v>
      </c>
      <c r="AT1285" s="227" t="s">
        <v>297</v>
      </c>
      <c r="AU1285" s="227" t="s">
        <v>86</v>
      </c>
      <c r="AY1285" s="20" t="s">
        <v>233</v>
      </c>
      <c r="BE1285" s="228">
        <f>IF(N1285="základní",J1285,0)</f>
        <v>0</v>
      </c>
      <c r="BF1285" s="228">
        <f>IF(N1285="snížená",J1285,0)</f>
        <v>0</v>
      </c>
      <c r="BG1285" s="228">
        <f>IF(N1285="zákl. přenesená",J1285,0)</f>
        <v>0</v>
      </c>
      <c r="BH1285" s="228">
        <f>IF(N1285="sníž. přenesená",J1285,0)</f>
        <v>0</v>
      </c>
      <c r="BI1285" s="228">
        <f>IF(N1285="nulová",J1285,0)</f>
        <v>0</v>
      </c>
      <c r="BJ1285" s="20" t="s">
        <v>86</v>
      </c>
      <c r="BK1285" s="228">
        <f>ROUND(I1285*H1285,2)</f>
        <v>0</v>
      </c>
      <c r="BL1285" s="20" t="s">
        <v>394</v>
      </c>
      <c r="BM1285" s="227" t="s">
        <v>1736</v>
      </c>
    </row>
    <row r="1286" s="14" customFormat="1">
      <c r="A1286" s="14"/>
      <c r="B1286" s="245"/>
      <c r="C1286" s="246"/>
      <c r="D1286" s="236" t="s">
        <v>244</v>
      </c>
      <c r="E1286" s="247" t="s">
        <v>21</v>
      </c>
      <c r="F1286" s="248" t="s">
        <v>628</v>
      </c>
      <c r="G1286" s="246"/>
      <c r="H1286" s="249">
        <v>1676.78</v>
      </c>
      <c r="I1286" s="250"/>
      <c r="J1286" s="246"/>
      <c r="K1286" s="246"/>
      <c r="L1286" s="251"/>
      <c r="M1286" s="252"/>
      <c r="N1286" s="253"/>
      <c r="O1286" s="253"/>
      <c r="P1286" s="253"/>
      <c r="Q1286" s="253"/>
      <c r="R1286" s="253"/>
      <c r="S1286" s="253"/>
      <c r="T1286" s="25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T1286" s="255" t="s">
        <v>244</v>
      </c>
      <c r="AU1286" s="255" t="s">
        <v>86</v>
      </c>
      <c r="AV1286" s="14" t="s">
        <v>86</v>
      </c>
      <c r="AW1286" s="14" t="s">
        <v>33</v>
      </c>
      <c r="AX1286" s="14" t="s">
        <v>73</v>
      </c>
      <c r="AY1286" s="255" t="s">
        <v>233</v>
      </c>
    </row>
    <row r="1287" s="14" customFormat="1">
      <c r="A1287" s="14"/>
      <c r="B1287" s="245"/>
      <c r="C1287" s="246"/>
      <c r="D1287" s="236" t="s">
        <v>244</v>
      </c>
      <c r="E1287" s="247" t="s">
        <v>21</v>
      </c>
      <c r="F1287" s="248" t="s">
        <v>631</v>
      </c>
      <c r="G1287" s="246"/>
      <c r="H1287" s="249">
        <v>236.90000000000001</v>
      </c>
      <c r="I1287" s="250"/>
      <c r="J1287" s="246"/>
      <c r="K1287" s="246"/>
      <c r="L1287" s="251"/>
      <c r="M1287" s="252"/>
      <c r="N1287" s="253"/>
      <c r="O1287" s="253"/>
      <c r="P1287" s="253"/>
      <c r="Q1287" s="253"/>
      <c r="R1287" s="253"/>
      <c r="S1287" s="253"/>
      <c r="T1287" s="25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T1287" s="255" t="s">
        <v>244</v>
      </c>
      <c r="AU1287" s="255" t="s">
        <v>86</v>
      </c>
      <c r="AV1287" s="14" t="s">
        <v>86</v>
      </c>
      <c r="AW1287" s="14" t="s">
        <v>33</v>
      </c>
      <c r="AX1287" s="14" t="s">
        <v>73</v>
      </c>
      <c r="AY1287" s="255" t="s">
        <v>233</v>
      </c>
    </row>
    <row r="1288" s="15" customFormat="1">
      <c r="A1288" s="15"/>
      <c r="B1288" s="256"/>
      <c r="C1288" s="257"/>
      <c r="D1288" s="236" t="s">
        <v>244</v>
      </c>
      <c r="E1288" s="258" t="s">
        <v>21</v>
      </c>
      <c r="F1288" s="259" t="s">
        <v>247</v>
      </c>
      <c r="G1288" s="257"/>
      <c r="H1288" s="260">
        <v>1913.6800000000001</v>
      </c>
      <c r="I1288" s="261"/>
      <c r="J1288" s="257"/>
      <c r="K1288" s="257"/>
      <c r="L1288" s="262"/>
      <c r="M1288" s="263"/>
      <c r="N1288" s="264"/>
      <c r="O1288" s="264"/>
      <c r="P1288" s="264"/>
      <c r="Q1288" s="264"/>
      <c r="R1288" s="264"/>
      <c r="S1288" s="264"/>
      <c r="T1288" s="26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T1288" s="266" t="s">
        <v>244</v>
      </c>
      <c r="AU1288" s="266" t="s">
        <v>86</v>
      </c>
      <c r="AV1288" s="15" t="s">
        <v>240</v>
      </c>
      <c r="AW1288" s="15" t="s">
        <v>33</v>
      </c>
      <c r="AX1288" s="15" t="s">
        <v>80</v>
      </c>
      <c r="AY1288" s="266" t="s">
        <v>233</v>
      </c>
    </row>
    <row r="1289" s="14" customFormat="1">
      <c r="A1289" s="14"/>
      <c r="B1289" s="245"/>
      <c r="C1289" s="246"/>
      <c r="D1289" s="236" t="s">
        <v>244</v>
      </c>
      <c r="E1289" s="246"/>
      <c r="F1289" s="248" t="s">
        <v>1737</v>
      </c>
      <c r="G1289" s="246"/>
      <c r="H1289" s="249">
        <v>1951.954</v>
      </c>
      <c r="I1289" s="250"/>
      <c r="J1289" s="246"/>
      <c r="K1289" s="246"/>
      <c r="L1289" s="251"/>
      <c r="M1289" s="252"/>
      <c r="N1289" s="253"/>
      <c r="O1289" s="253"/>
      <c r="P1289" s="253"/>
      <c r="Q1289" s="253"/>
      <c r="R1289" s="253"/>
      <c r="S1289" s="253"/>
      <c r="T1289" s="25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T1289" s="255" t="s">
        <v>244</v>
      </c>
      <c r="AU1289" s="255" t="s">
        <v>86</v>
      </c>
      <c r="AV1289" s="14" t="s">
        <v>86</v>
      </c>
      <c r="AW1289" s="14" t="s">
        <v>4</v>
      </c>
      <c r="AX1289" s="14" t="s">
        <v>80</v>
      </c>
      <c r="AY1289" s="255" t="s">
        <v>233</v>
      </c>
    </row>
    <row r="1290" s="2" customFormat="1" ht="44.25" customHeight="1">
      <c r="A1290" s="41"/>
      <c r="B1290" s="42"/>
      <c r="C1290" s="216" t="s">
        <v>1738</v>
      </c>
      <c r="D1290" s="216" t="s">
        <v>235</v>
      </c>
      <c r="E1290" s="217" t="s">
        <v>563</v>
      </c>
      <c r="F1290" s="218" t="s">
        <v>564</v>
      </c>
      <c r="G1290" s="219" t="s">
        <v>238</v>
      </c>
      <c r="H1290" s="220">
        <v>2116.1759999999999</v>
      </c>
      <c r="I1290" s="221"/>
      <c r="J1290" s="222">
        <f>ROUND(I1290*H1290,2)</f>
        <v>0</v>
      </c>
      <c r="K1290" s="218" t="s">
        <v>239</v>
      </c>
      <c r="L1290" s="47"/>
      <c r="M1290" s="223" t="s">
        <v>21</v>
      </c>
      <c r="N1290" s="224" t="s">
        <v>45</v>
      </c>
      <c r="O1290" s="87"/>
      <c r="P1290" s="225">
        <f>O1290*H1290</f>
        <v>0</v>
      </c>
      <c r="Q1290" s="225">
        <v>0.0060000000000000001</v>
      </c>
      <c r="R1290" s="225">
        <f>Q1290*H1290</f>
        <v>12.697056</v>
      </c>
      <c r="S1290" s="225">
        <v>0</v>
      </c>
      <c r="T1290" s="226">
        <f>S1290*H1290</f>
        <v>0</v>
      </c>
      <c r="U1290" s="41"/>
      <c r="V1290" s="41"/>
      <c r="W1290" s="41"/>
      <c r="X1290" s="41"/>
      <c r="Y1290" s="41"/>
      <c r="Z1290" s="41"/>
      <c r="AA1290" s="41"/>
      <c r="AB1290" s="41"/>
      <c r="AC1290" s="41"/>
      <c r="AD1290" s="41"/>
      <c r="AE1290" s="41"/>
      <c r="AR1290" s="227" t="s">
        <v>394</v>
      </c>
      <c r="AT1290" s="227" t="s">
        <v>235</v>
      </c>
      <c r="AU1290" s="227" t="s">
        <v>86</v>
      </c>
      <c r="AY1290" s="20" t="s">
        <v>233</v>
      </c>
      <c r="BE1290" s="228">
        <f>IF(N1290="základní",J1290,0)</f>
        <v>0</v>
      </c>
      <c r="BF1290" s="228">
        <f>IF(N1290="snížená",J1290,0)</f>
        <v>0</v>
      </c>
      <c r="BG1290" s="228">
        <f>IF(N1290="zákl. přenesená",J1290,0)</f>
        <v>0</v>
      </c>
      <c r="BH1290" s="228">
        <f>IF(N1290="sníž. přenesená",J1290,0)</f>
        <v>0</v>
      </c>
      <c r="BI1290" s="228">
        <f>IF(N1290="nulová",J1290,0)</f>
        <v>0</v>
      </c>
      <c r="BJ1290" s="20" t="s">
        <v>86</v>
      </c>
      <c r="BK1290" s="228">
        <f>ROUND(I1290*H1290,2)</f>
        <v>0</v>
      </c>
      <c r="BL1290" s="20" t="s">
        <v>394</v>
      </c>
      <c r="BM1290" s="227" t="s">
        <v>1739</v>
      </c>
    </row>
    <row r="1291" s="2" customFormat="1">
      <c r="A1291" s="41"/>
      <c r="B1291" s="42"/>
      <c r="C1291" s="43"/>
      <c r="D1291" s="229" t="s">
        <v>242</v>
      </c>
      <c r="E1291" s="43"/>
      <c r="F1291" s="230" t="s">
        <v>566</v>
      </c>
      <c r="G1291" s="43"/>
      <c r="H1291" s="43"/>
      <c r="I1291" s="231"/>
      <c r="J1291" s="43"/>
      <c r="K1291" s="43"/>
      <c r="L1291" s="47"/>
      <c r="M1291" s="232"/>
      <c r="N1291" s="233"/>
      <c r="O1291" s="87"/>
      <c r="P1291" s="87"/>
      <c r="Q1291" s="87"/>
      <c r="R1291" s="87"/>
      <c r="S1291" s="87"/>
      <c r="T1291" s="88"/>
      <c r="U1291" s="41"/>
      <c r="V1291" s="41"/>
      <c r="W1291" s="41"/>
      <c r="X1291" s="41"/>
      <c r="Y1291" s="41"/>
      <c r="Z1291" s="41"/>
      <c r="AA1291" s="41"/>
      <c r="AB1291" s="41"/>
      <c r="AC1291" s="41"/>
      <c r="AD1291" s="41"/>
      <c r="AE1291" s="41"/>
      <c r="AT1291" s="20" t="s">
        <v>242</v>
      </c>
      <c r="AU1291" s="20" t="s">
        <v>86</v>
      </c>
    </row>
    <row r="1292" s="13" customFormat="1">
      <c r="A1292" s="13"/>
      <c r="B1292" s="234"/>
      <c r="C1292" s="235"/>
      <c r="D1292" s="236" t="s">
        <v>244</v>
      </c>
      <c r="E1292" s="237" t="s">
        <v>21</v>
      </c>
      <c r="F1292" s="238" t="s">
        <v>1014</v>
      </c>
      <c r="G1292" s="235"/>
      <c r="H1292" s="237" t="s">
        <v>21</v>
      </c>
      <c r="I1292" s="239"/>
      <c r="J1292" s="235"/>
      <c r="K1292" s="235"/>
      <c r="L1292" s="240"/>
      <c r="M1292" s="241"/>
      <c r="N1292" s="242"/>
      <c r="O1292" s="242"/>
      <c r="P1292" s="242"/>
      <c r="Q1292" s="242"/>
      <c r="R1292" s="242"/>
      <c r="S1292" s="242"/>
      <c r="T1292" s="24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244" t="s">
        <v>244</v>
      </c>
      <c r="AU1292" s="244" t="s">
        <v>86</v>
      </c>
      <c r="AV1292" s="13" t="s">
        <v>80</v>
      </c>
      <c r="AW1292" s="13" t="s">
        <v>33</v>
      </c>
      <c r="AX1292" s="13" t="s">
        <v>73</v>
      </c>
      <c r="AY1292" s="244" t="s">
        <v>233</v>
      </c>
    </row>
    <row r="1293" s="13" customFormat="1">
      <c r="A1293" s="13"/>
      <c r="B1293" s="234"/>
      <c r="C1293" s="235"/>
      <c r="D1293" s="236" t="s">
        <v>244</v>
      </c>
      <c r="E1293" s="237" t="s">
        <v>21</v>
      </c>
      <c r="F1293" s="238" t="s">
        <v>1015</v>
      </c>
      <c r="G1293" s="235"/>
      <c r="H1293" s="237" t="s">
        <v>21</v>
      </c>
      <c r="I1293" s="239"/>
      <c r="J1293" s="235"/>
      <c r="K1293" s="235"/>
      <c r="L1293" s="240"/>
      <c r="M1293" s="241"/>
      <c r="N1293" s="242"/>
      <c r="O1293" s="242"/>
      <c r="P1293" s="242"/>
      <c r="Q1293" s="242"/>
      <c r="R1293" s="242"/>
      <c r="S1293" s="242"/>
      <c r="T1293" s="24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T1293" s="244" t="s">
        <v>244</v>
      </c>
      <c r="AU1293" s="244" t="s">
        <v>86</v>
      </c>
      <c r="AV1293" s="13" t="s">
        <v>80</v>
      </c>
      <c r="AW1293" s="13" t="s">
        <v>33</v>
      </c>
      <c r="AX1293" s="13" t="s">
        <v>73</v>
      </c>
      <c r="AY1293" s="244" t="s">
        <v>233</v>
      </c>
    </row>
    <row r="1294" s="14" customFormat="1">
      <c r="A1294" s="14"/>
      <c r="B1294" s="245"/>
      <c r="C1294" s="246"/>
      <c r="D1294" s="236" t="s">
        <v>244</v>
      </c>
      <c r="E1294" s="247" t="s">
        <v>21</v>
      </c>
      <c r="F1294" s="248" t="s">
        <v>616</v>
      </c>
      <c r="G1294" s="246"/>
      <c r="H1294" s="249">
        <v>2023.0060000000001</v>
      </c>
      <c r="I1294" s="250"/>
      <c r="J1294" s="246"/>
      <c r="K1294" s="246"/>
      <c r="L1294" s="251"/>
      <c r="M1294" s="252"/>
      <c r="N1294" s="253"/>
      <c r="O1294" s="253"/>
      <c r="P1294" s="253"/>
      <c r="Q1294" s="253"/>
      <c r="R1294" s="253"/>
      <c r="S1294" s="253"/>
      <c r="T1294" s="25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T1294" s="255" t="s">
        <v>244</v>
      </c>
      <c r="AU1294" s="255" t="s">
        <v>86</v>
      </c>
      <c r="AV1294" s="14" t="s">
        <v>86</v>
      </c>
      <c r="AW1294" s="14" t="s">
        <v>33</v>
      </c>
      <c r="AX1294" s="14" t="s">
        <v>73</v>
      </c>
      <c r="AY1294" s="255" t="s">
        <v>233</v>
      </c>
    </row>
    <row r="1295" s="16" customFormat="1">
      <c r="A1295" s="16"/>
      <c r="B1295" s="287"/>
      <c r="C1295" s="288"/>
      <c r="D1295" s="236" t="s">
        <v>244</v>
      </c>
      <c r="E1295" s="289" t="s">
        <v>21</v>
      </c>
      <c r="F1295" s="290" t="s">
        <v>725</v>
      </c>
      <c r="G1295" s="288"/>
      <c r="H1295" s="291">
        <v>2023.0060000000001</v>
      </c>
      <c r="I1295" s="292"/>
      <c r="J1295" s="288"/>
      <c r="K1295" s="288"/>
      <c r="L1295" s="293"/>
      <c r="M1295" s="294"/>
      <c r="N1295" s="295"/>
      <c r="O1295" s="295"/>
      <c r="P1295" s="295"/>
      <c r="Q1295" s="295"/>
      <c r="R1295" s="295"/>
      <c r="S1295" s="295"/>
      <c r="T1295" s="29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T1295" s="297" t="s">
        <v>244</v>
      </c>
      <c r="AU1295" s="297" t="s">
        <v>86</v>
      </c>
      <c r="AV1295" s="16" t="s">
        <v>117</v>
      </c>
      <c r="AW1295" s="16" t="s">
        <v>33</v>
      </c>
      <c r="AX1295" s="16" t="s">
        <v>73</v>
      </c>
      <c r="AY1295" s="297" t="s">
        <v>233</v>
      </c>
    </row>
    <row r="1296" s="13" customFormat="1">
      <c r="A1296" s="13"/>
      <c r="B1296" s="234"/>
      <c r="C1296" s="235"/>
      <c r="D1296" s="236" t="s">
        <v>244</v>
      </c>
      <c r="E1296" s="237" t="s">
        <v>21</v>
      </c>
      <c r="F1296" s="238" t="s">
        <v>585</v>
      </c>
      <c r="G1296" s="235"/>
      <c r="H1296" s="237" t="s">
        <v>21</v>
      </c>
      <c r="I1296" s="239"/>
      <c r="J1296" s="235"/>
      <c r="K1296" s="235"/>
      <c r="L1296" s="240"/>
      <c r="M1296" s="241"/>
      <c r="N1296" s="242"/>
      <c r="O1296" s="242"/>
      <c r="P1296" s="242"/>
      <c r="Q1296" s="242"/>
      <c r="R1296" s="242"/>
      <c r="S1296" s="242"/>
      <c r="T1296" s="24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244" t="s">
        <v>244</v>
      </c>
      <c r="AU1296" s="244" t="s">
        <v>86</v>
      </c>
      <c r="AV1296" s="13" t="s">
        <v>80</v>
      </c>
      <c r="AW1296" s="13" t="s">
        <v>33</v>
      </c>
      <c r="AX1296" s="13" t="s">
        <v>73</v>
      </c>
      <c r="AY1296" s="244" t="s">
        <v>233</v>
      </c>
    </row>
    <row r="1297" s="14" customFormat="1">
      <c r="A1297" s="14"/>
      <c r="B1297" s="245"/>
      <c r="C1297" s="246"/>
      <c r="D1297" s="236" t="s">
        <v>244</v>
      </c>
      <c r="E1297" s="247" t="s">
        <v>21</v>
      </c>
      <c r="F1297" s="248" t="s">
        <v>1740</v>
      </c>
      <c r="G1297" s="246"/>
      <c r="H1297" s="249">
        <v>20.59</v>
      </c>
      <c r="I1297" s="250"/>
      <c r="J1297" s="246"/>
      <c r="K1297" s="246"/>
      <c r="L1297" s="251"/>
      <c r="M1297" s="252"/>
      <c r="N1297" s="253"/>
      <c r="O1297" s="253"/>
      <c r="P1297" s="253"/>
      <c r="Q1297" s="253"/>
      <c r="R1297" s="253"/>
      <c r="S1297" s="253"/>
      <c r="T1297" s="25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T1297" s="255" t="s">
        <v>244</v>
      </c>
      <c r="AU1297" s="255" t="s">
        <v>86</v>
      </c>
      <c r="AV1297" s="14" t="s">
        <v>86</v>
      </c>
      <c r="AW1297" s="14" t="s">
        <v>33</v>
      </c>
      <c r="AX1297" s="14" t="s">
        <v>73</v>
      </c>
      <c r="AY1297" s="255" t="s">
        <v>233</v>
      </c>
    </row>
    <row r="1298" s="14" customFormat="1">
      <c r="A1298" s="14"/>
      <c r="B1298" s="245"/>
      <c r="C1298" s="246"/>
      <c r="D1298" s="236" t="s">
        <v>244</v>
      </c>
      <c r="E1298" s="247" t="s">
        <v>21</v>
      </c>
      <c r="F1298" s="248" t="s">
        <v>1741</v>
      </c>
      <c r="G1298" s="246"/>
      <c r="H1298" s="249">
        <v>57.280000000000001</v>
      </c>
      <c r="I1298" s="250"/>
      <c r="J1298" s="246"/>
      <c r="K1298" s="246"/>
      <c r="L1298" s="251"/>
      <c r="M1298" s="252"/>
      <c r="N1298" s="253"/>
      <c r="O1298" s="253"/>
      <c r="P1298" s="253"/>
      <c r="Q1298" s="253"/>
      <c r="R1298" s="253"/>
      <c r="S1298" s="253"/>
      <c r="T1298" s="25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T1298" s="255" t="s">
        <v>244</v>
      </c>
      <c r="AU1298" s="255" t="s">
        <v>86</v>
      </c>
      <c r="AV1298" s="14" t="s">
        <v>86</v>
      </c>
      <c r="AW1298" s="14" t="s">
        <v>33</v>
      </c>
      <c r="AX1298" s="14" t="s">
        <v>73</v>
      </c>
      <c r="AY1298" s="255" t="s">
        <v>233</v>
      </c>
    </row>
    <row r="1299" s="16" customFormat="1">
      <c r="A1299" s="16"/>
      <c r="B1299" s="287"/>
      <c r="C1299" s="288"/>
      <c r="D1299" s="236" t="s">
        <v>244</v>
      </c>
      <c r="E1299" s="289" t="s">
        <v>584</v>
      </c>
      <c r="F1299" s="290" t="s">
        <v>725</v>
      </c>
      <c r="G1299" s="288"/>
      <c r="H1299" s="291">
        <v>77.870000000000005</v>
      </c>
      <c r="I1299" s="292"/>
      <c r="J1299" s="288"/>
      <c r="K1299" s="288"/>
      <c r="L1299" s="293"/>
      <c r="M1299" s="294"/>
      <c r="N1299" s="295"/>
      <c r="O1299" s="295"/>
      <c r="P1299" s="295"/>
      <c r="Q1299" s="295"/>
      <c r="R1299" s="295"/>
      <c r="S1299" s="295"/>
      <c r="T1299" s="296"/>
      <c r="U1299" s="16"/>
      <c r="V1299" s="16"/>
      <c r="W1299" s="16"/>
      <c r="X1299" s="16"/>
      <c r="Y1299" s="16"/>
      <c r="Z1299" s="16"/>
      <c r="AA1299" s="16"/>
      <c r="AB1299" s="16"/>
      <c r="AC1299" s="16"/>
      <c r="AD1299" s="16"/>
      <c r="AE1299" s="16"/>
      <c r="AT1299" s="297" t="s">
        <v>244</v>
      </c>
      <c r="AU1299" s="297" t="s">
        <v>86</v>
      </c>
      <c r="AV1299" s="16" t="s">
        <v>117</v>
      </c>
      <c r="AW1299" s="16" t="s">
        <v>33</v>
      </c>
      <c r="AX1299" s="16" t="s">
        <v>73</v>
      </c>
      <c r="AY1299" s="297" t="s">
        <v>233</v>
      </c>
    </row>
    <row r="1300" s="13" customFormat="1">
      <c r="A1300" s="13"/>
      <c r="B1300" s="234"/>
      <c r="C1300" s="235"/>
      <c r="D1300" s="236" t="s">
        <v>244</v>
      </c>
      <c r="E1300" s="237" t="s">
        <v>21</v>
      </c>
      <c r="F1300" s="238" t="s">
        <v>1742</v>
      </c>
      <c r="G1300" s="235"/>
      <c r="H1300" s="237" t="s">
        <v>21</v>
      </c>
      <c r="I1300" s="239"/>
      <c r="J1300" s="235"/>
      <c r="K1300" s="235"/>
      <c r="L1300" s="240"/>
      <c r="M1300" s="241"/>
      <c r="N1300" s="242"/>
      <c r="O1300" s="242"/>
      <c r="P1300" s="242"/>
      <c r="Q1300" s="242"/>
      <c r="R1300" s="242"/>
      <c r="S1300" s="242"/>
      <c r="T1300" s="24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T1300" s="244" t="s">
        <v>244</v>
      </c>
      <c r="AU1300" s="244" t="s">
        <v>86</v>
      </c>
      <c r="AV1300" s="13" t="s">
        <v>80</v>
      </c>
      <c r="AW1300" s="13" t="s">
        <v>33</v>
      </c>
      <c r="AX1300" s="13" t="s">
        <v>73</v>
      </c>
      <c r="AY1300" s="244" t="s">
        <v>233</v>
      </c>
    </row>
    <row r="1301" s="14" customFormat="1">
      <c r="A1301" s="14"/>
      <c r="B1301" s="245"/>
      <c r="C1301" s="246"/>
      <c r="D1301" s="236" t="s">
        <v>244</v>
      </c>
      <c r="E1301" s="247" t="s">
        <v>21</v>
      </c>
      <c r="F1301" s="248" t="s">
        <v>1743</v>
      </c>
      <c r="G1301" s="246"/>
      <c r="H1301" s="249">
        <v>15.300000000000001</v>
      </c>
      <c r="I1301" s="250"/>
      <c r="J1301" s="246"/>
      <c r="K1301" s="246"/>
      <c r="L1301" s="251"/>
      <c r="M1301" s="252"/>
      <c r="N1301" s="253"/>
      <c r="O1301" s="253"/>
      <c r="P1301" s="253"/>
      <c r="Q1301" s="253"/>
      <c r="R1301" s="253"/>
      <c r="S1301" s="253"/>
      <c r="T1301" s="25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T1301" s="255" t="s">
        <v>244</v>
      </c>
      <c r="AU1301" s="255" t="s">
        <v>86</v>
      </c>
      <c r="AV1301" s="14" t="s">
        <v>86</v>
      </c>
      <c r="AW1301" s="14" t="s">
        <v>33</v>
      </c>
      <c r="AX1301" s="14" t="s">
        <v>73</v>
      </c>
      <c r="AY1301" s="255" t="s">
        <v>233</v>
      </c>
    </row>
    <row r="1302" s="16" customFormat="1">
      <c r="A1302" s="16"/>
      <c r="B1302" s="287"/>
      <c r="C1302" s="288"/>
      <c r="D1302" s="236" t="s">
        <v>244</v>
      </c>
      <c r="E1302" s="289" t="s">
        <v>587</v>
      </c>
      <c r="F1302" s="290" t="s">
        <v>725</v>
      </c>
      <c r="G1302" s="288"/>
      <c r="H1302" s="291">
        <v>15.300000000000001</v>
      </c>
      <c r="I1302" s="292"/>
      <c r="J1302" s="288"/>
      <c r="K1302" s="288"/>
      <c r="L1302" s="293"/>
      <c r="M1302" s="294"/>
      <c r="N1302" s="295"/>
      <c r="O1302" s="295"/>
      <c r="P1302" s="295"/>
      <c r="Q1302" s="295"/>
      <c r="R1302" s="295"/>
      <c r="S1302" s="295"/>
      <c r="T1302" s="29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T1302" s="297" t="s">
        <v>244</v>
      </c>
      <c r="AU1302" s="297" t="s">
        <v>86</v>
      </c>
      <c r="AV1302" s="16" t="s">
        <v>117</v>
      </c>
      <c r="AW1302" s="16" t="s">
        <v>33</v>
      </c>
      <c r="AX1302" s="16" t="s">
        <v>73</v>
      </c>
      <c r="AY1302" s="297" t="s">
        <v>233</v>
      </c>
    </row>
    <row r="1303" s="15" customFormat="1">
      <c r="A1303" s="15"/>
      <c r="B1303" s="256"/>
      <c r="C1303" s="257"/>
      <c r="D1303" s="236" t="s">
        <v>244</v>
      </c>
      <c r="E1303" s="258" t="s">
        <v>21</v>
      </c>
      <c r="F1303" s="259" t="s">
        <v>247</v>
      </c>
      <c r="G1303" s="257"/>
      <c r="H1303" s="260">
        <v>2116.1759999999999</v>
      </c>
      <c r="I1303" s="261"/>
      <c r="J1303" s="257"/>
      <c r="K1303" s="257"/>
      <c r="L1303" s="262"/>
      <c r="M1303" s="263"/>
      <c r="N1303" s="264"/>
      <c r="O1303" s="264"/>
      <c r="P1303" s="264"/>
      <c r="Q1303" s="264"/>
      <c r="R1303" s="264"/>
      <c r="S1303" s="264"/>
      <c r="T1303" s="26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T1303" s="266" t="s">
        <v>244</v>
      </c>
      <c r="AU1303" s="266" t="s">
        <v>86</v>
      </c>
      <c r="AV1303" s="15" t="s">
        <v>240</v>
      </c>
      <c r="AW1303" s="15" t="s">
        <v>33</v>
      </c>
      <c r="AX1303" s="15" t="s">
        <v>80</v>
      </c>
      <c r="AY1303" s="266" t="s">
        <v>233</v>
      </c>
    </row>
    <row r="1304" s="2" customFormat="1" ht="24.15" customHeight="1">
      <c r="A1304" s="41"/>
      <c r="B1304" s="42"/>
      <c r="C1304" s="267" t="s">
        <v>1744</v>
      </c>
      <c r="D1304" s="267" t="s">
        <v>297</v>
      </c>
      <c r="E1304" s="268" t="s">
        <v>1745</v>
      </c>
      <c r="F1304" s="269" t="s">
        <v>1746</v>
      </c>
      <c r="G1304" s="270" t="s">
        <v>238</v>
      </c>
      <c r="H1304" s="271">
        <v>2124.1559999999999</v>
      </c>
      <c r="I1304" s="272"/>
      <c r="J1304" s="273">
        <f>ROUND(I1304*H1304,2)</f>
        <v>0</v>
      </c>
      <c r="K1304" s="269" t="s">
        <v>239</v>
      </c>
      <c r="L1304" s="274"/>
      <c r="M1304" s="275" t="s">
        <v>21</v>
      </c>
      <c r="N1304" s="276" t="s">
        <v>45</v>
      </c>
      <c r="O1304" s="87"/>
      <c r="P1304" s="225">
        <f>O1304*H1304</f>
        <v>0</v>
      </c>
      <c r="Q1304" s="225">
        <v>0.0032200000000000002</v>
      </c>
      <c r="R1304" s="225">
        <f>Q1304*H1304</f>
        <v>6.8397823200000003</v>
      </c>
      <c r="S1304" s="225">
        <v>0</v>
      </c>
      <c r="T1304" s="226">
        <f>S1304*H1304</f>
        <v>0</v>
      </c>
      <c r="U1304" s="41"/>
      <c r="V1304" s="41"/>
      <c r="W1304" s="41"/>
      <c r="X1304" s="41"/>
      <c r="Y1304" s="41"/>
      <c r="Z1304" s="41"/>
      <c r="AA1304" s="41"/>
      <c r="AB1304" s="41"/>
      <c r="AC1304" s="41"/>
      <c r="AD1304" s="41"/>
      <c r="AE1304" s="41"/>
      <c r="AR1304" s="227" t="s">
        <v>569</v>
      </c>
      <c r="AT1304" s="227" t="s">
        <v>297</v>
      </c>
      <c r="AU1304" s="227" t="s">
        <v>86</v>
      </c>
      <c r="AY1304" s="20" t="s">
        <v>233</v>
      </c>
      <c r="BE1304" s="228">
        <f>IF(N1304="základní",J1304,0)</f>
        <v>0</v>
      </c>
      <c r="BF1304" s="228">
        <f>IF(N1304="snížená",J1304,0)</f>
        <v>0</v>
      </c>
      <c r="BG1304" s="228">
        <f>IF(N1304="zákl. přenesená",J1304,0)</f>
        <v>0</v>
      </c>
      <c r="BH1304" s="228">
        <f>IF(N1304="sníž. přenesená",J1304,0)</f>
        <v>0</v>
      </c>
      <c r="BI1304" s="228">
        <f>IF(N1304="nulová",J1304,0)</f>
        <v>0</v>
      </c>
      <c r="BJ1304" s="20" t="s">
        <v>86</v>
      </c>
      <c r="BK1304" s="228">
        <f>ROUND(I1304*H1304,2)</f>
        <v>0</v>
      </c>
      <c r="BL1304" s="20" t="s">
        <v>394</v>
      </c>
      <c r="BM1304" s="227" t="s">
        <v>1747</v>
      </c>
    </row>
    <row r="1305" s="14" customFormat="1">
      <c r="A1305" s="14"/>
      <c r="B1305" s="245"/>
      <c r="C1305" s="246"/>
      <c r="D1305" s="236" t="s">
        <v>244</v>
      </c>
      <c r="E1305" s="247" t="s">
        <v>21</v>
      </c>
      <c r="F1305" s="248" t="s">
        <v>616</v>
      </c>
      <c r="G1305" s="246"/>
      <c r="H1305" s="249">
        <v>2023.0060000000001</v>
      </c>
      <c r="I1305" s="250"/>
      <c r="J1305" s="246"/>
      <c r="K1305" s="246"/>
      <c r="L1305" s="251"/>
      <c r="M1305" s="252"/>
      <c r="N1305" s="253"/>
      <c r="O1305" s="253"/>
      <c r="P1305" s="253"/>
      <c r="Q1305" s="253"/>
      <c r="R1305" s="253"/>
      <c r="S1305" s="253"/>
      <c r="T1305" s="25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T1305" s="255" t="s">
        <v>244</v>
      </c>
      <c r="AU1305" s="255" t="s">
        <v>86</v>
      </c>
      <c r="AV1305" s="14" t="s">
        <v>86</v>
      </c>
      <c r="AW1305" s="14" t="s">
        <v>33</v>
      </c>
      <c r="AX1305" s="14" t="s">
        <v>73</v>
      </c>
      <c r="AY1305" s="255" t="s">
        <v>233</v>
      </c>
    </row>
    <row r="1306" s="15" customFormat="1">
      <c r="A1306" s="15"/>
      <c r="B1306" s="256"/>
      <c r="C1306" s="257"/>
      <c r="D1306" s="236" t="s">
        <v>244</v>
      </c>
      <c r="E1306" s="258" t="s">
        <v>21</v>
      </c>
      <c r="F1306" s="259" t="s">
        <v>247</v>
      </c>
      <c r="G1306" s="257"/>
      <c r="H1306" s="260">
        <v>2023.0060000000001</v>
      </c>
      <c r="I1306" s="261"/>
      <c r="J1306" s="257"/>
      <c r="K1306" s="257"/>
      <c r="L1306" s="262"/>
      <c r="M1306" s="263"/>
      <c r="N1306" s="264"/>
      <c r="O1306" s="264"/>
      <c r="P1306" s="264"/>
      <c r="Q1306" s="264"/>
      <c r="R1306" s="264"/>
      <c r="S1306" s="264"/>
      <c r="T1306" s="26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T1306" s="266" t="s">
        <v>244</v>
      </c>
      <c r="AU1306" s="266" t="s">
        <v>86</v>
      </c>
      <c r="AV1306" s="15" t="s">
        <v>240</v>
      </c>
      <c r="AW1306" s="15" t="s">
        <v>33</v>
      </c>
      <c r="AX1306" s="15" t="s">
        <v>80</v>
      </c>
      <c r="AY1306" s="266" t="s">
        <v>233</v>
      </c>
    </row>
    <row r="1307" s="14" customFormat="1">
      <c r="A1307" s="14"/>
      <c r="B1307" s="245"/>
      <c r="C1307" s="246"/>
      <c r="D1307" s="236" t="s">
        <v>244</v>
      </c>
      <c r="E1307" s="246"/>
      <c r="F1307" s="248" t="s">
        <v>1748</v>
      </c>
      <c r="G1307" s="246"/>
      <c r="H1307" s="249">
        <v>2124.1559999999999</v>
      </c>
      <c r="I1307" s="250"/>
      <c r="J1307" s="246"/>
      <c r="K1307" s="246"/>
      <c r="L1307" s="251"/>
      <c r="M1307" s="252"/>
      <c r="N1307" s="253"/>
      <c r="O1307" s="253"/>
      <c r="P1307" s="253"/>
      <c r="Q1307" s="253"/>
      <c r="R1307" s="253"/>
      <c r="S1307" s="253"/>
      <c r="T1307" s="25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T1307" s="255" t="s">
        <v>244</v>
      </c>
      <c r="AU1307" s="255" t="s">
        <v>86</v>
      </c>
      <c r="AV1307" s="14" t="s">
        <v>86</v>
      </c>
      <c r="AW1307" s="14" t="s">
        <v>4</v>
      </c>
      <c r="AX1307" s="14" t="s">
        <v>80</v>
      </c>
      <c r="AY1307" s="255" t="s">
        <v>233</v>
      </c>
    </row>
    <row r="1308" s="2" customFormat="1" ht="24.15" customHeight="1">
      <c r="A1308" s="41"/>
      <c r="B1308" s="42"/>
      <c r="C1308" s="267" t="s">
        <v>1749</v>
      </c>
      <c r="D1308" s="267" t="s">
        <v>297</v>
      </c>
      <c r="E1308" s="268" t="s">
        <v>1750</v>
      </c>
      <c r="F1308" s="269" t="s">
        <v>1751</v>
      </c>
      <c r="G1308" s="270" t="s">
        <v>238</v>
      </c>
      <c r="H1308" s="271">
        <v>81.763999999999996</v>
      </c>
      <c r="I1308" s="272"/>
      <c r="J1308" s="273">
        <f>ROUND(I1308*H1308,2)</f>
        <v>0</v>
      </c>
      <c r="K1308" s="269" t="s">
        <v>239</v>
      </c>
      <c r="L1308" s="274"/>
      <c r="M1308" s="275" t="s">
        <v>21</v>
      </c>
      <c r="N1308" s="276" t="s">
        <v>45</v>
      </c>
      <c r="O1308" s="87"/>
      <c r="P1308" s="225">
        <f>O1308*H1308</f>
        <v>0</v>
      </c>
      <c r="Q1308" s="225">
        <v>0.0054000000000000003</v>
      </c>
      <c r="R1308" s="225">
        <f>Q1308*H1308</f>
        <v>0.44152560000000002</v>
      </c>
      <c r="S1308" s="225">
        <v>0</v>
      </c>
      <c r="T1308" s="226">
        <f>S1308*H1308</f>
        <v>0</v>
      </c>
      <c r="U1308" s="41"/>
      <c r="V1308" s="41"/>
      <c r="W1308" s="41"/>
      <c r="X1308" s="41"/>
      <c r="Y1308" s="41"/>
      <c r="Z1308" s="41"/>
      <c r="AA1308" s="41"/>
      <c r="AB1308" s="41"/>
      <c r="AC1308" s="41"/>
      <c r="AD1308" s="41"/>
      <c r="AE1308" s="41"/>
      <c r="AR1308" s="227" t="s">
        <v>569</v>
      </c>
      <c r="AT1308" s="227" t="s">
        <v>297</v>
      </c>
      <c r="AU1308" s="227" t="s">
        <v>86</v>
      </c>
      <c r="AY1308" s="20" t="s">
        <v>233</v>
      </c>
      <c r="BE1308" s="228">
        <f>IF(N1308="základní",J1308,0)</f>
        <v>0</v>
      </c>
      <c r="BF1308" s="228">
        <f>IF(N1308="snížená",J1308,0)</f>
        <v>0</v>
      </c>
      <c r="BG1308" s="228">
        <f>IF(N1308="zákl. přenesená",J1308,0)</f>
        <v>0</v>
      </c>
      <c r="BH1308" s="228">
        <f>IF(N1308="sníž. přenesená",J1308,0)</f>
        <v>0</v>
      </c>
      <c r="BI1308" s="228">
        <f>IF(N1308="nulová",J1308,0)</f>
        <v>0</v>
      </c>
      <c r="BJ1308" s="20" t="s">
        <v>86</v>
      </c>
      <c r="BK1308" s="228">
        <f>ROUND(I1308*H1308,2)</f>
        <v>0</v>
      </c>
      <c r="BL1308" s="20" t="s">
        <v>394</v>
      </c>
      <c r="BM1308" s="227" t="s">
        <v>1752</v>
      </c>
    </row>
    <row r="1309" s="14" customFormat="1">
      <c r="A1309" s="14"/>
      <c r="B1309" s="245"/>
      <c r="C1309" s="246"/>
      <c r="D1309" s="236" t="s">
        <v>244</v>
      </c>
      <c r="E1309" s="247" t="s">
        <v>21</v>
      </c>
      <c r="F1309" s="248" t="s">
        <v>584</v>
      </c>
      <c r="G1309" s="246"/>
      <c r="H1309" s="249">
        <v>77.870000000000005</v>
      </c>
      <c r="I1309" s="250"/>
      <c r="J1309" s="246"/>
      <c r="K1309" s="246"/>
      <c r="L1309" s="251"/>
      <c r="M1309" s="252"/>
      <c r="N1309" s="253"/>
      <c r="O1309" s="253"/>
      <c r="P1309" s="253"/>
      <c r="Q1309" s="253"/>
      <c r="R1309" s="253"/>
      <c r="S1309" s="253"/>
      <c r="T1309" s="25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T1309" s="255" t="s">
        <v>244</v>
      </c>
      <c r="AU1309" s="255" t="s">
        <v>86</v>
      </c>
      <c r="AV1309" s="14" t="s">
        <v>86</v>
      </c>
      <c r="AW1309" s="14" t="s">
        <v>33</v>
      </c>
      <c r="AX1309" s="14" t="s">
        <v>73</v>
      </c>
      <c r="AY1309" s="255" t="s">
        <v>233</v>
      </c>
    </row>
    <row r="1310" s="16" customFormat="1">
      <c r="A1310" s="16"/>
      <c r="B1310" s="287"/>
      <c r="C1310" s="288"/>
      <c r="D1310" s="236" t="s">
        <v>244</v>
      </c>
      <c r="E1310" s="289" t="s">
        <v>21</v>
      </c>
      <c r="F1310" s="290" t="s">
        <v>725</v>
      </c>
      <c r="G1310" s="288"/>
      <c r="H1310" s="291">
        <v>77.870000000000005</v>
      </c>
      <c r="I1310" s="292"/>
      <c r="J1310" s="288"/>
      <c r="K1310" s="288"/>
      <c r="L1310" s="293"/>
      <c r="M1310" s="294"/>
      <c r="N1310" s="295"/>
      <c r="O1310" s="295"/>
      <c r="P1310" s="295"/>
      <c r="Q1310" s="295"/>
      <c r="R1310" s="295"/>
      <c r="S1310" s="295"/>
      <c r="T1310" s="29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T1310" s="297" t="s">
        <v>244</v>
      </c>
      <c r="AU1310" s="297" t="s">
        <v>86</v>
      </c>
      <c r="AV1310" s="16" t="s">
        <v>117</v>
      </c>
      <c r="AW1310" s="16" t="s">
        <v>33</v>
      </c>
      <c r="AX1310" s="16" t="s">
        <v>80</v>
      </c>
      <c r="AY1310" s="297" t="s">
        <v>233</v>
      </c>
    </row>
    <row r="1311" s="14" customFormat="1">
      <c r="A1311" s="14"/>
      <c r="B1311" s="245"/>
      <c r="C1311" s="246"/>
      <c r="D1311" s="236" t="s">
        <v>244</v>
      </c>
      <c r="E1311" s="246"/>
      <c r="F1311" s="248" t="s">
        <v>1753</v>
      </c>
      <c r="G1311" s="246"/>
      <c r="H1311" s="249">
        <v>81.763999999999996</v>
      </c>
      <c r="I1311" s="250"/>
      <c r="J1311" s="246"/>
      <c r="K1311" s="246"/>
      <c r="L1311" s="251"/>
      <c r="M1311" s="252"/>
      <c r="N1311" s="253"/>
      <c r="O1311" s="253"/>
      <c r="P1311" s="253"/>
      <c r="Q1311" s="253"/>
      <c r="R1311" s="253"/>
      <c r="S1311" s="253"/>
      <c r="T1311" s="25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T1311" s="255" t="s">
        <v>244</v>
      </c>
      <c r="AU1311" s="255" t="s">
        <v>86</v>
      </c>
      <c r="AV1311" s="14" t="s">
        <v>86</v>
      </c>
      <c r="AW1311" s="14" t="s">
        <v>4</v>
      </c>
      <c r="AX1311" s="14" t="s">
        <v>80</v>
      </c>
      <c r="AY1311" s="255" t="s">
        <v>233</v>
      </c>
    </row>
    <row r="1312" s="2" customFormat="1" ht="21.75" customHeight="1">
      <c r="A1312" s="41"/>
      <c r="B1312" s="42"/>
      <c r="C1312" s="267" t="s">
        <v>1754</v>
      </c>
      <c r="D1312" s="267" t="s">
        <v>297</v>
      </c>
      <c r="E1312" s="268" t="s">
        <v>1755</v>
      </c>
      <c r="F1312" s="269" t="s">
        <v>1756</v>
      </c>
      <c r="G1312" s="270" t="s">
        <v>250</v>
      </c>
      <c r="H1312" s="271">
        <v>4.8200000000000003</v>
      </c>
      <c r="I1312" s="272"/>
      <c r="J1312" s="273">
        <f>ROUND(I1312*H1312,2)</f>
        <v>0</v>
      </c>
      <c r="K1312" s="269" t="s">
        <v>239</v>
      </c>
      <c r="L1312" s="274"/>
      <c r="M1312" s="275" t="s">
        <v>21</v>
      </c>
      <c r="N1312" s="276" t="s">
        <v>45</v>
      </c>
      <c r="O1312" s="87"/>
      <c r="P1312" s="225">
        <f>O1312*H1312</f>
        <v>0</v>
      </c>
      <c r="Q1312" s="225">
        <v>0.032000000000000001</v>
      </c>
      <c r="R1312" s="225">
        <f>Q1312*H1312</f>
        <v>0.15424000000000002</v>
      </c>
      <c r="S1312" s="225">
        <v>0</v>
      </c>
      <c r="T1312" s="226">
        <f>S1312*H1312</f>
        <v>0</v>
      </c>
      <c r="U1312" s="41"/>
      <c r="V1312" s="41"/>
      <c r="W1312" s="41"/>
      <c r="X1312" s="41"/>
      <c r="Y1312" s="41"/>
      <c r="Z1312" s="41"/>
      <c r="AA1312" s="41"/>
      <c r="AB1312" s="41"/>
      <c r="AC1312" s="41"/>
      <c r="AD1312" s="41"/>
      <c r="AE1312" s="41"/>
      <c r="AR1312" s="227" t="s">
        <v>569</v>
      </c>
      <c r="AT1312" s="227" t="s">
        <v>297</v>
      </c>
      <c r="AU1312" s="227" t="s">
        <v>86</v>
      </c>
      <c r="AY1312" s="20" t="s">
        <v>233</v>
      </c>
      <c r="BE1312" s="228">
        <f>IF(N1312="základní",J1312,0)</f>
        <v>0</v>
      </c>
      <c r="BF1312" s="228">
        <f>IF(N1312="snížená",J1312,0)</f>
        <v>0</v>
      </c>
      <c r="BG1312" s="228">
        <f>IF(N1312="zákl. přenesená",J1312,0)</f>
        <v>0</v>
      </c>
      <c r="BH1312" s="228">
        <f>IF(N1312="sníž. přenesená",J1312,0)</f>
        <v>0</v>
      </c>
      <c r="BI1312" s="228">
        <f>IF(N1312="nulová",J1312,0)</f>
        <v>0</v>
      </c>
      <c r="BJ1312" s="20" t="s">
        <v>86</v>
      </c>
      <c r="BK1312" s="228">
        <f>ROUND(I1312*H1312,2)</f>
        <v>0</v>
      </c>
      <c r="BL1312" s="20" t="s">
        <v>394</v>
      </c>
      <c r="BM1312" s="227" t="s">
        <v>1757</v>
      </c>
    </row>
    <row r="1313" s="14" customFormat="1">
      <c r="A1313" s="14"/>
      <c r="B1313" s="245"/>
      <c r="C1313" s="246"/>
      <c r="D1313" s="236" t="s">
        <v>244</v>
      </c>
      <c r="E1313" s="247" t="s">
        <v>21</v>
      </c>
      <c r="F1313" s="248" t="s">
        <v>1758</v>
      </c>
      <c r="G1313" s="246"/>
      <c r="H1313" s="249">
        <v>4.5899999999999999</v>
      </c>
      <c r="I1313" s="250"/>
      <c r="J1313" s="246"/>
      <c r="K1313" s="246"/>
      <c r="L1313" s="251"/>
      <c r="M1313" s="252"/>
      <c r="N1313" s="253"/>
      <c r="O1313" s="253"/>
      <c r="P1313" s="253"/>
      <c r="Q1313" s="253"/>
      <c r="R1313" s="253"/>
      <c r="S1313" s="253"/>
      <c r="T1313" s="25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T1313" s="255" t="s">
        <v>244</v>
      </c>
      <c r="AU1313" s="255" t="s">
        <v>86</v>
      </c>
      <c r="AV1313" s="14" t="s">
        <v>86</v>
      </c>
      <c r="AW1313" s="14" t="s">
        <v>33</v>
      </c>
      <c r="AX1313" s="14" t="s">
        <v>73</v>
      </c>
      <c r="AY1313" s="255" t="s">
        <v>233</v>
      </c>
    </row>
    <row r="1314" s="15" customFormat="1">
      <c r="A1314" s="15"/>
      <c r="B1314" s="256"/>
      <c r="C1314" s="257"/>
      <c r="D1314" s="236" t="s">
        <v>244</v>
      </c>
      <c r="E1314" s="258" t="s">
        <v>21</v>
      </c>
      <c r="F1314" s="259" t="s">
        <v>247</v>
      </c>
      <c r="G1314" s="257"/>
      <c r="H1314" s="260">
        <v>4.5899999999999999</v>
      </c>
      <c r="I1314" s="261"/>
      <c r="J1314" s="257"/>
      <c r="K1314" s="257"/>
      <c r="L1314" s="262"/>
      <c r="M1314" s="263"/>
      <c r="N1314" s="264"/>
      <c r="O1314" s="264"/>
      <c r="P1314" s="264"/>
      <c r="Q1314" s="264"/>
      <c r="R1314" s="264"/>
      <c r="S1314" s="264"/>
      <c r="T1314" s="26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T1314" s="266" t="s">
        <v>244</v>
      </c>
      <c r="AU1314" s="266" t="s">
        <v>86</v>
      </c>
      <c r="AV1314" s="15" t="s">
        <v>240</v>
      </c>
      <c r="AW1314" s="15" t="s">
        <v>33</v>
      </c>
      <c r="AX1314" s="15" t="s">
        <v>80</v>
      </c>
      <c r="AY1314" s="266" t="s">
        <v>233</v>
      </c>
    </row>
    <row r="1315" s="14" customFormat="1">
      <c r="A1315" s="14"/>
      <c r="B1315" s="245"/>
      <c r="C1315" s="246"/>
      <c r="D1315" s="236" t="s">
        <v>244</v>
      </c>
      <c r="E1315" s="246"/>
      <c r="F1315" s="248" t="s">
        <v>1759</v>
      </c>
      <c r="G1315" s="246"/>
      <c r="H1315" s="249">
        <v>4.8200000000000003</v>
      </c>
      <c r="I1315" s="250"/>
      <c r="J1315" s="246"/>
      <c r="K1315" s="246"/>
      <c r="L1315" s="251"/>
      <c r="M1315" s="252"/>
      <c r="N1315" s="253"/>
      <c r="O1315" s="253"/>
      <c r="P1315" s="253"/>
      <c r="Q1315" s="253"/>
      <c r="R1315" s="253"/>
      <c r="S1315" s="253"/>
      <c r="T1315" s="25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T1315" s="255" t="s">
        <v>244</v>
      </c>
      <c r="AU1315" s="255" t="s">
        <v>86</v>
      </c>
      <c r="AV1315" s="14" t="s">
        <v>86</v>
      </c>
      <c r="AW1315" s="14" t="s">
        <v>4</v>
      </c>
      <c r="AX1315" s="14" t="s">
        <v>80</v>
      </c>
      <c r="AY1315" s="255" t="s">
        <v>233</v>
      </c>
    </row>
    <row r="1316" s="2" customFormat="1" ht="44.25" customHeight="1">
      <c r="A1316" s="41"/>
      <c r="B1316" s="42"/>
      <c r="C1316" s="216" t="s">
        <v>1760</v>
      </c>
      <c r="D1316" s="216" t="s">
        <v>235</v>
      </c>
      <c r="E1316" s="217" t="s">
        <v>1761</v>
      </c>
      <c r="F1316" s="218" t="s">
        <v>1762</v>
      </c>
      <c r="G1316" s="219" t="s">
        <v>238</v>
      </c>
      <c r="H1316" s="220">
        <v>192.292</v>
      </c>
      <c r="I1316" s="221"/>
      <c r="J1316" s="222">
        <f>ROUND(I1316*H1316,2)</f>
        <v>0</v>
      </c>
      <c r="K1316" s="218" t="s">
        <v>239</v>
      </c>
      <c r="L1316" s="47"/>
      <c r="M1316" s="223" t="s">
        <v>21</v>
      </c>
      <c r="N1316" s="224" t="s">
        <v>45</v>
      </c>
      <c r="O1316" s="87"/>
      <c r="P1316" s="225">
        <f>O1316*H1316</f>
        <v>0</v>
      </c>
      <c r="Q1316" s="225">
        <v>0.00058</v>
      </c>
      <c r="R1316" s="225">
        <f>Q1316*H1316</f>
        <v>0.11152936000000001</v>
      </c>
      <c r="S1316" s="225">
        <v>0</v>
      </c>
      <c r="T1316" s="226">
        <f>S1316*H1316</f>
        <v>0</v>
      </c>
      <c r="U1316" s="41"/>
      <c r="V1316" s="41"/>
      <c r="W1316" s="41"/>
      <c r="X1316" s="41"/>
      <c r="Y1316" s="41"/>
      <c r="Z1316" s="41"/>
      <c r="AA1316" s="41"/>
      <c r="AB1316" s="41"/>
      <c r="AC1316" s="41"/>
      <c r="AD1316" s="41"/>
      <c r="AE1316" s="41"/>
      <c r="AR1316" s="227" t="s">
        <v>394</v>
      </c>
      <c r="AT1316" s="227" t="s">
        <v>235</v>
      </c>
      <c r="AU1316" s="227" t="s">
        <v>86</v>
      </c>
      <c r="AY1316" s="20" t="s">
        <v>233</v>
      </c>
      <c r="BE1316" s="228">
        <f>IF(N1316="základní",J1316,0)</f>
        <v>0</v>
      </c>
      <c r="BF1316" s="228">
        <f>IF(N1316="snížená",J1316,0)</f>
        <v>0</v>
      </c>
      <c r="BG1316" s="228">
        <f>IF(N1316="zákl. přenesená",J1316,0)</f>
        <v>0</v>
      </c>
      <c r="BH1316" s="228">
        <f>IF(N1316="sníž. přenesená",J1316,0)</f>
        <v>0</v>
      </c>
      <c r="BI1316" s="228">
        <f>IF(N1316="nulová",J1316,0)</f>
        <v>0</v>
      </c>
      <c r="BJ1316" s="20" t="s">
        <v>86</v>
      </c>
      <c r="BK1316" s="228">
        <f>ROUND(I1316*H1316,2)</f>
        <v>0</v>
      </c>
      <c r="BL1316" s="20" t="s">
        <v>394</v>
      </c>
      <c r="BM1316" s="227" t="s">
        <v>1763</v>
      </c>
    </row>
    <row r="1317" s="2" customFormat="1">
      <c r="A1317" s="41"/>
      <c r="B1317" s="42"/>
      <c r="C1317" s="43"/>
      <c r="D1317" s="229" t="s">
        <v>242</v>
      </c>
      <c r="E1317" s="43"/>
      <c r="F1317" s="230" t="s">
        <v>1764</v>
      </c>
      <c r="G1317" s="43"/>
      <c r="H1317" s="43"/>
      <c r="I1317" s="231"/>
      <c r="J1317" s="43"/>
      <c r="K1317" s="43"/>
      <c r="L1317" s="47"/>
      <c r="M1317" s="232"/>
      <c r="N1317" s="233"/>
      <c r="O1317" s="87"/>
      <c r="P1317" s="87"/>
      <c r="Q1317" s="87"/>
      <c r="R1317" s="87"/>
      <c r="S1317" s="87"/>
      <c r="T1317" s="88"/>
      <c r="U1317" s="41"/>
      <c r="V1317" s="41"/>
      <c r="W1317" s="41"/>
      <c r="X1317" s="41"/>
      <c r="Y1317" s="41"/>
      <c r="Z1317" s="41"/>
      <c r="AA1317" s="41"/>
      <c r="AB1317" s="41"/>
      <c r="AC1317" s="41"/>
      <c r="AD1317" s="41"/>
      <c r="AE1317" s="41"/>
      <c r="AT1317" s="20" t="s">
        <v>242</v>
      </c>
      <c r="AU1317" s="20" t="s">
        <v>86</v>
      </c>
    </row>
    <row r="1318" s="13" customFormat="1">
      <c r="A1318" s="13"/>
      <c r="B1318" s="234"/>
      <c r="C1318" s="235"/>
      <c r="D1318" s="236" t="s">
        <v>244</v>
      </c>
      <c r="E1318" s="237" t="s">
        <v>21</v>
      </c>
      <c r="F1318" s="238" t="s">
        <v>1765</v>
      </c>
      <c r="G1318" s="235"/>
      <c r="H1318" s="237" t="s">
        <v>21</v>
      </c>
      <c r="I1318" s="239"/>
      <c r="J1318" s="235"/>
      <c r="K1318" s="235"/>
      <c r="L1318" s="240"/>
      <c r="M1318" s="241"/>
      <c r="N1318" s="242"/>
      <c r="O1318" s="242"/>
      <c r="P1318" s="242"/>
      <c r="Q1318" s="242"/>
      <c r="R1318" s="242"/>
      <c r="S1318" s="242"/>
      <c r="T1318" s="24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T1318" s="244" t="s">
        <v>244</v>
      </c>
      <c r="AU1318" s="244" t="s">
        <v>86</v>
      </c>
      <c r="AV1318" s="13" t="s">
        <v>80</v>
      </c>
      <c r="AW1318" s="13" t="s">
        <v>33</v>
      </c>
      <c r="AX1318" s="13" t="s">
        <v>73</v>
      </c>
      <c r="AY1318" s="244" t="s">
        <v>233</v>
      </c>
    </row>
    <row r="1319" s="14" customFormat="1">
      <c r="A1319" s="14"/>
      <c r="B1319" s="245"/>
      <c r="C1319" s="246"/>
      <c r="D1319" s="236" t="s">
        <v>244</v>
      </c>
      <c r="E1319" s="247" t="s">
        <v>21</v>
      </c>
      <c r="F1319" s="248" t="s">
        <v>1766</v>
      </c>
      <c r="G1319" s="246"/>
      <c r="H1319" s="249">
        <v>174.102</v>
      </c>
      <c r="I1319" s="250"/>
      <c r="J1319" s="246"/>
      <c r="K1319" s="246"/>
      <c r="L1319" s="251"/>
      <c r="M1319" s="252"/>
      <c r="N1319" s="253"/>
      <c r="O1319" s="253"/>
      <c r="P1319" s="253"/>
      <c r="Q1319" s="253"/>
      <c r="R1319" s="253"/>
      <c r="S1319" s="253"/>
      <c r="T1319" s="25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T1319" s="255" t="s">
        <v>244</v>
      </c>
      <c r="AU1319" s="255" t="s">
        <v>86</v>
      </c>
      <c r="AV1319" s="14" t="s">
        <v>86</v>
      </c>
      <c r="AW1319" s="14" t="s">
        <v>33</v>
      </c>
      <c r="AX1319" s="14" t="s">
        <v>73</v>
      </c>
      <c r="AY1319" s="255" t="s">
        <v>233</v>
      </c>
    </row>
    <row r="1320" s="14" customFormat="1">
      <c r="A1320" s="14"/>
      <c r="B1320" s="245"/>
      <c r="C1320" s="246"/>
      <c r="D1320" s="236" t="s">
        <v>244</v>
      </c>
      <c r="E1320" s="247" t="s">
        <v>21</v>
      </c>
      <c r="F1320" s="248" t="s">
        <v>1767</v>
      </c>
      <c r="G1320" s="246"/>
      <c r="H1320" s="249">
        <v>18.190000000000001</v>
      </c>
      <c r="I1320" s="250"/>
      <c r="J1320" s="246"/>
      <c r="K1320" s="246"/>
      <c r="L1320" s="251"/>
      <c r="M1320" s="252"/>
      <c r="N1320" s="253"/>
      <c r="O1320" s="253"/>
      <c r="P1320" s="253"/>
      <c r="Q1320" s="253"/>
      <c r="R1320" s="253"/>
      <c r="S1320" s="253"/>
      <c r="T1320" s="25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T1320" s="255" t="s">
        <v>244</v>
      </c>
      <c r="AU1320" s="255" t="s">
        <v>86</v>
      </c>
      <c r="AV1320" s="14" t="s">
        <v>86</v>
      </c>
      <c r="AW1320" s="14" t="s">
        <v>33</v>
      </c>
      <c r="AX1320" s="14" t="s">
        <v>73</v>
      </c>
      <c r="AY1320" s="255" t="s">
        <v>233</v>
      </c>
    </row>
    <row r="1321" s="15" customFormat="1">
      <c r="A1321" s="15"/>
      <c r="B1321" s="256"/>
      <c r="C1321" s="257"/>
      <c r="D1321" s="236" t="s">
        <v>244</v>
      </c>
      <c r="E1321" s="258" t="s">
        <v>21</v>
      </c>
      <c r="F1321" s="259" t="s">
        <v>247</v>
      </c>
      <c r="G1321" s="257"/>
      <c r="H1321" s="260">
        <v>192.292</v>
      </c>
      <c r="I1321" s="261"/>
      <c r="J1321" s="257"/>
      <c r="K1321" s="257"/>
      <c r="L1321" s="262"/>
      <c r="M1321" s="263"/>
      <c r="N1321" s="264"/>
      <c r="O1321" s="264"/>
      <c r="P1321" s="264"/>
      <c r="Q1321" s="264"/>
      <c r="R1321" s="264"/>
      <c r="S1321" s="264"/>
      <c r="T1321" s="26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T1321" s="266" t="s">
        <v>244</v>
      </c>
      <c r="AU1321" s="266" t="s">
        <v>86</v>
      </c>
      <c r="AV1321" s="15" t="s">
        <v>240</v>
      </c>
      <c r="AW1321" s="15" t="s">
        <v>33</v>
      </c>
      <c r="AX1321" s="15" t="s">
        <v>80</v>
      </c>
      <c r="AY1321" s="266" t="s">
        <v>233</v>
      </c>
    </row>
    <row r="1322" s="2" customFormat="1" ht="24.15" customHeight="1">
      <c r="A1322" s="41"/>
      <c r="B1322" s="42"/>
      <c r="C1322" s="267" t="s">
        <v>1768</v>
      </c>
      <c r="D1322" s="267" t="s">
        <v>297</v>
      </c>
      <c r="E1322" s="268" t="s">
        <v>1769</v>
      </c>
      <c r="F1322" s="269" t="s">
        <v>1770</v>
      </c>
      <c r="G1322" s="270" t="s">
        <v>238</v>
      </c>
      <c r="H1322" s="271">
        <v>196.13800000000001</v>
      </c>
      <c r="I1322" s="272"/>
      <c r="J1322" s="273">
        <f>ROUND(I1322*H1322,2)</f>
        <v>0</v>
      </c>
      <c r="K1322" s="269" t="s">
        <v>239</v>
      </c>
      <c r="L1322" s="274"/>
      <c r="M1322" s="275" t="s">
        <v>21</v>
      </c>
      <c r="N1322" s="276" t="s">
        <v>45</v>
      </c>
      <c r="O1322" s="87"/>
      <c r="P1322" s="225">
        <f>O1322*H1322</f>
        <v>0</v>
      </c>
      <c r="Q1322" s="225">
        <v>0.00075000000000000002</v>
      </c>
      <c r="R1322" s="225">
        <f>Q1322*H1322</f>
        <v>0.1471035</v>
      </c>
      <c r="S1322" s="225">
        <v>0</v>
      </c>
      <c r="T1322" s="226">
        <f>S1322*H1322</f>
        <v>0</v>
      </c>
      <c r="U1322" s="41"/>
      <c r="V1322" s="41"/>
      <c r="W1322" s="41"/>
      <c r="X1322" s="41"/>
      <c r="Y1322" s="41"/>
      <c r="Z1322" s="41"/>
      <c r="AA1322" s="41"/>
      <c r="AB1322" s="41"/>
      <c r="AC1322" s="41"/>
      <c r="AD1322" s="41"/>
      <c r="AE1322" s="41"/>
      <c r="AR1322" s="227" t="s">
        <v>569</v>
      </c>
      <c r="AT1322" s="227" t="s">
        <v>297</v>
      </c>
      <c r="AU1322" s="227" t="s">
        <v>86</v>
      </c>
      <c r="AY1322" s="20" t="s">
        <v>233</v>
      </c>
      <c r="BE1322" s="228">
        <f>IF(N1322="základní",J1322,0)</f>
        <v>0</v>
      </c>
      <c r="BF1322" s="228">
        <f>IF(N1322="snížená",J1322,0)</f>
        <v>0</v>
      </c>
      <c r="BG1322" s="228">
        <f>IF(N1322="zákl. přenesená",J1322,0)</f>
        <v>0</v>
      </c>
      <c r="BH1322" s="228">
        <f>IF(N1322="sníž. přenesená",J1322,0)</f>
        <v>0</v>
      </c>
      <c r="BI1322" s="228">
        <f>IF(N1322="nulová",J1322,0)</f>
        <v>0</v>
      </c>
      <c r="BJ1322" s="20" t="s">
        <v>86</v>
      </c>
      <c r="BK1322" s="228">
        <f>ROUND(I1322*H1322,2)</f>
        <v>0</v>
      </c>
      <c r="BL1322" s="20" t="s">
        <v>394</v>
      </c>
      <c r="BM1322" s="227" t="s">
        <v>1771</v>
      </c>
    </row>
    <row r="1323" s="14" customFormat="1">
      <c r="A1323" s="14"/>
      <c r="B1323" s="245"/>
      <c r="C1323" s="246"/>
      <c r="D1323" s="236" t="s">
        <v>244</v>
      </c>
      <c r="E1323" s="246"/>
      <c r="F1323" s="248" t="s">
        <v>1772</v>
      </c>
      <c r="G1323" s="246"/>
      <c r="H1323" s="249">
        <v>196.13800000000001</v>
      </c>
      <c r="I1323" s="250"/>
      <c r="J1323" s="246"/>
      <c r="K1323" s="246"/>
      <c r="L1323" s="251"/>
      <c r="M1323" s="252"/>
      <c r="N1323" s="253"/>
      <c r="O1323" s="253"/>
      <c r="P1323" s="253"/>
      <c r="Q1323" s="253"/>
      <c r="R1323" s="253"/>
      <c r="S1323" s="253"/>
      <c r="T1323" s="25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T1323" s="255" t="s">
        <v>244</v>
      </c>
      <c r="AU1323" s="255" t="s">
        <v>86</v>
      </c>
      <c r="AV1323" s="14" t="s">
        <v>86</v>
      </c>
      <c r="AW1323" s="14" t="s">
        <v>4</v>
      </c>
      <c r="AX1323" s="14" t="s">
        <v>80</v>
      </c>
      <c r="AY1323" s="255" t="s">
        <v>233</v>
      </c>
    </row>
    <row r="1324" s="2" customFormat="1" ht="37.8" customHeight="1">
      <c r="A1324" s="41"/>
      <c r="B1324" s="42"/>
      <c r="C1324" s="216" t="s">
        <v>1773</v>
      </c>
      <c r="D1324" s="216" t="s">
        <v>235</v>
      </c>
      <c r="E1324" s="217" t="s">
        <v>1774</v>
      </c>
      <c r="F1324" s="218" t="s">
        <v>1775</v>
      </c>
      <c r="G1324" s="219" t="s">
        <v>238</v>
      </c>
      <c r="H1324" s="220">
        <v>778.32100000000003</v>
      </c>
      <c r="I1324" s="221"/>
      <c r="J1324" s="222">
        <f>ROUND(I1324*H1324,2)</f>
        <v>0</v>
      </c>
      <c r="K1324" s="218" t="s">
        <v>239</v>
      </c>
      <c r="L1324" s="47"/>
      <c r="M1324" s="223" t="s">
        <v>21</v>
      </c>
      <c r="N1324" s="224" t="s">
        <v>45</v>
      </c>
      <c r="O1324" s="87"/>
      <c r="P1324" s="225">
        <f>O1324*H1324</f>
        <v>0</v>
      </c>
      <c r="Q1324" s="225">
        <v>0</v>
      </c>
      <c r="R1324" s="225">
        <f>Q1324*H1324</f>
        <v>0</v>
      </c>
      <c r="S1324" s="225">
        <v>0</v>
      </c>
      <c r="T1324" s="226">
        <f>S1324*H1324</f>
        <v>0</v>
      </c>
      <c r="U1324" s="41"/>
      <c r="V1324" s="41"/>
      <c r="W1324" s="41"/>
      <c r="X1324" s="41"/>
      <c r="Y1324" s="41"/>
      <c r="Z1324" s="41"/>
      <c r="AA1324" s="41"/>
      <c r="AB1324" s="41"/>
      <c r="AC1324" s="41"/>
      <c r="AD1324" s="41"/>
      <c r="AE1324" s="41"/>
      <c r="AR1324" s="227" t="s">
        <v>394</v>
      </c>
      <c r="AT1324" s="227" t="s">
        <v>235</v>
      </c>
      <c r="AU1324" s="227" t="s">
        <v>86</v>
      </c>
      <c r="AY1324" s="20" t="s">
        <v>233</v>
      </c>
      <c r="BE1324" s="228">
        <f>IF(N1324="základní",J1324,0)</f>
        <v>0</v>
      </c>
      <c r="BF1324" s="228">
        <f>IF(N1324="snížená",J1324,0)</f>
        <v>0</v>
      </c>
      <c r="BG1324" s="228">
        <f>IF(N1324="zákl. přenesená",J1324,0)</f>
        <v>0</v>
      </c>
      <c r="BH1324" s="228">
        <f>IF(N1324="sníž. přenesená",J1324,0)</f>
        <v>0</v>
      </c>
      <c r="BI1324" s="228">
        <f>IF(N1324="nulová",J1324,0)</f>
        <v>0</v>
      </c>
      <c r="BJ1324" s="20" t="s">
        <v>86</v>
      </c>
      <c r="BK1324" s="228">
        <f>ROUND(I1324*H1324,2)</f>
        <v>0</v>
      </c>
      <c r="BL1324" s="20" t="s">
        <v>394</v>
      </c>
      <c r="BM1324" s="227" t="s">
        <v>1776</v>
      </c>
    </row>
    <row r="1325" s="2" customFormat="1">
      <c r="A1325" s="41"/>
      <c r="B1325" s="42"/>
      <c r="C1325" s="43"/>
      <c r="D1325" s="229" t="s">
        <v>242</v>
      </c>
      <c r="E1325" s="43"/>
      <c r="F1325" s="230" t="s">
        <v>1777</v>
      </c>
      <c r="G1325" s="43"/>
      <c r="H1325" s="43"/>
      <c r="I1325" s="231"/>
      <c r="J1325" s="43"/>
      <c r="K1325" s="43"/>
      <c r="L1325" s="47"/>
      <c r="M1325" s="232"/>
      <c r="N1325" s="233"/>
      <c r="O1325" s="87"/>
      <c r="P1325" s="87"/>
      <c r="Q1325" s="87"/>
      <c r="R1325" s="87"/>
      <c r="S1325" s="87"/>
      <c r="T1325" s="88"/>
      <c r="U1325" s="41"/>
      <c r="V1325" s="41"/>
      <c r="W1325" s="41"/>
      <c r="X1325" s="41"/>
      <c r="Y1325" s="41"/>
      <c r="Z1325" s="41"/>
      <c r="AA1325" s="41"/>
      <c r="AB1325" s="41"/>
      <c r="AC1325" s="41"/>
      <c r="AD1325" s="41"/>
      <c r="AE1325" s="41"/>
      <c r="AT1325" s="20" t="s">
        <v>242</v>
      </c>
      <c r="AU1325" s="20" t="s">
        <v>86</v>
      </c>
    </row>
    <row r="1326" s="14" customFormat="1">
      <c r="A1326" s="14"/>
      <c r="B1326" s="245"/>
      <c r="C1326" s="246"/>
      <c r="D1326" s="236" t="s">
        <v>244</v>
      </c>
      <c r="E1326" s="247" t="s">
        <v>21</v>
      </c>
      <c r="F1326" s="248" t="s">
        <v>656</v>
      </c>
      <c r="G1326" s="246"/>
      <c r="H1326" s="249">
        <v>778.32100000000003</v>
      </c>
      <c r="I1326" s="250"/>
      <c r="J1326" s="246"/>
      <c r="K1326" s="246"/>
      <c r="L1326" s="251"/>
      <c r="M1326" s="252"/>
      <c r="N1326" s="253"/>
      <c r="O1326" s="253"/>
      <c r="P1326" s="253"/>
      <c r="Q1326" s="253"/>
      <c r="R1326" s="253"/>
      <c r="S1326" s="253"/>
      <c r="T1326" s="25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T1326" s="255" t="s">
        <v>244</v>
      </c>
      <c r="AU1326" s="255" t="s">
        <v>86</v>
      </c>
      <c r="AV1326" s="14" t="s">
        <v>86</v>
      </c>
      <c r="AW1326" s="14" t="s">
        <v>33</v>
      </c>
      <c r="AX1326" s="14" t="s">
        <v>73</v>
      </c>
      <c r="AY1326" s="255" t="s">
        <v>233</v>
      </c>
    </row>
    <row r="1327" s="15" customFormat="1">
      <c r="A1327" s="15"/>
      <c r="B1327" s="256"/>
      <c r="C1327" s="257"/>
      <c r="D1327" s="236" t="s">
        <v>244</v>
      </c>
      <c r="E1327" s="258" t="s">
        <v>21</v>
      </c>
      <c r="F1327" s="259" t="s">
        <v>247</v>
      </c>
      <c r="G1327" s="257"/>
      <c r="H1327" s="260">
        <v>778.32100000000003</v>
      </c>
      <c r="I1327" s="261"/>
      <c r="J1327" s="257"/>
      <c r="K1327" s="257"/>
      <c r="L1327" s="262"/>
      <c r="M1327" s="263"/>
      <c r="N1327" s="264"/>
      <c r="O1327" s="264"/>
      <c r="P1327" s="264"/>
      <c r="Q1327" s="264"/>
      <c r="R1327" s="264"/>
      <c r="S1327" s="264"/>
      <c r="T1327" s="26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T1327" s="266" t="s">
        <v>244</v>
      </c>
      <c r="AU1327" s="266" t="s">
        <v>86</v>
      </c>
      <c r="AV1327" s="15" t="s">
        <v>240</v>
      </c>
      <c r="AW1327" s="15" t="s">
        <v>33</v>
      </c>
      <c r="AX1327" s="15" t="s">
        <v>80</v>
      </c>
      <c r="AY1327" s="266" t="s">
        <v>233</v>
      </c>
    </row>
    <row r="1328" s="2" customFormat="1" ht="24.15" customHeight="1">
      <c r="A1328" s="41"/>
      <c r="B1328" s="42"/>
      <c r="C1328" s="267" t="s">
        <v>1778</v>
      </c>
      <c r="D1328" s="267" t="s">
        <v>297</v>
      </c>
      <c r="E1328" s="268" t="s">
        <v>1779</v>
      </c>
      <c r="F1328" s="269" t="s">
        <v>1780</v>
      </c>
      <c r="G1328" s="270" t="s">
        <v>250</v>
      </c>
      <c r="H1328" s="271">
        <v>389.161</v>
      </c>
      <c r="I1328" s="272"/>
      <c r="J1328" s="273">
        <f>ROUND(I1328*H1328,2)</f>
        <v>0</v>
      </c>
      <c r="K1328" s="269" t="s">
        <v>239</v>
      </c>
      <c r="L1328" s="274"/>
      <c r="M1328" s="275" t="s">
        <v>21</v>
      </c>
      <c r="N1328" s="276" t="s">
        <v>45</v>
      </c>
      <c r="O1328" s="87"/>
      <c r="P1328" s="225">
        <f>O1328*H1328</f>
        <v>0</v>
      </c>
      <c r="Q1328" s="225">
        <v>0.029999999999999999</v>
      </c>
      <c r="R1328" s="225">
        <f>Q1328*H1328</f>
        <v>11.67483</v>
      </c>
      <c r="S1328" s="225">
        <v>0</v>
      </c>
      <c r="T1328" s="226">
        <f>S1328*H1328</f>
        <v>0</v>
      </c>
      <c r="U1328" s="41"/>
      <c r="V1328" s="41"/>
      <c r="W1328" s="41"/>
      <c r="X1328" s="41"/>
      <c r="Y1328" s="41"/>
      <c r="Z1328" s="41"/>
      <c r="AA1328" s="41"/>
      <c r="AB1328" s="41"/>
      <c r="AC1328" s="41"/>
      <c r="AD1328" s="41"/>
      <c r="AE1328" s="41"/>
      <c r="AR1328" s="227" t="s">
        <v>569</v>
      </c>
      <c r="AT1328" s="227" t="s">
        <v>297</v>
      </c>
      <c r="AU1328" s="227" t="s">
        <v>86</v>
      </c>
      <c r="AY1328" s="20" t="s">
        <v>233</v>
      </c>
      <c r="BE1328" s="228">
        <f>IF(N1328="základní",J1328,0)</f>
        <v>0</v>
      </c>
      <c r="BF1328" s="228">
        <f>IF(N1328="snížená",J1328,0)</f>
        <v>0</v>
      </c>
      <c r="BG1328" s="228">
        <f>IF(N1328="zákl. přenesená",J1328,0)</f>
        <v>0</v>
      </c>
      <c r="BH1328" s="228">
        <f>IF(N1328="sníž. přenesená",J1328,0)</f>
        <v>0</v>
      </c>
      <c r="BI1328" s="228">
        <f>IF(N1328="nulová",J1328,0)</f>
        <v>0</v>
      </c>
      <c r="BJ1328" s="20" t="s">
        <v>86</v>
      </c>
      <c r="BK1328" s="228">
        <f>ROUND(I1328*H1328,2)</f>
        <v>0</v>
      </c>
      <c r="BL1328" s="20" t="s">
        <v>394</v>
      </c>
      <c r="BM1328" s="227" t="s">
        <v>1781</v>
      </c>
    </row>
    <row r="1329" s="14" customFormat="1">
      <c r="A1329" s="14"/>
      <c r="B1329" s="245"/>
      <c r="C1329" s="246"/>
      <c r="D1329" s="236" t="s">
        <v>244</v>
      </c>
      <c r="E1329" s="247" t="s">
        <v>21</v>
      </c>
      <c r="F1329" s="248" t="s">
        <v>1782</v>
      </c>
      <c r="G1329" s="246"/>
      <c r="H1329" s="249">
        <v>389.161</v>
      </c>
      <c r="I1329" s="250"/>
      <c r="J1329" s="246"/>
      <c r="K1329" s="246"/>
      <c r="L1329" s="251"/>
      <c r="M1329" s="252"/>
      <c r="N1329" s="253"/>
      <c r="O1329" s="253"/>
      <c r="P1329" s="253"/>
      <c r="Q1329" s="253"/>
      <c r="R1329" s="253"/>
      <c r="S1329" s="253"/>
      <c r="T1329" s="25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T1329" s="255" t="s">
        <v>244</v>
      </c>
      <c r="AU1329" s="255" t="s">
        <v>86</v>
      </c>
      <c r="AV1329" s="14" t="s">
        <v>86</v>
      </c>
      <c r="AW1329" s="14" t="s">
        <v>33</v>
      </c>
      <c r="AX1329" s="14" t="s">
        <v>73</v>
      </c>
      <c r="AY1329" s="255" t="s">
        <v>233</v>
      </c>
    </row>
    <row r="1330" s="15" customFormat="1">
      <c r="A1330" s="15"/>
      <c r="B1330" s="256"/>
      <c r="C1330" s="257"/>
      <c r="D1330" s="236" t="s">
        <v>244</v>
      </c>
      <c r="E1330" s="258" t="s">
        <v>21</v>
      </c>
      <c r="F1330" s="259" t="s">
        <v>247</v>
      </c>
      <c r="G1330" s="257"/>
      <c r="H1330" s="260">
        <v>389.161</v>
      </c>
      <c r="I1330" s="261"/>
      <c r="J1330" s="257"/>
      <c r="K1330" s="257"/>
      <c r="L1330" s="262"/>
      <c r="M1330" s="263"/>
      <c r="N1330" s="264"/>
      <c r="O1330" s="264"/>
      <c r="P1330" s="264"/>
      <c r="Q1330" s="264"/>
      <c r="R1330" s="264"/>
      <c r="S1330" s="264"/>
      <c r="T1330" s="26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T1330" s="266" t="s">
        <v>244</v>
      </c>
      <c r="AU1330" s="266" t="s">
        <v>86</v>
      </c>
      <c r="AV1330" s="15" t="s">
        <v>240</v>
      </c>
      <c r="AW1330" s="15" t="s">
        <v>33</v>
      </c>
      <c r="AX1330" s="15" t="s">
        <v>80</v>
      </c>
      <c r="AY1330" s="266" t="s">
        <v>233</v>
      </c>
    </row>
    <row r="1331" s="2" customFormat="1" ht="24.15" customHeight="1">
      <c r="A1331" s="41"/>
      <c r="B1331" s="42"/>
      <c r="C1331" s="216" t="s">
        <v>1783</v>
      </c>
      <c r="D1331" s="216" t="s">
        <v>235</v>
      </c>
      <c r="E1331" s="217" t="s">
        <v>1784</v>
      </c>
      <c r="F1331" s="218" t="s">
        <v>1785</v>
      </c>
      <c r="G1331" s="219" t="s">
        <v>238</v>
      </c>
      <c r="H1331" s="220">
        <v>778.32100000000003</v>
      </c>
      <c r="I1331" s="221"/>
      <c r="J1331" s="222">
        <f>ROUND(I1331*H1331,2)</f>
        <v>0</v>
      </c>
      <c r="K1331" s="218" t="s">
        <v>239</v>
      </c>
      <c r="L1331" s="47"/>
      <c r="M1331" s="223" t="s">
        <v>21</v>
      </c>
      <c r="N1331" s="224" t="s">
        <v>45</v>
      </c>
      <c r="O1331" s="87"/>
      <c r="P1331" s="225">
        <f>O1331*H1331</f>
        <v>0</v>
      </c>
      <c r="Q1331" s="225">
        <v>0</v>
      </c>
      <c r="R1331" s="225">
        <f>Q1331*H1331</f>
        <v>0</v>
      </c>
      <c r="S1331" s="225">
        <v>0</v>
      </c>
      <c r="T1331" s="226">
        <f>S1331*H1331</f>
        <v>0</v>
      </c>
      <c r="U1331" s="41"/>
      <c r="V1331" s="41"/>
      <c r="W1331" s="41"/>
      <c r="X1331" s="41"/>
      <c r="Y1331" s="41"/>
      <c r="Z1331" s="41"/>
      <c r="AA1331" s="41"/>
      <c r="AB1331" s="41"/>
      <c r="AC1331" s="41"/>
      <c r="AD1331" s="41"/>
      <c r="AE1331" s="41"/>
      <c r="AR1331" s="227" t="s">
        <v>394</v>
      </c>
      <c r="AT1331" s="227" t="s">
        <v>235</v>
      </c>
      <c r="AU1331" s="227" t="s">
        <v>86</v>
      </c>
      <c r="AY1331" s="20" t="s">
        <v>233</v>
      </c>
      <c r="BE1331" s="228">
        <f>IF(N1331="základní",J1331,0)</f>
        <v>0</v>
      </c>
      <c r="BF1331" s="228">
        <f>IF(N1331="snížená",J1331,0)</f>
        <v>0</v>
      </c>
      <c r="BG1331" s="228">
        <f>IF(N1331="zákl. přenesená",J1331,0)</f>
        <v>0</v>
      </c>
      <c r="BH1331" s="228">
        <f>IF(N1331="sníž. přenesená",J1331,0)</f>
        <v>0</v>
      </c>
      <c r="BI1331" s="228">
        <f>IF(N1331="nulová",J1331,0)</f>
        <v>0</v>
      </c>
      <c r="BJ1331" s="20" t="s">
        <v>86</v>
      </c>
      <c r="BK1331" s="228">
        <f>ROUND(I1331*H1331,2)</f>
        <v>0</v>
      </c>
      <c r="BL1331" s="20" t="s">
        <v>394</v>
      </c>
      <c r="BM1331" s="227" t="s">
        <v>1786</v>
      </c>
    </row>
    <row r="1332" s="2" customFormat="1">
      <c r="A1332" s="41"/>
      <c r="B1332" s="42"/>
      <c r="C1332" s="43"/>
      <c r="D1332" s="229" t="s">
        <v>242</v>
      </c>
      <c r="E1332" s="43"/>
      <c r="F1332" s="230" t="s">
        <v>1787</v>
      </c>
      <c r="G1332" s="43"/>
      <c r="H1332" s="43"/>
      <c r="I1332" s="231"/>
      <c r="J1332" s="43"/>
      <c r="K1332" s="43"/>
      <c r="L1332" s="47"/>
      <c r="M1332" s="232"/>
      <c r="N1332" s="233"/>
      <c r="O1332" s="87"/>
      <c r="P1332" s="87"/>
      <c r="Q1332" s="87"/>
      <c r="R1332" s="87"/>
      <c r="S1332" s="87"/>
      <c r="T1332" s="88"/>
      <c r="U1332" s="41"/>
      <c r="V1332" s="41"/>
      <c r="W1332" s="41"/>
      <c r="X1332" s="41"/>
      <c r="Y1332" s="41"/>
      <c r="Z1332" s="41"/>
      <c r="AA1332" s="41"/>
      <c r="AB1332" s="41"/>
      <c r="AC1332" s="41"/>
      <c r="AD1332" s="41"/>
      <c r="AE1332" s="41"/>
      <c r="AT1332" s="20" t="s">
        <v>242</v>
      </c>
      <c r="AU1332" s="20" t="s">
        <v>86</v>
      </c>
    </row>
    <row r="1333" s="13" customFormat="1">
      <c r="A1333" s="13"/>
      <c r="B1333" s="234"/>
      <c r="C1333" s="235"/>
      <c r="D1333" s="236" t="s">
        <v>244</v>
      </c>
      <c r="E1333" s="237" t="s">
        <v>21</v>
      </c>
      <c r="F1333" s="238" t="s">
        <v>1788</v>
      </c>
      <c r="G1333" s="235"/>
      <c r="H1333" s="237" t="s">
        <v>21</v>
      </c>
      <c r="I1333" s="239"/>
      <c r="J1333" s="235"/>
      <c r="K1333" s="235"/>
      <c r="L1333" s="240"/>
      <c r="M1333" s="241"/>
      <c r="N1333" s="242"/>
      <c r="O1333" s="242"/>
      <c r="P1333" s="242"/>
      <c r="Q1333" s="242"/>
      <c r="R1333" s="242"/>
      <c r="S1333" s="242"/>
      <c r="T1333" s="24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44" t="s">
        <v>244</v>
      </c>
      <c r="AU1333" s="244" t="s">
        <v>86</v>
      </c>
      <c r="AV1333" s="13" t="s">
        <v>80</v>
      </c>
      <c r="AW1333" s="13" t="s">
        <v>33</v>
      </c>
      <c r="AX1333" s="13" t="s">
        <v>73</v>
      </c>
      <c r="AY1333" s="244" t="s">
        <v>233</v>
      </c>
    </row>
    <row r="1334" s="14" customFormat="1">
      <c r="A1334" s="14"/>
      <c r="B1334" s="245"/>
      <c r="C1334" s="246"/>
      <c r="D1334" s="236" t="s">
        <v>244</v>
      </c>
      <c r="E1334" s="247" t="s">
        <v>21</v>
      </c>
      <c r="F1334" s="248" t="s">
        <v>1789</v>
      </c>
      <c r="G1334" s="246"/>
      <c r="H1334" s="249">
        <v>796.51099999999997</v>
      </c>
      <c r="I1334" s="250"/>
      <c r="J1334" s="246"/>
      <c r="K1334" s="246"/>
      <c r="L1334" s="251"/>
      <c r="M1334" s="252"/>
      <c r="N1334" s="253"/>
      <c r="O1334" s="253"/>
      <c r="P1334" s="253"/>
      <c r="Q1334" s="253"/>
      <c r="R1334" s="253"/>
      <c r="S1334" s="253"/>
      <c r="T1334" s="25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T1334" s="255" t="s">
        <v>244</v>
      </c>
      <c r="AU1334" s="255" t="s">
        <v>86</v>
      </c>
      <c r="AV1334" s="14" t="s">
        <v>86</v>
      </c>
      <c r="AW1334" s="14" t="s">
        <v>33</v>
      </c>
      <c r="AX1334" s="14" t="s">
        <v>73</v>
      </c>
      <c r="AY1334" s="255" t="s">
        <v>233</v>
      </c>
    </row>
    <row r="1335" s="13" customFormat="1">
      <c r="A1335" s="13"/>
      <c r="B1335" s="234"/>
      <c r="C1335" s="235"/>
      <c r="D1335" s="236" t="s">
        <v>244</v>
      </c>
      <c r="E1335" s="237" t="s">
        <v>21</v>
      </c>
      <c r="F1335" s="238" t="s">
        <v>721</v>
      </c>
      <c r="G1335" s="235"/>
      <c r="H1335" s="237" t="s">
        <v>21</v>
      </c>
      <c r="I1335" s="239"/>
      <c r="J1335" s="235"/>
      <c r="K1335" s="235"/>
      <c r="L1335" s="240"/>
      <c r="M1335" s="241"/>
      <c r="N1335" s="242"/>
      <c r="O1335" s="242"/>
      <c r="P1335" s="242"/>
      <c r="Q1335" s="242"/>
      <c r="R1335" s="242"/>
      <c r="S1335" s="242"/>
      <c r="T1335" s="24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T1335" s="244" t="s">
        <v>244</v>
      </c>
      <c r="AU1335" s="244" t="s">
        <v>86</v>
      </c>
      <c r="AV1335" s="13" t="s">
        <v>80</v>
      </c>
      <c r="AW1335" s="13" t="s">
        <v>33</v>
      </c>
      <c r="AX1335" s="13" t="s">
        <v>73</v>
      </c>
      <c r="AY1335" s="244" t="s">
        <v>233</v>
      </c>
    </row>
    <row r="1336" s="14" customFormat="1">
      <c r="A1336" s="14"/>
      <c r="B1336" s="245"/>
      <c r="C1336" s="246"/>
      <c r="D1336" s="236" t="s">
        <v>244</v>
      </c>
      <c r="E1336" s="247" t="s">
        <v>21</v>
      </c>
      <c r="F1336" s="248" t="s">
        <v>1790</v>
      </c>
      <c r="G1336" s="246"/>
      <c r="H1336" s="249">
        <v>-18.190000000000001</v>
      </c>
      <c r="I1336" s="250"/>
      <c r="J1336" s="246"/>
      <c r="K1336" s="246"/>
      <c r="L1336" s="251"/>
      <c r="M1336" s="252"/>
      <c r="N1336" s="253"/>
      <c r="O1336" s="253"/>
      <c r="P1336" s="253"/>
      <c r="Q1336" s="253"/>
      <c r="R1336" s="253"/>
      <c r="S1336" s="253"/>
      <c r="T1336" s="25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T1336" s="255" t="s">
        <v>244</v>
      </c>
      <c r="AU1336" s="255" t="s">
        <v>86</v>
      </c>
      <c r="AV1336" s="14" t="s">
        <v>86</v>
      </c>
      <c r="AW1336" s="14" t="s">
        <v>33</v>
      </c>
      <c r="AX1336" s="14" t="s">
        <v>73</v>
      </c>
      <c r="AY1336" s="255" t="s">
        <v>233</v>
      </c>
    </row>
    <row r="1337" s="15" customFormat="1">
      <c r="A1337" s="15"/>
      <c r="B1337" s="256"/>
      <c r="C1337" s="257"/>
      <c r="D1337" s="236" t="s">
        <v>244</v>
      </c>
      <c r="E1337" s="258" t="s">
        <v>656</v>
      </c>
      <c r="F1337" s="259" t="s">
        <v>247</v>
      </c>
      <c r="G1337" s="257"/>
      <c r="H1337" s="260">
        <v>778.32100000000003</v>
      </c>
      <c r="I1337" s="261"/>
      <c r="J1337" s="257"/>
      <c r="K1337" s="257"/>
      <c r="L1337" s="262"/>
      <c r="M1337" s="263"/>
      <c r="N1337" s="264"/>
      <c r="O1337" s="264"/>
      <c r="P1337" s="264"/>
      <c r="Q1337" s="264"/>
      <c r="R1337" s="264"/>
      <c r="S1337" s="264"/>
      <c r="T1337" s="26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T1337" s="266" t="s">
        <v>244</v>
      </c>
      <c r="AU1337" s="266" t="s">
        <v>86</v>
      </c>
      <c r="AV1337" s="15" t="s">
        <v>240</v>
      </c>
      <c r="AW1337" s="15" t="s">
        <v>33</v>
      </c>
      <c r="AX1337" s="15" t="s">
        <v>80</v>
      </c>
      <c r="AY1337" s="266" t="s">
        <v>233</v>
      </c>
    </row>
    <row r="1338" s="2" customFormat="1" ht="16.5" customHeight="1">
      <c r="A1338" s="41"/>
      <c r="B1338" s="42"/>
      <c r="C1338" s="267" t="s">
        <v>1791</v>
      </c>
      <c r="D1338" s="267" t="s">
        <v>297</v>
      </c>
      <c r="E1338" s="268" t="s">
        <v>1792</v>
      </c>
      <c r="F1338" s="269" t="s">
        <v>1793</v>
      </c>
      <c r="G1338" s="270" t="s">
        <v>250</v>
      </c>
      <c r="H1338" s="271">
        <v>87.561000000000007</v>
      </c>
      <c r="I1338" s="272"/>
      <c r="J1338" s="273">
        <f>ROUND(I1338*H1338,2)</f>
        <v>0</v>
      </c>
      <c r="K1338" s="269" t="s">
        <v>239</v>
      </c>
      <c r="L1338" s="274"/>
      <c r="M1338" s="275" t="s">
        <v>21</v>
      </c>
      <c r="N1338" s="276" t="s">
        <v>45</v>
      </c>
      <c r="O1338" s="87"/>
      <c r="P1338" s="225">
        <f>O1338*H1338</f>
        <v>0</v>
      </c>
      <c r="Q1338" s="225">
        <v>0.025000000000000001</v>
      </c>
      <c r="R1338" s="225">
        <f>Q1338*H1338</f>
        <v>2.1890250000000004</v>
      </c>
      <c r="S1338" s="225">
        <v>0</v>
      </c>
      <c r="T1338" s="226">
        <f>S1338*H1338</f>
        <v>0</v>
      </c>
      <c r="U1338" s="41"/>
      <c r="V1338" s="41"/>
      <c r="W1338" s="41"/>
      <c r="X1338" s="41"/>
      <c r="Y1338" s="41"/>
      <c r="Z1338" s="41"/>
      <c r="AA1338" s="41"/>
      <c r="AB1338" s="41"/>
      <c r="AC1338" s="41"/>
      <c r="AD1338" s="41"/>
      <c r="AE1338" s="41"/>
      <c r="AR1338" s="227" t="s">
        <v>569</v>
      </c>
      <c r="AT1338" s="227" t="s">
        <v>297</v>
      </c>
      <c r="AU1338" s="227" t="s">
        <v>86</v>
      </c>
      <c r="AY1338" s="20" t="s">
        <v>233</v>
      </c>
      <c r="BE1338" s="228">
        <f>IF(N1338="základní",J1338,0)</f>
        <v>0</v>
      </c>
      <c r="BF1338" s="228">
        <f>IF(N1338="snížená",J1338,0)</f>
        <v>0</v>
      </c>
      <c r="BG1338" s="228">
        <f>IF(N1338="zákl. přenesená",J1338,0)</f>
        <v>0</v>
      </c>
      <c r="BH1338" s="228">
        <f>IF(N1338="sníž. přenesená",J1338,0)</f>
        <v>0</v>
      </c>
      <c r="BI1338" s="228">
        <f>IF(N1338="nulová",J1338,0)</f>
        <v>0</v>
      </c>
      <c r="BJ1338" s="20" t="s">
        <v>86</v>
      </c>
      <c r="BK1338" s="228">
        <f>ROUND(I1338*H1338,2)</f>
        <v>0</v>
      </c>
      <c r="BL1338" s="20" t="s">
        <v>394</v>
      </c>
      <c r="BM1338" s="227" t="s">
        <v>1794</v>
      </c>
    </row>
    <row r="1339" s="14" customFormat="1">
      <c r="A1339" s="14"/>
      <c r="B1339" s="245"/>
      <c r="C1339" s="246"/>
      <c r="D1339" s="236" t="s">
        <v>244</v>
      </c>
      <c r="E1339" s="247" t="s">
        <v>21</v>
      </c>
      <c r="F1339" s="248" t="s">
        <v>1795</v>
      </c>
      <c r="G1339" s="246"/>
      <c r="H1339" s="249">
        <v>87.561000000000007</v>
      </c>
      <c r="I1339" s="250"/>
      <c r="J1339" s="246"/>
      <c r="K1339" s="246"/>
      <c r="L1339" s="251"/>
      <c r="M1339" s="252"/>
      <c r="N1339" s="253"/>
      <c r="O1339" s="253"/>
      <c r="P1339" s="253"/>
      <c r="Q1339" s="253"/>
      <c r="R1339" s="253"/>
      <c r="S1339" s="253"/>
      <c r="T1339" s="25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T1339" s="255" t="s">
        <v>244</v>
      </c>
      <c r="AU1339" s="255" t="s">
        <v>86</v>
      </c>
      <c r="AV1339" s="14" t="s">
        <v>86</v>
      </c>
      <c r="AW1339" s="14" t="s">
        <v>33</v>
      </c>
      <c r="AX1339" s="14" t="s">
        <v>73</v>
      </c>
      <c r="AY1339" s="255" t="s">
        <v>233</v>
      </c>
    </row>
    <row r="1340" s="15" customFormat="1">
      <c r="A1340" s="15"/>
      <c r="B1340" s="256"/>
      <c r="C1340" s="257"/>
      <c r="D1340" s="236" t="s">
        <v>244</v>
      </c>
      <c r="E1340" s="258" t="s">
        <v>21</v>
      </c>
      <c r="F1340" s="259" t="s">
        <v>247</v>
      </c>
      <c r="G1340" s="257"/>
      <c r="H1340" s="260">
        <v>87.561000000000007</v>
      </c>
      <c r="I1340" s="261"/>
      <c r="J1340" s="257"/>
      <c r="K1340" s="257"/>
      <c r="L1340" s="262"/>
      <c r="M1340" s="263"/>
      <c r="N1340" s="264"/>
      <c r="O1340" s="264"/>
      <c r="P1340" s="264"/>
      <c r="Q1340" s="264"/>
      <c r="R1340" s="264"/>
      <c r="S1340" s="264"/>
      <c r="T1340" s="26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T1340" s="266" t="s">
        <v>244</v>
      </c>
      <c r="AU1340" s="266" t="s">
        <v>86</v>
      </c>
      <c r="AV1340" s="15" t="s">
        <v>240</v>
      </c>
      <c r="AW1340" s="15" t="s">
        <v>33</v>
      </c>
      <c r="AX1340" s="15" t="s">
        <v>80</v>
      </c>
      <c r="AY1340" s="266" t="s">
        <v>233</v>
      </c>
    </row>
    <row r="1341" s="2" customFormat="1" ht="24.15" customHeight="1">
      <c r="A1341" s="41"/>
      <c r="B1341" s="42"/>
      <c r="C1341" s="216" t="s">
        <v>1796</v>
      </c>
      <c r="D1341" s="216" t="s">
        <v>235</v>
      </c>
      <c r="E1341" s="217" t="s">
        <v>1784</v>
      </c>
      <c r="F1341" s="218" t="s">
        <v>1785</v>
      </c>
      <c r="G1341" s="219" t="s">
        <v>238</v>
      </c>
      <c r="H1341" s="220">
        <v>352.61000000000001</v>
      </c>
      <c r="I1341" s="221"/>
      <c r="J1341" s="222">
        <f>ROUND(I1341*H1341,2)</f>
        <v>0</v>
      </c>
      <c r="K1341" s="218" t="s">
        <v>239</v>
      </c>
      <c r="L1341" s="47"/>
      <c r="M1341" s="223" t="s">
        <v>21</v>
      </c>
      <c r="N1341" s="224" t="s">
        <v>45</v>
      </c>
      <c r="O1341" s="87"/>
      <c r="P1341" s="225">
        <f>O1341*H1341</f>
        <v>0</v>
      </c>
      <c r="Q1341" s="225">
        <v>0</v>
      </c>
      <c r="R1341" s="225">
        <f>Q1341*H1341</f>
        <v>0</v>
      </c>
      <c r="S1341" s="225">
        <v>0</v>
      </c>
      <c r="T1341" s="226">
        <f>S1341*H1341</f>
        <v>0</v>
      </c>
      <c r="U1341" s="41"/>
      <c r="V1341" s="41"/>
      <c r="W1341" s="41"/>
      <c r="X1341" s="41"/>
      <c r="Y1341" s="41"/>
      <c r="Z1341" s="41"/>
      <c r="AA1341" s="41"/>
      <c r="AB1341" s="41"/>
      <c r="AC1341" s="41"/>
      <c r="AD1341" s="41"/>
      <c r="AE1341" s="41"/>
      <c r="AR1341" s="227" t="s">
        <v>394</v>
      </c>
      <c r="AT1341" s="227" t="s">
        <v>235</v>
      </c>
      <c r="AU1341" s="227" t="s">
        <v>86</v>
      </c>
      <c r="AY1341" s="20" t="s">
        <v>233</v>
      </c>
      <c r="BE1341" s="228">
        <f>IF(N1341="základní",J1341,0)</f>
        <v>0</v>
      </c>
      <c r="BF1341" s="228">
        <f>IF(N1341="snížená",J1341,0)</f>
        <v>0</v>
      </c>
      <c r="BG1341" s="228">
        <f>IF(N1341="zákl. přenesená",J1341,0)</f>
        <v>0</v>
      </c>
      <c r="BH1341" s="228">
        <f>IF(N1341="sníž. přenesená",J1341,0)</f>
        <v>0</v>
      </c>
      <c r="BI1341" s="228">
        <f>IF(N1341="nulová",J1341,0)</f>
        <v>0</v>
      </c>
      <c r="BJ1341" s="20" t="s">
        <v>86</v>
      </c>
      <c r="BK1341" s="228">
        <f>ROUND(I1341*H1341,2)</f>
        <v>0</v>
      </c>
      <c r="BL1341" s="20" t="s">
        <v>394</v>
      </c>
      <c r="BM1341" s="227" t="s">
        <v>1797</v>
      </c>
    </row>
    <row r="1342" s="2" customFormat="1">
      <c r="A1342" s="41"/>
      <c r="B1342" s="42"/>
      <c r="C1342" s="43"/>
      <c r="D1342" s="229" t="s">
        <v>242</v>
      </c>
      <c r="E1342" s="43"/>
      <c r="F1342" s="230" t="s">
        <v>1787</v>
      </c>
      <c r="G1342" s="43"/>
      <c r="H1342" s="43"/>
      <c r="I1342" s="231"/>
      <c r="J1342" s="43"/>
      <c r="K1342" s="43"/>
      <c r="L1342" s="47"/>
      <c r="M1342" s="232"/>
      <c r="N1342" s="233"/>
      <c r="O1342" s="87"/>
      <c r="P1342" s="87"/>
      <c r="Q1342" s="87"/>
      <c r="R1342" s="87"/>
      <c r="S1342" s="87"/>
      <c r="T1342" s="88"/>
      <c r="U1342" s="41"/>
      <c r="V1342" s="41"/>
      <c r="W1342" s="41"/>
      <c r="X1342" s="41"/>
      <c r="Y1342" s="41"/>
      <c r="Z1342" s="41"/>
      <c r="AA1342" s="41"/>
      <c r="AB1342" s="41"/>
      <c r="AC1342" s="41"/>
      <c r="AD1342" s="41"/>
      <c r="AE1342" s="41"/>
      <c r="AT1342" s="20" t="s">
        <v>242</v>
      </c>
      <c r="AU1342" s="20" t="s">
        <v>86</v>
      </c>
    </row>
    <row r="1343" s="14" customFormat="1">
      <c r="A1343" s="14"/>
      <c r="B1343" s="245"/>
      <c r="C1343" s="246"/>
      <c r="D1343" s="236" t="s">
        <v>244</v>
      </c>
      <c r="E1343" s="247" t="s">
        <v>21</v>
      </c>
      <c r="F1343" s="248" t="s">
        <v>636</v>
      </c>
      <c r="G1343" s="246"/>
      <c r="H1343" s="249">
        <v>352.61000000000001</v>
      </c>
      <c r="I1343" s="250"/>
      <c r="J1343" s="246"/>
      <c r="K1343" s="246"/>
      <c r="L1343" s="251"/>
      <c r="M1343" s="252"/>
      <c r="N1343" s="253"/>
      <c r="O1343" s="253"/>
      <c r="P1343" s="253"/>
      <c r="Q1343" s="253"/>
      <c r="R1343" s="253"/>
      <c r="S1343" s="253"/>
      <c r="T1343" s="25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T1343" s="255" t="s">
        <v>244</v>
      </c>
      <c r="AU1343" s="255" t="s">
        <v>86</v>
      </c>
      <c r="AV1343" s="14" t="s">
        <v>86</v>
      </c>
      <c r="AW1343" s="14" t="s">
        <v>33</v>
      </c>
      <c r="AX1343" s="14" t="s">
        <v>73</v>
      </c>
      <c r="AY1343" s="255" t="s">
        <v>233</v>
      </c>
    </row>
    <row r="1344" s="15" customFormat="1">
      <c r="A1344" s="15"/>
      <c r="B1344" s="256"/>
      <c r="C1344" s="257"/>
      <c r="D1344" s="236" t="s">
        <v>244</v>
      </c>
      <c r="E1344" s="258" t="s">
        <v>21</v>
      </c>
      <c r="F1344" s="259" t="s">
        <v>247</v>
      </c>
      <c r="G1344" s="257"/>
      <c r="H1344" s="260">
        <v>352.61000000000001</v>
      </c>
      <c r="I1344" s="261"/>
      <c r="J1344" s="257"/>
      <c r="K1344" s="257"/>
      <c r="L1344" s="262"/>
      <c r="M1344" s="263"/>
      <c r="N1344" s="264"/>
      <c r="O1344" s="264"/>
      <c r="P1344" s="264"/>
      <c r="Q1344" s="264"/>
      <c r="R1344" s="264"/>
      <c r="S1344" s="264"/>
      <c r="T1344" s="26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T1344" s="266" t="s">
        <v>244</v>
      </c>
      <c r="AU1344" s="266" t="s">
        <v>86</v>
      </c>
      <c r="AV1344" s="15" t="s">
        <v>240</v>
      </c>
      <c r="AW1344" s="15" t="s">
        <v>33</v>
      </c>
      <c r="AX1344" s="15" t="s">
        <v>80</v>
      </c>
      <c r="AY1344" s="266" t="s">
        <v>233</v>
      </c>
    </row>
    <row r="1345" s="2" customFormat="1" ht="16.5" customHeight="1">
      <c r="A1345" s="41"/>
      <c r="B1345" s="42"/>
      <c r="C1345" s="267" t="s">
        <v>1798</v>
      </c>
      <c r="D1345" s="267" t="s">
        <v>297</v>
      </c>
      <c r="E1345" s="268" t="s">
        <v>1792</v>
      </c>
      <c r="F1345" s="269" t="s">
        <v>1793</v>
      </c>
      <c r="G1345" s="270" t="s">
        <v>250</v>
      </c>
      <c r="H1345" s="271">
        <v>88.153000000000006</v>
      </c>
      <c r="I1345" s="272"/>
      <c r="J1345" s="273">
        <f>ROUND(I1345*H1345,2)</f>
        <v>0</v>
      </c>
      <c r="K1345" s="269" t="s">
        <v>239</v>
      </c>
      <c r="L1345" s="274"/>
      <c r="M1345" s="275" t="s">
        <v>21</v>
      </c>
      <c r="N1345" s="276" t="s">
        <v>45</v>
      </c>
      <c r="O1345" s="87"/>
      <c r="P1345" s="225">
        <f>O1345*H1345</f>
        <v>0</v>
      </c>
      <c r="Q1345" s="225">
        <v>0.025000000000000001</v>
      </c>
      <c r="R1345" s="225">
        <f>Q1345*H1345</f>
        <v>2.2038250000000001</v>
      </c>
      <c r="S1345" s="225">
        <v>0</v>
      </c>
      <c r="T1345" s="226">
        <f>S1345*H1345</f>
        <v>0</v>
      </c>
      <c r="U1345" s="41"/>
      <c r="V1345" s="41"/>
      <c r="W1345" s="41"/>
      <c r="X1345" s="41"/>
      <c r="Y1345" s="41"/>
      <c r="Z1345" s="41"/>
      <c r="AA1345" s="41"/>
      <c r="AB1345" s="41"/>
      <c r="AC1345" s="41"/>
      <c r="AD1345" s="41"/>
      <c r="AE1345" s="41"/>
      <c r="AR1345" s="227" t="s">
        <v>569</v>
      </c>
      <c r="AT1345" s="227" t="s">
        <v>297</v>
      </c>
      <c r="AU1345" s="227" t="s">
        <v>86</v>
      </c>
      <c r="AY1345" s="20" t="s">
        <v>233</v>
      </c>
      <c r="BE1345" s="228">
        <f>IF(N1345="základní",J1345,0)</f>
        <v>0</v>
      </c>
      <c r="BF1345" s="228">
        <f>IF(N1345="snížená",J1345,0)</f>
        <v>0</v>
      </c>
      <c r="BG1345" s="228">
        <f>IF(N1345="zákl. přenesená",J1345,0)</f>
        <v>0</v>
      </c>
      <c r="BH1345" s="228">
        <f>IF(N1345="sníž. přenesená",J1345,0)</f>
        <v>0</v>
      </c>
      <c r="BI1345" s="228">
        <f>IF(N1345="nulová",J1345,0)</f>
        <v>0</v>
      </c>
      <c r="BJ1345" s="20" t="s">
        <v>86</v>
      </c>
      <c r="BK1345" s="228">
        <f>ROUND(I1345*H1345,2)</f>
        <v>0</v>
      </c>
      <c r="BL1345" s="20" t="s">
        <v>394</v>
      </c>
      <c r="BM1345" s="227" t="s">
        <v>1799</v>
      </c>
    </row>
    <row r="1346" s="14" customFormat="1">
      <c r="A1346" s="14"/>
      <c r="B1346" s="245"/>
      <c r="C1346" s="246"/>
      <c r="D1346" s="236" t="s">
        <v>244</v>
      </c>
      <c r="E1346" s="247" t="s">
        <v>21</v>
      </c>
      <c r="F1346" s="248" t="s">
        <v>1800</v>
      </c>
      <c r="G1346" s="246"/>
      <c r="H1346" s="249">
        <v>88.153000000000006</v>
      </c>
      <c r="I1346" s="250"/>
      <c r="J1346" s="246"/>
      <c r="K1346" s="246"/>
      <c r="L1346" s="251"/>
      <c r="M1346" s="252"/>
      <c r="N1346" s="253"/>
      <c r="O1346" s="253"/>
      <c r="P1346" s="253"/>
      <c r="Q1346" s="253"/>
      <c r="R1346" s="253"/>
      <c r="S1346" s="253"/>
      <c r="T1346" s="25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T1346" s="255" t="s">
        <v>244</v>
      </c>
      <c r="AU1346" s="255" t="s">
        <v>86</v>
      </c>
      <c r="AV1346" s="14" t="s">
        <v>86</v>
      </c>
      <c r="AW1346" s="14" t="s">
        <v>33</v>
      </c>
      <c r="AX1346" s="14" t="s">
        <v>73</v>
      </c>
      <c r="AY1346" s="255" t="s">
        <v>233</v>
      </c>
    </row>
    <row r="1347" s="15" customFormat="1">
      <c r="A1347" s="15"/>
      <c r="B1347" s="256"/>
      <c r="C1347" s="257"/>
      <c r="D1347" s="236" t="s">
        <v>244</v>
      </c>
      <c r="E1347" s="258" t="s">
        <v>21</v>
      </c>
      <c r="F1347" s="259" t="s">
        <v>247</v>
      </c>
      <c r="G1347" s="257"/>
      <c r="H1347" s="260">
        <v>88.153000000000006</v>
      </c>
      <c r="I1347" s="261"/>
      <c r="J1347" s="257"/>
      <c r="K1347" s="257"/>
      <c r="L1347" s="262"/>
      <c r="M1347" s="263"/>
      <c r="N1347" s="264"/>
      <c r="O1347" s="264"/>
      <c r="P1347" s="264"/>
      <c r="Q1347" s="264"/>
      <c r="R1347" s="264"/>
      <c r="S1347" s="264"/>
      <c r="T1347" s="26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T1347" s="266" t="s">
        <v>244</v>
      </c>
      <c r="AU1347" s="266" t="s">
        <v>86</v>
      </c>
      <c r="AV1347" s="15" t="s">
        <v>240</v>
      </c>
      <c r="AW1347" s="15" t="s">
        <v>33</v>
      </c>
      <c r="AX1347" s="15" t="s">
        <v>80</v>
      </c>
      <c r="AY1347" s="266" t="s">
        <v>233</v>
      </c>
    </row>
    <row r="1348" s="2" customFormat="1" ht="44.25" customHeight="1">
      <c r="A1348" s="41"/>
      <c r="B1348" s="42"/>
      <c r="C1348" s="216" t="s">
        <v>1801</v>
      </c>
      <c r="D1348" s="216" t="s">
        <v>235</v>
      </c>
      <c r="E1348" s="217" t="s">
        <v>1802</v>
      </c>
      <c r="F1348" s="218" t="s">
        <v>1803</v>
      </c>
      <c r="G1348" s="219" t="s">
        <v>238</v>
      </c>
      <c r="H1348" s="220">
        <v>2373.1900000000001</v>
      </c>
      <c r="I1348" s="221"/>
      <c r="J1348" s="222">
        <f>ROUND(I1348*H1348,2)</f>
        <v>0</v>
      </c>
      <c r="K1348" s="218" t="s">
        <v>239</v>
      </c>
      <c r="L1348" s="47"/>
      <c r="M1348" s="223" t="s">
        <v>21</v>
      </c>
      <c r="N1348" s="224" t="s">
        <v>45</v>
      </c>
      <c r="O1348" s="87"/>
      <c r="P1348" s="225">
        <f>O1348*H1348</f>
        <v>0</v>
      </c>
      <c r="Q1348" s="225">
        <v>0</v>
      </c>
      <c r="R1348" s="225">
        <f>Q1348*H1348</f>
        <v>0</v>
      </c>
      <c r="S1348" s="225">
        <v>0</v>
      </c>
      <c r="T1348" s="226">
        <f>S1348*H1348</f>
        <v>0</v>
      </c>
      <c r="U1348" s="41"/>
      <c r="V1348" s="41"/>
      <c r="W1348" s="41"/>
      <c r="X1348" s="41"/>
      <c r="Y1348" s="41"/>
      <c r="Z1348" s="41"/>
      <c r="AA1348" s="41"/>
      <c r="AB1348" s="41"/>
      <c r="AC1348" s="41"/>
      <c r="AD1348" s="41"/>
      <c r="AE1348" s="41"/>
      <c r="AR1348" s="227" t="s">
        <v>394</v>
      </c>
      <c r="AT1348" s="227" t="s">
        <v>235</v>
      </c>
      <c r="AU1348" s="227" t="s">
        <v>86</v>
      </c>
      <c r="AY1348" s="20" t="s">
        <v>233</v>
      </c>
      <c r="BE1348" s="228">
        <f>IF(N1348="základní",J1348,0)</f>
        <v>0</v>
      </c>
      <c r="BF1348" s="228">
        <f>IF(N1348="snížená",J1348,0)</f>
        <v>0</v>
      </c>
      <c r="BG1348" s="228">
        <f>IF(N1348="zákl. přenesená",J1348,0)</f>
        <v>0</v>
      </c>
      <c r="BH1348" s="228">
        <f>IF(N1348="sníž. přenesená",J1348,0)</f>
        <v>0</v>
      </c>
      <c r="BI1348" s="228">
        <f>IF(N1348="nulová",J1348,0)</f>
        <v>0</v>
      </c>
      <c r="BJ1348" s="20" t="s">
        <v>86</v>
      </c>
      <c r="BK1348" s="228">
        <f>ROUND(I1348*H1348,2)</f>
        <v>0</v>
      </c>
      <c r="BL1348" s="20" t="s">
        <v>394</v>
      </c>
      <c r="BM1348" s="227" t="s">
        <v>1804</v>
      </c>
    </row>
    <row r="1349" s="2" customFormat="1">
      <c r="A1349" s="41"/>
      <c r="B1349" s="42"/>
      <c r="C1349" s="43"/>
      <c r="D1349" s="229" t="s">
        <v>242</v>
      </c>
      <c r="E1349" s="43"/>
      <c r="F1349" s="230" t="s">
        <v>1805</v>
      </c>
      <c r="G1349" s="43"/>
      <c r="H1349" s="43"/>
      <c r="I1349" s="231"/>
      <c r="J1349" s="43"/>
      <c r="K1349" s="43"/>
      <c r="L1349" s="47"/>
      <c r="M1349" s="232"/>
      <c r="N1349" s="233"/>
      <c r="O1349" s="87"/>
      <c r="P1349" s="87"/>
      <c r="Q1349" s="87"/>
      <c r="R1349" s="87"/>
      <c r="S1349" s="87"/>
      <c r="T1349" s="88"/>
      <c r="U1349" s="41"/>
      <c r="V1349" s="41"/>
      <c r="W1349" s="41"/>
      <c r="X1349" s="41"/>
      <c r="Y1349" s="41"/>
      <c r="Z1349" s="41"/>
      <c r="AA1349" s="41"/>
      <c r="AB1349" s="41"/>
      <c r="AC1349" s="41"/>
      <c r="AD1349" s="41"/>
      <c r="AE1349" s="41"/>
      <c r="AT1349" s="20" t="s">
        <v>242</v>
      </c>
      <c r="AU1349" s="20" t="s">
        <v>86</v>
      </c>
    </row>
    <row r="1350" s="14" customFormat="1">
      <c r="A1350" s="14"/>
      <c r="B1350" s="245"/>
      <c r="C1350" s="246"/>
      <c r="D1350" s="236" t="s">
        <v>244</v>
      </c>
      <c r="E1350" s="247" t="s">
        <v>21</v>
      </c>
      <c r="F1350" s="248" t="s">
        <v>625</v>
      </c>
      <c r="G1350" s="246"/>
      <c r="H1350" s="249">
        <v>140.59</v>
      </c>
      <c r="I1350" s="250"/>
      <c r="J1350" s="246"/>
      <c r="K1350" s="246"/>
      <c r="L1350" s="251"/>
      <c r="M1350" s="252"/>
      <c r="N1350" s="253"/>
      <c r="O1350" s="253"/>
      <c r="P1350" s="253"/>
      <c r="Q1350" s="253"/>
      <c r="R1350" s="253"/>
      <c r="S1350" s="253"/>
      <c r="T1350" s="25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T1350" s="255" t="s">
        <v>244</v>
      </c>
      <c r="AU1350" s="255" t="s">
        <v>86</v>
      </c>
      <c r="AV1350" s="14" t="s">
        <v>86</v>
      </c>
      <c r="AW1350" s="14" t="s">
        <v>33</v>
      </c>
      <c r="AX1350" s="14" t="s">
        <v>73</v>
      </c>
      <c r="AY1350" s="255" t="s">
        <v>233</v>
      </c>
    </row>
    <row r="1351" s="14" customFormat="1">
      <c r="A1351" s="14"/>
      <c r="B1351" s="245"/>
      <c r="C1351" s="246"/>
      <c r="D1351" s="236" t="s">
        <v>244</v>
      </c>
      <c r="E1351" s="247" t="s">
        <v>21</v>
      </c>
      <c r="F1351" s="248" t="s">
        <v>628</v>
      </c>
      <c r="G1351" s="246"/>
      <c r="H1351" s="249">
        <v>1676.78</v>
      </c>
      <c r="I1351" s="250"/>
      <c r="J1351" s="246"/>
      <c r="K1351" s="246"/>
      <c r="L1351" s="251"/>
      <c r="M1351" s="252"/>
      <c r="N1351" s="253"/>
      <c r="O1351" s="253"/>
      <c r="P1351" s="253"/>
      <c r="Q1351" s="253"/>
      <c r="R1351" s="253"/>
      <c r="S1351" s="253"/>
      <c r="T1351" s="25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T1351" s="255" t="s">
        <v>244</v>
      </c>
      <c r="AU1351" s="255" t="s">
        <v>86</v>
      </c>
      <c r="AV1351" s="14" t="s">
        <v>86</v>
      </c>
      <c r="AW1351" s="14" t="s">
        <v>33</v>
      </c>
      <c r="AX1351" s="14" t="s">
        <v>73</v>
      </c>
      <c r="AY1351" s="255" t="s">
        <v>233</v>
      </c>
    </row>
    <row r="1352" s="14" customFormat="1">
      <c r="A1352" s="14"/>
      <c r="B1352" s="245"/>
      <c r="C1352" s="246"/>
      <c r="D1352" s="236" t="s">
        <v>244</v>
      </c>
      <c r="E1352" s="247" t="s">
        <v>21</v>
      </c>
      <c r="F1352" s="248" t="s">
        <v>631</v>
      </c>
      <c r="G1352" s="246"/>
      <c r="H1352" s="249">
        <v>236.90000000000001</v>
      </c>
      <c r="I1352" s="250"/>
      <c r="J1352" s="246"/>
      <c r="K1352" s="246"/>
      <c r="L1352" s="251"/>
      <c r="M1352" s="252"/>
      <c r="N1352" s="253"/>
      <c r="O1352" s="253"/>
      <c r="P1352" s="253"/>
      <c r="Q1352" s="253"/>
      <c r="R1352" s="253"/>
      <c r="S1352" s="253"/>
      <c r="T1352" s="25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T1352" s="255" t="s">
        <v>244</v>
      </c>
      <c r="AU1352" s="255" t="s">
        <v>86</v>
      </c>
      <c r="AV1352" s="14" t="s">
        <v>86</v>
      </c>
      <c r="AW1352" s="14" t="s">
        <v>33</v>
      </c>
      <c r="AX1352" s="14" t="s">
        <v>73</v>
      </c>
      <c r="AY1352" s="255" t="s">
        <v>233</v>
      </c>
    </row>
    <row r="1353" s="14" customFormat="1">
      <c r="A1353" s="14"/>
      <c r="B1353" s="245"/>
      <c r="C1353" s="246"/>
      <c r="D1353" s="236" t="s">
        <v>244</v>
      </c>
      <c r="E1353" s="247" t="s">
        <v>21</v>
      </c>
      <c r="F1353" s="248" t="s">
        <v>644</v>
      </c>
      <c r="G1353" s="246"/>
      <c r="H1353" s="249">
        <v>17.280000000000001</v>
      </c>
      <c r="I1353" s="250"/>
      <c r="J1353" s="246"/>
      <c r="K1353" s="246"/>
      <c r="L1353" s="251"/>
      <c r="M1353" s="252"/>
      <c r="N1353" s="253"/>
      <c r="O1353" s="253"/>
      <c r="P1353" s="253"/>
      <c r="Q1353" s="253"/>
      <c r="R1353" s="253"/>
      <c r="S1353" s="253"/>
      <c r="T1353" s="25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T1353" s="255" t="s">
        <v>244</v>
      </c>
      <c r="AU1353" s="255" t="s">
        <v>86</v>
      </c>
      <c r="AV1353" s="14" t="s">
        <v>86</v>
      </c>
      <c r="AW1353" s="14" t="s">
        <v>33</v>
      </c>
      <c r="AX1353" s="14" t="s">
        <v>73</v>
      </c>
      <c r="AY1353" s="255" t="s">
        <v>233</v>
      </c>
    </row>
    <row r="1354" s="14" customFormat="1">
      <c r="A1354" s="14"/>
      <c r="B1354" s="245"/>
      <c r="C1354" s="246"/>
      <c r="D1354" s="236" t="s">
        <v>244</v>
      </c>
      <c r="E1354" s="247" t="s">
        <v>21</v>
      </c>
      <c r="F1354" s="248" t="s">
        <v>647</v>
      </c>
      <c r="G1354" s="246"/>
      <c r="H1354" s="249">
        <v>301.63999999999999</v>
      </c>
      <c r="I1354" s="250"/>
      <c r="J1354" s="246"/>
      <c r="K1354" s="246"/>
      <c r="L1354" s="251"/>
      <c r="M1354" s="252"/>
      <c r="N1354" s="253"/>
      <c r="O1354" s="253"/>
      <c r="P1354" s="253"/>
      <c r="Q1354" s="253"/>
      <c r="R1354" s="253"/>
      <c r="S1354" s="253"/>
      <c r="T1354" s="25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T1354" s="255" t="s">
        <v>244</v>
      </c>
      <c r="AU1354" s="255" t="s">
        <v>86</v>
      </c>
      <c r="AV1354" s="14" t="s">
        <v>86</v>
      </c>
      <c r="AW1354" s="14" t="s">
        <v>33</v>
      </c>
      <c r="AX1354" s="14" t="s">
        <v>73</v>
      </c>
      <c r="AY1354" s="255" t="s">
        <v>233</v>
      </c>
    </row>
    <row r="1355" s="15" customFormat="1">
      <c r="A1355" s="15"/>
      <c r="B1355" s="256"/>
      <c r="C1355" s="257"/>
      <c r="D1355" s="236" t="s">
        <v>244</v>
      </c>
      <c r="E1355" s="258" t="s">
        <v>21</v>
      </c>
      <c r="F1355" s="259" t="s">
        <v>247</v>
      </c>
      <c r="G1355" s="257"/>
      <c r="H1355" s="260">
        <v>2373.1900000000001</v>
      </c>
      <c r="I1355" s="261"/>
      <c r="J1355" s="257"/>
      <c r="K1355" s="257"/>
      <c r="L1355" s="262"/>
      <c r="M1355" s="263"/>
      <c r="N1355" s="264"/>
      <c r="O1355" s="264"/>
      <c r="P1355" s="264"/>
      <c r="Q1355" s="264"/>
      <c r="R1355" s="264"/>
      <c r="S1355" s="264"/>
      <c r="T1355" s="26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T1355" s="266" t="s">
        <v>244</v>
      </c>
      <c r="AU1355" s="266" t="s">
        <v>86</v>
      </c>
      <c r="AV1355" s="15" t="s">
        <v>240</v>
      </c>
      <c r="AW1355" s="15" t="s">
        <v>33</v>
      </c>
      <c r="AX1355" s="15" t="s">
        <v>80</v>
      </c>
      <c r="AY1355" s="266" t="s">
        <v>233</v>
      </c>
    </row>
    <row r="1356" s="2" customFormat="1" ht="24.15" customHeight="1">
      <c r="A1356" s="41"/>
      <c r="B1356" s="42"/>
      <c r="C1356" s="267" t="s">
        <v>1806</v>
      </c>
      <c r="D1356" s="267" t="s">
        <v>297</v>
      </c>
      <c r="E1356" s="268" t="s">
        <v>1807</v>
      </c>
      <c r="F1356" s="269" t="s">
        <v>1808</v>
      </c>
      <c r="G1356" s="270" t="s">
        <v>238</v>
      </c>
      <c r="H1356" s="271">
        <v>2765.953</v>
      </c>
      <c r="I1356" s="272"/>
      <c r="J1356" s="273">
        <f>ROUND(I1356*H1356,2)</f>
        <v>0</v>
      </c>
      <c r="K1356" s="269" t="s">
        <v>239</v>
      </c>
      <c r="L1356" s="274"/>
      <c r="M1356" s="275" t="s">
        <v>21</v>
      </c>
      <c r="N1356" s="276" t="s">
        <v>45</v>
      </c>
      <c r="O1356" s="87"/>
      <c r="P1356" s="225">
        <f>O1356*H1356</f>
        <v>0</v>
      </c>
      <c r="Q1356" s="225">
        <v>0.00050000000000000001</v>
      </c>
      <c r="R1356" s="225">
        <f>Q1356*H1356</f>
        <v>1.3829765000000001</v>
      </c>
      <c r="S1356" s="225">
        <v>0</v>
      </c>
      <c r="T1356" s="226">
        <f>S1356*H1356</f>
        <v>0</v>
      </c>
      <c r="U1356" s="41"/>
      <c r="V1356" s="41"/>
      <c r="W1356" s="41"/>
      <c r="X1356" s="41"/>
      <c r="Y1356" s="41"/>
      <c r="Z1356" s="41"/>
      <c r="AA1356" s="41"/>
      <c r="AB1356" s="41"/>
      <c r="AC1356" s="41"/>
      <c r="AD1356" s="41"/>
      <c r="AE1356" s="41"/>
      <c r="AR1356" s="227" t="s">
        <v>569</v>
      </c>
      <c r="AT1356" s="227" t="s">
        <v>297</v>
      </c>
      <c r="AU1356" s="227" t="s">
        <v>86</v>
      </c>
      <c r="AY1356" s="20" t="s">
        <v>233</v>
      </c>
      <c r="BE1356" s="228">
        <f>IF(N1356="základní",J1356,0)</f>
        <v>0</v>
      </c>
      <c r="BF1356" s="228">
        <f>IF(N1356="snížená",J1356,0)</f>
        <v>0</v>
      </c>
      <c r="BG1356" s="228">
        <f>IF(N1356="zákl. přenesená",J1356,0)</f>
        <v>0</v>
      </c>
      <c r="BH1356" s="228">
        <f>IF(N1356="sníž. přenesená",J1356,0)</f>
        <v>0</v>
      </c>
      <c r="BI1356" s="228">
        <f>IF(N1356="nulová",J1356,0)</f>
        <v>0</v>
      </c>
      <c r="BJ1356" s="20" t="s">
        <v>86</v>
      </c>
      <c r="BK1356" s="228">
        <f>ROUND(I1356*H1356,2)</f>
        <v>0</v>
      </c>
      <c r="BL1356" s="20" t="s">
        <v>394</v>
      </c>
      <c r="BM1356" s="227" t="s">
        <v>1809</v>
      </c>
    </row>
    <row r="1357" s="14" customFormat="1">
      <c r="A1357" s="14"/>
      <c r="B1357" s="245"/>
      <c r="C1357" s="246"/>
      <c r="D1357" s="236" t="s">
        <v>244</v>
      </c>
      <c r="E1357" s="246"/>
      <c r="F1357" s="248" t="s">
        <v>1810</v>
      </c>
      <c r="G1357" s="246"/>
      <c r="H1357" s="249">
        <v>2765.953</v>
      </c>
      <c r="I1357" s="250"/>
      <c r="J1357" s="246"/>
      <c r="K1357" s="246"/>
      <c r="L1357" s="251"/>
      <c r="M1357" s="252"/>
      <c r="N1357" s="253"/>
      <c r="O1357" s="253"/>
      <c r="P1357" s="253"/>
      <c r="Q1357" s="253"/>
      <c r="R1357" s="253"/>
      <c r="S1357" s="253"/>
      <c r="T1357" s="25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T1357" s="255" t="s">
        <v>244</v>
      </c>
      <c r="AU1357" s="255" t="s">
        <v>86</v>
      </c>
      <c r="AV1357" s="14" t="s">
        <v>86</v>
      </c>
      <c r="AW1357" s="14" t="s">
        <v>4</v>
      </c>
      <c r="AX1357" s="14" t="s">
        <v>80</v>
      </c>
      <c r="AY1357" s="255" t="s">
        <v>233</v>
      </c>
    </row>
    <row r="1358" s="2" customFormat="1" ht="44.25" customHeight="1">
      <c r="A1358" s="41"/>
      <c r="B1358" s="42"/>
      <c r="C1358" s="216" t="s">
        <v>1811</v>
      </c>
      <c r="D1358" s="216" t="s">
        <v>235</v>
      </c>
      <c r="E1358" s="217" t="s">
        <v>1812</v>
      </c>
      <c r="F1358" s="218" t="s">
        <v>1813</v>
      </c>
      <c r="G1358" s="219" t="s">
        <v>279</v>
      </c>
      <c r="H1358" s="220">
        <v>51.020000000000003</v>
      </c>
      <c r="I1358" s="221"/>
      <c r="J1358" s="222">
        <f>ROUND(I1358*H1358,2)</f>
        <v>0</v>
      </c>
      <c r="K1358" s="218" t="s">
        <v>239</v>
      </c>
      <c r="L1358" s="47"/>
      <c r="M1358" s="223" t="s">
        <v>21</v>
      </c>
      <c r="N1358" s="224" t="s">
        <v>45</v>
      </c>
      <c r="O1358" s="87"/>
      <c r="P1358" s="225">
        <f>O1358*H1358</f>
        <v>0</v>
      </c>
      <c r="Q1358" s="225">
        <v>0</v>
      </c>
      <c r="R1358" s="225">
        <f>Q1358*H1358</f>
        <v>0</v>
      </c>
      <c r="S1358" s="225">
        <v>0</v>
      </c>
      <c r="T1358" s="226">
        <f>S1358*H1358</f>
        <v>0</v>
      </c>
      <c r="U1358" s="41"/>
      <c r="V1358" s="41"/>
      <c r="W1358" s="41"/>
      <c r="X1358" s="41"/>
      <c r="Y1358" s="41"/>
      <c r="Z1358" s="41"/>
      <c r="AA1358" s="41"/>
      <c r="AB1358" s="41"/>
      <c r="AC1358" s="41"/>
      <c r="AD1358" s="41"/>
      <c r="AE1358" s="41"/>
      <c r="AR1358" s="227" t="s">
        <v>394</v>
      </c>
      <c r="AT1358" s="227" t="s">
        <v>235</v>
      </c>
      <c r="AU1358" s="227" t="s">
        <v>86</v>
      </c>
      <c r="AY1358" s="20" t="s">
        <v>233</v>
      </c>
      <c r="BE1358" s="228">
        <f>IF(N1358="základní",J1358,0)</f>
        <v>0</v>
      </c>
      <c r="BF1358" s="228">
        <f>IF(N1358="snížená",J1358,0)</f>
        <v>0</v>
      </c>
      <c r="BG1358" s="228">
        <f>IF(N1358="zákl. přenesená",J1358,0)</f>
        <v>0</v>
      </c>
      <c r="BH1358" s="228">
        <f>IF(N1358="sníž. přenesená",J1358,0)</f>
        <v>0</v>
      </c>
      <c r="BI1358" s="228">
        <f>IF(N1358="nulová",J1358,0)</f>
        <v>0</v>
      </c>
      <c r="BJ1358" s="20" t="s">
        <v>86</v>
      </c>
      <c r="BK1358" s="228">
        <f>ROUND(I1358*H1358,2)</f>
        <v>0</v>
      </c>
      <c r="BL1358" s="20" t="s">
        <v>394</v>
      </c>
      <c r="BM1358" s="227" t="s">
        <v>1814</v>
      </c>
    </row>
    <row r="1359" s="2" customFormat="1">
      <c r="A1359" s="41"/>
      <c r="B1359" s="42"/>
      <c r="C1359" s="43"/>
      <c r="D1359" s="229" t="s">
        <v>242</v>
      </c>
      <c r="E1359" s="43"/>
      <c r="F1359" s="230" t="s">
        <v>1815</v>
      </c>
      <c r="G1359" s="43"/>
      <c r="H1359" s="43"/>
      <c r="I1359" s="231"/>
      <c r="J1359" s="43"/>
      <c r="K1359" s="43"/>
      <c r="L1359" s="47"/>
      <c r="M1359" s="232"/>
      <c r="N1359" s="233"/>
      <c r="O1359" s="87"/>
      <c r="P1359" s="87"/>
      <c r="Q1359" s="87"/>
      <c r="R1359" s="87"/>
      <c r="S1359" s="87"/>
      <c r="T1359" s="88"/>
      <c r="U1359" s="41"/>
      <c r="V1359" s="41"/>
      <c r="W1359" s="41"/>
      <c r="X1359" s="41"/>
      <c r="Y1359" s="41"/>
      <c r="Z1359" s="41"/>
      <c r="AA1359" s="41"/>
      <c r="AB1359" s="41"/>
      <c r="AC1359" s="41"/>
      <c r="AD1359" s="41"/>
      <c r="AE1359" s="41"/>
      <c r="AT1359" s="20" t="s">
        <v>242</v>
      </c>
      <c r="AU1359" s="20" t="s">
        <v>86</v>
      </c>
    </row>
    <row r="1360" s="12" customFormat="1" ht="22.8" customHeight="1">
      <c r="A1360" s="12"/>
      <c r="B1360" s="200"/>
      <c r="C1360" s="201"/>
      <c r="D1360" s="202" t="s">
        <v>72</v>
      </c>
      <c r="E1360" s="214" t="s">
        <v>1816</v>
      </c>
      <c r="F1360" s="214" t="s">
        <v>1817</v>
      </c>
      <c r="G1360" s="201"/>
      <c r="H1360" s="201"/>
      <c r="I1360" s="204"/>
      <c r="J1360" s="215">
        <f>BK1360</f>
        <v>0</v>
      </c>
      <c r="K1360" s="201"/>
      <c r="L1360" s="206"/>
      <c r="M1360" s="207"/>
      <c r="N1360" s="208"/>
      <c r="O1360" s="208"/>
      <c r="P1360" s="209">
        <f>SUM(P1361:P1368)</f>
        <v>0</v>
      </c>
      <c r="Q1360" s="208"/>
      <c r="R1360" s="209">
        <f>SUM(R1361:R1368)</f>
        <v>0</v>
      </c>
      <c r="S1360" s="208"/>
      <c r="T1360" s="210">
        <f>SUM(T1361:T1368)</f>
        <v>0</v>
      </c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R1360" s="211" t="s">
        <v>86</v>
      </c>
      <c r="AT1360" s="212" t="s">
        <v>72</v>
      </c>
      <c r="AU1360" s="212" t="s">
        <v>80</v>
      </c>
      <c r="AY1360" s="211" t="s">
        <v>233</v>
      </c>
      <c r="BK1360" s="213">
        <f>SUM(BK1361:BK1368)</f>
        <v>0</v>
      </c>
    </row>
    <row r="1361" s="2" customFormat="1" ht="16.5" customHeight="1">
      <c r="A1361" s="41"/>
      <c r="B1361" s="42"/>
      <c r="C1361" s="216" t="s">
        <v>1818</v>
      </c>
      <c r="D1361" s="216" t="s">
        <v>235</v>
      </c>
      <c r="E1361" s="217" t="s">
        <v>1819</v>
      </c>
      <c r="F1361" s="218" t="s">
        <v>1820</v>
      </c>
      <c r="G1361" s="219" t="s">
        <v>402</v>
      </c>
      <c r="H1361" s="220">
        <v>2</v>
      </c>
      <c r="I1361" s="221"/>
      <c r="J1361" s="222">
        <f>ROUND(I1361*H1361,2)</f>
        <v>0</v>
      </c>
      <c r="K1361" s="218" t="s">
        <v>342</v>
      </c>
      <c r="L1361" s="47"/>
      <c r="M1361" s="223" t="s">
        <v>21</v>
      </c>
      <c r="N1361" s="224" t="s">
        <v>45</v>
      </c>
      <c r="O1361" s="87"/>
      <c r="P1361" s="225">
        <f>O1361*H1361</f>
        <v>0</v>
      </c>
      <c r="Q1361" s="225">
        <v>0</v>
      </c>
      <c r="R1361" s="225">
        <f>Q1361*H1361</f>
        <v>0</v>
      </c>
      <c r="S1361" s="225">
        <v>0</v>
      </c>
      <c r="T1361" s="226">
        <f>S1361*H1361</f>
        <v>0</v>
      </c>
      <c r="U1361" s="41"/>
      <c r="V1361" s="41"/>
      <c r="W1361" s="41"/>
      <c r="X1361" s="41"/>
      <c r="Y1361" s="41"/>
      <c r="Z1361" s="41"/>
      <c r="AA1361" s="41"/>
      <c r="AB1361" s="41"/>
      <c r="AC1361" s="41"/>
      <c r="AD1361" s="41"/>
      <c r="AE1361" s="41"/>
      <c r="AR1361" s="227" t="s">
        <v>394</v>
      </c>
      <c r="AT1361" s="227" t="s">
        <v>235</v>
      </c>
      <c r="AU1361" s="227" t="s">
        <v>86</v>
      </c>
      <c r="AY1361" s="20" t="s">
        <v>233</v>
      </c>
      <c r="BE1361" s="228">
        <f>IF(N1361="základní",J1361,0)</f>
        <v>0</v>
      </c>
      <c r="BF1361" s="228">
        <f>IF(N1361="snížená",J1361,0)</f>
        <v>0</v>
      </c>
      <c r="BG1361" s="228">
        <f>IF(N1361="zákl. přenesená",J1361,0)</f>
        <v>0</v>
      </c>
      <c r="BH1361" s="228">
        <f>IF(N1361="sníž. přenesená",J1361,0)</f>
        <v>0</v>
      </c>
      <c r="BI1361" s="228">
        <f>IF(N1361="nulová",J1361,0)</f>
        <v>0</v>
      </c>
      <c r="BJ1361" s="20" t="s">
        <v>86</v>
      </c>
      <c r="BK1361" s="228">
        <f>ROUND(I1361*H1361,2)</f>
        <v>0</v>
      </c>
      <c r="BL1361" s="20" t="s">
        <v>394</v>
      </c>
      <c r="BM1361" s="227" t="s">
        <v>1821</v>
      </c>
    </row>
    <row r="1362" s="13" customFormat="1">
      <c r="A1362" s="13"/>
      <c r="B1362" s="234"/>
      <c r="C1362" s="235"/>
      <c r="D1362" s="236" t="s">
        <v>244</v>
      </c>
      <c r="E1362" s="237" t="s">
        <v>21</v>
      </c>
      <c r="F1362" s="238" t="s">
        <v>1822</v>
      </c>
      <c r="G1362" s="235"/>
      <c r="H1362" s="237" t="s">
        <v>21</v>
      </c>
      <c r="I1362" s="239"/>
      <c r="J1362" s="235"/>
      <c r="K1362" s="235"/>
      <c r="L1362" s="240"/>
      <c r="M1362" s="241"/>
      <c r="N1362" s="242"/>
      <c r="O1362" s="242"/>
      <c r="P1362" s="242"/>
      <c r="Q1362" s="242"/>
      <c r="R1362" s="242"/>
      <c r="S1362" s="242"/>
      <c r="T1362" s="24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244" t="s">
        <v>244</v>
      </c>
      <c r="AU1362" s="244" t="s">
        <v>86</v>
      </c>
      <c r="AV1362" s="13" t="s">
        <v>80</v>
      </c>
      <c r="AW1362" s="13" t="s">
        <v>33</v>
      </c>
      <c r="AX1362" s="13" t="s">
        <v>73</v>
      </c>
      <c r="AY1362" s="244" t="s">
        <v>233</v>
      </c>
    </row>
    <row r="1363" s="14" customFormat="1">
      <c r="A1363" s="14"/>
      <c r="B1363" s="245"/>
      <c r="C1363" s="246"/>
      <c r="D1363" s="236" t="s">
        <v>244</v>
      </c>
      <c r="E1363" s="247" t="s">
        <v>21</v>
      </c>
      <c r="F1363" s="248" t="s">
        <v>86</v>
      </c>
      <c r="G1363" s="246"/>
      <c r="H1363" s="249">
        <v>2</v>
      </c>
      <c r="I1363" s="250"/>
      <c r="J1363" s="246"/>
      <c r="K1363" s="246"/>
      <c r="L1363" s="251"/>
      <c r="M1363" s="252"/>
      <c r="N1363" s="253"/>
      <c r="O1363" s="253"/>
      <c r="P1363" s="253"/>
      <c r="Q1363" s="253"/>
      <c r="R1363" s="253"/>
      <c r="S1363" s="253"/>
      <c r="T1363" s="25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T1363" s="255" t="s">
        <v>244</v>
      </c>
      <c r="AU1363" s="255" t="s">
        <v>86</v>
      </c>
      <c r="AV1363" s="14" t="s">
        <v>86</v>
      </c>
      <c r="AW1363" s="14" t="s">
        <v>33</v>
      </c>
      <c r="AX1363" s="14" t="s">
        <v>73</v>
      </c>
      <c r="AY1363" s="255" t="s">
        <v>233</v>
      </c>
    </row>
    <row r="1364" s="15" customFormat="1">
      <c r="A1364" s="15"/>
      <c r="B1364" s="256"/>
      <c r="C1364" s="257"/>
      <c r="D1364" s="236" t="s">
        <v>244</v>
      </c>
      <c r="E1364" s="258" t="s">
        <v>21</v>
      </c>
      <c r="F1364" s="259" t="s">
        <v>247</v>
      </c>
      <c r="G1364" s="257"/>
      <c r="H1364" s="260">
        <v>2</v>
      </c>
      <c r="I1364" s="261"/>
      <c r="J1364" s="257"/>
      <c r="K1364" s="257"/>
      <c r="L1364" s="262"/>
      <c r="M1364" s="263"/>
      <c r="N1364" s="264"/>
      <c r="O1364" s="264"/>
      <c r="P1364" s="264"/>
      <c r="Q1364" s="264"/>
      <c r="R1364" s="264"/>
      <c r="S1364" s="264"/>
      <c r="T1364" s="26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T1364" s="266" t="s">
        <v>244</v>
      </c>
      <c r="AU1364" s="266" t="s">
        <v>86</v>
      </c>
      <c r="AV1364" s="15" t="s">
        <v>240</v>
      </c>
      <c r="AW1364" s="15" t="s">
        <v>33</v>
      </c>
      <c r="AX1364" s="15" t="s">
        <v>80</v>
      </c>
      <c r="AY1364" s="266" t="s">
        <v>233</v>
      </c>
    </row>
    <row r="1365" s="2" customFormat="1" ht="16.5" customHeight="1">
      <c r="A1365" s="41"/>
      <c r="B1365" s="42"/>
      <c r="C1365" s="216" t="s">
        <v>1823</v>
      </c>
      <c r="D1365" s="216" t="s">
        <v>235</v>
      </c>
      <c r="E1365" s="217" t="s">
        <v>1824</v>
      </c>
      <c r="F1365" s="218" t="s">
        <v>1825</v>
      </c>
      <c r="G1365" s="219" t="s">
        <v>402</v>
      </c>
      <c r="H1365" s="220">
        <v>77</v>
      </c>
      <c r="I1365" s="221"/>
      <c r="J1365" s="222">
        <f>ROUND(I1365*H1365,2)</f>
        <v>0</v>
      </c>
      <c r="K1365" s="218" t="s">
        <v>342</v>
      </c>
      <c r="L1365" s="47"/>
      <c r="M1365" s="223" t="s">
        <v>21</v>
      </c>
      <c r="N1365" s="224" t="s">
        <v>45</v>
      </c>
      <c r="O1365" s="87"/>
      <c r="P1365" s="225">
        <f>O1365*H1365</f>
        <v>0</v>
      </c>
      <c r="Q1365" s="225">
        <v>0</v>
      </c>
      <c r="R1365" s="225">
        <f>Q1365*H1365</f>
        <v>0</v>
      </c>
      <c r="S1365" s="225">
        <v>0</v>
      </c>
      <c r="T1365" s="226">
        <f>S1365*H1365</f>
        <v>0</v>
      </c>
      <c r="U1365" s="41"/>
      <c r="V1365" s="41"/>
      <c r="W1365" s="41"/>
      <c r="X1365" s="41"/>
      <c r="Y1365" s="41"/>
      <c r="Z1365" s="41"/>
      <c r="AA1365" s="41"/>
      <c r="AB1365" s="41"/>
      <c r="AC1365" s="41"/>
      <c r="AD1365" s="41"/>
      <c r="AE1365" s="41"/>
      <c r="AR1365" s="227" t="s">
        <v>394</v>
      </c>
      <c r="AT1365" s="227" t="s">
        <v>235</v>
      </c>
      <c r="AU1365" s="227" t="s">
        <v>86</v>
      </c>
      <c r="AY1365" s="20" t="s">
        <v>233</v>
      </c>
      <c r="BE1365" s="228">
        <f>IF(N1365="základní",J1365,0)</f>
        <v>0</v>
      </c>
      <c r="BF1365" s="228">
        <f>IF(N1365="snížená",J1365,0)</f>
        <v>0</v>
      </c>
      <c r="BG1365" s="228">
        <f>IF(N1365="zákl. přenesená",J1365,0)</f>
        <v>0</v>
      </c>
      <c r="BH1365" s="228">
        <f>IF(N1365="sníž. přenesená",J1365,0)</f>
        <v>0</v>
      </c>
      <c r="BI1365" s="228">
        <f>IF(N1365="nulová",J1365,0)</f>
        <v>0</v>
      </c>
      <c r="BJ1365" s="20" t="s">
        <v>86</v>
      </c>
      <c r="BK1365" s="228">
        <f>ROUND(I1365*H1365,2)</f>
        <v>0</v>
      </c>
      <c r="BL1365" s="20" t="s">
        <v>394</v>
      </c>
      <c r="BM1365" s="227" t="s">
        <v>1826</v>
      </c>
    </row>
    <row r="1366" s="13" customFormat="1">
      <c r="A1366" s="13"/>
      <c r="B1366" s="234"/>
      <c r="C1366" s="235"/>
      <c r="D1366" s="236" t="s">
        <v>244</v>
      </c>
      <c r="E1366" s="237" t="s">
        <v>21</v>
      </c>
      <c r="F1366" s="238" t="s">
        <v>1822</v>
      </c>
      <c r="G1366" s="235"/>
      <c r="H1366" s="237" t="s">
        <v>21</v>
      </c>
      <c r="I1366" s="239"/>
      <c r="J1366" s="235"/>
      <c r="K1366" s="235"/>
      <c r="L1366" s="240"/>
      <c r="M1366" s="241"/>
      <c r="N1366" s="242"/>
      <c r="O1366" s="242"/>
      <c r="P1366" s="242"/>
      <c r="Q1366" s="242"/>
      <c r="R1366" s="242"/>
      <c r="S1366" s="242"/>
      <c r="T1366" s="24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44" t="s">
        <v>244</v>
      </c>
      <c r="AU1366" s="244" t="s">
        <v>86</v>
      </c>
      <c r="AV1366" s="13" t="s">
        <v>80</v>
      </c>
      <c r="AW1366" s="13" t="s">
        <v>33</v>
      </c>
      <c r="AX1366" s="13" t="s">
        <v>73</v>
      </c>
      <c r="AY1366" s="244" t="s">
        <v>233</v>
      </c>
    </row>
    <row r="1367" s="14" customFormat="1">
      <c r="A1367" s="14"/>
      <c r="B1367" s="245"/>
      <c r="C1367" s="246"/>
      <c r="D1367" s="236" t="s">
        <v>244</v>
      </c>
      <c r="E1367" s="247" t="s">
        <v>21</v>
      </c>
      <c r="F1367" s="248" t="s">
        <v>1392</v>
      </c>
      <c r="G1367" s="246"/>
      <c r="H1367" s="249">
        <v>77</v>
      </c>
      <c r="I1367" s="250"/>
      <c r="J1367" s="246"/>
      <c r="K1367" s="246"/>
      <c r="L1367" s="251"/>
      <c r="M1367" s="252"/>
      <c r="N1367" s="253"/>
      <c r="O1367" s="253"/>
      <c r="P1367" s="253"/>
      <c r="Q1367" s="253"/>
      <c r="R1367" s="253"/>
      <c r="S1367" s="253"/>
      <c r="T1367" s="25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T1367" s="255" t="s">
        <v>244</v>
      </c>
      <c r="AU1367" s="255" t="s">
        <v>86</v>
      </c>
      <c r="AV1367" s="14" t="s">
        <v>86</v>
      </c>
      <c r="AW1367" s="14" t="s">
        <v>33</v>
      </c>
      <c r="AX1367" s="14" t="s">
        <v>73</v>
      </c>
      <c r="AY1367" s="255" t="s">
        <v>233</v>
      </c>
    </row>
    <row r="1368" s="15" customFormat="1">
      <c r="A1368" s="15"/>
      <c r="B1368" s="256"/>
      <c r="C1368" s="257"/>
      <c r="D1368" s="236" t="s">
        <v>244</v>
      </c>
      <c r="E1368" s="258" t="s">
        <v>21</v>
      </c>
      <c r="F1368" s="259" t="s">
        <v>247</v>
      </c>
      <c r="G1368" s="257"/>
      <c r="H1368" s="260">
        <v>77</v>
      </c>
      <c r="I1368" s="261"/>
      <c r="J1368" s="257"/>
      <c r="K1368" s="257"/>
      <c r="L1368" s="262"/>
      <c r="M1368" s="263"/>
      <c r="N1368" s="264"/>
      <c r="O1368" s="264"/>
      <c r="P1368" s="264"/>
      <c r="Q1368" s="264"/>
      <c r="R1368" s="264"/>
      <c r="S1368" s="264"/>
      <c r="T1368" s="26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T1368" s="266" t="s">
        <v>244</v>
      </c>
      <c r="AU1368" s="266" t="s">
        <v>86</v>
      </c>
      <c r="AV1368" s="15" t="s">
        <v>240</v>
      </c>
      <c r="AW1368" s="15" t="s">
        <v>33</v>
      </c>
      <c r="AX1368" s="15" t="s">
        <v>80</v>
      </c>
      <c r="AY1368" s="266" t="s">
        <v>233</v>
      </c>
    </row>
    <row r="1369" s="12" customFormat="1" ht="22.8" customHeight="1">
      <c r="A1369" s="12"/>
      <c r="B1369" s="200"/>
      <c r="C1369" s="201"/>
      <c r="D1369" s="202" t="s">
        <v>72</v>
      </c>
      <c r="E1369" s="214" t="s">
        <v>1827</v>
      </c>
      <c r="F1369" s="214" t="s">
        <v>1828</v>
      </c>
      <c r="G1369" s="201"/>
      <c r="H1369" s="201"/>
      <c r="I1369" s="204"/>
      <c r="J1369" s="215">
        <f>BK1369</f>
        <v>0</v>
      </c>
      <c r="K1369" s="201"/>
      <c r="L1369" s="206"/>
      <c r="M1369" s="207"/>
      <c r="N1369" s="208"/>
      <c r="O1369" s="208"/>
      <c r="P1369" s="209">
        <f>SUM(P1370:P1376)</f>
        <v>0</v>
      </c>
      <c r="Q1369" s="208"/>
      <c r="R1369" s="209">
        <f>SUM(R1370:R1376)</f>
        <v>3.0659510399999998</v>
      </c>
      <c r="S1369" s="208"/>
      <c r="T1369" s="210">
        <f>SUM(T1370:T1376)</f>
        <v>0</v>
      </c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R1369" s="211" t="s">
        <v>86</v>
      </c>
      <c r="AT1369" s="212" t="s">
        <v>72</v>
      </c>
      <c r="AU1369" s="212" t="s">
        <v>80</v>
      </c>
      <c r="AY1369" s="211" t="s">
        <v>233</v>
      </c>
      <c r="BK1369" s="213">
        <f>SUM(BK1370:BK1376)</f>
        <v>0</v>
      </c>
    </row>
    <row r="1370" s="2" customFormat="1" ht="55.5" customHeight="1">
      <c r="A1370" s="41"/>
      <c r="B1370" s="42"/>
      <c r="C1370" s="216" t="s">
        <v>1829</v>
      </c>
      <c r="D1370" s="216" t="s">
        <v>235</v>
      </c>
      <c r="E1370" s="217" t="s">
        <v>1830</v>
      </c>
      <c r="F1370" s="218" t="s">
        <v>1831</v>
      </c>
      <c r="G1370" s="219" t="s">
        <v>238</v>
      </c>
      <c r="H1370" s="220">
        <v>219.624</v>
      </c>
      <c r="I1370" s="221"/>
      <c r="J1370" s="222">
        <f>ROUND(I1370*H1370,2)</f>
        <v>0</v>
      </c>
      <c r="K1370" s="218" t="s">
        <v>342</v>
      </c>
      <c r="L1370" s="47"/>
      <c r="M1370" s="223" t="s">
        <v>21</v>
      </c>
      <c r="N1370" s="224" t="s">
        <v>45</v>
      </c>
      <c r="O1370" s="87"/>
      <c r="P1370" s="225">
        <f>O1370*H1370</f>
        <v>0</v>
      </c>
      <c r="Q1370" s="225">
        <v>0.01396</v>
      </c>
      <c r="R1370" s="225">
        <f>Q1370*H1370</f>
        <v>3.0659510399999998</v>
      </c>
      <c r="S1370" s="225">
        <v>0</v>
      </c>
      <c r="T1370" s="226">
        <f>S1370*H1370</f>
        <v>0</v>
      </c>
      <c r="U1370" s="41"/>
      <c r="V1370" s="41"/>
      <c r="W1370" s="41"/>
      <c r="X1370" s="41"/>
      <c r="Y1370" s="41"/>
      <c r="Z1370" s="41"/>
      <c r="AA1370" s="41"/>
      <c r="AB1370" s="41"/>
      <c r="AC1370" s="41"/>
      <c r="AD1370" s="41"/>
      <c r="AE1370" s="41"/>
      <c r="AR1370" s="227" t="s">
        <v>394</v>
      </c>
      <c r="AT1370" s="227" t="s">
        <v>235</v>
      </c>
      <c r="AU1370" s="227" t="s">
        <v>86</v>
      </c>
      <c r="AY1370" s="20" t="s">
        <v>233</v>
      </c>
      <c r="BE1370" s="228">
        <f>IF(N1370="základní",J1370,0)</f>
        <v>0</v>
      </c>
      <c r="BF1370" s="228">
        <f>IF(N1370="snížená",J1370,0)</f>
        <v>0</v>
      </c>
      <c r="BG1370" s="228">
        <f>IF(N1370="zákl. přenesená",J1370,0)</f>
        <v>0</v>
      </c>
      <c r="BH1370" s="228">
        <f>IF(N1370="sníž. přenesená",J1370,0)</f>
        <v>0</v>
      </c>
      <c r="BI1370" s="228">
        <f>IF(N1370="nulová",J1370,0)</f>
        <v>0</v>
      </c>
      <c r="BJ1370" s="20" t="s">
        <v>86</v>
      </c>
      <c r="BK1370" s="228">
        <f>ROUND(I1370*H1370,2)</f>
        <v>0</v>
      </c>
      <c r="BL1370" s="20" t="s">
        <v>394</v>
      </c>
      <c r="BM1370" s="227" t="s">
        <v>1832</v>
      </c>
    </row>
    <row r="1371" s="13" customFormat="1">
      <c r="A1371" s="13"/>
      <c r="B1371" s="234"/>
      <c r="C1371" s="235"/>
      <c r="D1371" s="236" t="s">
        <v>244</v>
      </c>
      <c r="E1371" s="237" t="s">
        <v>21</v>
      </c>
      <c r="F1371" s="238" t="s">
        <v>1765</v>
      </c>
      <c r="G1371" s="235"/>
      <c r="H1371" s="237" t="s">
        <v>21</v>
      </c>
      <c r="I1371" s="239"/>
      <c r="J1371" s="235"/>
      <c r="K1371" s="235"/>
      <c r="L1371" s="240"/>
      <c r="M1371" s="241"/>
      <c r="N1371" s="242"/>
      <c r="O1371" s="242"/>
      <c r="P1371" s="242"/>
      <c r="Q1371" s="242"/>
      <c r="R1371" s="242"/>
      <c r="S1371" s="242"/>
      <c r="T1371" s="24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T1371" s="244" t="s">
        <v>244</v>
      </c>
      <c r="AU1371" s="244" t="s">
        <v>86</v>
      </c>
      <c r="AV1371" s="13" t="s">
        <v>80</v>
      </c>
      <c r="AW1371" s="13" t="s">
        <v>33</v>
      </c>
      <c r="AX1371" s="13" t="s">
        <v>73</v>
      </c>
      <c r="AY1371" s="244" t="s">
        <v>233</v>
      </c>
    </row>
    <row r="1372" s="14" customFormat="1">
      <c r="A1372" s="14"/>
      <c r="B1372" s="245"/>
      <c r="C1372" s="246"/>
      <c r="D1372" s="236" t="s">
        <v>244</v>
      </c>
      <c r="E1372" s="247" t="s">
        <v>21</v>
      </c>
      <c r="F1372" s="248" t="s">
        <v>1833</v>
      </c>
      <c r="G1372" s="246"/>
      <c r="H1372" s="249">
        <v>201.434</v>
      </c>
      <c r="I1372" s="250"/>
      <c r="J1372" s="246"/>
      <c r="K1372" s="246"/>
      <c r="L1372" s="251"/>
      <c r="M1372" s="252"/>
      <c r="N1372" s="253"/>
      <c r="O1372" s="253"/>
      <c r="P1372" s="253"/>
      <c r="Q1372" s="253"/>
      <c r="R1372" s="253"/>
      <c r="S1372" s="253"/>
      <c r="T1372" s="25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T1372" s="255" t="s">
        <v>244</v>
      </c>
      <c r="AU1372" s="255" t="s">
        <v>86</v>
      </c>
      <c r="AV1372" s="14" t="s">
        <v>86</v>
      </c>
      <c r="AW1372" s="14" t="s">
        <v>33</v>
      </c>
      <c r="AX1372" s="14" t="s">
        <v>73</v>
      </c>
      <c r="AY1372" s="255" t="s">
        <v>233</v>
      </c>
    </row>
    <row r="1373" s="14" customFormat="1">
      <c r="A1373" s="14"/>
      <c r="B1373" s="245"/>
      <c r="C1373" s="246"/>
      <c r="D1373" s="236" t="s">
        <v>244</v>
      </c>
      <c r="E1373" s="247" t="s">
        <v>21</v>
      </c>
      <c r="F1373" s="248" t="s">
        <v>1767</v>
      </c>
      <c r="G1373" s="246"/>
      <c r="H1373" s="249">
        <v>18.190000000000001</v>
      </c>
      <c r="I1373" s="250"/>
      <c r="J1373" s="246"/>
      <c r="K1373" s="246"/>
      <c r="L1373" s="251"/>
      <c r="M1373" s="252"/>
      <c r="N1373" s="253"/>
      <c r="O1373" s="253"/>
      <c r="P1373" s="253"/>
      <c r="Q1373" s="253"/>
      <c r="R1373" s="253"/>
      <c r="S1373" s="253"/>
      <c r="T1373" s="25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T1373" s="255" t="s">
        <v>244</v>
      </c>
      <c r="AU1373" s="255" t="s">
        <v>86</v>
      </c>
      <c r="AV1373" s="14" t="s">
        <v>86</v>
      </c>
      <c r="AW1373" s="14" t="s">
        <v>33</v>
      </c>
      <c r="AX1373" s="14" t="s">
        <v>73</v>
      </c>
      <c r="AY1373" s="255" t="s">
        <v>233</v>
      </c>
    </row>
    <row r="1374" s="15" customFormat="1">
      <c r="A1374" s="15"/>
      <c r="B1374" s="256"/>
      <c r="C1374" s="257"/>
      <c r="D1374" s="236" t="s">
        <v>244</v>
      </c>
      <c r="E1374" s="258" t="s">
        <v>21</v>
      </c>
      <c r="F1374" s="259" t="s">
        <v>247</v>
      </c>
      <c r="G1374" s="257"/>
      <c r="H1374" s="260">
        <v>219.624</v>
      </c>
      <c r="I1374" s="261"/>
      <c r="J1374" s="257"/>
      <c r="K1374" s="257"/>
      <c r="L1374" s="262"/>
      <c r="M1374" s="263"/>
      <c r="N1374" s="264"/>
      <c r="O1374" s="264"/>
      <c r="P1374" s="264"/>
      <c r="Q1374" s="264"/>
      <c r="R1374" s="264"/>
      <c r="S1374" s="264"/>
      <c r="T1374" s="26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T1374" s="266" t="s">
        <v>244</v>
      </c>
      <c r="AU1374" s="266" t="s">
        <v>86</v>
      </c>
      <c r="AV1374" s="15" t="s">
        <v>240</v>
      </c>
      <c r="AW1374" s="15" t="s">
        <v>33</v>
      </c>
      <c r="AX1374" s="15" t="s">
        <v>80</v>
      </c>
      <c r="AY1374" s="266" t="s">
        <v>233</v>
      </c>
    </row>
    <row r="1375" s="2" customFormat="1" ht="49.05" customHeight="1">
      <c r="A1375" s="41"/>
      <c r="B1375" s="42"/>
      <c r="C1375" s="216" t="s">
        <v>1834</v>
      </c>
      <c r="D1375" s="216" t="s">
        <v>235</v>
      </c>
      <c r="E1375" s="217" t="s">
        <v>1835</v>
      </c>
      <c r="F1375" s="218" t="s">
        <v>1836</v>
      </c>
      <c r="G1375" s="219" t="s">
        <v>279</v>
      </c>
      <c r="H1375" s="220">
        <v>3.0659999999999998</v>
      </c>
      <c r="I1375" s="221"/>
      <c r="J1375" s="222">
        <f>ROUND(I1375*H1375,2)</f>
        <v>0</v>
      </c>
      <c r="K1375" s="218" t="s">
        <v>239</v>
      </c>
      <c r="L1375" s="47"/>
      <c r="M1375" s="223" t="s">
        <v>21</v>
      </c>
      <c r="N1375" s="224" t="s">
        <v>45</v>
      </c>
      <c r="O1375" s="87"/>
      <c r="P1375" s="225">
        <f>O1375*H1375</f>
        <v>0</v>
      </c>
      <c r="Q1375" s="225">
        <v>0</v>
      </c>
      <c r="R1375" s="225">
        <f>Q1375*H1375</f>
        <v>0</v>
      </c>
      <c r="S1375" s="225">
        <v>0</v>
      </c>
      <c r="T1375" s="226">
        <f>S1375*H1375</f>
        <v>0</v>
      </c>
      <c r="U1375" s="41"/>
      <c r="V1375" s="41"/>
      <c r="W1375" s="41"/>
      <c r="X1375" s="41"/>
      <c r="Y1375" s="41"/>
      <c r="Z1375" s="41"/>
      <c r="AA1375" s="41"/>
      <c r="AB1375" s="41"/>
      <c r="AC1375" s="41"/>
      <c r="AD1375" s="41"/>
      <c r="AE1375" s="41"/>
      <c r="AR1375" s="227" t="s">
        <v>394</v>
      </c>
      <c r="AT1375" s="227" t="s">
        <v>235</v>
      </c>
      <c r="AU1375" s="227" t="s">
        <v>86</v>
      </c>
      <c r="AY1375" s="20" t="s">
        <v>233</v>
      </c>
      <c r="BE1375" s="228">
        <f>IF(N1375="základní",J1375,0)</f>
        <v>0</v>
      </c>
      <c r="BF1375" s="228">
        <f>IF(N1375="snížená",J1375,0)</f>
        <v>0</v>
      </c>
      <c r="BG1375" s="228">
        <f>IF(N1375="zákl. přenesená",J1375,0)</f>
        <v>0</v>
      </c>
      <c r="BH1375" s="228">
        <f>IF(N1375="sníž. přenesená",J1375,0)</f>
        <v>0</v>
      </c>
      <c r="BI1375" s="228">
        <f>IF(N1375="nulová",J1375,0)</f>
        <v>0</v>
      </c>
      <c r="BJ1375" s="20" t="s">
        <v>86</v>
      </c>
      <c r="BK1375" s="228">
        <f>ROUND(I1375*H1375,2)</f>
        <v>0</v>
      </c>
      <c r="BL1375" s="20" t="s">
        <v>394</v>
      </c>
      <c r="BM1375" s="227" t="s">
        <v>1837</v>
      </c>
    </row>
    <row r="1376" s="2" customFormat="1">
      <c r="A1376" s="41"/>
      <c r="B1376" s="42"/>
      <c r="C1376" s="43"/>
      <c r="D1376" s="229" t="s">
        <v>242</v>
      </c>
      <c r="E1376" s="43"/>
      <c r="F1376" s="230" t="s">
        <v>1838</v>
      </c>
      <c r="G1376" s="43"/>
      <c r="H1376" s="43"/>
      <c r="I1376" s="231"/>
      <c r="J1376" s="43"/>
      <c r="K1376" s="43"/>
      <c r="L1376" s="47"/>
      <c r="M1376" s="232"/>
      <c r="N1376" s="233"/>
      <c r="O1376" s="87"/>
      <c r="P1376" s="87"/>
      <c r="Q1376" s="87"/>
      <c r="R1376" s="87"/>
      <c r="S1376" s="87"/>
      <c r="T1376" s="88"/>
      <c r="U1376" s="41"/>
      <c r="V1376" s="41"/>
      <c r="W1376" s="41"/>
      <c r="X1376" s="41"/>
      <c r="Y1376" s="41"/>
      <c r="Z1376" s="41"/>
      <c r="AA1376" s="41"/>
      <c r="AB1376" s="41"/>
      <c r="AC1376" s="41"/>
      <c r="AD1376" s="41"/>
      <c r="AE1376" s="41"/>
      <c r="AT1376" s="20" t="s">
        <v>242</v>
      </c>
      <c r="AU1376" s="20" t="s">
        <v>86</v>
      </c>
    </row>
    <row r="1377" s="12" customFormat="1" ht="22.8" customHeight="1">
      <c r="A1377" s="12"/>
      <c r="B1377" s="200"/>
      <c r="C1377" s="201"/>
      <c r="D1377" s="202" t="s">
        <v>72</v>
      </c>
      <c r="E1377" s="214" t="s">
        <v>1839</v>
      </c>
      <c r="F1377" s="214" t="s">
        <v>1840</v>
      </c>
      <c r="G1377" s="201"/>
      <c r="H1377" s="201"/>
      <c r="I1377" s="204"/>
      <c r="J1377" s="215">
        <f>BK1377</f>
        <v>0</v>
      </c>
      <c r="K1377" s="201"/>
      <c r="L1377" s="206"/>
      <c r="M1377" s="207"/>
      <c r="N1377" s="208"/>
      <c r="O1377" s="208"/>
      <c r="P1377" s="209">
        <f>SUM(P1378:P1442)</f>
        <v>0</v>
      </c>
      <c r="Q1377" s="208"/>
      <c r="R1377" s="209">
        <f>SUM(R1378:R1442)</f>
        <v>13.676905619999999</v>
      </c>
      <c r="S1377" s="208"/>
      <c r="T1377" s="210">
        <f>SUM(T1378:T1442)</f>
        <v>0</v>
      </c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R1377" s="211" t="s">
        <v>86</v>
      </c>
      <c r="AT1377" s="212" t="s">
        <v>72</v>
      </c>
      <c r="AU1377" s="212" t="s">
        <v>80</v>
      </c>
      <c r="AY1377" s="211" t="s">
        <v>233</v>
      </c>
      <c r="BK1377" s="213">
        <f>SUM(BK1378:BK1442)</f>
        <v>0</v>
      </c>
    </row>
    <row r="1378" s="2" customFormat="1" ht="55.5" customHeight="1">
      <c r="A1378" s="41"/>
      <c r="B1378" s="42"/>
      <c r="C1378" s="216" t="s">
        <v>1841</v>
      </c>
      <c r="D1378" s="216" t="s">
        <v>235</v>
      </c>
      <c r="E1378" s="217" t="s">
        <v>1842</v>
      </c>
      <c r="F1378" s="218" t="s">
        <v>1843</v>
      </c>
      <c r="G1378" s="219" t="s">
        <v>238</v>
      </c>
      <c r="H1378" s="220">
        <v>150.078</v>
      </c>
      <c r="I1378" s="221"/>
      <c r="J1378" s="222">
        <f>ROUND(I1378*H1378,2)</f>
        <v>0</v>
      </c>
      <c r="K1378" s="218" t="s">
        <v>239</v>
      </c>
      <c r="L1378" s="47"/>
      <c r="M1378" s="223" t="s">
        <v>21</v>
      </c>
      <c r="N1378" s="224" t="s">
        <v>45</v>
      </c>
      <c r="O1378" s="87"/>
      <c r="P1378" s="225">
        <f>O1378*H1378</f>
        <v>0</v>
      </c>
      <c r="Q1378" s="225">
        <v>0.026179999999999998</v>
      </c>
      <c r="R1378" s="225">
        <f>Q1378*H1378</f>
        <v>3.9290420399999997</v>
      </c>
      <c r="S1378" s="225">
        <v>0</v>
      </c>
      <c r="T1378" s="226">
        <f>S1378*H1378</f>
        <v>0</v>
      </c>
      <c r="U1378" s="41"/>
      <c r="V1378" s="41"/>
      <c r="W1378" s="41"/>
      <c r="X1378" s="41"/>
      <c r="Y1378" s="41"/>
      <c r="Z1378" s="41"/>
      <c r="AA1378" s="41"/>
      <c r="AB1378" s="41"/>
      <c r="AC1378" s="41"/>
      <c r="AD1378" s="41"/>
      <c r="AE1378" s="41"/>
      <c r="AR1378" s="227" t="s">
        <v>394</v>
      </c>
      <c r="AT1378" s="227" t="s">
        <v>235</v>
      </c>
      <c r="AU1378" s="227" t="s">
        <v>86</v>
      </c>
      <c r="AY1378" s="20" t="s">
        <v>233</v>
      </c>
      <c r="BE1378" s="228">
        <f>IF(N1378="základní",J1378,0)</f>
        <v>0</v>
      </c>
      <c r="BF1378" s="228">
        <f>IF(N1378="snížená",J1378,0)</f>
        <v>0</v>
      </c>
      <c r="BG1378" s="228">
        <f>IF(N1378="zákl. přenesená",J1378,0)</f>
        <v>0</v>
      </c>
      <c r="BH1378" s="228">
        <f>IF(N1378="sníž. přenesená",J1378,0)</f>
        <v>0</v>
      </c>
      <c r="BI1378" s="228">
        <f>IF(N1378="nulová",J1378,0)</f>
        <v>0</v>
      </c>
      <c r="BJ1378" s="20" t="s">
        <v>86</v>
      </c>
      <c r="BK1378" s="228">
        <f>ROUND(I1378*H1378,2)</f>
        <v>0</v>
      </c>
      <c r="BL1378" s="20" t="s">
        <v>394</v>
      </c>
      <c r="BM1378" s="227" t="s">
        <v>1844</v>
      </c>
    </row>
    <row r="1379" s="2" customFormat="1">
      <c r="A1379" s="41"/>
      <c r="B1379" s="42"/>
      <c r="C1379" s="43"/>
      <c r="D1379" s="229" t="s">
        <v>242</v>
      </c>
      <c r="E1379" s="43"/>
      <c r="F1379" s="230" t="s">
        <v>1845</v>
      </c>
      <c r="G1379" s="43"/>
      <c r="H1379" s="43"/>
      <c r="I1379" s="231"/>
      <c r="J1379" s="43"/>
      <c r="K1379" s="43"/>
      <c r="L1379" s="47"/>
      <c r="M1379" s="232"/>
      <c r="N1379" s="233"/>
      <c r="O1379" s="87"/>
      <c r="P1379" s="87"/>
      <c r="Q1379" s="87"/>
      <c r="R1379" s="87"/>
      <c r="S1379" s="87"/>
      <c r="T1379" s="88"/>
      <c r="U1379" s="41"/>
      <c r="V1379" s="41"/>
      <c r="W1379" s="41"/>
      <c r="X1379" s="41"/>
      <c r="Y1379" s="41"/>
      <c r="Z1379" s="41"/>
      <c r="AA1379" s="41"/>
      <c r="AB1379" s="41"/>
      <c r="AC1379" s="41"/>
      <c r="AD1379" s="41"/>
      <c r="AE1379" s="41"/>
      <c r="AT1379" s="20" t="s">
        <v>242</v>
      </c>
      <c r="AU1379" s="20" t="s">
        <v>86</v>
      </c>
    </row>
    <row r="1380" s="13" customFormat="1">
      <c r="A1380" s="13"/>
      <c r="B1380" s="234"/>
      <c r="C1380" s="235"/>
      <c r="D1380" s="236" t="s">
        <v>244</v>
      </c>
      <c r="E1380" s="237" t="s">
        <v>21</v>
      </c>
      <c r="F1380" s="238" t="s">
        <v>708</v>
      </c>
      <c r="G1380" s="235"/>
      <c r="H1380" s="237" t="s">
        <v>21</v>
      </c>
      <c r="I1380" s="239"/>
      <c r="J1380" s="235"/>
      <c r="K1380" s="235"/>
      <c r="L1380" s="240"/>
      <c r="M1380" s="241"/>
      <c r="N1380" s="242"/>
      <c r="O1380" s="242"/>
      <c r="P1380" s="242"/>
      <c r="Q1380" s="242"/>
      <c r="R1380" s="242"/>
      <c r="S1380" s="242"/>
      <c r="T1380" s="24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T1380" s="244" t="s">
        <v>244</v>
      </c>
      <c r="AU1380" s="244" t="s">
        <v>86</v>
      </c>
      <c r="AV1380" s="13" t="s">
        <v>80</v>
      </c>
      <c r="AW1380" s="13" t="s">
        <v>33</v>
      </c>
      <c r="AX1380" s="13" t="s">
        <v>73</v>
      </c>
      <c r="AY1380" s="244" t="s">
        <v>233</v>
      </c>
    </row>
    <row r="1381" s="14" customFormat="1">
      <c r="A1381" s="14"/>
      <c r="B1381" s="245"/>
      <c r="C1381" s="246"/>
      <c r="D1381" s="236" t="s">
        <v>244</v>
      </c>
      <c r="E1381" s="247" t="s">
        <v>21</v>
      </c>
      <c r="F1381" s="248" t="s">
        <v>1846</v>
      </c>
      <c r="G1381" s="246"/>
      <c r="H1381" s="249">
        <v>18.390999999999998</v>
      </c>
      <c r="I1381" s="250"/>
      <c r="J1381" s="246"/>
      <c r="K1381" s="246"/>
      <c r="L1381" s="251"/>
      <c r="M1381" s="252"/>
      <c r="N1381" s="253"/>
      <c r="O1381" s="253"/>
      <c r="P1381" s="253"/>
      <c r="Q1381" s="253"/>
      <c r="R1381" s="253"/>
      <c r="S1381" s="253"/>
      <c r="T1381" s="25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T1381" s="255" t="s">
        <v>244</v>
      </c>
      <c r="AU1381" s="255" t="s">
        <v>86</v>
      </c>
      <c r="AV1381" s="14" t="s">
        <v>86</v>
      </c>
      <c r="AW1381" s="14" t="s">
        <v>33</v>
      </c>
      <c r="AX1381" s="14" t="s">
        <v>73</v>
      </c>
      <c r="AY1381" s="255" t="s">
        <v>233</v>
      </c>
    </row>
    <row r="1382" s="13" customFormat="1">
      <c r="A1382" s="13"/>
      <c r="B1382" s="234"/>
      <c r="C1382" s="235"/>
      <c r="D1382" s="236" t="s">
        <v>244</v>
      </c>
      <c r="E1382" s="237" t="s">
        <v>21</v>
      </c>
      <c r="F1382" s="238" t="s">
        <v>726</v>
      </c>
      <c r="G1382" s="235"/>
      <c r="H1382" s="237" t="s">
        <v>21</v>
      </c>
      <c r="I1382" s="239"/>
      <c r="J1382" s="235"/>
      <c r="K1382" s="235"/>
      <c r="L1382" s="240"/>
      <c r="M1382" s="241"/>
      <c r="N1382" s="242"/>
      <c r="O1382" s="242"/>
      <c r="P1382" s="242"/>
      <c r="Q1382" s="242"/>
      <c r="R1382" s="242"/>
      <c r="S1382" s="242"/>
      <c r="T1382" s="243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244" t="s">
        <v>244</v>
      </c>
      <c r="AU1382" s="244" t="s">
        <v>86</v>
      </c>
      <c r="AV1382" s="13" t="s">
        <v>80</v>
      </c>
      <c r="AW1382" s="13" t="s">
        <v>33</v>
      </c>
      <c r="AX1382" s="13" t="s">
        <v>73</v>
      </c>
      <c r="AY1382" s="244" t="s">
        <v>233</v>
      </c>
    </row>
    <row r="1383" s="14" customFormat="1">
      <c r="A1383" s="14"/>
      <c r="B1383" s="245"/>
      <c r="C1383" s="246"/>
      <c r="D1383" s="236" t="s">
        <v>244</v>
      </c>
      <c r="E1383" s="247" t="s">
        <v>21</v>
      </c>
      <c r="F1383" s="248" t="s">
        <v>1847</v>
      </c>
      <c r="G1383" s="246"/>
      <c r="H1383" s="249">
        <v>73.563999999999993</v>
      </c>
      <c r="I1383" s="250"/>
      <c r="J1383" s="246"/>
      <c r="K1383" s="246"/>
      <c r="L1383" s="251"/>
      <c r="M1383" s="252"/>
      <c r="N1383" s="253"/>
      <c r="O1383" s="253"/>
      <c r="P1383" s="253"/>
      <c r="Q1383" s="253"/>
      <c r="R1383" s="253"/>
      <c r="S1383" s="253"/>
      <c r="T1383" s="25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T1383" s="255" t="s">
        <v>244</v>
      </c>
      <c r="AU1383" s="255" t="s">
        <v>86</v>
      </c>
      <c r="AV1383" s="14" t="s">
        <v>86</v>
      </c>
      <c r="AW1383" s="14" t="s">
        <v>33</v>
      </c>
      <c r="AX1383" s="14" t="s">
        <v>73</v>
      </c>
      <c r="AY1383" s="255" t="s">
        <v>233</v>
      </c>
    </row>
    <row r="1384" s="13" customFormat="1">
      <c r="A1384" s="13"/>
      <c r="B1384" s="234"/>
      <c r="C1384" s="235"/>
      <c r="D1384" s="236" t="s">
        <v>244</v>
      </c>
      <c r="E1384" s="237" t="s">
        <v>21</v>
      </c>
      <c r="F1384" s="238" t="s">
        <v>731</v>
      </c>
      <c r="G1384" s="235"/>
      <c r="H1384" s="237" t="s">
        <v>21</v>
      </c>
      <c r="I1384" s="239"/>
      <c r="J1384" s="235"/>
      <c r="K1384" s="235"/>
      <c r="L1384" s="240"/>
      <c r="M1384" s="241"/>
      <c r="N1384" s="242"/>
      <c r="O1384" s="242"/>
      <c r="P1384" s="242"/>
      <c r="Q1384" s="242"/>
      <c r="R1384" s="242"/>
      <c r="S1384" s="242"/>
      <c r="T1384" s="24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T1384" s="244" t="s">
        <v>244</v>
      </c>
      <c r="AU1384" s="244" t="s">
        <v>86</v>
      </c>
      <c r="AV1384" s="13" t="s">
        <v>80</v>
      </c>
      <c r="AW1384" s="13" t="s">
        <v>33</v>
      </c>
      <c r="AX1384" s="13" t="s">
        <v>73</v>
      </c>
      <c r="AY1384" s="244" t="s">
        <v>233</v>
      </c>
    </row>
    <row r="1385" s="14" customFormat="1">
      <c r="A1385" s="14"/>
      <c r="B1385" s="245"/>
      <c r="C1385" s="246"/>
      <c r="D1385" s="236" t="s">
        <v>244</v>
      </c>
      <c r="E1385" s="247" t="s">
        <v>21</v>
      </c>
      <c r="F1385" s="248" t="s">
        <v>1848</v>
      </c>
      <c r="G1385" s="246"/>
      <c r="H1385" s="249">
        <v>58.122999999999998</v>
      </c>
      <c r="I1385" s="250"/>
      <c r="J1385" s="246"/>
      <c r="K1385" s="246"/>
      <c r="L1385" s="251"/>
      <c r="M1385" s="252"/>
      <c r="N1385" s="253"/>
      <c r="O1385" s="253"/>
      <c r="P1385" s="253"/>
      <c r="Q1385" s="253"/>
      <c r="R1385" s="253"/>
      <c r="S1385" s="253"/>
      <c r="T1385" s="25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T1385" s="255" t="s">
        <v>244</v>
      </c>
      <c r="AU1385" s="255" t="s">
        <v>86</v>
      </c>
      <c r="AV1385" s="14" t="s">
        <v>86</v>
      </c>
      <c r="AW1385" s="14" t="s">
        <v>33</v>
      </c>
      <c r="AX1385" s="14" t="s">
        <v>73</v>
      </c>
      <c r="AY1385" s="255" t="s">
        <v>233</v>
      </c>
    </row>
    <row r="1386" s="15" customFormat="1">
      <c r="A1386" s="15"/>
      <c r="B1386" s="256"/>
      <c r="C1386" s="257"/>
      <c r="D1386" s="236" t="s">
        <v>244</v>
      </c>
      <c r="E1386" s="258" t="s">
        <v>21</v>
      </c>
      <c r="F1386" s="259" t="s">
        <v>247</v>
      </c>
      <c r="G1386" s="257"/>
      <c r="H1386" s="260">
        <v>150.078</v>
      </c>
      <c r="I1386" s="261"/>
      <c r="J1386" s="257"/>
      <c r="K1386" s="257"/>
      <c r="L1386" s="262"/>
      <c r="M1386" s="263"/>
      <c r="N1386" s="264"/>
      <c r="O1386" s="264"/>
      <c r="P1386" s="264"/>
      <c r="Q1386" s="264"/>
      <c r="R1386" s="264"/>
      <c r="S1386" s="264"/>
      <c r="T1386" s="26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T1386" s="266" t="s">
        <v>244</v>
      </c>
      <c r="AU1386" s="266" t="s">
        <v>86</v>
      </c>
      <c r="AV1386" s="15" t="s">
        <v>240</v>
      </c>
      <c r="AW1386" s="15" t="s">
        <v>33</v>
      </c>
      <c r="AX1386" s="15" t="s">
        <v>80</v>
      </c>
      <c r="AY1386" s="266" t="s">
        <v>233</v>
      </c>
    </row>
    <row r="1387" s="2" customFormat="1" ht="90" customHeight="1">
      <c r="A1387" s="41"/>
      <c r="B1387" s="42"/>
      <c r="C1387" s="216" t="s">
        <v>1849</v>
      </c>
      <c r="D1387" s="216" t="s">
        <v>235</v>
      </c>
      <c r="E1387" s="217" t="s">
        <v>1850</v>
      </c>
      <c r="F1387" s="218" t="s">
        <v>1851</v>
      </c>
      <c r="G1387" s="219" t="s">
        <v>238</v>
      </c>
      <c r="H1387" s="220">
        <v>88.465999999999994</v>
      </c>
      <c r="I1387" s="221"/>
      <c r="J1387" s="222">
        <f>ROUND(I1387*H1387,2)</f>
        <v>0</v>
      </c>
      <c r="K1387" s="218" t="s">
        <v>239</v>
      </c>
      <c r="L1387" s="47"/>
      <c r="M1387" s="223" t="s">
        <v>21</v>
      </c>
      <c r="N1387" s="224" t="s">
        <v>45</v>
      </c>
      <c r="O1387" s="87"/>
      <c r="P1387" s="225">
        <f>O1387*H1387</f>
        <v>0</v>
      </c>
      <c r="Q1387" s="225">
        <v>0.058369999999999998</v>
      </c>
      <c r="R1387" s="225">
        <f>Q1387*H1387</f>
        <v>5.1637604199999991</v>
      </c>
      <c r="S1387" s="225">
        <v>0</v>
      </c>
      <c r="T1387" s="226">
        <f>S1387*H1387</f>
        <v>0</v>
      </c>
      <c r="U1387" s="41"/>
      <c r="V1387" s="41"/>
      <c r="W1387" s="41"/>
      <c r="X1387" s="41"/>
      <c r="Y1387" s="41"/>
      <c r="Z1387" s="41"/>
      <c r="AA1387" s="41"/>
      <c r="AB1387" s="41"/>
      <c r="AC1387" s="41"/>
      <c r="AD1387" s="41"/>
      <c r="AE1387" s="41"/>
      <c r="AR1387" s="227" t="s">
        <v>394</v>
      </c>
      <c r="AT1387" s="227" t="s">
        <v>235</v>
      </c>
      <c r="AU1387" s="227" t="s">
        <v>86</v>
      </c>
      <c r="AY1387" s="20" t="s">
        <v>233</v>
      </c>
      <c r="BE1387" s="228">
        <f>IF(N1387="základní",J1387,0)</f>
        <v>0</v>
      </c>
      <c r="BF1387" s="228">
        <f>IF(N1387="snížená",J1387,0)</f>
        <v>0</v>
      </c>
      <c r="BG1387" s="228">
        <f>IF(N1387="zákl. přenesená",J1387,0)</f>
        <v>0</v>
      </c>
      <c r="BH1387" s="228">
        <f>IF(N1387="sníž. přenesená",J1387,0)</f>
        <v>0</v>
      </c>
      <c r="BI1387" s="228">
        <f>IF(N1387="nulová",J1387,0)</f>
        <v>0</v>
      </c>
      <c r="BJ1387" s="20" t="s">
        <v>86</v>
      </c>
      <c r="BK1387" s="228">
        <f>ROUND(I1387*H1387,2)</f>
        <v>0</v>
      </c>
      <c r="BL1387" s="20" t="s">
        <v>394</v>
      </c>
      <c r="BM1387" s="227" t="s">
        <v>1852</v>
      </c>
    </row>
    <row r="1388" s="2" customFormat="1">
      <c r="A1388" s="41"/>
      <c r="B1388" s="42"/>
      <c r="C1388" s="43"/>
      <c r="D1388" s="229" t="s">
        <v>242</v>
      </c>
      <c r="E1388" s="43"/>
      <c r="F1388" s="230" t="s">
        <v>1853</v>
      </c>
      <c r="G1388" s="43"/>
      <c r="H1388" s="43"/>
      <c r="I1388" s="231"/>
      <c r="J1388" s="43"/>
      <c r="K1388" s="43"/>
      <c r="L1388" s="47"/>
      <c r="M1388" s="232"/>
      <c r="N1388" s="233"/>
      <c r="O1388" s="87"/>
      <c r="P1388" s="87"/>
      <c r="Q1388" s="87"/>
      <c r="R1388" s="87"/>
      <c r="S1388" s="87"/>
      <c r="T1388" s="88"/>
      <c r="U1388" s="41"/>
      <c r="V1388" s="41"/>
      <c r="W1388" s="41"/>
      <c r="X1388" s="41"/>
      <c r="Y1388" s="41"/>
      <c r="Z1388" s="41"/>
      <c r="AA1388" s="41"/>
      <c r="AB1388" s="41"/>
      <c r="AC1388" s="41"/>
      <c r="AD1388" s="41"/>
      <c r="AE1388" s="41"/>
      <c r="AT1388" s="20" t="s">
        <v>242</v>
      </c>
      <c r="AU1388" s="20" t="s">
        <v>86</v>
      </c>
    </row>
    <row r="1389" s="13" customFormat="1">
      <c r="A1389" s="13"/>
      <c r="B1389" s="234"/>
      <c r="C1389" s="235"/>
      <c r="D1389" s="236" t="s">
        <v>244</v>
      </c>
      <c r="E1389" s="237" t="s">
        <v>21</v>
      </c>
      <c r="F1389" s="238" t="s">
        <v>1854</v>
      </c>
      <c r="G1389" s="235"/>
      <c r="H1389" s="237" t="s">
        <v>21</v>
      </c>
      <c r="I1389" s="239"/>
      <c r="J1389" s="235"/>
      <c r="K1389" s="235"/>
      <c r="L1389" s="240"/>
      <c r="M1389" s="241"/>
      <c r="N1389" s="242"/>
      <c r="O1389" s="242"/>
      <c r="P1389" s="242"/>
      <c r="Q1389" s="242"/>
      <c r="R1389" s="242"/>
      <c r="S1389" s="242"/>
      <c r="T1389" s="24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T1389" s="244" t="s">
        <v>244</v>
      </c>
      <c r="AU1389" s="244" t="s">
        <v>86</v>
      </c>
      <c r="AV1389" s="13" t="s">
        <v>80</v>
      </c>
      <c r="AW1389" s="13" t="s">
        <v>33</v>
      </c>
      <c r="AX1389" s="13" t="s">
        <v>73</v>
      </c>
      <c r="AY1389" s="244" t="s">
        <v>233</v>
      </c>
    </row>
    <row r="1390" s="13" customFormat="1">
      <c r="A1390" s="13"/>
      <c r="B1390" s="234"/>
      <c r="C1390" s="235"/>
      <c r="D1390" s="236" t="s">
        <v>244</v>
      </c>
      <c r="E1390" s="237" t="s">
        <v>21</v>
      </c>
      <c r="F1390" s="238" t="s">
        <v>708</v>
      </c>
      <c r="G1390" s="235"/>
      <c r="H1390" s="237" t="s">
        <v>21</v>
      </c>
      <c r="I1390" s="239"/>
      <c r="J1390" s="235"/>
      <c r="K1390" s="235"/>
      <c r="L1390" s="240"/>
      <c r="M1390" s="241"/>
      <c r="N1390" s="242"/>
      <c r="O1390" s="242"/>
      <c r="P1390" s="242"/>
      <c r="Q1390" s="242"/>
      <c r="R1390" s="242"/>
      <c r="S1390" s="242"/>
      <c r="T1390" s="24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244" t="s">
        <v>244</v>
      </c>
      <c r="AU1390" s="244" t="s">
        <v>86</v>
      </c>
      <c r="AV1390" s="13" t="s">
        <v>80</v>
      </c>
      <c r="AW1390" s="13" t="s">
        <v>33</v>
      </c>
      <c r="AX1390" s="13" t="s">
        <v>73</v>
      </c>
      <c r="AY1390" s="244" t="s">
        <v>233</v>
      </c>
    </row>
    <row r="1391" s="14" customFormat="1">
      <c r="A1391" s="14"/>
      <c r="B1391" s="245"/>
      <c r="C1391" s="246"/>
      <c r="D1391" s="236" t="s">
        <v>244</v>
      </c>
      <c r="E1391" s="247" t="s">
        <v>21</v>
      </c>
      <c r="F1391" s="248" t="s">
        <v>1855</v>
      </c>
      <c r="G1391" s="246"/>
      <c r="H1391" s="249">
        <v>26.341000000000001</v>
      </c>
      <c r="I1391" s="250"/>
      <c r="J1391" s="246"/>
      <c r="K1391" s="246"/>
      <c r="L1391" s="251"/>
      <c r="M1391" s="252"/>
      <c r="N1391" s="253"/>
      <c r="O1391" s="253"/>
      <c r="P1391" s="253"/>
      <c r="Q1391" s="253"/>
      <c r="R1391" s="253"/>
      <c r="S1391" s="253"/>
      <c r="T1391" s="25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55" t="s">
        <v>244</v>
      </c>
      <c r="AU1391" s="255" t="s">
        <v>86</v>
      </c>
      <c r="AV1391" s="14" t="s">
        <v>86</v>
      </c>
      <c r="AW1391" s="14" t="s">
        <v>33</v>
      </c>
      <c r="AX1391" s="14" t="s">
        <v>73</v>
      </c>
      <c r="AY1391" s="255" t="s">
        <v>233</v>
      </c>
    </row>
    <row r="1392" s="13" customFormat="1">
      <c r="A1392" s="13"/>
      <c r="B1392" s="234"/>
      <c r="C1392" s="235"/>
      <c r="D1392" s="236" t="s">
        <v>244</v>
      </c>
      <c r="E1392" s="237" t="s">
        <v>21</v>
      </c>
      <c r="F1392" s="238" t="s">
        <v>726</v>
      </c>
      <c r="G1392" s="235"/>
      <c r="H1392" s="237" t="s">
        <v>21</v>
      </c>
      <c r="I1392" s="239"/>
      <c r="J1392" s="235"/>
      <c r="K1392" s="235"/>
      <c r="L1392" s="240"/>
      <c r="M1392" s="241"/>
      <c r="N1392" s="242"/>
      <c r="O1392" s="242"/>
      <c r="P1392" s="242"/>
      <c r="Q1392" s="242"/>
      <c r="R1392" s="242"/>
      <c r="S1392" s="242"/>
      <c r="T1392" s="24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44" t="s">
        <v>244</v>
      </c>
      <c r="AU1392" s="244" t="s">
        <v>86</v>
      </c>
      <c r="AV1392" s="13" t="s">
        <v>80</v>
      </c>
      <c r="AW1392" s="13" t="s">
        <v>33</v>
      </c>
      <c r="AX1392" s="13" t="s">
        <v>73</v>
      </c>
      <c r="AY1392" s="244" t="s">
        <v>233</v>
      </c>
    </row>
    <row r="1393" s="14" customFormat="1">
      <c r="A1393" s="14"/>
      <c r="B1393" s="245"/>
      <c r="C1393" s="246"/>
      <c r="D1393" s="236" t="s">
        <v>244</v>
      </c>
      <c r="E1393" s="247" t="s">
        <v>21</v>
      </c>
      <c r="F1393" s="248" t="s">
        <v>1855</v>
      </c>
      <c r="G1393" s="246"/>
      <c r="H1393" s="249">
        <v>26.341000000000001</v>
      </c>
      <c r="I1393" s="250"/>
      <c r="J1393" s="246"/>
      <c r="K1393" s="246"/>
      <c r="L1393" s="251"/>
      <c r="M1393" s="252"/>
      <c r="N1393" s="253"/>
      <c r="O1393" s="253"/>
      <c r="P1393" s="253"/>
      <c r="Q1393" s="253"/>
      <c r="R1393" s="253"/>
      <c r="S1393" s="253"/>
      <c r="T1393" s="25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T1393" s="255" t="s">
        <v>244</v>
      </c>
      <c r="AU1393" s="255" t="s">
        <v>86</v>
      </c>
      <c r="AV1393" s="14" t="s">
        <v>86</v>
      </c>
      <c r="AW1393" s="14" t="s">
        <v>33</v>
      </c>
      <c r="AX1393" s="14" t="s">
        <v>73</v>
      </c>
      <c r="AY1393" s="255" t="s">
        <v>233</v>
      </c>
    </row>
    <row r="1394" s="13" customFormat="1">
      <c r="A1394" s="13"/>
      <c r="B1394" s="234"/>
      <c r="C1394" s="235"/>
      <c r="D1394" s="236" t="s">
        <v>244</v>
      </c>
      <c r="E1394" s="237" t="s">
        <v>21</v>
      </c>
      <c r="F1394" s="238" t="s">
        <v>731</v>
      </c>
      <c r="G1394" s="235"/>
      <c r="H1394" s="237" t="s">
        <v>21</v>
      </c>
      <c r="I1394" s="239"/>
      <c r="J1394" s="235"/>
      <c r="K1394" s="235"/>
      <c r="L1394" s="240"/>
      <c r="M1394" s="241"/>
      <c r="N1394" s="242"/>
      <c r="O1394" s="242"/>
      <c r="P1394" s="242"/>
      <c r="Q1394" s="242"/>
      <c r="R1394" s="242"/>
      <c r="S1394" s="242"/>
      <c r="T1394" s="24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44" t="s">
        <v>244</v>
      </c>
      <c r="AU1394" s="244" t="s">
        <v>86</v>
      </c>
      <c r="AV1394" s="13" t="s">
        <v>80</v>
      </c>
      <c r="AW1394" s="13" t="s">
        <v>33</v>
      </c>
      <c r="AX1394" s="13" t="s">
        <v>73</v>
      </c>
      <c r="AY1394" s="244" t="s">
        <v>233</v>
      </c>
    </row>
    <row r="1395" s="14" customFormat="1">
      <c r="A1395" s="14"/>
      <c r="B1395" s="245"/>
      <c r="C1395" s="246"/>
      <c r="D1395" s="236" t="s">
        <v>244</v>
      </c>
      <c r="E1395" s="247" t="s">
        <v>21</v>
      </c>
      <c r="F1395" s="248" t="s">
        <v>1856</v>
      </c>
      <c r="G1395" s="246"/>
      <c r="H1395" s="249">
        <v>35.783999999999999</v>
      </c>
      <c r="I1395" s="250"/>
      <c r="J1395" s="246"/>
      <c r="K1395" s="246"/>
      <c r="L1395" s="251"/>
      <c r="M1395" s="252"/>
      <c r="N1395" s="253"/>
      <c r="O1395" s="253"/>
      <c r="P1395" s="253"/>
      <c r="Q1395" s="253"/>
      <c r="R1395" s="253"/>
      <c r="S1395" s="253"/>
      <c r="T1395" s="25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T1395" s="255" t="s">
        <v>244</v>
      </c>
      <c r="AU1395" s="255" t="s">
        <v>86</v>
      </c>
      <c r="AV1395" s="14" t="s">
        <v>86</v>
      </c>
      <c r="AW1395" s="14" t="s">
        <v>33</v>
      </c>
      <c r="AX1395" s="14" t="s">
        <v>73</v>
      </c>
      <c r="AY1395" s="255" t="s">
        <v>233</v>
      </c>
    </row>
    <row r="1396" s="15" customFormat="1">
      <c r="A1396" s="15"/>
      <c r="B1396" s="256"/>
      <c r="C1396" s="257"/>
      <c r="D1396" s="236" t="s">
        <v>244</v>
      </c>
      <c r="E1396" s="258" t="s">
        <v>593</v>
      </c>
      <c r="F1396" s="259" t="s">
        <v>247</v>
      </c>
      <c r="G1396" s="257"/>
      <c r="H1396" s="260">
        <v>88.465999999999994</v>
      </c>
      <c r="I1396" s="261"/>
      <c r="J1396" s="257"/>
      <c r="K1396" s="257"/>
      <c r="L1396" s="262"/>
      <c r="M1396" s="263"/>
      <c r="N1396" s="264"/>
      <c r="O1396" s="264"/>
      <c r="P1396" s="264"/>
      <c r="Q1396" s="264"/>
      <c r="R1396" s="264"/>
      <c r="S1396" s="264"/>
      <c r="T1396" s="26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T1396" s="266" t="s">
        <v>244</v>
      </c>
      <c r="AU1396" s="266" t="s">
        <v>86</v>
      </c>
      <c r="AV1396" s="15" t="s">
        <v>240</v>
      </c>
      <c r="AW1396" s="15" t="s">
        <v>33</v>
      </c>
      <c r="AX1396" s="15" t="s">
        <v>80</v>
      </c>
      <c r="AY1396" s="266" t="s">
        <v>233</v>
      </c>
    </row>
    <row r="1397" s="2" customFormat="1" ht="49.05" customHeight="1">
      <c r="A1397" s="41"/>
      <c r="B1397" s="42"/>
      <c r="C1397" s="216" t="s">
        <v>1857</v>
      </c>
      <c r="D1397" s="216" t="s">
        <v>235</v>
      </c>
      <c r="E1397" s="217" t="s">
        <v>1858</v>
      </c>
      <c r="F1397" s="218" t="s">
        <v>1859</v>
      </c>
      <c r="G1397" s="219" t="s">
        <v>238</v>
      </c>
      <c r="H1397" s="220">
        <v>236.90000000000001</v>
      </c>
      <c r="I1397" s="221"/>
      <c r="J1397" s="222">
        <f>ROUND(I1397*H1397,2)</f>
        <v>0</v>
      </c>
      <c r="K1397" s="218" t="s">
        <v>239</v>
      </c>
      <c r="L1397" s="47"/>
      <c r="M1397" s="223" t="s">
        <v>21</v>
      </c>
      <c r="N1397" s="224" t="s">
        <v>45</v>
      </c>
      <c r="O1397" s="87"/>
      <c r="P1397" s="225">
        <f>O1397*H1397</f>
        <v>0</v>
      </c>
      <c r="Q1397" s="225">
        <v>0.012590000000000001</v>
      </c>
      <c r="R1397" s="225">
        <f>Q1397*H1397</f>
        <v>2.9825710000000001</v>
      </c>
      <c r="S1397" s="225">
        <v>0</v>
      </c>
      <c r="T1397" s="226">
        <f>S1397*H1397</f>
        <v>0</v>
      </c>
      <c r="U1397" s="41"/>
      <c r="V1397" s="41"/>
      <c r="W1397" s="41"/>
      <c r="X1397" s="41"/>
      <c r="Y1397" s="41"/>
      <c r="Z1397" s="41"/>
      <c r="AA1397" s="41"/>
      <c r="AB1397" s="41"/>
      <c r="AC1397" s="41"/>
      <c r="AD1397" s="41"/>
      <c r="AE1397" s="41"/>
      <c r="AR1397" s="227" t="s">
        <v>394</v>
      </c>
      <c r="AT1397" s="227" t="s">
        <v>235</v>
      </c>
      <c r="AU1397" s="227" t="s">
        <v>86</v>
      </c>
      <c r="AY1397" s="20" t="s">
        <v>233</v>
      </c>
      <c r="BE1397" s="228">
        <f>IF(N1397="základní",J1397,0)</f>
        <v>0</v>
      </c>
      <c r="BF1397" s="228">
        <f>IF(N1397="snížená",J1397,0)</f>
        <v>0</v>
      </c>
      <c r="BG1397" s="228">
        <f>IF(N1397="zákl. přenesená",J1397,0)</f>
        <v>0</v>
      </c>
      <c r="BH1397" s="228">
        <f>IF(N1397="sníž. přenesená",J1397,0)</f>
        <v>0</v>
      </c>
      <c r="BI1397" s="228">
        <f>IF(N1397="nulová",J1397,0)</f>
        <v>0</v>
      </c>
      <c r="BJ1397" s="20" t="s">
        <v>86</v>
      </c>
      <c r="BK1397" s="228">
        <f>ROUND(I1397*H1397,2)</f>
        <v>0</v>
      </c>
      <c r="BL1397" s="20" t="s">
        <v>394</v>
      </c>
      <c r="BM1397" s="227" t="s">
        <v>1860</v>
      </c>
    </row>
    <row r="1398" s="2" customFormat="1">
      <c r="A1398" s="41"/>
      <c r="B1398" s="42"/>
      <c r="C1398" s="43"/>
      <c r="D1398" s="229" t="s">
        <v>242</v>
      </c>
      <c r="E1398" s="43"/>
      <c r="F1398" s="230" t="s">
        <v>1861</v>
      </c>
      <c r="G1398" s="43"/>
      <c r="H1398" s="43"/>
      <c r="I1398" s="231"/>
      <c r="J1398" s="43"/>
      <c r="K1398" s="43"/>
      <c r="L1398" s="47"/>
      <c r="M1398" s="232"/>
      <c r="N1398" s="233"/>
      <c r="O1398" s="87"/>
      <c r="P1398" s="87"/>
      <c r="Q1398" s="87"/>
      <c r="R1398" s="87"/>
      <c r="S1398" s="87"/>
      <c r="T1398" s="88"/>
      <c r="U1398" s="41"/>
      <c r="V1398" s="41"/>
      <c r="W1398" s="41"/>
      <c r="X1398" s="41"/>
      <c r="Y1398" s="41"/>
      <c r="Z1398" s="41"/>
      <c r="AA1398" s="41"/>
      <c r="AB1398" s="41"/>
      <c r="AC1398" s="41"/>
      <c r="AD1398" s="41"/>
      <c r="AE1398" s="41"/>
      <c r="AT1398" s="20" t="s">
        <v>242</v>
      </c>
      <c r="AU1398" s="20" t="s">
        <v>86</v>
      </c>
    </row>
    <row r="1399" s="13" customFormat="1">
      <c r="A1399" s="13"/>
      <c r="B1399" s="234"/>
      <c r="C1399" s="235"/>
      <c r="D1399" s="236" t="s">
        <v>244</v>
      </c>
      <c r="E1399" s="237" t="s">
        <v>21</v>
      </c>
      <c r="F1399" s="238" t="s">
        <v>1862</v>
      </c>
      <c r="G1399" s="235"/>
      <c r="H1399" s="237" t="s">
        <v>21</v>
      </c>
      <c r="I1399" s="239"/>
      <c r="J1399" s="235"/>
      <c r="K1399" s="235"/>
      <c r="L1399" s="240"/>
      <c r="M1399" s="241"/>
      <c r="N1399" s="242"/>
      <c r="O1399" s="242"/>
      <c r="P1399" s="242"/>
      <c r="Q1399" s="242"/>
      <c r="R1399" s="242"/>
      <c r="S1399" s="242"/>
      <c r="T1399" s="24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T1399" s="244" t="s">
        <v>244</v>
      </c>
      <c r="AU1399" s="244" t="s">
        <v>86</v>
      </c>
      <c r="AV1399" s="13" t="s">
        <v>80</v>
      </c>
      <c r="AW1399" s="13" t="s">
        <v>33</v>
      </c>
      <c r="AX1399" s="13" t="s">
        <v>73</v>
      </c>
      <c r="AY1399" s="244" t="s">
        <v>233</v>
      </c>
    </row>
    <row r="1400" s="13" customFormat="1">
      <c r="A1400" s="13"/>
      <c r="B1400" s="234"/>
      <c r="C1400" s="235"/>
      <c r="D1400" s="236" t="s">
        <v>244</v>
      </c>
      <c r="E1400" s="237" t="s">
        <v>21</v>
      </c>
      <c r="F1400" s="238" t="s">
        <v>708</v>
      </c>
      <c r="G1400" s="235"/>
      <c r="H1400" s="237" t="s">
        <v>21</v>
      </c>
      <c r="I1400" s="239"/>
      <c r="J1400" s="235"/>
      <c r="K1400" s="235"/>
      <c r="L1400" s="240"/>
      <c r="M1400" s="241"/>
      <c r="N1400" s="242"/>
      <c r="O1400" s="242"/>
      <c r="P1400" s="242"/>
      <c r="Q1400" s="242"/>
      <c r="R1400" s="242"/>
      <c r="S1400" s="242"/>
      <c r="T1400" s="24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T1400" s="244" t="s">
        <v>244</v>
      </c>
      <c r="AU1400" s="244" t="s">
        <v>86</v>
      </c>
      <c r="AV1400" s="13" t="s">
        <v>80</v>
      </c>
      <c r="AW1400" s="13" t="s">
        <v>33</v>
      </c>
      <c r="AX1400" s="13" t="s">
        <v>73</v>
      </c>
      <c r="AY1400" s="244" t="s">
        <v>233</v>
      </c>
    </row>
    <row r="1401" s="14" customFormat="1">
      <c r="A1401" s="14"/>
      <c r="B1401" s="245"/>
      <c r="C1401" s="246"/>
      <c r="D1401" s="236" t="s">
        <v>244</v>
      </c>
      <c r="E1401" s="247" t="s">
        <v>21</v>
      </c>
      <c r="F1401" s="248" t="s">
        <v>1699</v>
      </c>
      <c r="G1401" s="246"/>
      <c r="H1401" s="249">
        <v>18.52</v>
      </c>
      <c r="I1401" s="250"/>
      <c r="J1401" s="246"/>
      <c r="K1401" s="246"/>
      <c r="L1401" s="251"/>
      <c r="M1401" s="252"/>
      <c r="N1401" s="253"/>
      <c r="O1401" s="253"/>
      <c r="P1401" s="253"/>
      <c r="Q1401" s="253"/>
      <c r="R1401" s="253"/>
      <c r="S1401" s="253"/>
      <c r="T1401" s="25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T1401" s="255" t="s">
        <v>244</v>
      </c>
      <c r="AU1401" s="255" t="s">
        <v>86</v>
      </c>
      <c r="AV1401" s="14" t="s">
        <v>86</v>
      </c>
      <c r="AW1401" s="14" t="s">
        <v>33</v>
      </c>
      <c r="AX1401" s="14" t="s">
        <v>73</v>
      </c>
      <c r="AY1401" s="255" t="s">
        <v>233</v>
      </c>
    </row>
    <row r="1402" s="14" customFormat="1">
      <c r="A1402" s="14"/>
      <c r="B1402" s="245"/>
      <c r="C1402" s="246"/>
      <c r="D1402" s="236" t="s">
        <v>244</v>
      </c>
      <c r="E1402" s="247" t="s">
        <v>21</v>
      </c>
      <c r="F1402" s="248" t="s">
        <v>1700</v>
      </c>
      <c r="G1402" s="246"/>
      <c r="H1402" s="249">
        <v>12.51</v>
      </c>
      <c r="I1402" s="250"/>
      <c r="J1402" s="246"/>
      <c r="K1402" s="246"/>
      <c r="L1402" s="251"/>
      <c r="M1402" s="252"/>
      <c r="N1402" s="253"/>
      <c r="O1402" s="253"/>
      <c r="P1402" s="253"/>
      <c r="Q1402" s="253"/>
      <c r="R1402" s="253"/>
      <c r="S1402" s="253"/>
      <c r="T1402" s="25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T1402" s="255" t="s">
        <v>244</v>
      </c>
      <c r="AU1402" s="255" t="s">
        <v>86</v>
      </c>
      <c r="AV1402" s="14" t="s">
        <v>86</v>
      </c>
      <c r="AW1402" s="14" t="s">
        <v>33</v>
      </c>
      <c r="AX1402" s="14" t="s">
        <v>73</v>
      </c>
      <c r="AY1402" s="255" t="s">
        <v>233</v>
      </c>
    </row>
    <row r="1403" s="14" customFormat="1">
      <c r="A1403" s="14"/>
      <c r="B1403" s="245"/>
      <c r="C1403" s="246"/>
      <c r="D1403" s="236" t="s">
        <v>244</v>
      </c>
      <c r="E1403" s="247" t="s">
        <v>21</v>
      </c>
      <c r="F1403" s="248" t="s">
        <v>1701</v>
      </c>
      <c r="G1403" s="246"/>
      <c r="H1403" s="249">
        <v>31.59</v>
      </c>
      <c r="I1403" s="250"/>
      <c r="J1403" s="246"/>
      <c r="K1403" s="246"/>
      <c r="L1403" s="251"/>
      <c r="M1403" s="252"/>
      <c r="N1403" s="253"/>
      <c r="O1403" s="253"/>
      <c r="P1403" s="253"/>
      <c r="Q1403" s="253"/>
      <c r="R1403" s="253"/>
      <c r="S1403" s="253"/>
      <c r="T1403" s="25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T1403" s="255" t="s">
        <v>244</v>
      </c>
      <c r="AU1403" s="255" t="s">
        <v>86</v>
      </c>
      <c r="AV1403" s="14" t="s">
        <v>86</v>
      </c>
      <c r="AW1403" s="14" t="s">
        <v>33</v>
      </c>
      <c r="AX1403" s="14" t="s">
        <v>73</v>
      </c>
      <c r="AY1403" s="255" t="s">
        <v>233</v>
      </c>
    </row>
    <row r="1404" s="13" customFormat="1">
      <c r="A1404" s="13"/>
      <c r="B1404" s="234"/>
      <c r="C1404" s="235"/>
      <c r="D1404" s="236" t="s">
        <v>244</v>
      </c>
      <c r="E1404" s="237" t="s">
        <v>21</v>
      </c>
      <c r="F1404" s="238" t="s">
        <v>726</v>
      </c>
      <c r="G1404" s="235"/>
      <c r="H1404" s="237" t="s">
        <v>21</v>
      </c>
      <c r="I1404" s="239"/>
      <c r="J1404" s="235"/>
      <c r="K1404" s="235"/>
      <c r="L1404" s="240"/>
      <c r="M1404" s="241"/>
      <c r="N1404" s="242"/>
      <c r="O1404" s="242"/>
      <c r="P1404" s="242"/>
      <c r="Q1404" s="242"/>
      <c r="R1404" s="242"/>
      <c r="S1404" s="242"/>
      <c r="T1404" s="24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T1404" s="244" t="s">
        <v>244</v>
      </c>
      <c r="AU1404" s="244" t="s">
        <v>86</v>
      </c>
      <c r="AV1404" s="13" t="s">
        <v>80</v>
      </c>
      <c r="AW1404" s="13" t="s">
        <v>33</v>
      </c>
      <c r="AX1404" s="13" t="s">
        <v>73</v>
      </c>
      <c r="AY1404" s="244" t="s">
        <v>233</v>
      </c>
    </row>
    <row r="1405" s="14" customFormat="1">
      <c r="A1405" s="14"/>
      <c r="B1405" s="245"/>
      <c r="C1405" s="246"/>
      <c r="D1405" s="236" t="s">
        <v>244</v>
      </c>
      <c r="E1405" s="247" t="s">
        <v>21</v>
      </c>
      <c r="F1405" s="248" t="s">
        <v>1702</v>
      </c>
      <c r="G1405" s="246"/>
      <c r="H1405" s="249">
        <v>74.079999999999998</v>
      </c>
      <c r="I1405" s="250"/>
      <c r="J1405" s="246"/>
      <c r="K1405" s="246"/>
      <c r="L1405" s="251"/>
      <c r="M1405" s="252"/>
      <c r="N1405" s="253"/>
      <c r="O1405" s="253"/>
      <c r="P1405" s="253"/>
      <c r="Q1405" s="253"/>
      <c r="R1405" s="253"/>
      <c r="S1405" s="253"/>
      <c r="T1405" s="25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T1405" s="255" t="s">
        <v>244</v>
      </c>
      <c r="AU1405" s="255" t="s">
        <v>86</v>
      </c>
      <c r="AV1405" s="14" t="s">
        <v>86</v>
      </c>
      <c r="AW1405" s="14" t="s">
        <v>33</v>
      </c>
      <c r="AX1405" s="14" t="s">
        <v>73</v>
      </c>
      <c r="AY1405" s="255" t="s">
        <v>233</v>
      </c>
    </row>
    <row r="1406" s="14" customFormat="1">
      <c r="A1406" s="14"/>
      <c r="B1406" s="245"/>
      <c r="C1406" s="246"/>
      <c r="D1406" s="236" t="s">
        <v>244</v>
      </c>
      <c r="E1406" s="247" t="s">
        <v>21</v>
      </c>
      <c r="F1406" s="248" t="s">
        <v>1703</v>
      </c>
      <c r="G1406" s="246"/>
      <c r="H1406" s="249">
        <v>4.1699999999999999</v>
      </c>
      <c r="I1406" s="250"/>
      <c r="J1406" s="246"/>
      <c r="K1406" s="246"/>
      <c r="L1406" s="251"/>
      <c r="M1406" s="252"/>
      <c r="N1406" s="253"/>
      <c r="O1406" s="253"/>
      <c r="P1406" s="253"/>
      <c r="Q1406" s="253"/>
      <c r="R1406" s="253"/>
      <c r="S1406" s="253"/>
      <c r="T1406" s="25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T1406" s="255" t="s">
        <v>244</v>
      </c>
      <c r="AU1406" s="255" t="s">
        <v>86</v>
      </c>
      <c r="AV1406" s="14" t="s">
        <v>86</v>
      </c>
      <c r="AW1406" s="14" t="s">
        <v>33</v>
      </c>
      <c r="AX1406" s="14" t="s">
        <v>73</v>
      </c>
      <c r="AY1406" s="255" t="s">
        <v>233</v>
      </c>
    </row>
    <row r="1407" s="14" customFormat="1">
      <c r="A1407" s="14"/>
      <c r="B1407" s="245"/>
      <c r="C1407" s="246"/>
      <c r="D1407" s="236" t="s">
        <v>244</v>
      </c>
      <c r="E1407" s="247" t="s">
        <v>21</v>
      </c>
      <c r="F1407" s="248" t="s">
        <v>1704</v>
      </c>
      <c r="G1407" s="246"/>
      <c r="H1407" s="249">
        <v>10.529999999999999</v>
      </c>
      <c r="I1407" s="250"/>
      <c r="J1407" s="246"/>
      <c r="K1407" s="246"/>
      <c r="L1407" s="251"/>
      <c r="M1407" s="252"/>
      <c r="N1407" s="253"/>
      <c r="O1407" s="253"/>
      <c r="P1407" s="253"/>
      <c r="Q1407" s="253"/>
      <c r="R1407" s="253"/>
      <c r="S1407" s="253"/>
      <c r="T1407" s="25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T1407" s="255" t="s">
        <v>244</v>
      </c>
      <c r="AU1407" s="255" t="s">
        <v>86</v>
      </c>
      <c r="AV1407" s="14" t="s">
        <v>86</v>
      </c>
      <c r="AW1407" s="14" t="s">
        <v>33</v>
      </c>
      <c r="AX1407" s="14" t="s">
        <v>73</v>
      </c>
      <c r="AY1407" s="255" t="s">
        <v>233</v>
      </c>
    </row>
    <row r="1408" s="14" customFormat="1">
      <c r="A1408" s="14"/>
      <c r="B1408" s="245"/>
      <c r="C1408" s="246"/>
      <c r="D1408" s="236" t="s">
        <v>244</v>
      </c>
      <c r="E1408" s="247" t="s">
        <v>21</v>
      </c>
      <c r="F1408" s="248" t="s">
        <v>1705</v>
      </c>
      <c r="G1408" s="246"/>
      <c r="H1408" s="249">
        <v>2.7799999999999998</v>
      </c>
      <c r="I1408" s="250"/>
      <c r="J1408" s="246"/>
      <c r="K1408" s="246"/>
      <c r="L1408" s="251"/>
      <c r="M1408" s="252"/>
      <c r="N1408" s="253"/>
      <c r="O1408" s="253"/>
      <c r="P1408" s="253"/>
      <c r="Q1408" s="253"/>
      <c r="R1408" s="253"/>
      <c r="S1408" s="253"/>
      <c r="T1408" s="25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T1408" s="255" t="s">
        <v>244</v>
      </c>
      <c r="AU1408" s="255" t="s">
        <v>86</v>
      </c>
      <c r="AV1408" s="14" t="s">
        <v>86</v>
      </c>
      <c r="AW1408" s="14" t="s">
        <v>33</v>
      </c>
      <c r="AX1408" s="14" t="s">
        <v>73</v>
      </c>
      <c r="AY1408" s="255" t="s">
        <v>233</v>
      </c>
    </row>
    <row r="1409" s="14" customFormat="1">
      <c r="A1409" s="14"/>
      <c r="B1409" s="245"/>
      <c r="C1409" s="246"/>
      <c r="D1409" s="236" t="s">
        <v>244</v>
      </c>
      <c r="E1409" s="247" t="s">
        <v>21</v>
      </c>
      <c r="F1409" s="248" t="s">
        <v>1706</v>
      </c>
      <c r="G1409" s="246"/>
      <c r="H1409" s="249">
        <v>7.0199999999999996</v>
      </c>
      <c r="I1409" s="250"/>
      <c r="J1409" s="246"/>
      <c r="K1409" s="246"/>
      <c r="L1409" s="251"/>
      <c r="M1409" s="252"/>
      <c r="N1409" s="253"/>
      <c r="O1409" s="253"/>
      <c r="P1409" s="253"/>
      <c r="Q1409" s="253"/>
      <c r="R1409" s="253"/>
      <c r="S1409" s="253"/>
      <c r="T1409" s="25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T1409" s="255" t="s">
        <v>244</v>
      </c>
      <c r="AU1409" s="255" t="s">
        <v>86</v>
      </c>
      <c r="AV1409" s="14" t="s">
        <v>86</v>
      </c>
      <c r="AW1409" s="14" t="s">
        <v>33</v>
      </c>
      <c r="AX1409" s="14" t="s">
        <v>73</v>
      </c>
      <c r="AY1409" s="255" t="s">
        <v>233</v>
      </c>
    </row>
    <row r="1410" s="13" customFormat="1">
      <c r="A1410" s="13"/>
      <c r="B1410" s="234"/>
      <c r="C1410" s="235"/>
      <c r="D1410" s="236" t="s">
        <v>244</v>
      </c>
      <c r="E1410" s="237" t="s">
        <v>21</v>
      </c>
      <c r="F1410" s="238" t="s">
        <v>731</v>
      </c>
      <c r="G1410" s="235"/>
      <c r="H1410" s="237" t="s">
        <v>21</v>
      </c>
      <c r="I1410" s="239"/>
      <c r="J1410" s="235"/>
      <c r="K1410" s="235"/>
      <c r="L1410" s="240"/>
      <c r="M1410" s="241"/>
      <c r="N1410" s="242"/>
      <c r="O1410" s="242"/>
      <c r="P1410" s="242"/>
      <c r="Q1410" s="242"/>
      <c r="R1410" s="242"/>
      <c r="S1410" s="242"/>
      <c r="T1410" s="24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244" t="s">
        <v>244</v>
      </c>
      <c r="AU1410" s="244" t="s">
        <v>86</v>
      </c>
      <c r="AV1410" s="13" t="s">
        <v>80</v>
      </c>
      <c r="AW1410" s="13" t="s">
        <v>33</v>
      </c>
      <c r="AX1410" s="13" t="s">
        <v>73</v>
      </c>
      <c r="AY1410" s="244" t="s">
        <v>233</v>
      </c>
    </row>
    <row r="1411" s="14" customFormat="1">
      <c r="A1411" s="14"/>
      <c r="B1411" s="245"/>
      <c r="C1411" s="246"/>
      <c r="D1411" s="236" t="s">
        <v>244</v>
      </c>
      <c r="E1411" s="247" t="s">
        <v>21</v>
      </c>
      <c r="F1411" s="248" t="s">
        <v>1707</v>
      </c>
      <c r="G1411" s="246"/>
      <c r="H1411" s="249">
        <v>46.299999999999997</v>
      </c>
      <c r="I1411" s="250"/>
      <c r="J1411" s="246"/>
      <c r="K1411" s="246"/>
      <c r="L1411" s="251"/>
      <c r="M1411" s="252"/>
      <c r="N1411" s="253"/>
      <c r="O1411" s="253"/>
      <c r="P1411" s="253"/>
      <c r="Q1411" s="253"/>
      <c r="R1411" s="253"/>
      <c r="S1411" s="253"/>
      <c r="T1411" s="25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T1411" s="255" t="s">
        <v>244</v>
      </c>
      <c r="AU1411" s="255" t="s">
        <v>86</v>
      </c>
      <c r="AV1411" s="14" t="s">
        <v>86</v>
      </c>
      <c r="AW1411" s="14" t="s">
        <v>33</v>
      </c>
      <c r="AX1411" s="14" t="s">
        <v>73</v>
      </c>
      <c r="AY1411" s="255" t="s">
        <v>233</v>
      </c>
    </row>
    <row r="1412" s="14" customFormat="1">
      <c r="A1412" s="14"/>
      <c r="B1412" s="245"/>
      <c r="C1412" s="246"/>
      <c r="D1412" s="236" t="s">
        <v>244</v>
      </c>
      <c r="E1412" s="247" t="s">
        <v>21</v>
      </c>
      <c r="F1412" s="248" t="s">
        <v>1708</v>
      </c>
      <c r="G1412" s="246"/>
      <c r="H1412" s="249">
        <v>8.3399999999999999</v>
      </c>
      <c r="I1412" s="250"/>
      <c r="J1412" s="246"/>
      <c r="K1412" s="246"/>
      <c r="L1412" s="251"/>
      <c r="M1412" s="252"/>
      <c r="N1412" s="253"/>
      <c r="O1412" s="253"/>
      <c r="P1412" s="253"/>
      <c r="Q1412" s="253"/>
      <c r="R1412" s="253"/>
      <c r="S1412" s="253"/>
      <c r="T1412" s="25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T1412" s="255" t="s">
        <v>244</v>
      </c>
      <c r="AU1412" s="255" t="s">
        <v>86</v>
      </c>
      <c r="AV1412" s="14" t="s">
        <v>86</v>
      </c>
      <c r="AW1412" s="14" t="s">
        <v>33</v>
      </c>
      <c r="AX1412" s="14" t="s">
        <v>73</v>
      </c>
      <c r="AY1412" s="255" t="s">
        <v>233</v>
      </c>
    </row>
    <row r="1413" s="14" customFormat="1">
      <c r="A1413" s="14"/>
      <c r="B1413" s="245"/>
      <c r="C1413" s="246"/>
      <c r="D1413" s="236" t="s">
        <v>244</v>
      </c>
      <c r="E1413" s="247" t="s">
        <v>21</v>
      </c>
      <c r="F1413" s="248" t="s">
        <v>1709</v>
      </c>
      <c r="G1413" s="246"/>
      <c r="H1413" s="249">
        <v>21.059999999999999</v>
      </c>
      <c r="I1413" s="250"/>
      <c r="J1413" s="246"/>
      <c r="K1413" s="246"/>
      <c r="L1413" s="251"/>
      <c r="M1413" s="252"/>
      <c r="N1413" s="253"/>
      <c r="O1413" s="253"/>
      <c r="P1413" s="253"/>
      <c r="Q1413" s="253"/>
      <c r="R1413" s="253"/>
      <c r="S1413" s="253"/>
      <c r="T1413" s="25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T1413" s="255" t="s">
        <v>244</v>
      </c>
      <c r="AU1413" s="255" t="s">
        <v>86</v>
      </c>
      <c r="AV1413" s="14" t="s">
        <v>86</v>
      </c>
      <c r="AW1413" s="14" t="s">
        <v>33</v>
      </c>
      <c r="AX1413" s="14" t="s">
        <v>73</v>
      </c>
      <c r="AY1413" s="255" t="s">
        <v>233</v>
      </c>
    </row>
    <row r="1414" s="15" customFormat="1">
      <c r="A1414" s="15"/>
      <c r="B1414" s="256"/>
      <c r="C1414" s="257"/>
      <c r="D1414" s="236" t="s">
        <v>244</v>
      </c>
      <c r="E1414" s="258" t="s">
        <v>578</v>
      </c>
      <c r="F1414" s="259" t="s">
        <v>247</v>
      </c>
      <c r="G1414" s="257"/>
      <c r="H1414" s="260">
        <v>236.90000000000001</v>
      </c>
      <c r="I1414" s="261"/>
      <c r="J1414" s="257"/>
      <c r="K1414" s="257"/>
      <c r="L1414" s="262"/>
      <c r="M1414" s="263"/>
      <c r="N1414" s="264"/>
      <c r="O1414" s="264"/>
      <c r="P1414" s="264"/>
      <c r="Q1414" s="264"/>
      <c r="R1414" s="264"/>
      <c r="S1414" s="264"/>
      <c r="T1414" s="26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T1414" s="266" t="s">
        <v>244</v>
      </c>
      <c r="AU1414" s="266" t="s">
        <v>86</v>
      </c>
      <c r="AV1414" s="15" t="s">
        <v>240</v>
      </c>
      <c r="AW1414" s="15" t="s">
        <v>33</v>
      </c>
      <c r="AX1414" s="15" t="s">
        <v>80</v>
      </c>
      <c r="AY1414" s="266" t="s">
        <v>233</v>
      </c>
    </row>
    <row r="1415" s="2" customFormat="1" ht="44.25" customHeight="1">
      <c r="A1415" s="41"/>
      <c r="B1415" s="42"/>
      <c r="C1415" s="216" t="s">
        <v>1863</v>
      </c>
      <c r="D1415" s="216" t="s">
        <v>235</v>
      </c>
      <c r="E1415" s="217" t="s">
        <v>1864</v>
      </c>
      <c r="F1415" s="218" t="s">
        <v>1865</v>
      </c>
      <c r="G1415" s="219" t="s">
        <v>238</v>
      </c>
      <c r="H1415" s="220">
        <v>236.90000000000001</v>
      </c>
      <c r="I1415" s="221"/>
      <c r="J1415" s="222">
        <f>ROUND(I1415*H1415,2)</f>
        <v>0</v>
      </c>
      <c r="K1415" s="218" t="s">
        <v>239</v>
      </c>
      <c r="L1415" s="47"/>
      <c r="M1415" s="223" t="s">
        <v>21</v>
      </c>
      <c r="N1415" s="224" t="s">
        <v>45</v>
      </c>
      <c r="O1415" s="87"/>
      <c r="P1415" s="225">
        <f>O1415*H1415</f>
        <v>0</v>
      </c>
      <c r="Q1415" s="225">
        <v>0</v>
      </c>
      <c r="R1415" s="225">
        <f>Q1415*H1415</f>
        <v>0</v>
      </c>
      <c r="S1415" s="225">
        <v>0</v>
      </c>
      <c r="T1415" s="226">
        <f>S1415*H1415</f>
        <v>0</v>
      </c>
      <c r="U1415" s="41"/>
      <c r="V1415" s="41"/>
      <c r="W1415" s="41"/>
      <c r="X1415" s="41"/>
      <c r="Y1415" s="41"/>
      <c r="Z1415" s="41"/>
      <c r="AA1415" s="41"/>
      <c r="AB1415" s="41"/>
      <c r="AC1415" s="41"/>
      <c r="AD1415" s="41"/>
      <c r="AE1415" s="41"/>
      <c r="AR1415" s="227" t="s">
        <v>394</v>
      </c>
      <c r="AT1415" s="227" t="s">
        <v>235</v>
      </c>
      <c r="AU1415" s="227" t="s">
        <v>86</v>
      </c>
      <c r="AY1415" s="20" t="s">
        <v>233</v>
      </c>
      <c r="BE1415" s="228">
        <f>IF(N1415="základní",J1415,0)</f>
        <v>0</v>
      </c>
      <c r="BF1415" s="228">
        <f>IF(N1415="snížená",J1415,0)</f>
        <v>0</v>
      </c>
      <c r="BG1415" s="228">
        <f>IF(N1415="zákl. přenesená",J1415,0)</f>
        <v>0</v>
      </c>
      <c r="BH1415" s="228">
        <f>IF(N1415="sníž. přenesená",J1415,0)</f>
        <v>0</v>
      </c>
      <c r="BI1415" s="228">
        <f>IF(N1415="nulová",J1415,0)</f>
        <v>0</v>
      </c>
      <c r="BJ1415" s="20" t="s">
        <v>86</v>
      </c>
      <c r="BK1415" s="228">
        <f>ROUND(I1415*H1415,2)</f>
        <v>0</v>
      </c>
      <c r="BL1415" s="20" t="s">
        <v>394</v>
      </c>
      <c r="BM1415" s="227" t="s">
        <v>1866</v>
      </c>
    </row>
    <row r="1416" s="2" customFormat="1">
      <c r="A1416" s="41"/>
      <c r="B1416" s="42"/>
      <c r="C1416" s="43"/>
      <c r="D1416" s="229" t="s">
        <v>242</v>
      </c>
      <c r="E1416" s="43"/>
      <c r="F1416" s="230" t="s">
        <v>1867</v>
      </c>
      <c r="G1416" s="43"/>
      <c r="H1416" s="43"/>
      <c r="I1416" s="231"/>
      <c r="J1416" s="43"/>
      <c r="K1416" s="43"/>
      <c r="L1416" s="47"/>
      <c r="M1416" s="232"/>
      <c r="N1416" s="233"/>
      <c r="O1416" s="87"/>
      <c r="P1416" s="87"/>
      <c r="Q1416" s="87"/>
      <c r="R1416" s="87"/>
      <c r="S1416" s="87"/>
      <c r="T1416" s="88"/>
      <c r="U1416" s="41"/>
      <c r="V1416" s="41"/>
      <c r="W1416" s="41"/>
      <c r="X1416" s="41"/>
      <c r="Y1416" s="41"/>
      <c r="Z1416" s="41"/>
      <c r="AA1416" s="41"/>
      <c r="AB1416" s="41"/>
      <c r="AC1416" s="41"/>
      <c r="AD1416" s="41"/>
      <c r="AE1416" s="41"/>
      <c r="AT1416" s="20" t="s">
        <v>242</v>
      </c>
      <c r="AU1416" s="20" t="s">
        <v>86</v>
      </c>
    </row>
    <row r="1417" s="14" customFormat="1">
      <c r="A1417" s="14"/>
      <c r="B1417" s="245"/>
      <c r="C1417" s="246"/>
      <c r="D1417" s="236" t="s">
        <v>244</v>
      </c>
      <c r="E1417" s="247" t="s">
        <v>21</v>
      </c>
      <c r="F1417" s="248" t="s">
        <v>578</v>
      </c>
      <c r="G1417" s="246"/>
      <c r="H1417" s="249">
        <v>236.90000000000001</v>
      </c>
      <c r="I1417" s="250"/>
      <c r="J1417" s="246"/>
      <c r="K1417" s="246"/>
      <c r="L1417" s="251"/>
      <c r="M1417" s="252"/>
      <c r="N1417" s="253"/>
      <c r="O1417" s="253"/>
      <c r="P1417" s="253"/>
      <c r="Q1417" s="253"/>
      <c r="R1417" s="253"/>
      <c r="S1417" s="253"/>
      <c r="T1417" s="25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T1417" s="255" t="s">
        <v>244</v>
      </c>
      <c r="AU1417" s="255" t="s">
        <v>86</v>
      </c>
      <c r="AV1417" s="14" t="s">
        <v>86</v>
      </c>
      <c r="AW1417" s="14" t="s">
        <v>33</v>
      </c>
      <c r="AX1417" s="14" t="s">
        <v>73</v>
      </c>
      <c r="AY1417" s="255" t="s">
        <v>233</v>
      </c>
    </row>
    <row r="1418" s="15" customFormat="1">
      <c r="A1418" s="15"/>
      <c r="B1418" s="256"/>
      <c r="C1418" s="257"/>
      <c r="D1418" s="236" t="s">
        <v>244</v>
      </c>
      <c r="E1418" s="258" t="s">
        <v>21</v>
      </c>
      <c r="F1418" s="259" t="s">
        <v>247</v>
      </c>
      <c r="G1418" s="257"/>
      <c r="H1418" s="260">
        <v>236.90000000000001</v>
      </c>
      <c r="I1418" s="261"/>
      <c r="J1418" s="257"/>
      <c r="K1418" s="257"/>
      <c r="L1418" s="262"/>
      <c r="M1418" s="263"/>
      <c r="N1418" s="264"/>
      <c r="O1418" s="264"/>
      <c r="P1418" s="264"/>
      <c r="Q1418" s="264"/>
      <c r="R1418" s="264"/>
      <c r="S1418" s="264"/>
      <c r="T1418" s="26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T1418" s="266" t="s">
        <v>244</v>
      </c>
      <c r="AU1418" s="266" t="s">
        <v>86</v>
      </c>
      <c r="AV1418" s="15" t="s">
        <v>240</v>
      </c>
      <c r="AW1418" s="15" t="s">
        <v>33</v>
      </c>
      <c r="AX1418" s="15" t="s">
        <v>80</v>
      </c>
      <c r="AY1418" s="266" t="s">
        <v>233</v>
      </c>
    </row>
    <row r="1419" s="2" customFormat="1" ht="24.15" customHeight="1">
      <c r="A1419" s="41"/>
      <c r="B1419" s="42"/>
      <c r="C1419" s="267" t="s">
        <v>1868</v>
      </c>
      <c r="D1419" s="267" t="s">
        <v>297</v>
      </c>
      <c r="E1419" s="268" t="s">
        <v>1869</v>
      </c>
      <c r="F1419" s="269" t="s">
        <v>1870</v>
      </c>
      <c r="G1419" s="270" t="s">
        <v>238</v>
      </c>
      <c r="H1419" s="271">
        <v>241.63800000000001</v>
      </c>
      <c r="I1419" s="272"/>
      <c r="J1419" s="273">
        <f>ROUND(I1419*H1419,2)</f>
        <v>0</v>
      </c>
      <c r="K1419" s="269" t="s">
        <v>239</v>
      </c>
      <c r="L1419" s="274"/>
      <c r="M1419" s="275" t="s">
        <v>21</v>
      </c>
      <c r="N1419" s="276" t="s">
        <v>45</v>
      </c>
      <c r="O1419" s="87"/>
      <c r="P1419" s="225">
        <f>O1419*H1419</f>
        <v>0</v>
      </c>
      <c r="Q1419" s="225">
        <v>0.00132</v>
      </c>
      <c r="R1419" s="225">
        <f>Q1419*H1419</f>
        <v>0.31896215999999999</v>
      </c>
      <c r="S1419" s="225">
        <v>0</v>
      </c>
      <c r="T1419" s="226">
        <f>S1419*H1419</f>
        <v>0</v>
      </c>
      <c r="U1419" s="41"/>
      <c r="V1419" s="41"/>
      <c r="W1419" s="41"/>
      <c r="X1419" s="41"/>
      <c r="Y1419" s="41"/>
      <c r="Z1419" s="41"/>
      <c r="AA1419" s="41"/>
      <c r="AB1419" s="41"/>
      <c r="AC1419" s="41"/>
      <c r="AD1419" s="41"/>
      <c r="AE1419" s="41"/>
      <c r="AR1419" s="227" t="s">
        <v>569</v>
      </c>
      <c r="AT1419" s="227" t="s">
        <v>297</v>
      </c>
      <c r="AU1419" s="227" t="s">
        <v>86</v>
      </c>
      <c r="AY1419" s="20" t="s">
        <v>233</v>
      </c>
      <c r="BE1419" s="228">
        <f>IF(N1419="základní",J1419,0)</f>
        <v>0</v>
      </c>
      <c r="BF1419" s="228">
        <f>IF(N1419="snížená",J1419,0)</f>
        <v>0</v>
      </c>
      <c r="BG1419" s="228">
        <f>IF(N1419="zákl. přenesená",J1419,0)</f>
        <v>0</v>
      </c>
      <c r="BH1419" s="228">
        <f>IF(N1419="sníž. přenesená",J1419,0)</f>
        <v>0</v>
      </c>
      <c r="BI1419" s="228">
        <f>IF(N1419="nulová",J1419,0)</f>
        <v>0</v>
      </c>
      <c r="BJ1419" s="20" t="s">
        <v>86</v>
      </c>
      <c r="BK1419" s="228">
        <f>ROUND(I1419*H1419,2)</f>
        <v>0</v>
      </c>
      <c r="BL1419" s="20" t="s">
        <v>394</v>
      </c>
      <c r="BM1419" s="227" t="s">
        <v>1871</v>
      </c>
    </row>
    <row r="1420" s="14" customFormat="1">
      <c r="A1420" s="14"/>
      <c r="B1420" s="245"/>
      <c r="C1420" s="246"/>
      <c r="D1420" s="236" t="s">
        <v>244</v>
      </c>
      <c r="E1420" s="246"/>
      <c r="F1420" s="248" t="s">
        <v>1872</v>
      </c>
      <c r="G1420" s="246"/>
      <c r="H1420" s="249">
        <v>241.63800000000001</v>
      </c>
      <c r="I1420" s="250"/>
      <c r="J1420" s="246"/>
      <c r="K1420" s="246"/>
      <c r="L1420" s="251"/>
      <c r="M1420" s="252"/>
      <c r="N1420" s="253"/>
      <c r="O1420" s="253"/>
      <c r="P1420" s="253"/>
      <c r="Q1420" s="253"/>
      <c r="R1420" s="253"/>
      <c r="S1420" s="253"/>
      <c r="T1420" s="25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T1420" s="255" t="s">
        <v>244</v>
      </c>
      <c r="AU1420" s="255" t="s">
        <v>86</v>
      </c>
      <c r="AV1420" s="14" t="s">
        <v>86</v>
      </c>
      <c r="AW1420" s="14" t="s">
        <v>4</v>
      </c>
      <c r="AX1420" s="14" t="s">
        <v>80</v>
      </c>
      <c r="AY1420" s="255" t="s">
        <v>233</v>
      </c>
    </row>
    <row r="1421" s="2" customFormat="1" ht="24.15" customHeight="1">
      <c r="A1421" s="41"/>
      <c r="B1421" s="42"/>
      <c r="C1421" s="216" t="s">
        <v>1873</v>
      </c>
      <c r="D1421" s="216" t="s">
        <v>235</v>
      </c>
      <c r="E1421" s="217" t="s">
        <v>1874</v>
      </c>
      <c r="F1421" s="218" t="s">
        <v>1875</v>
      </c>
      <c r="G1421" s="219" t="s">
        <v>238</v>
      </c>
      <c r="H1421" s="220">
        <v>27.800000000000001</v>
      </c>
      <c r="I1421" s="221"/>
      <c r="J1421" s="222">
        <f>ROUND(I1421*H1421,2)</f>
        <v>0</v>
      </c>
      <c r="K1421" s="218" t="s">
        <v>239</v>
      </c>
      <c r="L1421" s="47"/>
      <c r="M1421" s="223" t="s">
        <v>21</v>
      </c>
      <c r="N1421" s="224" t="s">
        <v>45</v>
      </c>
      <c r="O1421" s="87"/>
      <c r="P1421" s="225">
        <f>O1421*H1421</f>
        <v>0</v>
      </c>
      <c r="Q1421" s="225">
        <v>0</v>
      </c>
      <c r="R1421" s="225">
        <f>Q1421*H1421</f>
        <v>0</v>
      </c>
      <c r="S1421" s="225">
        <v>0</v>
      </c>
      <c r="T1421" s="226">
        <f>S1421*H1421</f>
        <v>0</v>
      </c>
      <c r="U1421" s="41"/>
      <c r="V1421" s="41"/>
      <c r="W1421" s="41"/>
      <c r="X1421" s="41"/>
      <c r="Y1421" s="41"/>
      <c r="Z1421" s="41"/>
      <c r="AA1421" s="41"/>
      <c r="AB1421" s="41"/>
      <c r="AC1421" s="41"/>
      <c r="AD1421" s="41"/>
      <c r="AE1421" s="41"/>
      <c r="AR1421" s="227" t="s">
        <v>394</v>
      </c>
      <c r="AT1421" s="227" t="s">
        <v>235</v>
      </c>
      <c r="AU1421" s="227" t="s">
        <v>86</v>
      </c>
      <c r="AY1421" s="20" t="s">
        <v>233</v>
      </c>
      <c r="BE1421" s="228">
        <f>IF(N1421="základní",J1421,0)</f>
        <v>0</v>
      </c>
      <c r="BF1421" s="228">
        <f>IF(N1421="snížená",J1421,0)</f>
        <v>0</v>
      </c>
      <c r="BG1421" s="228">
        <f>IF(N1421="zákl. přenesená",J1421,0)</f>
        <v>0</v>
      </c>
      <c r="BH1421" s="228">
        <f>IF(N1421="sníž. přenesená",J1421,0)</f>
        <v>0</v>
      </c>
      <c r="BI1421" s="228">
        <f>IF(N1421="nulová",J1421,0)</f>
        <v>0</v>
      </c>
      <c r="BJ1421" s="20" t="s">
        <v>86</v>
      </c>
      <c r="BK1421" s="228">
        <f>ROUND(I1421*H1421,2)</f>
        <v>0</v>
      </c>
      <c r="BL1421" s="20" t="s">
        <v>394</v>
      </c>
      <c r="BM1421" s="227" t="s">
        <v>1876</v>
      </c>
    </row>
    <row r="1422" s="2" customFormat="1">
      <c r="A1422" s="41"/>
      <c r="B1422" s="42"/>
      <c r="C1422" s="43"/>
      <c r="D1422" s="229" t="s">
        <v>242</v>
      </c>
      <c r="E1422" s="43"/>
      <c r="F1422" s="230" t="s">
        <v>1877</v>
      </c>
      <c r="G1422" s="43"/>
      <c r="H1422" s="43"/>
      <c r="I1422" s="231"/>
      <c r="J1422" s="43"/>
      <c r="K1422" s="43"/>
      <c r="L1422" s="47"/>
      <c r="M1422" s="232"/>
      <c r="N1422" s="233"/>
      <c r="O1422" s="87"/>
      <c r="P1422" s="87"/>
      <c r="Q1422" s="87"/>
      <c r="R1422" s="87"/>
      <c r="S1422" s="87"/>
      <c r="T1422" s="88"/>
      <c r="U1422" s="41"/>
      <c r="V1422" s="41"/>
      <c r="W1422" s="41"/>
      <c r="X1422" s="41"/>
      <c r="Y1422" s="41"/>
      <c r="Z1422" s="41"/>
      <c r="AA1422" s="41"/>
      <c r="AB1422" s="41"/>
      <c r="AC1422" s="41"/>
      <c r="AD1422" s="41"/>
      <c r="AE1422" s="41"/>
      <c r="AT1422" s="20" t="s">
        <v>242</v>
      </c>
      <c r="AU1422" s="20" t="s">
        <v>86</v>
      </c>
    </row>
    <row r="1423" s="13" customFormat="1">
      <c r="A1423" s="13"/>
      <c r="B1423" s="234"/>
      <c r="C1423" s="235"/>
      <c r="D1423" s="236" t="s">
        <v>244</v>
      </c>
      <c r="E1423" s="237" t="s">
        <v>21</v>
      </c>
      <c r="F1423" s="238" t="s">
        <v>708</v>
      </c>
      <c r="G1423" s="235"/>
      <c r="H1423" s="237" t="s">
        <v>21</v>
      </c>
      <c r="I1423" s="239"/>
      <c r="J1423" s="235"/>
      <c r="K1423" s="235"/>
      <c r="L1423" s="240"/>
      <c r="M1423" s="241"/>
      <c r="N1423" s="242"/>
      <c r="O1423" s="242"/>
      <c r="P1423" s="242"/>
      <c r="Q1423" s="242"/>
      <c r="R1423" s="242"/>
      <c r="S1423" s="242"/>
      <c r="T1423" s="24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T1423" s="244" t="s">
        <v>244</v>
      </c>
      <c r="AU1423" s="244" t="s">
        <v>86</v>
      </c>
      <c r="AV1423" s="13" t="s">
        <v>80</v>
      </c>
      <c r="AW1423" s="13" t="s">
        <v>33</v>
      </c>
      <c r="AX1423" s="13" t="s">
        <v>73</v>
      </c>
      <c r="AY1423" s="244" t="s">
        <v>233</v>
      </c>
    </row>
    <row r="1424" s="14" customFormat="1">
      <c r="A1424" s="14"/>
      <c r="B1424" s="245"/>
      <c r="C1424" s="246"/>
      <c r="D1424" s="236" t="s">
        <v>244</v>
      </c>
      <c r="E1424" s="247" t="s">
        <v>21</v>
      </c>
      <c r="F1424" s="248" t="s">
        <v>1700</v>
      </c>
      <c r="G1424" s="246"/>
      <c r="H1424" s="249">
        <v>12.51</v>
      </c>
      <c r="I1424" s="250"/>
      <c r="J1424" s="246"/>
      <c r="K1424" s="246"/>
      <c r="L1424" s="251"/>
      <c r="M1424" s="252"/>
      <c r="N1424" s="253"/>
      <c r="O1424" s="253"/>
      <c r="P1424" s="253"/>
      <c r="Q1424" s="253"/>
      <c r="R1424" s="253"/>
      <c r="S1424" s="253"/>
      <c r="T1424" s="25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T1424" s="255" t="s">
        <v>244</v>
      </c>
      <c r="AU1424" s="255" t="s">
        <v>86</v>
      </c>
      <c r="AV1424" s="14" t="s">
        <v>86</v>
      </c>
      <c r="AW1424" s="14" t="s">
        <v>33</v>
      </c>
      <c r="AX1424" s="14" t="s">
        <v>73</v>
      </c>
      <c r="AY1424" s="255" t="s">
        <v>233</v>
      </c>
    </row>
    <row r="1425" s="13" customFormat="1">
      <c r="A1425" s="13"/>
      <c r="B1425" s="234"/>
      <c r="C1425" s="235"/>
      <c r="D1425" s="236" t="s">
        <v>244</v>
      </c>
      <c r="E1425" s="237" t="s">
        <v>21</v>
      </c>
      <c r="F1425" s="238" t="s">
        <v>726</v>
      </c>
      <c r="G1425" s="235"/>
      <c r="H1425" s="237" t="s">
        <v>21</v>
      </c>
      <c r="I1425" s="239"/>
      <c r="J1425" s="235"/>
      <c r="K1425" s="235"/>
      <c r="L1425" s="240"/>
      <c r="M1425" s="241"/>
      <c r="N1425" s="242"/>
      <c r="O1425" s="242"/>
      <c r="P1425" s="242"/>
      <c r="Q1425" s="242"/>
      <c r="R1425" s="242"/>
      <c r="S1425" s="242"/>
      <c r="T1425" s="24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T1425" s="244" t="s">
        <v>244</v>
      </c>
      <c r="AU1425" s="244" t="s">
        <v>86</v>
      </c>
      <c r="AV1425" s="13" t="s">
        <v>80</v>
      </c>
      <c r="AW1425" s="13" t="s">
        <v>33</v>
      </c>
      <c r="AX1425" s="13" t="s">
        <v>73</v>
      </c>
      <c r="AY1425" s="244" t="s">
        <v>233</v>
      </c>
    </row>
    <row r="1426" s="14" customFormat="1">
      <c r="A1426" s="14"/>
      <c r="B1426" s="245"/>
      <c r="C1426" s="246"/>
      <c r="D1426" s="236" t="s">
        <v>244</v>
      </c>
      <c r="E1426" s="247" t="s">
        <v>21</v>
      </c>
      <c r="F1426" s="248" t="s">
        <v>1703</v>
      </c>
      <c r="G1426" s="246"/>
      <c r="H1426" s="249">
        <v>4.1699999999999999</v>
      </c>
      <c r="I1426" s="250"/>
      <c r="J1426" s="246"/>
      <c r="K1426" s="246"/>
      <c r="L1426" s="251"/>
      <c r="M1426" s="252"/>
      <c r="N1426" s="253"/>
      <c r="O1426" s="253"/>
      <c r="P1426" s="253"/>
      <c r="Q1426" s="253"/>
      <c r="R1426" s="253"/>
      <c r="S1426" s="253"/>
      <c r="T1426" s="25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T1426" s="255" t="s">
        <v>244</v>
      </c>
      <c r="AU1426" s="255" t="s">
        <v>86</v>
      </c>
      <c r="AV1426" s="14" t="s">
        <v>86</v>
      </c>
      <c r="AW1426" s="14" t="s">
        <v>33</v>
      </c>
      <c r="AX1426" s="14" t="s">
        <v>73</v>
      </c>
      <c r="AY1426" s="255" t="s">
        <v>233</v>
      </c>
    </row>
    <row r="1427" s="14" customFormat="1">
      <c r="A1427" s="14"/>
      <c r="B1427" s="245"/>
      <c r="C1427" s="246"/>
      <c r="D1427" s="236" t="s">
        <v>244</v>
      </c>
      <c r="E1427" s="247" t="s">
        <v>21</v>
      </c>
      <c r="F1427" s="248" t="s">
        <v>1705</v>
      </c>
      <c r="G1427" s="246"/>
      <c r="H1427" s="249">
        <v>2.7799999999999998</v>
      </c>
      <c r="I1427" s="250"/>
      <c r="J1427" s="246"/>
      <c r="K1427" s="246"/>
      <c r="L1427" s="251"/>
      <c r="M1427" s="252"/>
      <c r="N1427" s="253"/>
      <c r="O1427" s="253"/>
      <c r="P1427" s="253"/>
      <c r="Q1427" s="253"/>
      <c r="R1427" s="253"/>
      <c r="S1427" s="253"/>
      <c r="T1427" s="25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T1427" s="255" t="s">
        <v>244</v>
      </c>
      <c r="AU1427" s="255" t="s">
        <v>86</v>
      </c>
      <c r="AV1427" s="14" t="s">
        <v>86</v>
      </c>
      <c r="AW1427" s="14" t="s">
        <v>33</v>
      </c>
      <c r="AX1427" s="14" t="s">
        <v>73</v>
      </c>
      <c r="AY1427" s="255" t="s">
        <v>233</v>
      </c>
    </row>
    <row r="1428" s="13" customFormat="1">
      <c r="A1428" s="13"/>
      <c r="B1428" s="234"/>
      <c r="C1428" s="235"/>
      <c r="D1428" s="236" t="s">
        <v>244</v>
      </c>
      <c r="E1428" s="237" t="s">
        <v>21</v>
      </c>
      <c r="F1428" s="238" t="s">
        <v>731</v>
      </c>
      <c r="G1428" s="235"/>
      <c r="H1428" s="237" t="s">
        <v>21</v>
      </c>
      <c r="I1428" s="239"/>
      <c r="J1428" s="235"/>
      <c r="K1428" s="235"/>
      <c r="L1428" s="240"/>
      <c r="M1428" s="241"/>
      <c r="N1428" s="242"/>
      <c r="O1428" s="242"/>
      <c r="P1428" s="242"/>
      <c r="Q1428" s="242"/>
      <c r="R1428" s="242"/>
      <c r="S1428" s="242"/>
      <c r="T1428" s="24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T1428" s="244" t="s">
        <v>244</v>
      </c>
      <c r="AU1428" s="244" t="s">
        <v>86</v>
      </c>
      <c r="AV1428" s="13" t="s">
        <v>80</v>
      </c>
      <c r="AW1428" s="13" t="s">
        <v>33</v>
      </c>
      <c r="AX1428" s="13" t="s">
        <v>73</v>
      </c>
      <c r="AY1428" s="244" t="s">
        <v>233</v>
      </c>
    </row>
    <row r="1429" s="14" customFormat="1">
      <c r="A1429" s="14"/>
      <c r="B1429" s="245"/>
      <c r="C1429" s="246"/>
      <c r="D1429" s="236" t="s">
        <v>244</v>
      </c>
      <c r="E1429" s="247" t="s">
        <v>21</v>
      </c>
      <c r="F1429" s="248" t="s">
        <v>1708</v>
      </c>
      <c r="G1429" s="246"/>
      <c r="H1429" s="249">
        <v>8.3399999999999999</v>
      </c>
      <c r="I1429" s="250"/>
      <c r="J1429" s="246"/>
      <c r="K1429" s="246"/>
      <c r="L1429" s="251"/>
      <c r="M1429" s="252"/>
      <c r="N1429" s="253"/>
      <c r="O1429" s="253"/>
      <c r="P1429" s="253"/>
      <c r="Q1429" s="253"/>
      <c r="R1429" s="253"/>
      <c r="S1429" s="253"/>
      <c r="T1429" s="25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T1429" s="255" t="s">
        <v>244</v>
      </c>
      <c r="AU1429" s="255" t="s">
        <v>86</v>
      </c>
      <c r="AV1429" s="14" t="s">
        <v>86</v>
      </c>
      <c r="AW1429" s="14" t="s">
        <v>33</v>
      </c>
      <c r="AX1429" s="14" t="s">
        <v>73</v>
      </c>
      <c r="AY1429" s="255" t="s">
        <v>233</v>
      </c>
    </row>
    <row r="1430" s="15" customFormat="1">
      <c r="A1430" s="15"/>
      <c r="B1430" s="256"/>
      <c r="C1430" s="257"/>
      <c r="D1430" s="236" t="s">
        <v>244</v>
      </c>
      <c r="E1430" s="258" t="s">
        <v>21</v>
      </c>
      <c r="F1430" s="259" t="s">
        <v>247</v>
      </c>
      <c r="G1430" s="257"/>
      <c r="H1430" s="260">
        <v>27.800000000000001</v>
      </c>
      <c r="I1430" s="261"/>
      <c r="J1430" s="257"/>
      <c r="K1430" s="257"/>
      <c r="L1430" s="262"/>
      <c r="M1430" s="263"/>
      <c r="N1430" s="264"/>
      <c r="O1430" s="264"/>
      <c r="P1430" s="264"/>
      <c r="Q1430" s="264"/>
      <c r="R1430" s="264"/>
      <c r="S1430" s="264"/>
      <c r="T1430" s="26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T1430" s="266" t="s">
        <v>244</v>
      </c>
      <c r="AU1430" s="266" t="s">
        <v>86</v>
      </c>
      <c r="AV1430" s="15" t="s">
        <v>240</v>
      </c>
      <c r="AW1430" s="15" t="s">
        <v>33</v>
      </c>
      <c r="AX1430" s="15" t="s">
        <v>80</v>
      </c>
      <c r="AY1430" s="266" t="s">
        <v>233</v>
      </c>
    </row>
    <row r="1431" s="2" customFormat="1" ht="24.15" customHeight="1">
      <c r="A1431" s="41"/>
      <c r="B1431" s="42"/>
      <c r="C1431" s="216" t="s">
        <v>1878</v>
      </c>
      <c r="D1431" s="216" t="s">
        <v>235</v>
      </c>
      <c r="E1431" s="217" t="s">
        <v>1879</v>
      </c>
      <c r="F1431" s="218" t="s">
        <v>1880</v>
      </c>
      <c r="G1431" s="219" t="s">
        <v>238</v>
      </c>
      <c r="H1431" s="220">
        <v>75.700000000000003</v>
      </c>
      <c r="I1431" s="221"/>
      <c r="J1431" s="222">
        <f>ROUND(I1431*H1431,2)</f>
        <v>0</v>
      </c>
      <c r="K1431" s="218" t="s">
        <v>239</v>
      </c>
      <c r="L1431" s="47"/>
      <c r="M1431" s="223" t="s">
        <v>21</v>
      </c>
      <c r="N1431" s="224" t="s">
        <v>45</v>
      </c>
      <c r="O1431" s="87"/>
      <c r="P1431" s="225">
        <f>O1431*H1431</f>
        <v>0</v>
      </c>
      <c r="Q1431" s="225">
        <v>0.00010000000000000001</v>
      </c>
      <c r="R1431" s="225">
        <f>Q1431*H1431</f>
        <v>0.0075700000000000003</v>
      </c>
      <c r="S1431" s="225">
        <v>0</v>
      </c>
      <c r="T1431" s="226">
        <f>S1431*H1431</f>
        <v>0</v>
      </c>
      <c r="U1431" s="41"/>
      <c r="V1431" s="41"/>
      <c r="W1431" s="41"/>
      <c r="X1431" s="41"/>
      <c r="Y1431" s="41"/>
      <c r="Z1431" s="41"/>
      <c r="AA1431" s="41"/>
      <c r="AB1431" s="41"/>
      <c r="AC1431" s="41"/>
      <c r="AD1431" s="41"/>
      <c r="AE1431" s="41"/>
      <c r="AR1431" s="227" t="s">
        <v>394</v>
      </c>
      <c r="AT1431" s="227" t="s">
        <v>235</v>
      </c>
      <c r="AU1431" s="227" t="s">
        <v>86</v>
      </c>
      <c r="AY1431" s="20" t="s">
        <v>233</v>
      </c>
      <c r="BE1431" s="228">
        <f>IF(N1431="základní",J1431,0)</f>
        <v>0</v>
      </c>
      <c r="BF1431" s="228">
        <f>IF(N1431="snížená",J1431,0)</f>
        <v>0</v>
      </c>
      <c r="BG1431" s="228">
        <f>IF(N1431="zákl. přenesená",J1431,0)</f>
        <v>0</v>
      </c>
      <c r="BH1431" s="228">
        <f>IF(N1431="sníž. přenesená",J1431,0)</f>
        <v>0</v>
      </c>
      <c r="BI1431" s="228">
        <f>IF(N1431="nulová",J1431,0)</f>
        <v>0</v>
      </c>
      <c r="BJ1431" s="20" t="s">
        <v>86</v>
      </c>
      <c r="BK1431" s="228">
        <f>ROUND(I1431*H1431,2)</f>
        <v>0</v>
      </c>
      <c r="BL1431" s="20" t="s">
        <v>394</v>
      </c>
      <c r="BM1431" s="227" t="s">
        <v>1881</v>
      </c>
    </row>
    <row r="1432" s="2" customFormat="1">
      <c r="A1432" s="41"/>
      <c r="B1432" s="42"/>
      <c r="C1432" s="43"/>
      <c r="D1432" s="229" t="s">
        <v>242</v>
      </c>
      <c r="E1432" s="43"/>
      <c r="F1432" s="230" t="s">
        <v>1882</v>
      </c>
      <c r="G1432" s="43"/>
      <c r="H1432" s="43"/>
      <c r="I1432" s="231"/>
      <c r="J1432" s="43"/>
      <c r="K1432" s="43"/>
      <c r="L1432" s="47"/>
      <c r="M1432" s="232"/>
      <c r="N1432" s="233"/>
      <c r="O1432" s="87"/>
      <c r="P1432" s="87"/>
      <c r="Q1432" s="87"/>
      <c r="R1432" s="87"/>
      <c r="S1432" s="87"/>
      <c r="T1432" s="88"/>
      <c r="U1432" s="41"/>
      <c r="V1432" s="41"/>
      <c r="W1432" s="41"/>
      <c r="X1432" s="41"/>
      <c r="Y1432" s="41"/>
      <c r="Z1432" s="41"/>
      <c r="AA1432" s="41"/>
      <c r="AB1432" s="41"/>
      <c r="AC1432" s="41"/>
      <c r="AD1432" s="41"/>
      <c r="AE1432" s="41"/>
      <c r="AT1432" s="20" t="s">
        <v>242</v>
      </c>
      <c r="AU1432" s="20" t="s">
        <v>86</v>
      </c>
    </row>
    <row r="1433" s="13" customFormat="1">
      <c r="A1433" s="13"/>
      <c r="B1433" s="234"/>
      <c r="C1433" s="235"/>
      <c r="D1433" s="236" t="s">
        <v>244</v>
      </c>
      <c r="E1433" s="237" t="s">
        <v>21</v>
      </c>
      <c r="F1433" s="238" t="s">
        <v>731</v>
      </c>
      <c r="G1433" s="235"/>
      <c r="H1433" s="237" t="s">
        <v>21</v>
      </c>
      <c r="I1433" s="239"/>
      <c r="J1433" s="235"/>
      <c r="K1433" s="235"/>
      <c r="L1433" s="240"/>
      <c r="M1433" s="241"/>
      <c r="N1433" s="242"/>
      <c r="O1433" s="242"/>
      <c r="P1433" s="242"/>
      <c r="Q1433" s="242"/>
      <c r="R1433" s="242"/>
      <c r="S1433" s="242"/>
      <c r="T1433" s="24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T1433" s="244" t="s">
        <v>244</v>
      </c>
      <c r="AU1433" s="244" t="s">
        <v>86</v>
      </c>
      <c r="AV1433" s="13" t="s">
        <v>80</v>
      </c>
      <c r="AW1433" s="13" t="s">
        <v>33</v>
      </c>
      <c r="AX1433" s="13" t="s">
        <v>73</v>
      </c>
      <c r="AY1433" s="244" t="s">
        <v>233</v>
      </c>
    </row>
    <row r="1434" s="14" customFormat="1">
      <c r="A1434" s="14"/>
      <c r="B1434" s="245"/>
      <c r="C1434" s="246"/>
      <c r="D1434" s="236" t="s">
        <v>244</v>
      </c>
      <c r="E1434" s="247" t="s">
        <v>21</v>
      </c>
      <c r="F1434" s="248" t="s">
        <v>1707</v>
      </c>
      <c r="G1434" s="246"/>
      <c r="H1434" s="249">
        <v>46.299999999999997</v>
      </c>
      <c r="I1434" s="250"/>
      <c r="J1434" s="246"/>
      <c r="K1434" s="246"/>
      <c r="L1434" s="251"/>
      <c r="M1434" s="252"/>
      <c r="N1434" s="253"/>
      <c r="O1434" s="253"/>
      <c r="P1434" s="253"/>
      <c r="Q1434" s="253"/>
      <c r="R1434" s="253"/>
      <c r="S1434" s="253"/>
      <c r="T1434" s="25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T1434" s="255" t="s">
        <v>244</v>
      </c>
      <c r="AU1434" s="255" t="s">
        <v>86</v>
      </c>
      <c r="AV1434" s="14" t="s">
        <v>86</v>
      </c>
      <c r="AW1434" s="14" t="s">
        <v>33</v>
      </c>
      <c r="AX1434" s="14" t="s">
        <v>73</v>
      </c>
      <c r="AY1434" s="255" t="s">
        <v>233</v>
      </c>
    </row>
    <row r="1435" s="14" customFormat="1">
      <c r="A1435" s="14"/>
      <c r="B1435" s="245"/>
      <c r="C1435" s="246"/>
      <c r="D1435" s="236" t="s">
        <v>244</v>
      </c>
      <c r="E1435" s="247" t="s">
        <v>21</v>
      </c>
      <c r="F1435" s="248" t="s">
        <v>1708</v>
      </c>
      <c r="G1435" s="246"/>
      <c r="H1435" s="249">
        <v>8.3399999999999999</v>
      </c>
      <c r="I1435" s="250"/>
      <c r="J1435" s="246"/>
      <c r="K1435" s="246"/>
      <c r="L1435" s="251"/>
      <c r="M1435" s="252"/>
      <c r="N1435" s="253"/>
      <c r="O1435" s="253"/>
      <c r="P1435" s="253"/>
      <c r="Q1435" s="253"/>
      <c r="R1435" s="253"/>
      <c r="S1435" s="253"/>
      <c r="T1435" s="25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T1435" s="255" t="s">
        <v>244</v>
      </c>
      <c r="AU1435" s="255" t="s">
        <v>86</v>
      </c>
      <c r="AV1435" s="14" t="s">
        <v>86</v>
      </c>
      <c r="AW1435" s="14" t="s">
        <v>33</v>
      </c>
      <c r="AX1435" s="14" t="s">
        <v>73</v>
      </c>
      <c r="AY1435" s="255" t="s">
        <v>233</v>
      </c>
    </row>
    <row r="1436" s="14" customFormat="1">
      <c r="A1436" s="14"/>
      <c r="B1436" s="245"/>
      <c r="C1436" s="246"/>
      <c r="D1436" s="236" t="s">
        <v>244</v>
      </c>
      <c r="E1436" s="247" t="s">
        <v>21</v>
      </c>
      <c r="F1436" s="248" t="s">
        <v>1709</v>
      </c>
      <c r="G1436" s="246"/>
      <c r="H1436" s="249">
        <v>21.059999999999999</v>
      </c>
      <c r="I1436" s="250"/>
      <c r="J1436" s="246"/>
      <c r="K1436" s="246"/>
      <c r="L1436" s="251"/>
      <c r="M1436" s="252"/>
      <c r="N1436" s="253"/>
      <c r="O1436" s="253"/>
      <c r="P1436" s="253"/>
      <c r="Q1436" s="253"/>
      <c r="R1436" s="253"/>
      <c r="S1436" s="253"/>
      <c r="T1436" s="25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T1436" s="255" t="s">
        <v>244</v>
      </c>
      <c r="AU1436" s="255" t="s">
        <v>86</v>
      </c>
      <c r="AV1436" s="14" t="s">
        <v>86</v>
      </c>
      <c r="AW1436" s="14" t="s">
        <v>33</v>
      </c>
      <c r="AX1436" s="14" t="s">
        <v>73</v>
      </c>
      <c r="AY1436" s="255" t="s">
        <v>233</v>
      </c>
    </row>
    <row r="1437" s="15" customFormat="1">
      <c r="A1437" s="15"/>
      <c r="B1437" s="256"/>
      <c r="C1437" s="257"/>
      <c r="D1437" s="236" t="s">
        <v>244</v>
      </c>
      <c r="E1437" s="258" t="s">
        <v>21</v>
      </c>
      <c r="F1437" s="259" t="s">
        <v>247</v>
      </c>
      <c r="G1437" s="257"/>
      <c r="H1437" s="260">
        <v>75.700000000000003</v>
      </c>
      <c r="I1437" s="261"/>
      <c r="J1437" s="257"/>
      <c r="K1437" s="257"/>
      <c r="L1437" s="262"/>
      <c r="M1437" s="263"/>
      <c r="N1437" s="264"/>
      <c r="O1437" s="264"/>
      <c r="P1437" s="264"/>
      <c r="Q1437" s="264"/>
      <c r="R1437" s="264"/>
      <c r="S1437" s="264"/>
      <c r="T1437" s="26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T1437" s="266" t="s">
        <v>244</v>
      </c>
      <c r="AU1437" s="266" t="s">
        <v>86</v>
      </c>
      <c r="AV1437" s="15" t="s">
        <v>240</v>
      </c>
      <c r="AW1437" s="15" t="s">
        <v>33</v>
      </c>
      <c r="AX1437" s="15" t="s">
        <v>80</v>
      </c>
      <c r="AY1437" s="266" t="s">
        <v>233</v>
      </c>
    </row>
    <row r="1438" s="2" customFormat="1" ht="55.5" customHeight="1">
      <c r="A1438" s="41"/>
      <c r="B1438" s="42"/>
      <c r="C1438" s="216" t="s">
        <v>1883</v>
      </c>
      <c r="D1438" s="216" t="s">
        <v>235</v>
      </c>
      <c r="E1438" s="217" t="s">
        <v>1884</v>
      </c>
      <c r="F1438" s="218" t="s">
        <v>1885</v>
      </c>
      <c r="G1438" s="219" t="s">
        <v>402</v>
      </c>
      <c r="H1438" s="220">
        <v>30</v>
      </c>
      <c r="I1438" s="221"/>
      <c r="J1438" s="222">
        <f>ROUND(I1438*H1438,2)</f>
        <v>0</v>
      </c>
      <c r="K1438" s="218" t="s">
        <v>239</v>
      </c>
      <c r="L1438" s="47"/>
      <c r="M1438" s="223" t="s">
        <v>21</v>
      </c>
      <c r="N1438" s="224" t="s">
        <v>45</v>
      </c>
      <c r="O1438" s="87"/>
      <c r="P1438" s="225">
        <f>O1438*H1438</f>
        <v>0</v>
      </c>
      <c r="Q1438" s="225">
        <v>0</v>
      </c>
      <c r="R1438" s="225">
        <f>Q1438*H1438</f>
        <v>0</v>
      </c>
      <c r="S1438" s="225">
        <v>0</v>
      </c>
      <c r="T1438" s="226">
        <f>S1438*H1438</f>
        <v>0</v>
      </c>
      <c r="U1438" s="41"/>
      <c r="V1438" s="41"/>
      <c r="W1438" s="41"/>
      <c r="X1438" s="41"/>
      <c r="Y1438" s="41"/>
      <c r="Z1438" s="41"/>
      <c r="AA1438" s="41"/>
      <c r="AB1438" s="41"/>
      <c r="AC1438" s="41"/>
      <c r="AD1438" s="41"/>
      <c r="AE1438" s="41"/>
      <c r="AR1438" s="227" t="s">
        <v>394</v>
      </c>
      <c r="AT1438" s="227" t="s">
        <v>235</v>
      </c>
      <c r="AU1438" s="227" t="s">
        <v>86</v>
      </c>
      <c r="AY1438" s="20" t="s">
        <v>233</v>
      </c>
      <c r="BE1438" s="228">
        <f>IF(N1438="základní",J1438,0)</f>
        <v>0</v>
      </c>
      <c r="BF1438" s="228">
        <f>IF(N1438="snížená",J1438,0)</f>
        <v>0</v>
      </c>
      <c r="BG1438" s="228">
        <f>IF(N1438="zákl. přenesená",J1438,0)</f>
        <v>0</v>
      </c>
      <c r="BH1438" s="228">
        <f>IF(N1438="sníž. přenesená",J1438,0)</f>
        <v>0</v>
      </c>
      <c r="BI1438" s="228">
        <f>IF(N1438="nulová",J1438,0)</f>
        <v>0</v>
      </c>
      <c r="BJ1438" s="20" t="s">
        <v>86</v>
      </c>
      <c r="BK1438" s="228">
        <f>ROUND(I1438*H1438,2)</f>
        <v>0</v>
      </c>
      <c r="BL1438" s="20" t="s">
        <v>394</v>
      </c>
      <c r="BM1438" s="227" t="s">
        <v>1886</v>
      </c>
    </row>
    <row r="1439" s="2" customFormat="1">
      <c r="A1439" s="41"/>
      <c r="B1439" s="42"/>
      <c r="C1439" s="43"/>
      <c r="D1439" s="229" t="s">
        <v>242</v>
      </c>
      <c r="E1439" s="43"/>
      <c r="F1439" s="230" t="s">
        <v>1887</v>
      </c>
      <c r="G1439" s="43"/>
      <c r="H1439" s="43"/>
      <c r="I1439" s="231"/>
      <c r="J1439" s="43"/>
      <c r="K1439" s="43"/>
      <c r="L1439" s="47"/>
      <c r="M1439" s="232"/>
      <c r="N1439" s="233"/>
      <c r="O1439" s="87"/>
      <c r="P1439" s="87"/>
      <c r="Q1439" s="87"/>
      <c r="R1439" s="87"/>
      <c r="S1439" s="87"/>
      <c r="T1439" s="88"/>
      <c r="U1439" s="41"/>
      <c r="V1439" s="41"/>
      <c r="W1439" s="41"/>
      <c r="X1439" s="41"/>
      <c r="Y1439" s="41"/>
      <c r="Z1439" s="41"/>
      <c r="AA1439" s="41"/>
      <c r="AB1439" s="41"/>
      <c r="AC1439" s="41"/>
      <c r="AD1439" s="41"/>
      <c r="AE1439" s="41"/>
      <c r="AT1439" s="20" t="s">
        <v>242</v>
      </c>
      <c r="AU1439" s="20" t="s">
        <v>86</v>
      </c>
    </row>
    <row r="1440" s="2" customFormat="1" ht="24.15" customHeight="1">
      <c r="A1440" s="41"/>
      <c r="B1440" s="42"/>
      <c r="C1440" s="267" t="s">
        <v>1888</v>
      </c>
      <c r="D1440" s="267" t="s">
        <v>297</v>
      </c>
      <c r="E1440" s="268" t="s">
        <v>1889</v>
      </c>
      <c r="F1440" s="269" t="s">
        <v>1890</v>
      </c>
      <c r="G1440" s="270" t="s">
        <v>402</v>
      </c>
      <c r="H1440" s="271">
        <v>30</v>
      </c>
      <c r="I1440" s="272"/>
      <c r="J1440" s="273">
        <f>ROUND(I1440*H1440,2)</f>
        <v>0</v>
      </c>
      <c r="K1440" s="269" t="s">
        <v>239</v>
      </c>
      <c r="L1440" s="274"/>
      <c r="M1440" s="275" t="s">
        <v>21</v>
      </c>
      <c r="N1440" s="276" t="s">
        <v>45</v>
      </c>
      <c r="O1440" s="87"/>
      <c r="P1440" s="225">
        <f>O1440*H1440</f>
        <v>0</v>
      </c>
      <c r="Q1440" s="225">
        <v>0.042500000000000003</v>
      </c>
      <c r="R1440" s="225">
        <f>Q1440*H1440</f>
        <v>1.2750000000000001</v>
      </c>
      <c r="S1440" s="225">
        <v>0</v>
      </c>
      <c r="T1440" s="226">
        <f>S1440*H1440</f>
        <v>0</v>
      </c>
      <c r="U1440" s="41"/>
      <c r="V1440" s="41"/>
      <c r="W1440" s="41"/>
      <c r="X1440" s="41"/>
      <c r="Y1440" s="41"/>
      <c r="Z1440" s="41"/>
      <c r="AA1440" s="41"/>
      <c r="AB1440" s="41"/>
      <c r="AC1440" s="41"/>
      <c r="AD1440" s="41"/>
      <c r="AE1440" s="41"/>
      <c r="AR1440" s="227" t="s">
        <v>569</v>
      </c>
      <c r="AT1440" s="227" t="s">
        <v>297</v>
      </c>
      <c r="AU1440" s="227" t="s">
        <v>86</v>
      </c>
      <c r="AY1440" s="20" t="s">
        <v>233</v>
      </c>
      <c r="BE1440" s="228">
        <f>IF(N1440="základní",J1440,0)</f>
        <v>0</v>
      </c>
      <c r="BF1440" s="228">
        <f>IF(N1440="snížená",J1440,0)</f>
        <v>0</v>
      </c>
      <c r="BG1440" s="228">
        <f>IF(N1440="zákl. přenesená",J1440,0)</f>
        <v>0</v>
      </c>
      <c r="BH1440" s="228">
        <f>IF(N1440="sníž. přenesená",J1440,0)</f>
        <v>0</v>
      </c>
      <c r="BI1440" s="228">
        <f>IF(N1440="nulová",J1440,0)</f>
        <v>0</v>
      </c>
      <c r="BJ1440" s="20" t="s">
        <v>86</v>
      </c>
      <c r="BK1440" s="228">
        <f>ROUND(I1440*H1440,2)</f>
        <v>0</v>
      </c>
      <c r="BL1440" s="20" t="s">
        <v>394</v>
      </c>
      <c r="BM1440" s="227" t="s">
        <v>1891</v>
      </c>
    </row>
    <row r="1441" s="2" customFormat="1" ht="44.25" customHeight="1">
      <c r="A1441" s="41"/>
      <c r="B1441" s="42"/>
      <c r="C1441" s="216" t="s">
        <v>1892</v>
      </c>
      <c r="D1441" s="216" t="s">
        <v>235</v>
      </c>
      <c r="E1441" s="217" t="s">
        <v>1893</v>
      </c>
      <c r="F1441" s="218" t="s">
        <v>1894</v>
      </c>
      <c r="G1441" s="219" t="s">
        <v>279</v>
      </c>
      <c r="H1441" s="220">
        <v>13.677</v>
      </c>
      <c r="I1441" s="221"/>
      <c r="J1441" s="222">
        <f>ROUND(I1441*H1441,2)</f>
        <v>0</v>
      </c>
      <c r="K1441" s="218" t="s">
        <v>239</v>
      </c>
      <c r="L1441" s="47"/>
      <c r="M1441" s="223" t="s">
        <v>21</v>
      </c>
      <c r="N1441" s="224" t="s">
        <v>45</v>
      </c>
      <c r="O1441" s="87"/>
      <c r="P1441" s="225">
        <f>O1441*H1441</f>
        <v>0</v>
      </c>
      <c r="Q1441" s="225">
        <v>0</v>
      </c>
      <c r="R1441" s="225">
        <f>Q1441*H1441</f>
        <v>0</v>
      </c>
      <c r="S1441" s="225">
        <v>0</v>
      </c>
      <c r="T1441" s="226">
        <f>S1441*H1441</f>
        <v>0</v>
      </c>
      <c r="U1441" s="41"/>
      <c r="V1441" s="41"/>
      <c r="W1441" s="41"/>
      <c r="X1441" s="41"/>
      <c r="Y1441" s="41"/>
      <c r="Z1441" s="41"/>
      <c r="AA1441" s="41"/>
      <c r="AB1441" s="41"/>
      <c r="AC1441" s="41"/>
      <c r="AD1441" s="41"/>
      <c r="AE1441" s="41"/>
      <c r="AR1441" s="227" t="s">
        <v>394</v>
      </c>
      <c r="AT1441" s="227" t="s">
        <v>235</v>
      </c>
      <c r="AU1441" s="227" t="s">
        <v>86</v>
      </c>
      <c r="AY1441" s="20" t="s">
        <v>233</v>
      </c>
      <c r="BE1441" s="228">
        <f>IF(N1441="základní",J1441,0)</f>
        <v>0</v>
      </c>
      <c r="BF1441" s="228">
        <f>IF(N1441="snížená",J1441,0)</f>
        <v>0</v>
      </c>
      <c r="BG1441" s="228">
        <f>IF(N1441="zákl. přenesená",J1441,0)</f>
        <v>0</v>
      </c>
      <c r="BH1441" s="228">
        <f>IF(N1441="sníž. přenesená",J1441,0)</f>
        <v>0</v>
      </c>
      <c r="BI1441" s="228">
        <f>IF(N1441="nulová",J1441,0)</f>
        <v>0</v>
      </c>
      <c r="BJ1441" s="20" t="s">
        <v>86</v>
      </c>
      <c r="BK1441" s="228">
        <f>ROUND(I1441*H1441,2)</f>
        <v>0</v>
      </c>
      <c r="BL1441" s="20" t="s">
        <v>394</v>
      </c>
      <c r="BM1441" s="227" t="s">
        <v>1895</v>
      </c>
    </row>
    <row r="1442" s="2" customFormat="1">
      <c r="A1442" s="41"/>
      <c r="B1442" s="42"/>
      <c r="C1442" s="43"/>
      <c r="D1442" s="229" t="s">
        <v>242</v>
      </c>
      <c r="E1442" s="43"/>
      <c r="F1442" s="230" t="s">
        <v>1896</v>
      </c>
      <c r="G1442" s="43"/>
      <c r="H1442" s="43"/>
      <c r="I1442" s="231"/>
      <c r="J1442" s="43"/>
      <c r="K1442" s="43"/>
      <c r="L1442" s="47"/>
      <c r="M1442" s="232"/>
      <c r="N1442" s="233"/>
      <c r="O1442" s="87"/>
      <c r="P1442" s="87"/>
      <c r="Q1442" s="87"/>
      <c r="R1442" s="87"/>
      <c r="S1442" s="87"/>
      <c r="T1442" s="88"/>
      <c r="U1442" s="41"/>
      <c r="V1442" s="41"/>
      <c r="W1442" s="41"/>
      <c r="X1442" s="41"/>
      <c r="Y1442" s="41"/>
      <c r="Z1442" s="41"/>
      <c r="AA1442" s="41"/>
      <c r="AB1442" s="41"/>
      <c r="AC1442" s="41"/>
      <c r="AD1442" s="41"/>
      <c r="AE1442" s="41"/>
      <c r="AT1442" s="20" t="s">
        <v>242</v>
      </c>
      <c r="AU1442" s="20" t="s">
        <v>86</v>
      </c>
    </row>
    <row r="1443" s="12" customFormat="1" ht="22.8" customHeight="1">
      <c r="A1443" s="12"/>
      <c r="B1443" s="200"/>
      <c r="C1443" s="201"/>
      <c r="D1443" s="202" t="s">
        <v>72</v>
      </c>
      <c r="E1443" s="214" t="s">
        <v>1897</v>
      </c>
      <c r="F1443" s="214" t="s">
        <v>1898</v>
      </c>
      <c r="G1443" s="201"/>
      <c r="H1443" s="201"/>
      <c r="I1443" s="204"/>
      <c r="J1443" s="215">
        <f>BK1443</f>
        <v>0</v>
      </c>
      <c r="K1443" s="201"/>
      <c r="L1443" s="206"/>
      <c r="M1443" s="207"/>
      <c r="N1443" s="208"/>
      <c r="O1443" s="208"/>
      <c r="P1443" s="209">
        <f>SUM(P1444:P1495)</f>
        <v>0</v>
      </c>
      <c r="Q1443" s="208"/>
      <c r="R1443" s="209">
        <f>SUM(R1444:R1495)</f>
        <v>2.33922294</v>
      </c>
      <c r="S1443" s="208"/>
      <c r="T1443" s="210">
        <f>SUM(T1444:T1495)</f>
        <v>0</v>
      </c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R1443" s="211" t="s">
        <v>86</v>
      </c>
      <c r="AT1443" s="212" t="s">
        <v>72</v>
      </c>
      <c r="AU1443" s="212" t="s">
        <v>80</v>
      </c>
      <c r="AY1443" s="211" t="s">
        <v>233</v>
      </c>
      <c r="BK1443" s="213">
        <f>SUM(BK1444:BK1495)</f>
        <v>0</v>
      </c>
    </row>
    <row r="1444" s="2" customFormat="1" ht="16.5" customHeight="1">
      <c r="A1444" s="41"/>
      <c r="B1444" s="42"/>
      <c r="C1444" s="216" t="s">
        <v>1899</v>
      </c>
      <c r="D1444" s="216" t="s">
        <v>235</v>
      </c>
      <c r="E1444" s="217" t="s">
        <v>1900</v>
      </c>
      <c r="F1444" s="218" t="s">
        <v>1901</v>
      </c>
      <c r="G1444" s="219" t="s">
        <v>238</v>
      </c>
      <c r="H1444" s="220">
        <v>12.566000000000001</v>
      </c>
      <c r="I1444" s="221"/>
      <c r="J1444" s="222">
        <f>ROUND(I1444*H1444,2)</f>
        <v>0</v>
      </c>
      <c r="K1444" s="218" t="s">
        <v>342</v>
      </c>
      <c r="L1444" s="47"/>
      <c r="M1444" s="223" t="s">
        <v>21</v>
      </c>
      <c r="N1444" s="224" t="s">
        <v>45</v>
      </c>
      <c r="O1444" s="87"/>
      <c r="P1444" s="225">
        <f>O1444*H1444</f>
        <v>0</v>
      </c>
      <c r="Q1444" s="225">
        <v>0.050000000000000003</v>
      </c>
      <c r="R1444" s="225">
        <f>Q1444*H1444</f>
        <v>0.62830000000000008</v>
      </c>
      <c r="S1444" s="225">
        <v>0</v>
      </c>
      <c r="T1444" s="226">
        <f>S1444*H1444</f>
        <v>0</v>
      </c>
      <c r="U1444" s="41"/>
      <c r="V1444" s="41"/>
      <c r="W1444" s="41"/>
      <c r="X1444" s="41"/>
      <c r="Y1444" s="41"/>
      <c r="Z1444" s="41"/>
      <c r="AA1444" s="41"/>
      <c r="AB1444" s="41"/>
      <c r="AC1444" s="41"/>
      <c r="AD1444" s="41"/>
      <c r="AE1444" s="41"/>
      <c r="AR1444" s="227" t="s">
        <v>394</v>
      </c>
      <c r="AT1444" s="227" t="s">
        <v>235</v>
      </c>
      <c r="AU1444" s="227" t="s">
        <v>86</v>
      </c>
      <c r="AY1444" s="20" t="s">
        <v>233</v>
      </c>
      <c r="BE1444" s="228">
        <f>IF(N1444="základní",J1444,0)</f>
        <v>0</v>
      </c>
      <c r="BF1444" s="228">
        <f>IF(N1444="snížená",J1444,0)</f>
        <v>0</v>
      </c>
      <c r="BG1444" s="228">
        <f>IF(N1444="zákl. přenesená",J1444,0)</f>
        <v>0</v>
      </c>
      <c r="BH1444" s="228">
        <f>IF(N1444="sníž. přenesená",J1444,0)</f>
        <v>0</v>
      </c>
      <c r="BI1444" s="228">
        <f>IF(N1444="nulová",J1444,0)</f>
        <v>0</v>
      </c>
      <c r="BJ1444" s="20" t="s">
        <v>86</v>
      </c>
      <c r="BK1444" s="228">
        <f>ROUND(I1444*H1444,2)</f>
        <v>0</v>
      </c>
      <c r="BL1444" s="20" t="s">
        <v>394</v>
      </c>
      <c r="BM1444" s="227" t="s">
        <v>1902</v>
      </c>
    </row>
    <row r="1445" s="13" customFormat="1">
      <c r="A1445" s="13"/>
      <c r="B1445" s="234"/>
      <c r="C1445" s="235"/>
      <c r="D1445" s="236" t="s">
        <v>244</v>
      </c>
      <c r="E1445" s="237" t="s">
        <v>21</v>
      </c>
      <c r="F1445" s="238" t="s">
        <v>1903</v>
      </c>
      <c r="G1445" s="235"/>
      <c r="H1445" s="237" t="s">
        <v>21</v>
      </c>
      <c r="I1445" s="239"/>
      <c r="J1445" s="235"/>
      <c r="K1445" s="235"/>
      <c r="L1445" s="240"/>
      <c r="M1445" s="241"/>
      <c r="N1445" s="242"/>
      <c r="O1445" s="242"/>
      <c r="P1445" s="242"/>
      <c r="Q1445" s="242"/>
      <c r="R1445" s="242"/>
      <c r="S1445" s="242"/>
      <c r="T1445" s="24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T1445" s="244" t="s">
        <v>244</v>
      </c>
      <c r="AU1445" s="244" t="s">
        <v>86</v>
      </c>
      <c r="AV1445" s="13" t="s">
        <v>80</v>
      </c>
      <c r="AW1445" s="13" t="s">
        <v>33</v>
      </c>
      <c r="AX1445" s="13" t="s">
        <v>73</v>
      </c>
      <c r="AY1445" s="244" t="s">
        <v>233</v>
      </c>
    </row>
    <row r="1446" s="14" customFormat="1">
      <c r="A1446" s="14"/>
      <c r="B1446" s="245"/>
      <c r="C1446" s="246"/>
      <c r="D1446" s="236" t="s">
        <v>244</v>
      </c>
      <c r="E1446" s="247" t="s">
        <v>21</v>
      </c>
      <c r="F1446" s="248" t="s">
        <v>1904</v>
      </c>
      <c r="G1446" s="246"/>
      <c r="H1446" s="249">
        <v>0.51800000000000002</v>
      </c>
      <c r="I1446" s="250"/>
      <c r="J1446" s="246"/>
      <c r="K1446" s="246"/>
      <c r="L1446" s="251"/>
      <c r="M1446" s="252"/>
      <c r="N1446" s="253"/>
      <c r="O1446" s="253"/>
      <c r="P1446" s="253"/>
      <c r="Q1446" s="253"/>
      <c r="R1446" s="253"/>
      <c r="S1446" s="253"/>
      <c r="T1446" s="25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T1446" s="255" t="s">
        <v>244</v>
      </c>
      <c r="AU1446" s="255" t="s">
        <v>86</v>
      </c>
      <c r="AV1446" s="14" t="s">
        <v>86</v>
      </c>
      <c r="AW1446" s="14" t="s">
        <v>33</v>
      </c>
      <c r="AX1446" s="14" t="s">
        <v>73</v>
      </c>
      <c r="AY1446" s="255" t="s">
        <v>233</v>
      </c>
    </row>
    <row r="1447" s="13" customFormat="1">
      <c r="A1447" s="13"/>
      <c r="B1447" s="234"/>
      <c r="C1447" s="235"/>
      <c r="D1447" s="236" t="s">
        <v>244</v>
      </c>
      <c r="E1447" s="237" t="s">
        <v>21</v>
      </c>
      <c r="F1447" s="238" t="s">
        <v>1905</v>
      </c>
      <c r="G1447" s="235"/>
      <c r="H1447" s="237" t="s">
        <v>21</v>
      </c>
      <c r="I1447" s="239"/>
      <c r="J1447" s="235"/>
      <c r="K1447" s="235"/>
      <c r="L1447" s="240"/>
      <c r="M1447" s="241"/>
      <c r="N1447" s="242"/>
      <c r="O1447" s="242"/>
      <c r="P1447" s="242"/>
      <c r="Q1447" s="242"/>
      <c r="R1447" s="242"/>
      <c r="S1447" s="242"/>
      <c r="T1447" s="24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T1447" s="244" t="s">
        <v>244</v>
      </c>
      <c r="AU1447" s="244" t="s">
        <v>86</v>
      </c>
      <c r="AV1447" s="13" t="s">
        <v>80</v>
      </c>
      <c r="AW1447" s="13" t="s">
        <v>33</v>
      </c>
      <c r="AX1447" s="13" t="s">
        <v>73</v>
      </c>
      <c r="AY1447" s="244" t="s">
        <v>233</v>
      </c>
    </row>
    <row r="1448" s="14" customFormat="1">
      <c r="A1448" s="14"/>
      <c r="B1448" s="245"/>
      <c r="C1448" s="246"/>
      <c r="D1448" s="236" t="s">
        <v>244</v>
      </c>
      <c r="E1448" s="247" t="s">
        <v>21</v>
      </c>
      <c r="F1448" s="248" t="s">
        <v>1906</v>
      </c>
      <c r="G1448" s="246"/>
      <c r="H1448" s="249">
        <v>1.9990000000000001</v>
      </c>
      <c r="I1448" s="250"/>
      <c r="J1448" s="246"/>
      <c r="K1448" s="246"/>
      <c r="L1448" s="251"/>
      <c r="M1448" s="252"/>
      <c r="N1448" s="253"/>
      <c r="O1448" s="253"/>
      <c r="P1448" s="253"/>
      <c r="Q1448" s="253"/>
      <c r="R1448" s="253"/>
      <c r="S1448" s="253"/>
      <c r="T1448" s="25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T1448" s="255" t="s">
        <v>244</v>
      </c>
      <c r="AU1448" s="255" t="s">
        <v>86</v>
      </c>
      <c r="AV1448" s="14" t="s">
        <v>86</v>
      </c>
      <c r="AW1448" s="14" t="s">
        <v>33</v>
      </c>
      <c r="AX1448" s="14" t="s">
        <v>73</v>
      </c>
      <c r="AY1448" s="255" t="s">
        <v>233</v>
      </c>
    </row>
    <row r="1449" s="13" customFormat="1">
      <c r="A1449" s="13"/>
      <c r="B1449" s="234"/>
      <c r="C1449" s="235"/>
      <c r="D1449" s="236" t="s">
        <v>244</v>
      </c>
      <c r="E1449" s="237" t="s">
        <v>21</v>
      </c>
      <c r="F1449" s="238" t="s">
        <v>1907</v>
      </c>
      <c r="G1449" s="235"/>
      <c r="H1449" s="237" t="s">
        <v>21</v>
      </c>
      <c r="I1449" s="239"/>
      <c r="J1449" s="235"/>
      <c r="K1449" s="235"/>
      <c r="L1449" s="240"/>
      <c r="M1449" s="241"/>
      <c r="N1449" s="242"/>
      <c r="O1449" s="242"/>
      <c r="P1449" s="242"/>
      <c r="Q1449" s="242"/>
      <c r="R1449" s="242"/>
      <c r="S1449" s="242"/>
      <c r="T1449" s="24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T1449" s="244" t="s">
        <v>244</v>
      </c>
      <c r="AU1449" s="244" t="s">
        <v>86</v>
      </c>
      <c r="AV1449" s="13" t="s">
        <v>80</v>
      </c>
      <c r="AW1449" s="13" t="s">
        <v>33</v>
      </c>
      <c r="AX1449" s="13" t="s">
        <v>73</v>
      </c>
      <c r="AY1449" s="244" t="s">
        <v>233</v>
      </c>
    </row>
    <row r="1450" s="14" customFormat="1">
      <c r="A1450" s="14"/>
      <c r="B1450" s="245"/>
      <c r="C1450" s="246"/>
      <c r="D1450" s="236" t="s">
        <v>244</v>
      </c>
      <c r="E1450" s="247" t="s">
        <v>21</v>
      </c>
      <c r="F1450" s="248" t="s">
        <v>1908</v>
      </c>
      <c r="G1450" s="246"/>
      <c r="H1450" s="249">
        <v>0.47399999999999998</v>
      </c>
      <c r="I1450" s="250"/>
      <c r="J1450" s="246"/>
      <c r="K1450" s="246"/>
      <c r="L1450" s="251"/>
      <c r="M1450" s="252"/>
      <c r="N1450" s="253"/>
      <c r="O1450" s="253"/>
      <c r="P1450" s="253"/>
      <c r="Q1450" s="253"/>
      <c r="R1450" s="253"/>
      <c r="S1450" s="253"/>
      <c r="T1450" s="25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T1450" s="255" t="s">
        <v>244</v>
      </c>
      <c r="AU1450" s="255" t="s">
        <v>86</v>
      </c>
      <c r="AV1450" s="14" t="s">
        <v>86</v>
      </c>
      <c r="AW1450" s="14" t="s">
        <v>33</v>
      </c>
      <c r="AX1450" s="14" t="s">
        <v>73</v>
      </c>
      <c r="AY1450" s="255" t="s">
        <v>233</v>
      </c>
    </row>
    <row r="1451" s="14" customFormat="1">
      <c r="A1451" s="14"/>
      <c r="B1451" s="245"/>
      <c r="C1451" s="246"/>
      <c r="D1451" s="236" t="s">
        <v>244</v>
      </c>
      <c r="E1451" s="247" t="s">
        <v>21</v>
      </c>
      <c r="F1451" s="248" t="s">
        <v>1909</v>
      </c>
      <c r="G1451" s="246"/>
      <c r="H1451" s="249">
        <v>1.4219999999999999</v>
      </c>
      <c r="I1451" s="250"/>
      <c r="J1451" s="246"/>
      <c r="K1451" s="246"/>
      <c r="L1451" s="251"/>
      <c r="M1451" s="252"/>
      <c r="N1451" s="253"/>
      <c r="O1451" s="253"/>
      <c r="P1451" s="253"/>
      <c r="Q1451" s="253"/>
      <c r="R1451" s="253"/>
      <c r="S1451" s="253"/>
      <c r="T1451" s="25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T1451" s="255" t="s">
        <v>244</v>
      </c>
      <c r="AU1451" s="255" t="s">
        <v>86</v>
      </c>
      <c r="AV1451" s="14" t="s">
        <v>86</v>
      </c>
      <c r="AW1451" s="14" t="s">
        <v>33</v>
      </c>
      <c r="AX1451" s="14" t="s">
        <v>73</v>
      </c>
      <c r="AY1451" s="255" t="s">
        <v>233</v>
      </c>
    </row>
    <row r="1452" s="14" customFormat="1">
      <c r="A1452" s="14"/>
      <c r="B1452" s="245"/>
      <c r="C1452" s="246"/>
      <c r="D1452" s="236" t="s">
        <v>244</v>
      </c>
      <c r="E1452" s="247" t="s">
        <v>21</v>
      </c>
      <c r="F1452" s="248" t="s">
        <v>1910</v>
      </c>
      <c r="G1452" s="246"/>
      <c r="H1452" s="249">
        <v>4.7400000000000002</v>
      </c>
      <c r="I1452" s="250"/>
      <c r="J1452" s="246"/>
      <c r="K1452" s="246"/>
      <c r="L1452" s="251"/>
      <c r="M1452" s="252"/>
      <c r="N1452" s="253"/>
      <c r="O1452" s="253"/>
      <c r="P1452" s="253"/>
      <c r="Q1452" s="253"/>
      <c r="R1452" s="253"/>
      <c r="S1452" s="253"/>
      <c r="T1452" s="25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T1452" s="255" t="s">
        <v>244</v>
      </c>
      <c r="AU1452" s="255" t="s">
        <v>86</v>
      </c>
      <c r="AV1452" s="14" t="s">
        <v>86</v>
      </c>
      <c r="AW1452" s="14" t="s">
        <v>33</v>
      </c>
      <c r="AX1452" s="14" t="s">
        <v>73</v>
      </c>
      <c r="AY1452" s="255" t="s">
        <v>233</v>
      </c>
    </row>
    <row r="1453" s="13" customFormat="1">
      <c r="A1453" s="13"/>
      <c r="B1453" s="234"/>
      <c r="C1453" s="235"/>
      <c r="D1453" s="236" t="s">
        <v>244</v>
      </c>
      <c r="E1453" s="237" t="s">
        <v>21</v>
      </c>
      <c r="F1453" s="238" t="s">
        <v>1911</v>
      </c>
      <c r="G1453" s="235"/>
      <c r="H1453" s="237" t="s">
        <v>21</v>
      </c>
      <c r="I1453" s="239"/>
      <c r="J1453" s="235"/>
      <c r="K1453" s="235"/>
      <c r="L1453" s="240"/>
      <c r="M1453" s="241"/>
      <c r="N1453" s="242"/>
      <c r="O1453" s="242"/>
      <c r="P1453" s="242"/>
      <c r="Q1453" s="242"/>
      <c r="R1453" s="242"/>
      <c r="S1453" s="242"/>
      <c r="T1453" s="24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T1453" s="244" t="s">
        <v>244</v>
      </c>
      <c r="AU1453" s="244" t="s">
        <v>86</v>
      </c>
      <c r="AV1453" s="13" t="s">
        <v>80</v>
      </c>
      <c r="AW1453" s="13" t="s">
        <v>33</v>
      </c>
      <c r="AX1453" s="13" t="s">
        <v>73</v>
      </c>
      <c r="AY1453" s="244" t="s">
        <v>233</v>
      </c>
    </row>
    <row r="1454" s="14" customFormat="1">
      <c r="A1454" s="14"/>
      <c r="B1454" s="245"/>
      <c r="C1454" s="246"/>
      <c r="D1454" s="236" t="s">
        <v>244</v>
      </c>
      <c r="E1454" s="247" t="s">
        <v>21</v>
      </c>
      <c r="F1454" s="248" t="s">
        <v>1912</v>
      </c>
      <c r="G1454" s="246"/>
      <c r="H1454" s="249">
        <v>3.4129999999999998</v>
      </c>
      <c r="I1454" s="250"/>
      <c r="J1454" s="246"/>
      <c r="K1454" s="246"/>
      <c r="L1454" s="251"/>
      <c r="M1454" s="252"/>
      <c r="N1454" s="253"/>
      <c r="O1454" s="253"/>
      <c r="P1454" s="253"/>
      <c r="Q1454" s="253"/>
      <c r="R1454" s="253"/>
      <c r="S1454" s="253"/>
      <c r="T1454" s="25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T1454" s="255" t="s">
        <v>244</v>
      </c>
      <c r="AU1454" s="255" t="s">
        <v>86</v>
      </c>
      <c r="AV1454" s="14" t="s">
        <v>86</v>
      </c>
      <c r="AW1454" s="14" t="s">
        <v>33</v>
      </c>
      <c r="AX1454" s="14" t="s">
        <v>73</v>
      </c>
      <c r="AY1454" s="255" t="s">
        <v>233</v>
      </c>
    </row>
    <row r="1455" s="15" customFormat="1">
      <c r="A1455" s="15"/>
      <c r="B1455" s="256"/>
      <c r="C1455" s="257"/>
      <c r="D1455" s="236" t="s">
        <v>244</v>
      </c>
      <c r="E1455" s="258" t="s">
        <v>21</v>
      </c>
      <c r="F1455" s="259" t="s">
        <v>247</v>
      </c>
      <c r="G1455" s="257"/>
      <c r="H1455" s="260">
        <v>12.566000000000001</v>
      </c>
      <c r="I1455" s="261"/>
      <c r="J1455" s="257"/>
      <c r="K1455" s="257"/>
      <c r="L1455" s="262"/>
      <c r="M1455" s="263"/>
      <c r="N1455" s="264"/>
      <c r="O1455" s="264"/>
      <c r="P1455" s="264"/>
      <c r="Q1455" s="264"/>
      <c r="R1455" s="264"/>
      <c r="S1455" s="264"/>
      <c r="T1455" s="26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T1455" s="266" t="s">
        <v>244</v>
      </c>
      <c r="AU1455" s="266" t="s">
        <v>86</v>
      </c>
      <c r="AV1455" s="15" t="s">
        <v>240</v>
      </c>
      <c r="AW1455" s="15" t="s">
        <v>33</v>
      </c>
      <c r="AX1455" s="15" t="s">
        <v>80</v>
      </c>
      <c r="AY1455" s="266" t="s">
        <v>233</v>
      </c>
    </row>
    <row r="1456" s="2" customFormat="1" ht="37.8" customHeight="1">
      <c r="A1456" s="41"/>
      <c r="B1456" s="42"/>
      <c r="C1456" s="216" t="s">
        <v>1913</v>
      </c>
      <c r="D1456" s="216" t="s">
        <v>235</v>
      </c>
      <c r="E1456" s="217" t="s">
        <v>1914</v>
      </c>
      <c r="F1456" s="218" t="s">
        <v>1915</v>
      </c>
      <c r="G1456" s="219" t="s">
        <v>238</v>
      </c>
      <c r="H1456" s="220">
        <v>239.55000000000001</v>
      </c>
      <c r="I1456" s="221"/>
      <c r="J1456" s="222">
        <f>ROUND(I1456*H1456,2)</f>
        <v>0</v>
      </c>
      <c r="K1456" s="218" t="s">
        <v>239</v>
      </c>
      <c r="L1456" s="47"/>
      <c r="M1456" s="223" t="s">
        <v>21</v>
      </c>
      <c r="N1456" s="224" t="s">
        <v>45</v>
      </c>
      <c r="O1456" s="87"/>
      <c r="P1456" s="225">
        <f>O1456*H1456</f>
        <v>0</v>
      </c>
      <c r="Q1456" s="225">
        <v>0.0053699999999999998</v>
      </c>
      <c r="R1456" s="225">
        <f>Q1456*H1456</f>
        <v>1.2863834999999999</v>
      </c>
      <c r="S1456" s="225">
        <v>0</v>
      </c>
      <c r="T1456" s="226">
        <f>S1456*H1456</f>
        <v>0</v>
      </c>
      <c r="U1456" s="41"/>
      <c r="V1456" s="41"/>
      <c r="W1456" s="41"/>
      <c r="X1456" s="41"/>
      <c r="Y1456" s="41"/>
      <c r="Z1456" s="41"/>
      <c r="AA1456" s="41"/>
      <c r="AB1456" s="41"/>
      <c r="AC1456" s="41"/>
      <c r="AD1456" s="41"/>
      <c r="AE1456" s="41"/>
      <c r="AR1456" s="227" t="s">
        <v>394</v>
      </c>
      <c r="AT1456" s="227" t="s">
        <v>235</v>
      </c>
      <c r="AU1456" s="227" t="s">
        <v>86</v>
      </c>
      <c r="AY1456" s="20" t="s">
        <v>233</v>
      </c>
      <c r="BE1456" s="228">
        <f>IF(N1456="základní",J1456,0)</f>
        <v>0</v>
      </c>
      <c r="BF1456" s="228">
        <f>IF(N1456="snížená",J1456,0)</f>
        <v>0</v>
      </c>
      <c r="BG1456" s="228">
        <f>IF(N1456="zákl. přenesená",J1456,0)</f>
        <v>0</v>
      </c>
      <c r="BH1456" s="228">
        <f>IF(N1456="sníž. přenesená",J1456,0)</f>
        <v>0</v>
      </c>
      <c r="BI1456" s="228">
        <f>IF(N1456="nulová",J1456,0)</f>
        <v>0</v>
      </c>
      <c r="BJ1456" s="20" t="s">
        <v>86</v>
      </c>
      <c r="BK1456" s="228">
        <f>ROUND(I1456*H1456,2)</f>
        <v>0</v>
      </c>
      <c r="BL1456" s="20" t="s">
        <v>394</v>
      </c>
      <c r="BM1456" s="227" t="s">
        <v>1916</v>
      </c>
    </row>
    <row r="1457" s="2" customFormat="1">
      <c r="A1457" s="41"/>
      <c r="B1457" s="42"/>
      <c r="C1457" s="43"/>
      <c r="D1457" s="229" t="s">
        <v>242</v>
      </c>
      <c r="E1457" s="43"/>
      <c r="F1457" s="230" t="s">
        <v>1917</v>
      </c>
      <c r="G1457" s="43"/>
      <c r="H1457" s="43"/>
      <c r="I1457" s="231"/>
      <c r="J1457" s="43"/>
      <c r="K1457" s="43"/>
      <c r="L1457" s="47"/>
      <c r="M1457" s="232"/>
      <c r="N1457" s="233"/>
      <c r="O1457" s="87"/>
      <c r="P1457" s="87"/>
      <c r="Q1457" s="87"/>
      <c r="R1457" s="87"/>
      <c r="S1457" s="87"/>
      <c r="T1457" s="88"/>
      <c r="U1457" s="41"/>
      <c r="V1457" s="41"/>
      <c r="W1457" s="41"/>
      <c r="X1457" s="41"/>
      <c r="Y1457" s="41"/>
      <c r="Z1457" s="41"/>
      <c r="AA1457" s="41"/>
      <c r="AB1457" s="41"/>
      <c r="AC1457" s="41"/>
      <c r="AD1457" s="41"/>
      <c r="AE1457" s="41"/>
      <c r="AT1457" s="20" t="s">
        <v>242</v>
      </c>
      <c r="AU1457" s="20" t="s">
        <v>86</v>
      </c>
    </row>
    <row r="1458" s="13" customFormat="1">
      <c r="A1458" s="13"/>
      <c r="B1458" s="234"/>
      <c r="C1458" s="235"/>
      <c r="D1458" s="236" t="s">
        <v>244</v>
      </c>
      <c r="E1458" s="237" t="s">
        <v>21</v>
      </c>
      <c r="F1458" s="238" t="s">
        <v>1918</v>
      </c>
      <c r="G1458" s="235"/>
      <c r="H1458" s="237" t="s">
        <v>21</v>
      </c>
      <c r="I1458" s="239"/>
      <c r="J1458" s="235"/>
      <c r="K1458" s="235"/>
      <c r="L1458" s="240"/>
      <c r="M1458" s="241"/>
      <c r="N1458" s="242"/>
      <c r="O1458" s="242"/>
      <c r="P1458" s="242"/>
      <c r="Q1458" s="242"/>
      <c r="R1458" s="242"/>
      <c r="S1458" s="242"/>
      <c r="T1458" s="24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T1458" s="244" t="s">
        <v>244</v>
      </c>
      <c r="AU1458" s="244" t="s">
        <v>86</v>
      </c>
      <c r="AV1458" s="13" t="s">
        <v>80</v>
      </c>
      <c r="AW1458" s="13" t="s">
        <v>33</v>
      </c>
      <c r="AX1458" s="13" t="s">
        <v>73</v>
      </c>
      <c r="AY1458" s="244" t="s">
        <v>233</v>
      </c>
    </row>
    <row r="1459" s="14" customFormat="1">
      <c r="A1459" s="14"/>
      <c r="B1459" s="245"/>
      <c r="C1459" s="246"/>
      <c r="D1459" s="236" t="s">
        <v>244</v>
      </c>
      <c r="E1459" s="247" t="s">
        <v>21</v>
      </c>
      <c r="F1459" s="248" t="s">
        <v>1919</v>
      </c>
      <c r="G1459" s="246"/>
      <c r="H1459" s="249">
        <v>194.91999999999999</v>
      </c>
      <c r="I1459" s="250"/>
      <c r="J1459" s="246"/>
      <c r="K1459" s="246"/>
      <c r="L1459" s="251"/>
      <c r="M1459" s="252"/>
      <c r="N1459" s="253"/>
      <c r="O1459" s="253"/>
      <c r="P1459" s="253"/>
      <c r="Q1459" s="253"/>
      <c r="R1459" s="253"/>
      <c r="S1459" s="253"/>
      <c r="T1459" s="25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T1459" s="255" t="s">
        <v>244</v>
      </c>
      <c r="AU1459" s="255" t="s">
        <v>86</v>
      </c>
      <c r="AV1459" s="14" t="s">
        <v>86</v>
      </c>
      <c r="AW1459" s="14" t="s">
        <v>33</v>
      </c>
      <c r="AX1459" s="14" t="s">
        <v>73</v>
      </c>
      <c r="AY1459" s="255" t="s">
        <v>233</v>
      </c>
    </row>
    <row r="1460" s="13" customFormat="1">
      <c r="A1460" s="13"/>
      <c r="B1460" s="234"/>
      <c r="C1460" s="235"/>
      <c r="D1460" s="236" t="s">
        <v>244</v>
      </c>
      <c r="E1460" s="237" t="s">
        <v>21</v>
      </c>
      <c r="F1460" s="238" t="s">
        <v>1920</v>
      </c>
      <c r="G1460" s="235"/>
      <c r="H1460" s="237" t="s">
        <v>21</v>
      </c>
      <c r="I1460" s="239"/>
      <c r="J1460" s="235"/>
      <c r="K1460" s="235"/>
      <c r="L1460" s="240"/>
      <c r="M1460" s="241"/>
      <c r="N1460" s="242"/>
      <c r="O1460" s="242"/>
      <c r="P1460" s="242"/>
      <c r="Q1460" s="242"/>
      <c r="R1460" s="242"/>
      <c r="S1460" s="242"/>
      <c r="T1460" s="24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T1460" s="244" t="s">
        <v>244</v>
      </c>
      <c r="AU1460" s="244" t="s">
        <v>86</v>
      </c>
      <c r="AV1460" s="13" t="s">
        <v>80</v>
      </c>
      <c r="AW1460" s="13" t="s">
        <v>33</v>
      </c>
      <c r="AX1460" s="13" t="s">
        <v>73</v>
      </c>
      <c r="AY1460" s="244" t="s">
        <v>233</v>
      </c>
    </row>
    <row r="1461" s="14" customFormat="1">
      <c r="A1461" s="14"/>
      <c r="B1461" s="245"/>
      <c r="C1461" s="246"/>
      <c r="D1461" s="236" t="s">
        <v>244</v>
      </c>
      <c r="E1461" s="247" t="s">
        <v>21</v>
      </c>
      <c r="F1461" s="248" t="s">
        <v>1921</v>
      </c>
      <c r="G1461" s="246"/>
      <c r="H1461" s="249">
        <v>18.620000000000001</v>
      </c>
      <c r="I1461" s="250"/>
      <c r="J1461" s="246"/>
      <c r="K1461" s="246"/>
      <c r="L1461" s="251"/>
      <c r="M1461" s="252"/>
      <c r="N1461" s="253"/>
      <c r="O1461" s="253"/>
      <c r="P1461" s="253"/>
      <c r="Q1461" s="253"/>
      <c r="R1461" s="253"/>
      <c r="S1461" s="253"/>
      <c r="T1461" s="25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T1461" s="255" t="s">
        <v>244</v>
      </c>
      <c r="AU1461" s="255" t="s">
        <v>86</v>
      </c>
      <c r="AV1461" s="14" t="s">
        <v>86</v>
      </c>
      <c r="AW1461" s="14" t="s">
        <v>33</v>
      </c>
      <c r="AX1461" s="14" t="s">
        <v>73</v>
      </c>
      <c r="AY1461" s="255" t="s">
        <v>233</v>
      </c>
    </row>
    <row r="1462" s="13" customFormat="1">
      <c r="A1462" s="13"/>
      <c r="B1462" s="234"/>
      <c r="C1462" s="235"/>
      <c r="D1462" s="236" t="s">
        <v>244</v>
      </c>
      <c r="E1462" s="237" t="s">
        <v>21</v>
      </c>
      <c r="F1462" s="238" t="s">
        <v>1922</v>
      </c>
      <c r="G1462" s="235"/>
      <c r="H1462" s="237" t="s">
        <v>21</v>
      </c>
      <c r="I1462" s="239"/>
      <c r="J1462" s="235"/>
      <c r="K1462" s="235"/>
      <c r="L1462" s="240"/>
      <c r="M1462" s="241"/>
      <c r="N1462" s="242"/>
      <c r="O1462" s="242"/>
      <c r="P1462" s="242"/>
      <c r="Q1462" s="242"/>
      <c r="R1462" s="242"/>
      <c r="S1462" s="242"/>
      <c r="T1462" s="24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T1462" s="244" t="s">
        <v>244</v>
      </c>
      <c r="AU1462" s="244" t="s">
        <v>86</v>
      </c>
      <c r="AV1462" s="13" t="s">
        <v>80</v>
      </c>
      <c r="AW1462" s="13" t="s">
        <v>33</v>
      </c>
      <c r="AX1462" s="13" t="s">
        <v>73</v>
      </c>
      <c r="AY1462" s="244" t="s">
        <v>233</v>
      </c>
    </row>
    <row r="1463" s="14" customFormat="1">
      <c r="A1463" s="14"/>
      <c r="B1463" s="245"/>
      <c r="C1463" s="246"/>
      <c r="D1463" s="236" t="s">
        <v>244</v>
      </c>
      <c r="E1463" s="247" t="s">
        <v>21</v>
      </c>
      <c r="F1463" s="248" t="s">
        <v>1923</v>
      </c>
      <c r="G1463" s="246"/>
      <c r="H1463" s="249">
        <v>2.98</v>
      </c>
      <c r="I1463" s="250"/>
      <c r="J1463" s="246"/>
      <c r="K1463" s="246"/>
      <c r="L1463" s="251"/>
      <c r="M1463" s="252"/>
      <c r="N1463" s="253"/>
      <c r="O1463" s="253"/>
      <c r="P1463" s="253"/>
      <c r="Q1463" s="253"/>
      <c r="R1463" s="253"/>
      <c r="S1463" s="253"/>
      <c r="T1463" s="25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T1463" s="255" t="s">
        <v>244</v>
      </c>
      <c r="AU1463" s="255" t="s">
        <v>86</v>
      </c>
      <c r="AV1463" s="14" t="s">
        <v>86</v>
      </c>
      <c r="AW1463" s="14" t="s">
        <v>33</v>
      </c>
      <c r="AX1463" s="14" t="s">
        <v>73</v>
      </c>
      <c r="AY1463" s="255" t="s">
        <v>233</v>
      </c>
    </row>
    <row r="1464" s="13" customFormat="1">
      <c r="A1464" s="13"/>
      <c r="B1464" s="234"/>
      <c r="C1464" s="235"/>
      <c r="D1464" s="236" t="s">
        <v>244</v>
      </c>
      <c r="E1464" s="237" t="s">
        <v>21</v>
      </c>
      <c r="F1464" s="238" t="s">
        <v>1924</v>
      </c>
      <c r="G1464" s="235"/>
      <c r="H1464" s="237" t="s">
        <v>21</v>
      </c>
      <c r="I1464" s="239"/>
      <c r="J1464" s="235"/>
      <c r="K1464" s="235"/>
      <c r="L1464" s="240"/>
      <c r="M1464" s="241"/>
      <c r="N1464" s="242"/>
      <c r="O1464" s="242"/>
      <c r="P1464" s="242"/>
      <c r="Q1464" s="242"/>
      <c r="R1464" s="242"/>
      <c r="S1464" s="242"/>
      <c r="T1464" s="24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T1464" s="244" t="s">
        <v>244</v>
      </c>
      <c r="AU1464" s="244" t="s">
        <v>86</v>
      </c>
      <c r="AV1464" s="13" t="s">
        <v>80</v>
      </c>
      <c r="AW1464" s="13" t="s">
        <v>33</v>
      </c>
      <c r="AX1464" s="13" t="s">
        <v>73</v>
      </c>
      <c r="AY1464" s="244" t="s">
        <v>233</v>
      </c>
    </row>
    <row r="1465" s="14" customFormat="1">
      <c r="A1465" s="14"/>
      <c r="B1465" s="245"/>
      <c r="C1465" s="246"/>
      <c r="D1465" s="236" t="s">
        <v>244</v>
      </c>
      <c r="E1465" s="247" t="s">
        <v>21</v>
      </c>
      <c r="F1465" s="248" t="s">
        <v>1925</v>
      </c>
      <c r="G1465" s="246"/>
      <c r="H1465" s="249">
        <v>21.48</v>
      </c>
      <c r="I1465" s="250"/>
      <c r="J1465" s="246"/>
      <c r="K1465" s="246"/>
      <c r="L1465" s="251"/>
      <c r="M1465" s="252"/>
      <c r="N1465" s="253"/>
      <c r="O1465" s="253"/>
      <c r="P1465" s="253"/>
      <c r="Q1465" s="253"/>
      <c r="R1465" s="253"/>
      <c r="S1465" s="253"/>
      <c r="T1465" s="25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T1465" s="255" t="s">
        <v>244</v>
      </c>
      <c r="AU1465" s="255" t="s">
        <v>86</v>
      </c>
      <c r="AV1465" s="14" t="s">
        <v>86</v>
      </c>
      <c r="AW1465" s="14" t="s">
        <v>33</v>
      </c>
      <c r="AX1465" s="14" t="s">
        <v>73</v>
      </c>
      <c r="AY1465" s="255" t="s">
        <v>233</v>
      </c>
    </row>
    <row r="1466" s="13" customFormat="1">
      <c r="A1466" s="13"/>
      <c r="B1466" s="234"/>
      <c r="C1466" s="235"/>
      <c r="D1466" s="236" t="s">
        <v>244</v>
      </c>
      <c r="E1466" s="237" t="s">
        <v>21</v>
      </c>
      <c r="F1466" s="238" t="s">
        <v>1926</v>
      </c>
      <c r="G1466" s="235"/>
      <c r="H1466" s="237" t="s">
        <v>21</v>
      </c>
      <c r="I1466" s="239"/>
      <c r="J1466" s="235"/>
      <c r="K1466" s="235"/>
      <c r="L1466" s="240"/>
      <c r="M1466" s="241"/>
      <c r="N1466" s="242"/>
      <c r="O1466" s="242"/>
      <c r="P1466" s="242"/>
      <c r="Q1466" s="242"/>
      <c r="R1466" s="242"/>
      <c r="S1466" s="242"/>
      <c r="T1466" s="24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T1466" s="244" t="s">
        <v>244</v>
      </c>
      <c r="AU1466" s="244" t="s">
        <v>86</v>
      </c>
      <c r="AV1466" s="13" t="s">
        <v>80</v>
      </c>
      <c r="AW1466" s="13" t="s">
        <v>33</v>
      </c>
      <c r="AX1466" s="13" t="s">
        <v>73</v>
      </c>
      <c r="AY1466" s="244" t="s">
        <v>233</v>
      </c>
    </row>
    <row r="1467" s="14" customFormat="1">
      <c r="A1467" s="14"/>
      <c r="B1467" s="245"/>
      <c r="C1467" s="246"/>
      <c r="D1467" s="236" t="s">
        <v>244</v>
      </c>
      <c r="E1467" s="247" t="s">
        <v>21</v>
      </c>
      <c r="F1467" s="248" t="s">
        <v>1927</v>
      </c>
      <c r="G1467" s="246"/>
      <c r="H1467" s="249">
        <v>1.55</v>
      </c>
      <c r="I1467" s="250"/>
      <c r="J1467" s="246"/>
      <c r="K1467" s="246"/>
      <c r="L1467" s="251"/>
      <c r="M1467" s="252"/>
      <c r="N1467" s="253"/>
      <c r="O1467" s="253"/>
      <c r="P1467" s="253"/>
      <c r="Q1467" s="253"/>
      <c r="R1467" s="253"/>
      <c r="S1467" s="253"/>
      <c r="T1467" s="25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T1467" s="255" t="s">
        <v>244</v>
      </c>
      <c r="AU1467" s="255" t="s">
        <v>86</v>
      </c>
      <c r="AV1467" s="14" t="s">
        <v>86</v>
      </c>
      <c r="AW1467" s="14" t="s">
        <v>33</v>
      </c>
      <c r="AX1467" s="14" t="s">
        <v>73</v>
      </c>
      <c r="AY1467" s="255" t="s">
        <v>233</v>
      </c>
    </row>
    <row r="1468" s="15" customFormat="1">
      <c r="A1468" s="15"/>
      <c r="B1468" s="256"/>
      <c r="C1468" s="257"/>
      <c r="D1468" s="236" t="s">
        <v>244</v>
      </c>
      <c r="E1468" s="258" t="s">
        <v>21</v>
      </c>
      <c r="F1468" s="259" t="s">
        <v>247</v>
      </c>
      <c r="G1468" s="257"/>
      <c r="H1468" s="260">
        <v>239.55000000000001</v>
      </c>
      <c r="I1468" s="261"/>
      <c r="J1468" s="257"/>
      <c r="K1468" s="257"/>
      <c r="L1468" s="262"/>
      <c r="M1468" s="263"/>
      <c r="N1468" s="264"/>
      <c r="O1468" s="264"/>
      <c r="P1468" s="264"/>
      <c r="Q1468" s="264"/>
      <c r="R1468" s="264"/>
      <c r="S1468" s="264"/>
      <c r="T1468" s="26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T1468" s="266" t="s">
        <v>244</v>
      </c>
      <c r="AU1468" s="266" t="s">
        <v>86</v>
      </c>
      <c r="AV1468" s="15" t="s">
        <v>240</v>
      </c>
      <c r="AW1468" s="15" t="s">
        <v>33</v>
      </c>
      <c r="AX1468" s="15" t="s">
        <v>80</v>
      </c>
      <c r="AY1468" s="266" t="s">
        <v>233</v>
      </c>
    </row>
    <row r="1469" s="2" customFormat="1" ht="37.8" customHeight="1">
      <c r="A1469" s="41"/>
      <c r="B1469" s="42"/>
      <c r="C1469" s="216" t="s">
        <v>1928</v>
      </c>
      <c r="D1469" s="216" t="s">
        <v>235</v>
      </c>
      <c r="E1469" s="217" t="s">
        <v>1929</v>
      </c>
      <c r="F1469" s="218" t="s">
        <v>1930</v>
      </c>
      <c r="G1469" s="219" t="s">
        <v>332</v>
      </c>
      <c r="H1469" s="220">
        <v>159.84</v>
      </c>
      <c r="I1469" s="221"/>
      <c r="J1469" s="222">
        <f>ROUND(I1469*H1469,2)</f>
        <v>0</v>
      </c>
      <c r="K1469" s="218" t="s">
        <v>239</v>
      </c>
      <c r="L1469" s="47"/>
      <c r="M1469" s="223" t="s">
        <v>21</v>
      </c>
      <c r="N1469" s="224" t="s">
        <v>45</v>
      </c>
      <c r="O1469" s="87"/>
      <c r="P1469" s="225">
        <f>O1469*H1469</f>
        <v>0</v>
      </c>
      <c r="Q1469" s="225">
        <v>0.0015100000000000001</v>
      </c>
      <c r="R1469" s="225">
        <f>Q1469*H1469</f>
        <v>0.2413584</v>
      </c>
      <c r="S1469" s="225">
        <v>0</v>
      </c>
      <c r="T1469" s="226">
        <f>S1469*H1469</f>
        <v>0</v>
      </c>
      <c r="U1469" s="41"/>
      <c r="V1469" s="41"/>
      <c r="W1469" s="41"/>
      <c r="X1469" s="41"/>
      <c r="Y1469" s="41"/>
      <c r="Z1469" s="41"/>
      <c r="AA1469" s="41"/>
      <c r="AB1469" s="41"/>
      <c r="AC1469" s="41"/>
      <c r="AD1469" s="41"/>
      <c r="AE1469" s="41"/>
      <c r="AR1469" s="227" t="s">
        <v>394</v>
      </c>
      <c r="AT1469" s="227" t="s">
        <v>235</v>
      </c>
      <c r="AU1469" s="227" t="s">
        <v>86</v>
      </c>
      <c r="AY1469" s="20" t="s">
        <v>233</v>
      </c>
      <c r="BE1469" s="228">
        <f>IF(N1469="základní",J1469,0)</f>
        <v>0</v>
      </c>
      <c r="BF1469" s="228">
        <f>IF(N1469="snížená",J1469,0)</f>
        <v>0</v>
      </c>
      <c r="BG1469" s="228">
        <f>IF(N1469="zákl. přenesená",J1469,0)</f>
        <v>0</v>
      </c>
      <c r="BH1469" s="228">
        <f>IF(N1469="sníž. přenesená",J1469,0)</f>
        <v>0</v>
      </c>
      <c r="BI1469" s="228">
        <f>IF(N1469="nulová",J1469,0)</f>
        <v>0</v>
      </c>
      <c r="BJ1469" s="20" t="s">
        <v>86</v>
      </c>
      <c r="BK1469" s="228">
        <f>ROUND(I1469*H1469,2)</f>
        <v>0</v>
      </c>
      <c r="BL1469" s="20" t="s">
        <v>394</v>
      </c>
      <c r="BM1469" s="227" t="s">
        <v>1931</v>
      </c>
    </row>
    <row r="1470" s="2" customFormat="1">
      <c r="A1470" s="41"/>
      <c r="B1470" s="42"/>
      <c r="C1470" s="43"/>
      <c r="D1470" s="229" t="s">
        <v>242</v>
      </c>
      <c r="E1470" s="43"/>
      <c r="F1470" s="230" t="s">
        <v>1932</v>
      </c>
      <c r="G1470" s="43"/>
      <c r="H1470" s="43"/>
      <c r="I1470" s="231"/>
      <c r="J1470" s="43"/>
      <c r="K1470" s="43"/>
      <c r="L1470" s="47"/>
      <c r="M1470" s="232"/>
      <c r="N1470" s="233"/>
      <c r="O1470" s="87"/>
      <c r="P1470" s="87"/>
      <c r="Q1470" s="87"/>
      <c r="R1470" s="87"/>
      <c r="S1470" s="87"/>
      <c r="T1470" s="88"/>
      <c r="U1470" s="41"/>
      <c r="V1470" s="41"/>
      <c r="W1470" s="41"/>
      <c r="X1470" s="41"/>
      <c r="Y1470" s="41"/>
      <c r="Z1470" s="41"/>
      <c r="AA1470" s="41"/>
      <c r="AB1470" s="41"/>
      <c r="AC1470" s="41"/>
      <c r="AD1470" s="41"/>
      <c r="AE1470" s="41"/>
      <c r="AT1470" s="20" t="s">
        <v>242</v>
      </c>
      <c r="AU1470" s="20" t="s">
        <v>86</v>
      </c>
    </row>
    <row r="1471" s="14" customFormat="1">
      <c r="A1471" s="14"/>
      <c r="B1471" s="245"/>
      <c r="C1471" s="246"/>
      <c r="D1471" s="236" t="s">
        <v>244</v>
      </c>
      <c r="E1471" s="247" t="s">
        <v>21</v>
      </c>
      <c r="F1471" s="248" t="s">
        <v>1933</v>
      </c>
      <c r="G1471" s="246"/>
      <c r="H1471" s="249">
        <v>0.95999999999999996</v>
      </c>
      <c r="I1471" s="250"/>
      <c r="J1471" s="246"/>
      <c r="K1471" s="246"/>
      <c r="L1471" s="251"/>
      <c r="M1471" s="252"/>
      <c r="N1471" s="253"/>
      <c r="O1471" s="253"/>
      <c r="P1471" s="253"/>
      <c r="Q1471" s="253"/>
      <c r="R1471" s="253"/>
      <c r="S1471" s="253"/>
      <c r="T1471" s="25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T1471" s="255" t="s">
        <v>244</v>
      </c>
      <c r="AU1471" s="255" t="s">
        <v>86</v>
      </c>
      <c r="AV1471" s="14" t="s">
        <v>86</v>
      </c>
      <c r="AW1471" s="14" t="s">
        <v>33</v>
      </c>
      <c r="AX1471" s="14" t="s">
        <v>73</v>
      </c>
      <c r="AY1471" s="255" t="s">
        <v>233</v>
      </c>
    </row>
    <row r="1472" s="14" customFormat="1">
      <c r="A1472" s="14"/>
      <c r="B1472" s="245"/>
      <c r="C1472" s="246"/>
      <c r="D1472" s="236" t="s">
        <v>244</v>
      </c>
      <c r="E1472" s="247" t="s">
        <v>21</v>
      </c>
      <c r="F1472" s="248" t="s">
        <v>1934</v>
      </c>
      <c r="G1472" s="246"/>
      <c r="H1472" s="249">
        <v>3.9199999999999999</v>
      </c>
      <c r="I1472" s="250"/>
      <c r="J1472" s="246"/>
      <c r="K1472" s="246"/>
      <c r="L1472" s="251"/>
      <c r="M1472" s="252"/>
      <c r="N1472" s="253"/>
      <c r="O1472" s="253"/>
      <c r="P1472" s="253"/>
      <c r="Q1472" s="253"/>
      <c r="R1472" s="253"/>
      <c r="S1472" s="253"/>
      <c r="T1472" s="25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55" t="s">
        <v>244</v>
      </c>
      <c r="AU1472" s="255" t="s">
        <v>86</v>
      </c>
      <c r="AV1472" s="14" t="s">
        <v>86</v>
      </c>
      <c r="AW1472" s="14" t="s">
        <v>33</v>
      </c>
      <c r="AX1472" s="14" t="s">
        <v>73</v>
      </c>
      <c r="AY1472" s="255" t="s">
        <v>233</v>
      </c>
    </row>
    <row r="1473" s="14" customFormat="1">
      <c r="A1473" s="14"/>
      <c r="B1473" s="245"/>
      <c r="C1473" s="246"/>
      <c r="D1473" s="236" t="s">
        <v>244</v>
      </c>
      <c r="E1473" s="247" t="s">
        <v>21</v>
      </c>
      <c r="F1473" s="248" t="s">
        <v>1935</v>
      </c>
      <c r="G1473" s="246"/>
      <c r="H1473" s="249">
        <v>7.8399999999999999</v>
      </c>
      <c r="I1473" s="250"/>
      <c r="J1473" s="246"/>
      <c r="K1473" s="246"/>
      <c r="L1473" s="251"/>
      <c r="M1473" s="252"/>
      <c r="N1473" s="253"/>
      <c r="O1473" s="253"/>
      <c r="P1473" s="253"/>
      <c r="Q1473" s="253"/>
      <c r="R1473" s="253"/>
      <c r="S1473" s="253"/>
      <c r="T1473" s="25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T1473" s="255" t="s">
        <v>244</v>
      </c>
      <c r="AU1473" s="255" t="s">
        <v>86</v>
      </c>
      <c r="AV1473" s="14" t="s">
        <v>86</v>
      </c>
      <c r="AW1473" s="14" t="s">
        <v>33</v>
      </c>
      <c r="AX1473" s="14" t="s">
        <v>73</v>
      </c>
      <c r="AY1473" s="255" t="s">
        <v>233</v>
      </c>
    </row>
    <row r="1474" s="14" customFormat="1">
      <c r="A1474" s="14"/>
      <c r="B1474" s="245"/>
      <c r="C1474" s="246"/>
      <c r="D1474" s="236" t="s">
        <v>244</v>
      </c>
      <c r="E1474" s="247" t="s">
        <v>21</v>
      </c>
      <c r="F1474" s="248" t="s">
        <v>1936</v>
      </c>
      <c r="G1474" s="246"/>
      <c r="H1474" s="249">
        <v>19.600000000000001</v>
      </c>
      <c r="I1474" s="250"/>
      <c r="J1474" s="246"/>
      <c r="K1474" s="246"/>
      <c r="L1474" s="251"/>
      <c r="M1474" s="252"/>
      <c r="N1474" s="253"/>
      <c r="O1474" s="253"/>
      <c r="P1474" s="253"/>
      <c r="Q1474" s="253"/>
      <c r="R1474" s="253"/>
      <c r="S1474" s="253"/>
      <c r="T1474" s="25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T1474" s="255" t="s">
        <v>244</v>
      </c>
      <c r="AU1474" s="255" t="s">
        <v>86</v>
      </c>
      <c r="AV1474" s="14" t="s">
        <v>86</v>
      </c>
      <c r="AW1474" s="14" t="s">
        <v>33</v>
      </c>
      <c r="AX1474" s="14" t="s">
        <v>73</v>
      </c>
      <c r="AY1474" s="255" t="s">
        <v>233</v>
      </c>
    </row>
    <row r="1475" s="14" customFormat="1">
      <c r="A1475" s="14"/>
      <c r="B1475" s="245"/>
      <c r="C1475" s="246"/>
      <c r="D1475" s="236" t="s">
        <v>244</v>
      </c>
      <c r="E1475" s="247" t="s">
        <v>21</v>
      </c>
      <c r="F1475" s="248" t="s">
        <v>1937</v>
      </c>
      <c r="G1475" s="246"/>
      <c r="H1475" s="249">
        <v>7.8399999999999999</v>
      </c>
      <c r="I1475" s="250"/>
      <c r="J1475" s="246"/>
      <c r="K1475" s="246"/>
      <c r="L1475" s="251"/>
      <c r="M1475" s="252"/>
      <c r="N1475" s="253"/>
      <c r="O1475" s="253"/>
      <c r="P1475" s="253"/>
      <c r="Q1475" s="253"/>
      <c r="R1475" s="253"/>
      <c r="S1475" s="253"/>
      <c r="T1475" s="25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T1475" s="255" t="s">
        <v>244</v>
      </c>
      <c r="AU1475" s="255" t="s">
        <v>86</v>
      </c>
      <c r="AV1475" s="14" t="s">
        <v>86</v>
      </c>
      <c r="AW1475" s="14" t="s">
        <v>33</v>
      </c>
      <c r="AX1475" s="14" t="s">
        <v>73</v>
      </c>
      <c r="AY1475" s="255" t="s">
        <v>233</v>
      </c>
    </row>
    <row r="1476" s="14" customFormat="1">
      <c r="A1476" s="14"/>
      <c r="B1476" s="245"/>
      <c r="C1476" s="246"/>
      <c r="D1476" s="236" t="s">
        <v>244</v>
      </c>
      <c r="E1476" s="247" t="s">
        <v>21</v>
      </c>
      <c r="F1476" s="248" t="s">
        <v>1938</v>
      </c>
      <c r="G1476" s="246"/>
      <c r="H1476" s="249">
        <v>13.720000000000001</v>
      </c>
      <c r="I1476" s="250"/>
      <c r="J1476" s="246"/>
      <c r="K1476" s="246"/>
      <c r="L1476" s="251"/>
      <c r="M1476" s="252"/>
      <c r="N1476" s="253"/>
      <c r="O1476" s="253"/>
      <c r="P1476" s="253"/>
      <c r="Q1476" s="253"/>
      <c r="R1476" s="253"/>
      <c r="S1476" s="253"/>
      <c r="T1476" s="25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T1476" s="255" t="s">
        <v>244</v>
      </c>
      <c r="AU1476" s="255" t="s">
        <v>86</v>
      </c>
      <c r="AV1476" s="14" t="s">
        <v>86</v>
      </c>
      <c r="AW1476" s="14" t="s">
        <v>33</v>
      </c>
      <c r="AX1476" s="14" t="s">
        <v>73</v>
      </c>
      <c r="AY1476" s="255" t="s">
        <v>233</v>
      </c>
    </row>
    <row r="1477" s="14" customFormat="1">
      <c r="A1477" s="14"/>
      <c r="B1477" s="245"/>
      <c r="C1477" s="246"/>
      <c r="D1477" s="236" t="s">
        <v>244</v>
      </c>
      <c r="E1477" s="247" t="s">
        <v>21</v>
      </c>
      <c r="F1477" s="248" t="s">
        <v>1939</v>
      </c>
      <c r="G1477" s="246"/>
      <c r="H1477" s="249">
        <v>3.9199999999999999</v>
      </c>
      <c r="I1477" s="250"/>
      <c r="J1477" s="246"/>
      <c r="K1477" s="246"/>
      <c r="L1477" s="251"/>
      <c r="M1477" s="252"/>
      <c r="N1477" s="253"/>
      <c r="O1477" s="253"/>
      <c r="P1477" s="253"/>
      <c r="Q1477" s="253"/>
      <c r="R1477" s="253"/>
      <c r="S1477" s="253"/>
      <c r="T1477" s="25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T1477" s="255" t="s">
        <v>244</v>
      </c>
      <c r="AU1477" s="255" t="s">
        <v>86</v>
      </c>
      <c r="AV1477" s="14" t="s">
        <v>86</v>
      </c>
      <c r="AW1477" s="14" t="s">
        <v>33</v>
      </c>
      <c r="AX1477" s="14" t="s">
        <v>73</v>
      </c>
      <c r="AY1477" s="255" t="s">
        <v>233</v>
      </c>
    </row>
    <row r="1478" s="14" customFormat="1">
      <c r="A1478" s="14"/>
      <c r="B1478" s="245"/>
      <c r="C1478" s="246"/>
      <c r="D1478" s="236" t="s">
        <v>244</v>
      </c>
      <c r="E1478" s="247" t="s">
        <v>21</v>
      </c>
      <c r="F1478" s="248" t="s">
        <v>1940</v>
      </c>
      <c r="G1478" s="246"/>
      <c r="H1478" s="249">
        <v>7.7599999999999998</v>
      </c>
      <c r="I1478" s="250"/>
      <c r="J1478" s="246"/>
      <c r="K1478" s="246"/>
      <c r="L1478" s="251"/>
      <c r="M1478" s="252"/>
      <c r="N1478" s="253"/>
      <c r="O1478" s="253"/>
      <c r="P1478" s="253"/>
      <c r="Q1478" s="253"/>
      <c r="R1478" s="253"/>
      <c r="S1478" s="253"/>
      <c r="T1478" s="25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T1478" s="255" t="s">
        <v>244</v>
      </c>
      <c r="AU1478" s="255" t="s">
        <v>86</v>
      </c>
      <c r="AV1478" s="14" t="s">
        <v>86</v>
      </c>
      <c r="AW1478" s="14" t="s">
        <v>33</v>
      </c>
      <c r="AX1478" s="14" t="s">
        <v>73</v>
      </c>
      <c r="AY1478" s="255" t="s">
        <v>233</v>
      </c>
    </row>
    <row r="1479" s="14" customFormat="1">
      <c r="A1479" s="14"/>
      <c r="B1479" s="245"/>
      <c r="C1479" s="246"/>
      <c r="D1479" s="236" t="s">
        <v>244</v>
      </c>
      <c r="E1479" s="247" t="s">
        <v>21</v>
      </c>
      <c r="F1479" s="248" t="s">
        <v>1941</v>
      </c>
      <c r="G1479" s="246"/>
      <c r="H1479" s="249">
        <v>3.8799999999999999</v>
      </c>
      <c r="I1479" s="250"/>
      <c r="J1479" s="246"/>
      <c r="K1479" s="246"/>
      <c r="L1479" s="251"/>
      <c r="M1479" s="252"/>
      <c r="N1479" s="253"/>
      <c r="O1479" s="253"/>
      <c r="P1479" s="253"/>
      <c r="Q1479" s="253"/>
      <c r="R1479" s="253"/>
      <c r="S1479" s="253"/>
      <c r="T1479" s="25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T1479" s="255" t="s">
        <v>244</v>
      </c>
      <c r="AU1479" s="255" t="s">
        <v>86</v>
      </c>
      <c r="AV1479" s="14" t="s">
        <v>86</v>
      </c>
      <c r="AW1479" s="14" t="s">
        <v>33</v>
      </c>
      <c r="AX1479" s="14" t="s">
        <v>73</v>
      </c>
      <c r="AY1479" s="255" t="s">
        <v>233</v>
      </c>
    </row>
    <row r="1480" s="14" customFormat="1">
      <c r="A1480" s="14"/>
      <c r="B1480" s="245"/>
      <c r="C1480" s="246"/>
      <c r="D1480" s="236" t="s">
        <v>244</v>
      </c>
      <c r="E1480" s="247" t="s">
        <v>21</v>
      </c>
      <c r="F1480" s="248" t="s">
        <v>1942</v>
      </c>
      <c r="G1480" s="246"/>
      <c r="H1480" s="249">
        <v>30.859999999999999</v>
      </c>
      <c r="I1480" s="250"/>
      <c r="J1480" s="246"/>
      <c r="K1480" s="246"/>
      <c r="L1480" s="251"/>
      <c r="M1480" s="252"/>
      <c r="N1480" s="253"/>
      <c r="O1480" s="253"/>
      <c r="P1480" s="253"/>
      <c r="Q1480" s="253"/>
      <c r="R1480" s="253"/>
      <c r="S1480" s="253"/>
      <c r="T1480" s="25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T1480" s="255" t="s">
        <v>244</v>
      </c>
      <c r="AU1480" s="255" t="s">
        <v>86</v>
      </c>
      <c r="AV1480" s="14" t="s">
        <v>86</v>
      </c>
      <c r="AW1480" s="14" t="s">
        <v>33</v>
      </c>
      <c r="AX1480" s="14" t="s">
        <v>73</v>
      </c>
      <c r="AY1480" s="255" t="s">
        <v>233</v>
      </c>
    </row>
    <row r="1481" s="14" customFormat="1">
      <c r="A1481" s="14"/>
      <c r="B1481" s="245"/>
      <c r="C1481" s="246"/>
      <c r="D1481" s="236" t="s">
        <v>244</v>
      </c>
      <c r="E1481" s="247" t="s">
        <v>21</v>
      </c>
      <c r="F1481" s="248" t="s">
        <v>1943</v>
      </c>
      <c r="G1481" s="246"/>
      <c r="H1481" s="249">
        <v>2.04</v>
      </c>
      <c r="I1481" s="250"/>
      <c r="J1481" s="246"/>
      <c r="K1481" s="246"/>
      <c r="L1481" s="251"/>
      <c r="M1481" s="252"/>
      <c r="N1481" s="253"/>
      <c r="O1481" s="253"/>
      <c r="P1481" s="253"/>
      <c r="Q1481" s="253"/>
      <c r="R1481" s="253"/>
      <c r="S1481" s="253"/>
      <c r="T1481" s="25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T1481" s="255" t="s">
        <v>244</v>
      </c>
      <c r="AU1481" s="255" t="s">
        <v>86</v>
      </c>
      <c r="AV1481" s="14" t="s">
        <v>86</v>
      </c>
      <c r="AW1481" s="14" t="s">
        <v>33</v>
      </c>
      <c r="AX1481" s="14" t="s">
        <v>73</v>
      </c>
      <c r="AY1481" s="255" t="s">
        <v>233</v>
      </c>
    </row>
    <row r="1482" s="14" customFormat="1">
      <c r="A1482" s="14"/>
      <c r="B1482" s="245"/>
      <c r="C1482" s="246"/>
      <c r="D1482" s="236" t="s">
        <v>244</v>
      </c>
      <c r="E1482" s="247" t="s">
        <v>21</v>
      </c>
      <c r="F1482" s="248" t="s">
        <v>1944</v>
      </c>
      <c r="G1482" s="246"/>
      <c r="H1482" s="249">
        <v>0.95999999999999996</v>
      </c>
      <c r="I1482" s="250"/>
      <c r="J1482" s="246"/>
      <c r="K1482" s="246"/>
      <c r="L1482" s="251"/>
      <c r="M1482" s="252"/>
      <c r="N1482" s="253"/>
      <c r="O1482" s="253"/>
      <c r="P1482" s="253"/>
      <c r="Q1482" s="253"/>
      <c r="R1482" s="253"/>
      <c r="S1482" s="253"/>
      <c r="T1482" s="25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T1482" s="255" t="s">
        <v>244</v>
      </c>
      <c r="AU1482" s="255" t="s">
        <v>86</v>
      </c>
      <c r="AV1482" s="14" t="s">
        <v>86</v>
      </c>
      <c r="AW1482" s="14" t="s">
        <v>33</v>
      </c>
      <c r="AX1482" s="14" t="s">
        <v>73</v>
      </c>
      <c r="AY1482" s="255" t="s">
        <v>233</v>
      </c>
    </row>
    <row r="1483" s="14" customFormat="1">
      <c r="A1483" s="14"/>
      <c r="B1483" s="245"/>
      <c r="C1483" s="246"/>
      <c r="D1483" s="236" t="s">
        <v>244</v>
      </c>
      <c r="E1483" s="247" t="s">
        <v>21</v>
      </c>
      <c r="F1483" s="248" t="s">
        <v>1945</v>
      </c>
      <c r="G1483" s="246"/>
      <c r="H1483" s="249">
        <v>11.640000000000001</v>
      </c>
      <c r="I1483" s="250"/>
      <c r="J1483" s="246"/>
      <c r="K1483" s="246"/>
      <c r="L1483" s="251"/>
      <c r="M1483" s="252"/>
      <c r="N1483" s="253"/>
      <c r="O1483" s="253"/>
      <c r="P1483" s="253"/>
      <c r="Q1483" s="253"/>
      <c r="R1483" s="253"/>
      <c r="S1483" s="253"/>
      <c r="T1483" s="25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T1483" s="255" t="s">
        <v>244</v>
      </c>
      <c r="AU1483" s="255" t="s">
        <v>86</v>
      </c>
      <c r="AV1483" s="14" t="s">
        <v>86</v>
      </c>
      <c r="AW1483" s="14" t="s">
        <v>33</v>
      </c>
      <c r="AX1483" s="14" t="s">
        <v>73</v>
      </c>
      <c r="AY1483" s="255" t="s">
        <v>233</v>
      </c>
    </row>
    <row r="1484" s="14" customFormat="1">
      <c r="A1484" s="14"/>
      <c r="B1484" s="245"/>
      <c r="C1484" s="246"/>
      <c r="D1484" s="236" t="s">
        <v>244</v>
      </c>
      <c r="E1484" s="247" t="s">
        <v>21</v>
      </c>
      <c r="F1484" s="248" t="s">
        <v>1946</v>
      </c>
      <c r="G1484" s="246"/>
      <c r="H1484" s="249">
        <v>5.8200000000000003</v>
      </c>
      <c r="I1484" s="250"/>
      <c r="J1484" s="246"/>
      <c r="K1484" s="246"/>
      <c r="L1484" s="251"/>
      <c r="M1484" s="252"/>
      <c r="N1484" s="253"/>
      <c r="O1484" s="253"/>
      <c r="P1484" s="253"/>
      <c r="Q1484" s="253"/>
      <c r="R1484" s="253"/>
      <c r="S1484" s="253"/>
      <c r="T1484" s="25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T1484" s="255" t="s">
        <v>244</v>
      </c>
      <c r="AU1484" s="255" t="s">
        <v>86</v>
      </c>
      <c r="AV1484" s="14" t="s">
        <v>86</v>
      </c>
      <c r="AW1484" s="14" t="s">
        <v>33</v>
      </c>
      <c r="AX1484" s="14" t="s">
        <v>73</v>
      </c>
      <c r="AY1484" s="255" t="s">
        <v>233</v>
      </c>
    </row>
    <row r="1485" s="14" customFormat="1">
      <c r="A1485" s="14"/>
      <c r="B1485" s="245"/>
      <c r="C1485" s="246"/>
      <c r="D1485" s="236" t="s">
        <v>244</v>
      </c>
      <c r="E1485" s="247" t="s">
        <v>21</v>
      </c>
      <c r="F1485" s="248" t="s">
        <v>1947</v>
      </c>
      <c r="G1485" s="246"/>
      <c r="H1485" s="249">
        <v>31.039999999999999</v>
      </c>
      <c r="I1485" s="250"/>
      <c r="J1485" s="246"/>
      <c r="K1485" s="246"/>
      <c r="L1485" s="251"/>
      <c r="M1485" s="252"/>
      <c r="N1485" s="253"/>
      <c r="O1485" s="253"/>
      <c r="P1485" s="253"/>
      <c r="Q1485" s="253"/>
      <c r="R1485" s="253"/>
      <c r="S1485" s="253"/>
      <c r="T1485" s="25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T1485" s="255" t="s">
        <v>244</v>
      </c>
      <c r="AU1485" s="255" t="s">
        <v>86</v>
      </c>
      <c r="AV1485" s="14" t="s">
        <v>86</v>
      </c>
      <c r="AW1485" s="14" t="s">
        <v>33</v>
      </c>
      <c r="AX1485" s="14" t="s">
        <v>73</v>
      </c>
      <c r="AY1485" s="255" t="s">
        <v>233</v>
      </c>
    </row>
    <row r="1486" s="14" customFormat="1">
      <c r="A1486" s="14"/>
      <c r="B1486" s="245"/>
      <c r="C1486" s="246"/>
      <c r="D1486" s="236" t="s">
        <v>244</v>
      </c>
      <c r="E1486" s="247" t="s">
        <v>21</v>
      </c>
      <c r="F1486" s="248" t="s">
        <v>1948</v>
      </c>
      <c r="G1486" s="246"/>
      <c r="H1486" s="249">
        <v>1.96</v>
      </c>
      <c r="I1486" s="250"/>
      <c r="J1486" s="246"/>
      <c r="K1486" s="246"/>
      <c r="L1486" s="251"/>
      <c r="M1486" s="252"/>
      <c r="N1486" s="253"/>
      <c r="O1486" s="253"/>
      <c r="P1486" s="253"/>
      <c r="Q1486" s="253"/>
      <c r="R1486" s="253"/>
      <c r="S1486" s="253"/>
      <c r="T1486" s="25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T1486" s="255" t="s">
        <v>244</v>
      </c>
      <c r="AU1486" s="255" t="s">
        <v>86</v>
      </c>
      <c r="AV1486" s="14" t="s">
        <v>86</v>
      </c>
      <c r="AW1486" s="14" t="s">
        <v>33</v>
      </c>
      <c r="AX1486" s="14" t="s">
        <v>73</v>
      </c>
      <c r="AY1486" s="255" t="s">
        <v>233</v>
      </c>
    </row>
    <row r="1487" s="14" customFormat="1">
      <c r="A1487" s="14"/>
      <c r="B1487" s="245"/>
      <c r="C1487" s="246"/>
      <c r="D1487" s="236" t="s">
        <v>244</v>
      </c>
      <c r="E1487" s="247" t="s">
        <v>21</v>
      </c>
      <c r="F1487" s="248" t="s">
        <v>1949</v>
      </c>
      <c r="G1487" s="246"/>
      <c r="H1487" s="249">
        <v>3.9199999999999999</v>
      </c>
      <c r="I1487" s="250"/>
      <c r="J1487" s="246"/>
      <c r="K1487" s="246"/>
      <c r="L1487" s="251"/>
      <c r="M1487" s="252"/>
      <c r="N1487" s="253"/>
      <c r="O1487" s="253"/>
      <c r="P1487" s="253"/>
      <c r="Q1487" s="253"/>
      <c r="R1487" s="253"/>
      <c r="S1487" s="253"/>
      <c r="T1487" s="25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T1487" s="255" t="s">
        <v>244</v>
      </c>
      <c r="AU1487" s="255" t="s">
        <v>86</v>
      </c>
      <c r="AV1487" s="14" t="s">
        <v>86</v>
      </c>
      <c r="AW1487" s="14" t="s">
        <v>33</v>
      </c>
      <c r="AX1487" s="14" t="s">
        <v>73</v>
      </c>
      <c r="AY1487" s="255" t="s">
        <v>233</v>
      </c>
    </row>
    <row r="1488" s="14" customFormat="1">
      <c r="A1488" s="14"/>
      <c r="B1488" s="245"/>
      <c r="C1488" s="246"/>
      <c r="D1488" s="236" t="s">
        <v>244</v>
      </c>
      <c r="E1488" s="247" t="s">
        <v>21</v>
      </c>
      <c r="F1488" s="248" t="s">
        <v>1950</v>
      </c>
      <c r="G1488" s="246"/>
      <c r="H1488" s="249">
        <v>2.1600000000000001</v>
      </c>
      <c r="I1488" s="250"/>
      <c r="J1488" s="246"/>
      <c r="K1488" s="246"/>
      <c r="L1488" s="251"/>
      <c r="M1488" s="252"/>
      <c r="N1488" s="253"/>
      <c r="O1488" s="253"/>
      <c r="P1488" s="253"/>
      <c r="Q1488" s="253"/>
      <c r="R1488" s="253"/>
      <c r="S1488" s="253"/>
      <c r="T1488" s="25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T1488" s="255" t="s">
        <v>244</v>
      </c>
      <c r="AU1488" s="255" t="s">
        <v>86</v>
      </c>
      <c r="AV1488" s="14" t="s">
        <v>86</v>
      </c>
      <c r="AW1488" s="14" t="s">
        <v>33</v>
      </c>
      <c r="AX1488" s="14" t="s">
        <v>73</v>
      </c>
      <c r="AY1488" s="255" t="s">
        <v>233</v>
      </c>
    </row>
    <row r="1489" s="15" customFormat="1">
      <c r="A1489" s="15"/>
      <c r="B1489" s="256"/>
      <c r="C1489" s="257"/>
      <c r="D1489" s="236" t="s">
        <v>244</v>
      </c>
      <c r="E1489" s="258" t="s">
        <v>21</v>
      </c>
      <c r="F1489" s="259" t="s">
        <v>247</v>
      </c>
      <c r="G1489" s="257"/>
      <c r="H1489" s="260">
        <v>159.84</v>
      </c>
      <c r="I1489" s="261"/>
      <c r="J1489" s="257"/>
      <c r="K1489" s="257"/>
      <c r="L1489" s="262"/>
      <c r="M1489" s="263"/>
      <c r="N1489" s="264"/>
      <c r="O1489" s="264"/>
      <c r="P1489" s="264"/>
      <c r="Q1489" s="264"/>
      <c r="R1489" s="264"/>
      <c r="S1489" s="264"/>
      <c r="T1489" s="26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T1489" s="266" t="s">
        <v>244</v>
      </c>
      <c r="AU1489" s="266" t="s">
        <v>86</v>
      </c>
      <c r="AV1489" s="15" t="s">
        <v>240</v>
      </c>
      <c r="AW1489" s="15" t="s">
        <v>33</v>
      </c>
      <c r="AX1489" s="15" t="s">
        <v>80</v>
      </c>
      <c r="AY1489" s="266" t="s">
        <v>233</v>
      </c>
    </row>
    <row r="1490" s="2" customFormat="1" ht="24.15" customHeight="1">
      <c r="A1490" s="41"/>
      <c r="B1490" s="42"/>
      <c r="C1490" s="216" t="s">
        <v>1951</v>
      </c>
      <c r="D1490" s="216" t="s">
        <v>235</v>
      </c>
      <c r="E1490" s="217" t="s">
        <v>1952</v>
      </c>
      <c r="F1490" s="218" t="s">
        <v>1953</v>
      </c>
      <c r="G1490" s="219" t="s">
        <v>332</v>
      </c>
      <c r="H1490" s="220">
        <v>84.028000000000006</v>
      </c>
      <c r="I1490" s="221"/>
      <c r="J1490" s="222">
        <f>ROUND(I1490*H1490,2)</f>
        <v>0</v>
      </c>
      <c r="K1490" s="218" t="s">
        <v>342</v>
      </c>
      <c r="L1490" s="47"/>
      <c r="M1490" s="223" t="s">
        <v>21</v>
      </c>
      <c r="N1490" s="224" t="s">
        <v>45</v>
      </c>
      <c r="O1490" s="87"/>
      <c r="P1490" s="225">
        <f>O1490*H1490</f>
        <v>0</v>
      </c>
      <c r="Q1490" s="225">
        <v>0.0021800000000000001</v>
      </c>
      <c r="R1490" s="225">
        <f>Q1490*H1490</f>
        <v>0.18318104000000002</v>
      </c>
      <c r="S1490" s="225">
        <v>0</v>
      </c>
      <c r="T1490" s="226">
        <f>S1490*H1490</f>
        <v>0</v>
      </c>
      <c r="U1490" s="41"/>
      <c r="V1490" s="41"/>
      <c r="W1490" s="41"/>
      <c r="X1490" s="41"/>
      <c r="Y1490" s="41"/>
      <c r="Z1490" s="41"/>
      <c r="AA1490" s="41"/>
      <c r="AB1490" s="41"/>
      <c r="AC1490" s="41"/>
      <c r="AD1490" s="41"/>
      <c r="AE1490" s="41"/>
      <c r="AR1490" s="227" t="s">
        <v>394</v>
      </c>
      <c r="AT1490" s="227" t="s">
        <v>235</v>
      </c>
      <c r="AU1490" s="227" t="s">
        <v>86</v>
      </c>
      <c r="AY1490" s="20" t="s">
        <v>233</v>
      </c>
      <c r="BE1490" s="228">
        <f>IF(N1490="základní",J1490,0)</f>
        <v>0</v>
      </c>
      <c r="BF1490" s="228">
        <f>IF(N1490="snížená",J1490,0)</f>
        <v>0</v>
      </c>
      <c r="BG1490" s="228">
        <f>IF(N1490="zákl. přenesená",J1490,0)</f>
        <v>0</v>
      </c>
      <c r="BH1490" s="228">
        <f>IF(N1490="sníž. přenesená",J1490,0)</f>
        <v>0</v>
      </c>
      <c r="BI1490" s="228">
        <f>IF(N1490="nulová",J1490,0)</f>
        <v>0</v>
      </c>
      <c r="BJ1490" s="20" t="s">
        <v>86</v>
      </c>
      <c r="BK1490" s="228">
        <f>ROUND(I1490*H1490,2)</f>
        <v>0</v>
      </c>
      <c r="BL1490" s="20" t="s">
        <v>394</v>
      </c>
      <c r="BM1490" s="227" t="s">
        <v>1954</v>
      </c>
    </row>
    <row r="1491" s="13" customFormat="1">
      <c r="A1491" s="13"/>
      <c r="B1491" s="234"/>
      <c r="C1491" s="235"/>
      <c r="D1491" s="236" t="s">
        <v>244</v>
      </c>
      <c r="E1491" s="237" t="s">
        <v>21</v>
      </c>
      <c r="F1491" s="238" t="s">
        <v>1955</v>
      </c>
      <c r="G1491" s="235"/>
      <c r="H1491" s="237" t="s">
        <v>21</v>
      </c>
      <c r="I1491" s="239"/>
      <c r="J1491" s="235"/>
      <c r="K1491" s="235"/>
      <c r="L1491" s="240"/>
      <c r="M1491" s="241"/>
      <c r="N1491" s="242"/>
      <c r="O1491" s="242"/>
      <c r="P1491" s="242"/>
      <c r="Q1491" s="242"/>
      <c r="R1491" s="242"/>
      <c r="S1491" s="242"/>
      <c r="T1491" s="24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T1491" s="244" t="s">
        <v>244</v>
      </c>
      <c r="AU1491" s="244" t="s">
        <v>86</v>
      </c>
      <c r="AV1491" s="13" t="s">
        <v>80</v>
      </c>
      <c r="AW1491" s="13" t="s">
        <v>33</v>
      </c>
      <c r="AX1491" s="13" t="s">
        <v>73</v>
      </c>
      <c r="AY1491" s="244" t="s">
        <v>233</v>
      </c>
    </row>
    <row r="1492" s="14" customFormat="1">
      <c r="A1492" s="14"/>
      <c r="B1492" s="245"/>
      <c r="C1492" s="246"/>
      <c r="D1492" s="236" t="s">
        <v>244</v>
      </c>
      <c r="E1492" s="247" t="s">
        <v>21</v>
      </c>
      <c r="F1492" s="248" t="s">
        <v>1956</v>
      </c>
      <c r="G1492" s="246"/>
      <c r="H1492" s="249">
        <v>84.028000000000006</v>
      </c>
      <c r="I1492" s="250"/>
      <c r="J1492" s="246"/>
      <c r="K1492" s="246"/>
      <c r="L1492" s="251"/>
      <c r="M1492" s="252"/>
      <c r="N1492" s="253"/>
      <c r="O1492" s="253"/>
      <c r="P1492" s="253"/>
      <c r="Q1492" s="253"/>
      <c r="R1492" s="253"/>
      <c r="S1492" s="253"/>
      <c r="T1492" s="25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T1492" s="255" t="s">
        <v>244</v>
      </c>
      <c r="AU1492" s="255" t="s">
        <v>86</v>
      </c>
      <c r="AV1492" s="14" t="s">
        <v>86</v>
      </c>
      <c r="AW1492" s="14" t="s">
        <v>33</v>
      </c>
      <c r="AX1492" s="14" t="s">
        <v>73</v>
      </c>
      <c r="AY1492" s="255" t="s">
        <v>233</v>
      </c>
    </row>
    <row r="1493" s="15" customFormat="1">
      <c r="A1493" s="15"/>
      <c r="B1493" s="256"/>
      <c r="C1493" s="257"/>
      <c r="D1493" s="236" t="s">
        <v>244</v>
      </c>
      <c r="E1493" s="258" t="s">
        <v>21</v>
      </c>
      <c r="F1493" s="259" t="s">
        <v>247</v>
      </c>
      <c r="G1493" s="257"/>
      <c r="H1493" s="260">
        <v>84.028000000000006</v>
      </c>
      <c r="I1493" s="261"/>
      <c r="J1493" s="257"/>
      <c r="K1493" s="257"/>
      <c r="L1493" s="262"/>
      <c r="M1493" s="263"/>
      <c r="N1493" s="264"/>
      <c r="O1493" s="264"/>
      <c r="P1493" s="264"/>
      <c r="Q1493" s="264"/>
      <c r="R1493" s="264"/>
      <c r="S1493" s="264"/>
      <c r="T1493" s="26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T1493" s="266" t="s">
        <v>244</v>
      </c>
      <c r="AU1493" s="266" t="s">
        <v>86</v>
      </c>
      <c r="AV1493" s="15" t="s">
        <v>240</v>
      </c>
      <c r="AW1493" s="15" t="s">
        <v>33</v>
      </c>
      <c r="AX1493" s="15" t="s">
        <v>80</v>
      </c>
      <c r="AY1493" s="266" t="s">
        <v>233</v>
      </c>
    </row>
    <row r="1494" s="2" customFormat="1" ht="49.05" customHeight="1">
      <c r="A1494" s="41"/>
      <c r="B1494" s="42"/>
      <c r="C1494" s="216" t="s">
        <v>1957</v>
      </c>
      <c r="D1494" s="216" t="s">
        <v>235</v>
      </c>
      <c r="E1494" s="217" t="s">
        <v>1958</v>
      </c>
      <c r="F1494" s="218" t="s">
        <v>1959</v>
      </c>
      <c r="G1494" s="219" t="s">
        <v>279</v>
      </c>
      <c r="H1494" s="220">
        <v>2.339</v>
      </c>
      <c r="I1494" s="221"/>
      <c r="J1494" s="222">
        <f>ROUND(I1494*H1494,2)</f>
        <v>0</v>
      </c>
      <c r="K1494" s="218" t="s">
        <v>239</v>
      </c>
      <c r="L1494" s="47"/>
      <c r="M1494" s="223" t="s">
        <v>21</v>
      </c>
      <c r="N1494" s="224" t="s">
        <v>45</v>
      </c>
      <c r="O1494" s="87"/>
      <c r="P1494" s="225">
        <f>O1494*H1494</f>
        <v>0</v>
      </c>
      <c r="Q1494" s="225">
        <v>0</v>
      </c>
      <c r="R1494" s="225">
        <f>Q1494*H1494</f>
        <v>0</v>
      </c>
      <c r="S1494" s="225">
        <v>0</v>
      </c>
      <c r="T1494" s="226">
        <f>S1494*H1494</f>
        <v>0</v>
      </c>
      <c r="U1494" s="41"/>
      <c r="V1494" s="41"/>
      <c r="W1494" s="41"/>
      <c r="X1494" s="41"/>
      <c r="Y1494" s="41"/>
      <c r="Z1494" s="41"/>
      <c r="AA1494" s="41"/>
      <c r="AB1494" s="41"/>
      <c r="AC1494" s="41"/>
      <c r="AD1494" s="41"/>
      <c r="AE1494" s="41"/>
      <c r="AR1494" s="227" t="s">
        <v>394</v>
      </c>
      <c r="AT1494" s="227" t="s">
        <v>235</v>
      </c>
      <c r="AU1494" s="227" t="s">
        <v>86</v>
      </c>
      <c r="AY1494" s="20" t="s">
        <v>233</v>
      </c>
      <c r="BE1494" s="228">
        <f>IF(N1494="základní",J1494,0)</f>
        <v>0</v>
      </c>
      <c r="BF1494" s="228">
        <f>IF(N1494="snížená",J1494,0)</f>
        <v>0</v>
      </c>
      <c r="BG1494" s="228">
        <f>IF(N1494="zákl. přenesená",J1494,0)</f>
        <v>0</v>
      </c>
      <c r="BH1494" s="228">
        <f>IF(N1494="sníž. přenesená",J1494,0)</f>
        <v>0</v>
      </c>
      <c r="BI1494" s="228">
        <f>IF(N1494="nulová",J1494,0)</f>
        <v>0</v>
      </c>
      <c r="BJ1494" s="20" t="s">
        <v>86</v>
      </c>
      <c r="BK1494" s="228">
        <f>ROUND(I1494*H1494,2)</f>
        <v>0</v>
      </c>
      <c r="BL1494" s="20" t="s">
        <v>394</v>
      </c>
      <c r="BM1494" s="227" t="s">
        <v>1960</v>
      </c>
    </row>
    <row r="1495" s="2" customFormat="1">
      <c r="A1495" s="41"/>
      <c r="B1495" s="42"/>
      <c r="C1495" s="43"/>
      <c r="D1495" s="229" t="s">
        <v>242</v>
      </c>
      <c r="E1495" s="43"/>
      <c r="F1495" s="230" t="s">
        <v>1961</v>
      </c>
      <c r="G1495" s="43"/>
      <c r="H1495" s="43"/>
      <c r="I1495" s="231"/>
      <c r="J1495" s="43"/>
      <c r="K1495" s="43"/>
      <c r="L1495" s="47"/>
      <c r="M1495" s="232"/>
      <c r="N1495" s="233"/>
      <c r="O1495" s="87"/>
      <c r="P1495" s="87"/>
      <c r="Q1495" s="87"/>
      <c r="R1495" s="87"/>
      <c r="S1495" s="87"/>
      <c r="T1495" s="88"/>
      <c r="U1495" s="41"/>
      <c r="V1495" s="41"/>
      <c r="W1495" s="41"/>
      <c r="X1495" s="41"/>
      <c r="Y1495" s="41"/>
      <c r="Z1495" s="41"/>
      <c r="AA1495" s="41"/>
      <c r="AB1495" s="41"/>
      <c r="AC1495" s="41"/>
      <c r="AD1495" s="41"/>
      <c r="AE1495" s="41"/>
      <c r="AT1495" s="20" t="s">
        <v>242</v>
      </c>
      <c r="AU1495" s="20" t="s">
        <v>86</v>
      </c>
    </row>
    <row r="1496" s="12" customFormat="1" ht="22.8" customHeight="1">
      <c r="A1496" s="12"/>
      <c r="B1496" s="200"/>
      <c r="C1496" s="201"/>
      <c r="D1496" s="202" t="s">
        <v>72</v>
      </c>
      <c r="E1496" s="214" t="s">
        <v>1962</v>
      </c>
      <c r="F1496" s="214" t="s">
        <v>1963</v>
      </c>
      <c r="G1496" s="201"/>
      <c r="H1496" s="201"/>
      <c r="I1496" s="204"/>
      <c r="J1496" s="215">
        <f>BK1496</f>
        <v>0</v>
      </c>
      <c r="K1496" s="201"/>
      <c r="L1496" s="206"/>
      <c r="M1496" s="207"/>
      <c r="N1496" s="208"/>
      <c r="O1496" s="208"/>
      <c r="P1496" s="209">
        <f>SUM(P1497:P1665)</f>
        <v>0</v>
      </c>
      <c r="Q1496" s="208"/>
      <c r="R1496" s="209">
        <f>SUM(R1497:R1665)</f>
        <v>39.254848700000004</v>
      </c>
      <c r="S1496" s="208"/>
      <c r="T1496" s="210">
        <f>SUM(T1497:T1665)</f>
        <v>0</v>
      </c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R1496" s="211" t="s">
        <v>86</v>
      </c>
      <c r="AT1496" s="212" t="s">
        <v>72</v>
      </c>
      <c r="AU1496" s="212" t="s">
        <v>80</v>
      </c>
      <c r="AY1496" s="211" t="s">
        <v>233</v>
      </c>
      <c r="BK1496" s="213">
        <f>SUM(BK1497:BK1665)</f>
        <v>0</v>
      </c>
    </row>
    <row r="1497" s="2" customFormat="1" ht="33" customHeight="1">
      <c r="A1497" s="41"/>
      <c r="B1497" s="42"/>
      <c r="C1497" s="216" t="s">
        <v>1964</v>
      </c>
      <c r="D1497" s="216" t="s">
        <v>235</v>
      </c>
      <c r="E1497" s="217" t="s">
        <v>1965</v>
      </c>
      <c r="F1497" s="218" t="s">
        <v>1966</v>
      </c>
      <c r="G1497" s="219" t="s">
        <v>238</v>
      </c>
      <c r="H1497" s="220">
        <v>1.6000000000000001</v>
      </c>
      <c r="I1497" s="221"/>
      <c r="J1497" s="222">
        <f>ROUND(I1497*H1497,2)</f>
        <v>0</v>
      </c>
      <c r="K1497" s="218" t="s">
        <v>239</v>
      </c>
      <c r="L1497" s="47"/>
      <c r="M1497" s="223" t="s">
        <v>21</v>
      </c>
      <c r="N1497" s="224" t="s">
        <v>45</v>
      </c>
      <c r="O1497" s="87"/>
      <c r="P1497" s="225">
        <f>O1497*H1497</f>
        <v>0</v>
      </c>
      <c r="Q1497" s="225">
        <v>0.00025999999999999998</v>
      </c>
      <c r="R1497" s="225">
        <f>Q1497*H1497</f>
        <v>0.00041599999999999997</v>
      </c>
      <c r="S1497" s="225">
        <v>0</v>
      </c>
      <c r="T1497" s="226">
        <f>S1497*H1497</f>
        <v>0</v>
      </c>
      <c r="U1497" s="41"/>
      <c r="V1497" s="41"/>
      <c r="W1497" s="41"/>
      <c r="X1497" s="41"/>
      <c r="Y1497" s="41"/>
      <c r="Z1497" s="41"/>
      <c r="AA1497" s="41"/>
      <c r="AB1497" s="41"/>
      <c r="AC1497" s="41"/>
      <c r="AD1497" s="41"/>
      <c r="AE1497" s="41"/>
      <c r="AR1497" s="227" t="s">
        <v>394</v>
      </c>
      <c r="AT1497" s="227" t="s">
        <v>235</v>
      </c>
      <c r="AU1497" s="227" t="s">
        <v>86</v>
      </c>
      <c r="AY1497" s="20" t="s">
        <v>233</v>
      </c>
      <c r="BE1497" s="228">
        <f>IF(N1497="základní",J1497,0)</f>
        <v>0</v>
      </c>
      <c r="BF1497" s="228">
        <f>IF(N1497="snížená",J1497,0)</f>
        <v>0</v>
      </c>
      <c r="BG1497" s="228">
        <f>IF(N1497="zákl. přenesená",J1497,0)</f>
        <v>0</v>
      </c>
      <c r="BH1497" s="228">
        <f>IF(N1497="sníž. přenesená",J1497,0)</f>
        <v>0</v>
      </c>
      <c r="BI1497" s="228">
        <f>IF(N1497="nulová",J1497,0)</f>
        <v>0</v>
      </c>
      <c r="BJ1497" s="20" t="s">
        <v>86</v>
      </c>
      <c r="BK1497" s="228">
        <f>ROUND(I1497*H1497,2)</f>
        <v>0</v>
      </c>
      <c r="BL1497" s="20" t="s">
        <v>394</v>
      </c>
      <c r="BM1497" s="227" t="s">
        <v>1967</v>
      </c>
    </row>
    <row r="1498" s="2" customFormat="1">
      <c r="A1498" s="41"/>
      <c r="B1498" s="42"/>
      <c r="C1498" s="43"/>
      <c r="D1498" s="229" t="s">
        <v>242</v>
      </c>
      <c r="E1498" s="43"/>
      <c r="F1498" s="230" t="s">
        <v>1968</v>
      </c>
      <c r="G1498" s="43"/>
      <c r="H1498" s="43"/>
      <c r="I1498" s="231"/>
      <c r="J1498" s="43"/>
      <c r="K1498" s="43"/>
      <c r="L1498" s="47"/>
      <c r="M1498" s="232"/>
      <c r="N1498" s="233"/>
      <c r="O1498" s="87"/>
      <c r="P1498" s="87"/>
      <c r="Q1498" s="87"/>
      <c r="R1498" s="87"/>
      <c r="S1498" s="87"/>
      <c r="T1498" s="88"/>
      <c r="U1498" s="41"/>
      <c r="V1498" s="41"/>
      <c r="W1498" s="41"/>
      <c r="X1498" s="41"/>
      <c r="Y1498" s="41"/>
      <c r="Z1498" s="41"/>
      <c r="AA1498" s="41"/>
      <c r="AB1498" s="41"/>
      <c r="AC1498" s="41"/>
      <c r="AD1498" s="41"/>
      <c r="AE1498" s="41"/>
      <c r="AT1498" s="20" t="s">
        <v>242</v>
      </c>
      <c r="AU1498" s="20" t="s">
        <v>86</v>
      </c>
    </row>
    <row r="1499" s="14" customFormat="1">
      <c r="A1499" s="14"/>
      <c r="B1499" s="245"/>
      <c r="C1499" s="246"/>
      <c r="D1499" s="236" t="s">
        <v>244</v>
      </c>
      <c r="E1499" s="247" t="s">
        <v>21</v>
      </c>
      <c r="F1499" s="248" t="s">
        <v>1969</v>
      </c>
      <c r="G1499" s="246"/>
      <c r="H1499" s="249">
        <v>1.6000000000000001</v>
      </c>
      <c r="I1499" s="250"/>
      <c r="J1499" s="246"/>
      <c r="K1499" s="246"/>
      <c r="L1499" s="251"/>
      <c r="M1499" s="252"/>
      <c r="N1499" s="253"/>
      <c r="O1499" s="253"/>
      <c r="P1499" s="253"/>
      <c r="Q1499" s="253"/>
      <c r="R1499" s="253"/>
      <c r="S1499" s="253"/>
      <c r="T1499" s="25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T1499" s="255" t="s">
        <v>244</v>
      </c>
      <c r="AU1499" s="255" t="s">
        <v>86</v>
      </c>
      <c r="AV1499" s="14" t="s">
        <v>86</v>
      </c>
      <c r="AW1499" s="14" t="s">
        <v>33</v>
      </c>
      <c r="AX1499" s="14" t="s">
        <v>73</v>
      </c>
      <c r="AY1499" s="255" t="s">
        <v>233</v>
      </c>
    </row>
    <row r="1500" s="15" customFormat="1">
      <c r="A1500" s="15"/>
      <c r="B1500" s="256"/>
      <c r="C1500" s="257"/>
      <c r="D1500" s="236" t="s">
        <v>244</v>
      </c>
      <c r="E1500" s="258" t="s">
        <v>21</v>
      </c>
      <c r="F1500" s="259" t="s">
        <v>247</v>
      </c>
      <c r="G1500" s="257"/>
      <c r="H1500" s="260">
        <v>1.6000000000000001</v>
      </c>
      <c r="I1500" s="261"/>
      <c r="J1500" s="257"/>
      <c r="K1500" s="257"/>
      <c r="L1500" s="262"/>
      <c r="M1500" s="263"/>
      <c r="N1500" s="264"/>
      <c r="O1500" s="264"/>
      <c r="P1500" s="264"/>
      <c r="Q1500" s="264"/>
      <c r="R1500" s="264"/>
      <c r="S1500" s="264"/>
      <c r="T1500" s="26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T1500" s="266" t="s">
        <v>244</v>
      </c>
      <c r="AU1500" s="266" t="s">
        <v>86</v>
      </c>
      <c r="AV1500" s="15" t="s">
        <v>240</v>
      </c>
      <c r="AW1500" s="15" t="s">
        <v>33</v>
      </c>
      <c r="AX1500" s="15" t="s">
        <v>80</v>
      </c>
      <c r="AY1500" s="266" t="s">
        <v>233</v>
      </c>
    </row>
    <row r="1501" s="2" customFormat="1" ht="24.15" customHeight="1">
      <c r="A1501" s="41"/>
      <c r="B1501" s="42"/>
      <c r="C1501" s="267" t="s">
        <v>1970</v>
      </c>
      <c r="D1501" s="267" t="s">
        <v>297</v>
      </c>
      <c r="E1501" s="268" t="s">
        <v>1971</v>
      </c>
      <c r="F1501" s="269" t="s">
        <v>1972</v>
      </c>
      <c r="G1501" s="270" t="s">
        <v>238</v>
      </c>
      <c r="H1501" s="271">
        <v>1.6000000000000001</v>
      </c>
      <c r="I1501" s="272"/>
      <c r="J1501" s="273">
        <f>ROUND(I1501*H1501,2)</f>
        <v>0</v>
      </c>
      <c r="K1501" s="269" t="s">
        <v>239</v>
      </c>
      <c r="L1501" s="274"/>
      <c r="M1501" s="275" t="s">
        <v>21</v>
      </c>
      <c r="N1501" s="276" t="s">
        <v>45</v>
      </c>
      <c r="O1501" s="87"/>
      <c r="P1501" s="225">
        <f>O1501*H1501</f>
        <v>0</v>
      </c>
      <c r="Q1501" s="225">
        <v>0.033799999999999997</v>
      </c>
      <c r="R1501" s="225">
        <f>Q1501*H1501</f>
        <v>0.054079999999999996</v>
      </c>
      <c r="S1501" s="225">
        <v>0</v>
      </c>
      <c r="T1501" s="226">
        <f>S1501*H1501</f>
        <v>0</v>
      </c>
      <c r="U1501" s="41"/>
      <c r="V1501" s="41"/>
      <c r="W1501" s="41"/>
      <c r="X1501" s="41"/>
      <c r="Y1501" s="41"/>
      <c r="Z1501" s="41"/>
      <c r="AA1501" s="41"/>
      <c r="AB1501" s="41"/>
      <c r="AC1501" s="41"/>
      <c r="AD1501" s="41"/>
      <c r="AE1501" s="41"/>
      <c r="AR1501" s="227" t="s">
        <v>569</v>
      </c>
      <c r="AT1501" s="227" t="s">
        <v>297</v>
      </c>
      <c r="AU1501" s="227" t="s">
        <v>86</v>
      </c>
      <c r="AY1501" s="20" t="s">
        <v>233</v>
      </c>
      <c r="BE1501" s="228">
        <f>IF(N1501="základní",J1501,0)</f>
        <v>0</v>
      </c>
      <c r="BF1501" s="228">
        <f>IF(N1501="snížená",J1501,0)</f>
        <v>0</v>
      </c>
      <c r="BG1501" s="228">
        <f>IF(N1501="zákl. přenesená",J1501,0)</f>
        <v>0</v>
      </c>
      <c r="BH1501" s="228">
        <f>IF(N1501="sníž. přenesená",J1501,0)</f>
        <v>0</v>
      </c>
      <c r="BI1501" s="228">
        <f>IF(N1501="nulová",J1501,0)</f>
        <v>0</v>
      </c>
      <c r="BJ1501" s="20" t="s">
        <v>86</v>
      </c>
      <c r="BK1501" s="228">
        <f>ROUND(I1501*H1501,2)</f>
        <v>0</v>
      </c>
      <c r="BL1501" s="20" t="s">
        <v>394</v>
      </c>
      <c r="BM1501" s="227" t="s">
        <v>1973</v>
      </c>
    </row>
    <row r="1502" s="14" customFormat="1">
      <c r="A1502" s="14"/>
      <c r="B1502" s="245"/>
      <c r="C1502" s="246"/>
      <c r="D1502" s="236" t="s">
        <v>244</v>
      </c>
      <c r="E1502" s="247" t="s">
        <v>21</v>
      </c>
      <c r="F1502" s="248" t="s">
        <v>1969</v>
      </c>
      <c r="G1502" s="246"/>
      <c r="H1502" s="249">
        <v>1.6000000000000001</v>
      </c>
      <c r="I1502" s="250"/>
      <c r="J1502" s="246"/>
      <c r="K1502" s="246"/>
      <c r="L1502" s="251"/>
      <c r="M1502" s="252"/>
      <c r="N1502" s="253"/>
      <c r="O1502" s="253"/>
      <c r="P1502" s="253"/>
      <c r="Q1502" s="253"/>
      <c r="R1502" s="253"/>
      <c r="S1502" s="253"/>
      <c r="T1502" s="25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T1502" s="255" t="s">
        <v>244</v>
      </c>
      <c r="AU1502" s="255" t="s">
        <v>86</v>
      </c>
      <c r="AV1502" s="14" t="s">
        <v>86</v>
      </c>
      <c r="AW1502" s="14" t="s">
        <v>33</v>
      </c>
      <c r="AX1502" s="14" t="s">
        <v>73</v>
      </c>
      <c r="AY1502" s="255" t="s">
        <v>233</v>
      </c>
    </row>
    <row r="1503" s="15" customFormat="1">
      <c r="A1503" s="15"/>
      <c r="B1503" s="256"/>
      <c r="C1503" s="257"/>
      <c r="D1503" s="236" t="s">
        <v>244</v>
      </c>
      <c r="E1503" s="258" t="s">
        <v>21</v>
      </c>
      <c r="F1503" s="259" t="s">
        <v>247</v>
      </c>
      <c r="G1503" s="257"/>
      <c r="H1503" s="260">
        <v>1.6000000000000001</v>
      </c>
      <c r="I1503" s="261"/>
      <c r="J1503" s="257"/>
      <c r="K1503" s="257"/>
      <c r="L1503" s="262"/>
      <c r="M1503" s="263"/>
      <c r="N1503" s="264"/>
      <c r="O1503" s="264"/>
      <c r="P1503" s="264"/>
      <c r="Q1503" s="264"/>
      <c r="R1503" s="264"/>
      <c r="S1503" s="264"/>
      <c r="T1503" s="26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T1503" s="266" t="s">
        <v>244</v>
      </c>
      <c r="AU1503" s="266" t="s">
        <v>86</v>
      </c>
      <c r="AV1503" s="15" t="s">
        <v>240</v>
      </c>
      <c r="AW1503" s="15" t="s">
        <v>33</v>
      </c>
      <c r="AX1503" s="15" t="s">
        <v>80</v>
      </c>
      <c r="AY1503" s="266" t="s">
        <v>233</v>
      </c>
    </row>
    <row r="1504" s="2" customFormat="1" ht="33" customHeight="1">
      <c r="A1504" s="41"/>
      <c r="B1504" s="42"/>
      <c r="C1504" s="216" t="s">
        <v>1974</v>
      </c>
      <c r="D1504" s="216" t="s">
        <v>235</v>
      </c>
      <c r="E1504" s="217" t="s">
        <v>1975</v>
      </c>
      <c r="F1504" s="218" t="s">
        <v>1976</v>
      </c>
      <c r="G1504" s="219" t="s">
        <v>238</v>
      </c>
      <c r="H1504" s="220">
        <v>11.109999999999999</v>
      </c>
      <c r="I1504" s="221"/>
      <c r="J1504" s="222">
        <f>ROUND(I1504*H1504,2)</f>
        <v>0</v>
      </c>
      <c r="K1504" s="218" t="s">
        <v>239</v>
      </c>
      <c r="L1504" s="47"/>
      <c r="M1504" s="223" t="s">
        <v>21</v>
      </c>
      <c r="N1504" s="224" t="s">
        <v>45</v>
      </c>
      <c r="O1504" s="87"/>
      <c r="P1504" s="225">
        <f>O1504*H1504</f>
        <v>0</v>
      </c>
      <c r="Q1504" s="225">
        <v>0.00027</v>
      </c>
      <c r="R1504" s="225">
        <f>Q1504*H1504</f>
        <v>0.0029996999999999997</v>
      </c>
      <c r="S1504" s="225">
        <v>0</v>
      </c>
      <c r="T1504" s="226">
        <f>S1504*H1504</f>
        <v>0</v>
      </c>
      <c r="U1504" s="41"/>
      <c r="V1504" s="41"/>
      <c r="W1504" s="41"/>
      <c r="X1504" s="41"/>
      <c r="Y1504" s="41"/>
      <c r="Z1504" s="41"/>
      <c r="AA1504" s="41"/>
      <c r="AB1504" s="41"/>
      <c r="AC1504" s="41"/>
      <c r="AD1504" s="41"/>
      <c r="AE1504" s="41"/>
      <c r="AR1504" s="227" t="s">
        <v>394</v>
      </c>
      <c r="AT1504" s="227" t="s">
        <v>235</v>
      </c>
      <c r="AU1504" s="227" t="s">
        <v>86</v>
      </c>
      <c r="AY1504" s="20" t="s">
        <v>233</v>
      </c>
      <c r="BE1504" s="228">
        <f>IF(N1504="základní",J1504,0)</f>
        <v>0</v>
      </c>
      <c r="BF1504" s="228">
        <f>IF(N1504="snížená",J1504,0)</f>
        <v>0</v>
      </c>
      <c r="BG1504" s="228">
        <f>IF(N1504="zákl. přenesená",J1504,0)</f>
        <v>0</v>
      </c>
      <c r="BH1504" s="228">
        <f>IF(N1504="sníž. přenesená",J1504,0)</f>
        <v>0</v>
      </c>
      <c r="BI1504" s="228">
        <f>IF(N1504="nulová",J1504,0)</f>
        <v>0</v>
      </c>
      <c r="BJ1504" s="20" t="s">
        <v>86</v>
      </c>
      <c r="BK1504" s="228">
        <f>ROUND(I1504*H1504,2)</f>
        <v>0</v>
      </c>
      <c r="BL1504" s="20" t="s">
        <v>394</v>
      </c>
      <c r="BM1504" s="227" t="s">
        <v>1977</v>
      </c>
    </row>
    <row r="1505" s="2" customFormat="1">
      <c r="A1505" s="41"/>
      <c r="B1505" s="42"/>
      <c r="C1505" s="43"/>
      <c r="D1505" s="229" t="s">
        <v>242</v>
      </c>
      <c r="E1505" s="43"/>
      <c r="F1505" s="230" t="s">
        <v>1978</v>
      </c>
      <c r="G1505" s="43"/>
      <c r="H1505" s="43"/>
      <c r="I1505" s="231"/>
      <c r="J1505" s="43"/>
      <c r="K1505" s="43"/>
      <c r="L1505" s="47"/>
      <c r="M1505" s="232"/>
      <c r="N1505" s="233"/>
      <c r="O1505" s="87"/>
      <c r="P1505" s="87"/>
      <c r="Q1505" s="87"/>
      <c r="R1505" s="87"/>
      <c r="S1505" s="87"/>
      <c r="T1505" s="88"/>
      <c r="U1505" s="41"/>
      <c r="V1505" s="41"/>
      <c r="W1505" s="41"/>
      <c r="X1505" s="41"/>
      <c r="Y1505" s="41"/>
      <c r="Z1505" s="41"/>
      <c r="AA1505" s="41"/>
      <c r="AB1505" s="41"/>
      <c r="AC1505" s="41"/>
      <c r="AD1505" s="41"/>
      <c r="AE1505" s="41"/>
      <c r="AT1505" s="20" t="s">
        <v>242</v>
      </c>
      <c r="AU1505" s="20" t="s">
        <v>86</v>
      </c>
    </row>
    <row r="1506" s="14" customFormat="1">
      <c r="A1506" s="14"/>
      <c r="B1506" s="245"/>
      <c r="C1506" s="246"/>
      <c r="D1506" s="236" t="s">
        <v>244</v>
      </c>
      <c r="E1506" s="247" t="s">
        <v>21</v>
      </c>
      <c r="F1506" s="248" t="s">
        <v>1979</v>
      </c>
      <c r="G1506" s="246"/>
      <c r="H1506" s="249">
        <v>5.7199999999999998</v>
      </c>
      <c r="I1506" s="250"/>
      <c r="J1506" s="246"/>
      <c r="K1506" s="246"/>
      <c r="L1506" s="251"/>
      <c r="M1506" s="252"/>
      <c r="N1506" s="253"/>
      <c r="O1506" s="253"/>
      <c r="P1506" s="253"/>
      <c r="Q1506" s="253"/>
      <c r="R1506" s="253"/>
      <c r="S1506" s="253"/>
      <c r="T1506" s="25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T1506" s="255" t="s">
        <v>244</v>
      </c>
      <c r="AU1506" s="255" t="s">
        <v>86</v>
      </c>
      <c r="AV1506" s="14" t="s">
        <v>86</v>
      </c>
      <c r="AW1506" s="14" t="s">
        <v>33</v>
      </c>
      <c r="AX1506" s="14" t="s">
        <v>73</v>
      </c>
      <c r="AY1506" s="255" t="s">
        <v>233</v>
      </c>
    </row>
    <row r="1507" s="14" customFormat="1">
      <c r="A1507" s="14"/>
      <c r="B1507" s="245"/>
      <c r="C1507" s="246"/>
      <c r="D1507" s="236" t="s">
        <v>244</v>
      </c>
      <c r="E1507" s="247" t="s">
        <v>21</v>
      </c>
      <c r="F1507" s="248" t="s">
        <v>1980</v>
      </c>
      <c r="G1507" s="246"/>
      <c r="H1507" s="249">
        <v>5.3899999999999997</v>
      </c>
      <c r="I1507" s="250"/>
      <c r="J1507" s="246"/>
      <c r="K1507" s="246"/>
      <c r="L1507" s="251"/>
      <c r="M1507" s="252"/>
      <c r="N1507" s="253"/>
      <c r="O1507" s="253"/>
      <c r="P1507" s="253"/>
      <c r="Q1507" s="253"/>
      <c r="R1507" s="253"/>
      <c r="S1507" s="253"/>
      <c r="T1507" s="25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T1507" s="255" t="s">
        <v>244</v>
      </c>
      <c r="AU1507" s="255" t="s">
        <v>86</v>
      </c>
      <c r="AV1507" s="14" t="s">
        <v>86</v>
      </c>
      <c r="AW1507" s="14" t="s">
        <v>33</v>
      </c>
      <c r="AX1507" s="14" t="s">
        <v>73</v>
      </c>
      <c r="AY1507" s="255" t="s">
        <v>233</v>
      </c>
    </row>
    <row r="1508" s="15" customFormat="1">
      <c r="A1508" s="15"/>
      <c r="B1508" s="256"/>
      <c r="C1508" s="257"/>
      <c r="D1508" s="236" t="s">
        <v>244</v>
      </c>
      <c r="E1508" s="258" t="s">
        <v>21</v>
      </c>
      <c r="F1508" s="259" t="s">
        <v>247</v>
      </c>
      <c r="G1508" s="257"/>
      <c r="H1508" s="260">
        <v>11.109999999999999</v>
      </c>
      <c r="I1508" s="261"/>
      <c r="J1508" s="257"/>
      <c r="K1508" s="257"/>
      <c r="L1508" s="262"/>
      <c r="M1508" s="263"/>
      <c r="N1508" s="264"/>
      <c r="O1508" s="264"/>
      <c r="P1508" s="264"/>
      <c r="Q1508" s="264"/>
      <c r="R1508" s="264"/>
      <c r="S1508" s="264"/>
      <c r="T1508" s="26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T1508" s="266" t="s">
        <v>244</v>
      </c>
      <c r="AU1508" s="266" t="s">
        <v>86</v>
      </c>
      <c r="AV1508" s="15" t="s">
        <v>240</v>
      </c>
      <c r="AW1508" s="15" t="s">
        <v>33</v>
      </c>
      <c r="AX1508" s="15" t="s">
        <v>80</v>
      </c>
      <c r="AY1508" s="266" t="s">
        <v>233</v>
      </c>
    </row>
    <row r="1509" s="2" customFormat="1" ht="24.15" customHeight="1">
      <c r="A1509" s="41"/>
      <c r="B1509" s="42"/>
      <c r="C1509" s="267" t="s">
        <v>1981</v>
      </c>
      <c r="D1509" s="267" t="s">
        <v>297</v>
      </c>
      <c r="E1509" s="268" t="s">
        <v>1982</v>
      </c>
      <c r="F1509" s="269" t="s">
        <v>1983</v>
      </c>
      <c r="G1509" s="270" t="s">
        <v>238</v>
      </c>
      <c r="H1509" s="271">
        <v>5.7199999999999998</v>
      </c>
      <c r="I1509" s="272"/>
      <c r="J1509" s="273">
        <f>ROUND(I1509*H1509,2)</f>
        <v>0</v>
      </c>
      <c r="K1509" s="269" t="s">
        <v>239</v>
      </c>
      <c r="L1509" s="274"/>
      <c r="M1509" s="275" t="s">
        <v>21</v>
      </c>
      <c r="N1509" s="276" t="s">
        <v>45</v>
      </c>
      <c r="O1509" s="87"/>
      <c r="P1509" s="225">
        <f>O1509*H1509</f>
        <v>0</v>
      </c>
      <c r="Q1509" s="225">
        <v>0.033950000000000001</v>
      </c>
      <c r="R1509" s="225">
        <f>Q1509*H1509</f>
        <v>0.19419400000000001</v>
      </c>
      <c r="S1509" s="225">
        <v>0</v>
      </c>
      <c r="T1509" s="226">
        <f>S1509*H1509</f>
        <v>0</v>
      </c>
      <c r="U1509" s="41"/>
      <c r="V1509" s="41"/>
      <c r="W1509" s="41"/>
      <c r="X1509" s="41"/>
      <c r="Y1509" s="41"/>
      <c r="Z1509" s="41"/>
      <c r="AA1509" s="41"/>
      <c r="AB1509" s="41"/>
      <c r="AC1509" s="41"/>
      <c r="AD1509" s="41"/>
      <c r="AE1509" s="41"/>
      <c r="AR1509" s="227" t="s">
        <v>569</v>
      </c>
      <c r="AT1509" s="227" t="s">
        <v>297</v>
      </c>
      <c r="AU1509" s="227" t="s">
        <v>86</v>
      </c>
      <c r="AY1509" s="20" t="s">
        <v>233</v>
      </c>
      <c r="BE1509" s="228">
        <f>IF(N1509="základní",J1509,0)</f>
        <v>0</v>
      </c>
      <c r="BF1509" s="228">
        <f>IF(N1509="snížená",J1509,0)</f>
        <v>0</v>
      </c>
      <c r="BG1509" s="228">
        <f>IF(N1509="zákl. přenesená",J1509,0)</f>
        <v>0</v>
      </c>
      <c r="BH1509" s="228">
        <f>IF(N1509="sníž. přenesená",J1509,0)</f>
        <v>0</v>
      </c>
      <c r="BI1509" s="228">
        <f>IF(N1509="nulová",J1509,0)</f>
        <v>0</v>
      </c>
      <c r="BJ1509" s="20" t="s">
        <v>86</v>
      </c>
      <c r="BK1509" s="228">
        <f>ROUND(I1509*H1509,2)</f>
        <v>0</v>
      </c>
      <c r="BL1509" s="20" t="s">
        <v>394</v>
      </c>
      <c r="BM1509" s="227" t="s">
        <v>1984</v>
      </c>
    </row>
    <row r="1510" s="14" customFormat="1">
      <c r="A1510" s="14"/>
      <c r="B1510" s="245"/>
      <c r="C1510" s="246"/>
      <c r="D1510" s="236" t="s">
        <v>244</v>
      </c>
      <c r="E1510" s="247" t="s">
        <v>21</v>
      </c>
      <c r="F1510" s="248" t="s">
        <v>1979</v>
      </c>
      <c r="G1510" s="246"/>
      <c r="H1510" s="249">
        <v>5.7199999999999998</v>
      </c>
      <c r="I1510" s="250"/>
      <c r="J1510" s="246"/>
      <c r="K1510" s="246"/>
      <c r="L1510" s="251"/>
      <c r="M1510" s="252"/>
      <c r="N1510" s="253"/>
      <c r="O1510" s="253"/>
      <c r="P1510" s="253"/>
      <c r="Q1510" s="253"/>
      <c r="R1510" s="253"/>
      <c r="S1510" s="253"/>
      <c r="T1510" s="25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T1510" s="255" t="s">
        <v>244</v>
      </c>
      <c r="AU1510" s="255" t="s">
        <v>86</v>
      </c>
      <c r="AV1510" s="14" t="s">
        <v>86</v>
      </c>
      <c r="AW1510" s="14" t="s">
        <v>33</v>
      </c>
      <c r="AX1510" s="14" t="s">
        <v>73</v>
      </c>
      <c r="AY1510" s="255" t="s">
        <v>233</v>
      </c>
    </row>
    <row r="1511" s="15" customFormat="1">
      <c r="A1511" s="15"/>
      <c r="B1511" s="256"/>
      <c r="C1511" s="257"/>
      <c r="D1511" s="236" t="s">
        <v>244</v>
      </c>
      <c r="E1511" s="258" t="s">
        <v>21</v>
      </c>
      <c r="F1511" s="259" t="s">
        <v>247</v>
      </c>
      <c r="G1511" s="257"/>
      <c r="H1511" s="260">
        <v>5.7199999999999998</v>
      </c>
      <c r="I1511" s="261"/>
      <c r="J1511" s="257"/>
      <c r="K1511" s="257"/>
      <c r="L1511" s="262"/>
      <c r="M1511" s="263"/>
      <c r="N1511" s="264"/>
      <c r="O1511" s="264"/>
      <c r="P1511" s="264"/>
      <c r="Q1511" s="264"/>
      <c r="R1511" s="264"/>
      <c r="S1511" s="264"/>
      <c r="T1511" s="26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T1511" s="266" t="s">
        <v>244</v>
      </c>
      <c r="AU1511" s="266" t="s">
        <v>86</v>
      </c>
      <c r="AV1511" s="15" t="s">
        <v>240</v>
      </c>
      <c r="AW1511" s="15" t="s">
        <v>33</v>
      </c>
      <c r="AX1511" s="15" t="s">
        <v>80</v>
      </c>
      <c r="AY1511" s="266" t="s">
        <v>233</v>
      </c>
    </row>
    <row r="1512" s="2" customFormat="1" ht="24.15" customHeight="1">
      <c r="A1512" s="41"/>
      <c r="B1512" s="42"/>
      <c r="C1512" s="267" t="s">
        <v>1985</v>
      </c>
      <c r="D1512" s="267" t="s">
        <v>297</v>
      </c>
      <c r="E1512" s="268" t="s">
        <v>1971</v>
      </c>
      <c r="F1512" s="269" t="s">
        <v>1972</v>
      </c>
      <c r="G1512" s="270" t="s">
        <v>238</v>
      </c>
      <c r="H1512" s="271">
        <v>5.3899999999999997</v>
      </c>
      <c r="I1512" s="272"/>
      <c r="J1512" s="273">
        <f>ROUND(I1512*H1512,2)</f>
        <v>0</v>
      </c>
      <c r="K1512" s="269" t="s">
        <v>239</v>
      </c>
      <c r="L1512" s="274"/>
      <c r="M1512" s="275" t="s">
        <v>21</v>
      </c>
      <c r="N1512" s="276" t="s">
        <v>45</v>
      </c>
      <c r="O1512" s="87"/>
      <c r="P1512" s="225">
        <f>O1512*H1512</f>
        <v>0</v>
      </c>
      <c r="Q1512" s="225">
        <v>0.033799999999999997</v>
      </c>
      <c r="R1512" s="225">
        <f>Q1512*H1512</f>
        <v>0.18218199999999998</v>
      </c>
      <c r="S1512" s="225">
        <v>0</v>
      </c>
      <c r="T1512" s="226">
        <f>S1512*H1512</f>
        <v>0</v>
      </c>
      <c r="U1512" s="41"/>
      <c r="V1512" s="41"/>
      <c r="W1512" s="41"/>
      <c r="X1512" s="41"/>
      <c r="Y1512" s="41"/>
      <c r="Z1512" s="41"/>
      <c r="AA1512" s="41"/>
      <c r="AB1512" s="41"/>
      <c r="AC1512" s="41"/>
      <c r="AD1512" s="41"/>
      <c r="AE1512" s="41"/>
      <c r="AR1512" s="227" t="s">
        <v>569</v>
      </c>
      <c r="AT1512" s="227" t="s">
        <v>297</v>
      </c>
      <c r="AU1512" s="227" t="s">
        <v>86</v>
      </c>
      <c r="AY1512" s="20" t="s">
        <v>233</v>
      </c>
      <c r="BE1512" s="228">
        <f>IF(N1512="základní",J1512,0)</f>
        <v>0</v>
      </c>
      <c r="BF1512" s="228">
        <f>IF(N1512="snížená",J1512,0)</f>
        <v>0</v>
      </c>
      <c r="BG1512" s="228">
        <f>IF(N1512="zákl. přenesená",J1512,0)</f>
        <v>0</v>
      </c>
      <c r="BH1512" s="228">
        <f>IF(N1512="sníž. přenesená",J1512,0)</f>
        <v>0</v>
      </c>
      <c r="BI1512" s="228">
        <f>IF(N1512="nulová",J1512,0)</f>
        <v>0</v>
      </c>
      <c r="BJ1512" s="20" t="s">
        <v>86</v>
      </c>
      <c r="BK1512" s="228">
        <f>ROUND(I1512*H1512,2)</f>
        <v>0</v>
      </c>
      <c r="BL1512" s="20" t="s">
        <v>394</v>
      </c>
      <c r="BM1512" s="227" t="s">
        <v>1986</v>
      </c>
    </row>
    <row r="1513" s="14" customFormat="1">
      <c r="A1513" s="14"/>
      <c r="B1513" s="245"/>
      <c r="C1513" s="246"/>
      <c r="D1513" s="236" t="s">
        <v>244</v>
      </c>
      <c r="E1513" s="247" t="s">
        <v>21</v>
      </c>
      <c r="F1513" s="248" t="s">
        <v>1980</v>
      </c>
      <c r="G1513" s="246"/>
      <c r="H1513" s="249">
        <v>5.3899999999999997</v>
      </c>
      <c r="I1513" s="250"/>
      <c r="J1513" s="246"/>
      <c r="K1513" s="246"/>
      <c r="L1513" s="251"/>
      <c r="M1513" s="252"/>
      <c r="N1513" s="253"/>
      <c r="O1513" s="253"/>
      <c r="P1513" s="253"/>
      <c r="Q1513" s="253"/>
      <c r="R1513" s="253"/>
      <c r="S1513" s="253"/>
      <c r="T1513" s="25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T1513" s="255" t="s">
        <v>244</v>
      </c>
      <c r="AU1513" s="255" t="s">
        <v>86</v>
      </c>
      <c r="AV1513" s="14" t="s">
        <v>86</v>
      </c>
      <c r="AW1513" s="14" t="s">
        <v>33</v>
      </c>
      <c r="AX1513" s="14" t="s">
        <v>73</v>
      </c>
      <c r="AY1513" s="255" t="s">
        <v>233</v>
      </c>
    </row>
    <row r="1514" s="15" customFormat="1">
      <c r="A1514" s="15"/>
      <c r="B1514" s="256"/>
      <c r="C1514" s="257"/>
      <c r="D1514" s="236" t="s">
        <v>244</v>
      </c>
      <c r="E1514" s="258" t="s">
        <v>21</v>
      </c>
      <c r="F1514" s="259" t="s">
        <v>247</v>
      </c>
      <c r="G1514" s="257"/>
      <c r="H1514" s="260">
        <v>5.3899999999999997</v>
      </c>
      <c r="I1514" s="261"/>
      <c r="J1514" s="257"/>
      <c r="K1514" s="257"/>
      <c r="L1514" s="262"/>
      <c r="M1514" s="263"/>
      <c r="N1514" s="264"/>
      <c r="O1514" s="264"/>
      <c r="P1514" s="264"/>
      <c r="Q1514" s="264"/>
      <c r="R1514" s="264"/>
      <c r="S1514" s="264"/>
      <c r="T1514" s="26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T1514" s="266" t="s">
        <v>244</v>
      </c>
      <c r="AU1514" s="266" t="s">
        <v>86</v>
      </c>
      <c r="AV1514" s="15" t="s">
        <v>240</v>
      </c>
      <c r="AW1514" s="15" t="s">
        <v>33</v>
      </c>
      <c r="AX1514" s="15" t="s">
        <v>80</v>
      </c>
      <c r="AY1514" s="266" t="s">
        <v>233</v>
      </c>
    </row>
    <row r="1515" s="2" customFormat="1" ht="33" customHeight="1">
      <c r="A1515" s="41"/>
      <c r="B1515" s="42"/>
      <c r="C1515" s="216" t="s">
        <v>1987</v>
      </c>
      <c r="D1515" s="216" t="s">
        <v>235</v>
      </c>
      <c r="E1515" s="217" t="s">
        <v>1988</v>
      </c>
      <c r="F1515" s="218" t="s">
        <v>1989</v>
      </c>
      <c r="G1515" s="219" t="s">
        <v>238</v>
      </c>
      <c r="H1515" s="220">
        <v>397.89999999999998</v>
      </c>
      <c r="I1515" s="221"/>
      <c r="J1515" s="222">
        <f>ROUND(I1515*H1515,2)</f>
        <v>0</v>
      </c>
      <c r="K1515" s="218" t="s">
        <v>239</v>
      </c>
      <c r="L1515" s="47"/>
      <c r="M1515" s="223" t="s">
        <v>21</v>
      </c>
      <c r="N1515" s="224" t="s">
        <v>45</v>
      </c>
      <c r="O1515" s="87"/>
      <c r="P1515" s="225">
        <f>O1515*H1515</f>
        <v>0</v>
      </c>
      <c r="Q1515" s="225">
        <v>0.00027</v>
      </c>
      <c r="R1515" s="225">
        <f>Q1515*H1515</f>
        <v>0.107433</v>
      </c>
      <c r="S1515" s="225">
        <v>0</v>
      </c>
      <c r="T1515" s="226">
        <f>S1515*H1515</f>
        <v>0</v>
      </c>
      <c r="U1515" s="41"/>
      <c r="V1515" s="41"/>
      <c r="W1515" s="41"/>
      <c r="X1515" s="41"/>
      <c r="Y1515" s="41"/>
      <c r="Z1515" s="41"/>
      <c r="AA1515" s="41"/>
      <c r="AB1515" s="41"/>
      <c r="AC1515" s="41"/>
      <c r="AD1515" s="41"/>
      <c r="AE1515" s="41"/>
      <c r="AR1515" s="227" t="s">
        <v>394</v>
      </c>
      <c r="AT1515" s="227" t="s">
        <v>235</v>
      </c>
      <c r="AU1515" s="227" t="s">
        <v>86</v>
      </c>
      <c r="AY1515" s="20" t="s">
        <v>233</v>
      </c>
      <c r="BE1515" s="228">
        <f>IF(N1515="základní",J1515,0)</f>
        <v>0</v>
      </c>
      <c r="BF1515" s="228">
        <f>IF(N1515="snížená",J1515,0)</f>
        <v>0</v>
      </c>
      <c r="BG1515" s="228">
        <f>IF(N1515="zákl. přenesená",J1515,0)</f>
        <v>0</v>
      </c>
      <c r="BH1515" s="228">
        <f>IF(N1515="sníž. přenesená",J1515,0)</f>
        <v>0</v>
      </c>
      <c r="BI1515" s="228">
        <f>IF(N1515="nulová",J1515,0)</f>
        <v>0</v>
      </c>
      <c r="BJ1515" s="20" t="s">
        <v>86</v>
      </c>
      <c r="BK1515" s="228">
        <f>ROUND(I1515*H1515,2)</f>
        <v>0</v>
      </c>
      <c r="BL1515" s="20" t="s">
        <v>394</v>
      </c>
      <c r="BM1515" s="227" t="s">
        <v>1990</v>
      </c>
    </row>
    <row r="1516" s="2" customFormat="1">
      <c r="A1516" s="41"/>
      <c r="B1516" s="42"/>
      <c r="C1516" s="43"/>
      <c r="D1516" s="229" t="s">
        <v>242</v>
      </c>
      <c r="E1516" s="43"/>
      <c r="F1516" s="230" t="s">
        <v>1991</v>
      </c>
      <c r="G1516" s="43"/>
      <c r="H1516" s="43"/>
      <c r="I1516" s="231"/>
      <c r="J1516" s="43"/>
      <c r="K1516" s="43"/>
      <c r="L1516" s="47"/>
      <c r="M1516" s="232"/>
      <c r="N1516" s="233"/>
      <c r="O1516" s="87"/>
      <c r="P1516" s="87"/>
      <c r="Q1516" s="87"/>
      <c r="R1516" s="87"/>
      <c r="S1516" s="87"/>
      <c r="T1516" s="88"/>
      <c r="U1516" s="41"/>
      <c r="V1516" s="41"/>
      <c r="W1516" s="41"/>
      <c r="X1516" s="41"/>
      <c r="Y1516" s="41"/>
      <c r="Z1516" s="41"/>
      <c r="AA1516" s="41"/>
      <c r="AB1516" s="41"/>
      <c r="AC1516" s="41"/>
      <c r="AD1516" s="41"/>
      <c r="AE1516" s="41"/>
      <c r="AT1516" s="20" t="s">
        <v>242</v>
      </c>
      <c r="AU1516" s="20" t="s">
        <v>86</v>
      </c>
    </row>
    <row r="1517" s="14" customFormat="1">
      <c r="A1517" s="14"/>
      <c r="B1517" s="245"/>
      <c r="C1517" s="246"/>
      <c r="D1517" s="236" t="s">
        <v>244</v>
      </c>
      <c r="E1517" s="247" t="s">
        <v>21</v>
      </c>
      <c r="F1517" s="248" t="s">
        <v>1992</v>
      </c>
      <c r="G1517" s="246"/>
      <c r="H1517" s="249">
        <v>9.5999999999999996</v>
      </c>
      <c r="I1517" s="250"/>
      <c r="J1517" s="246"/>
      <c r="K1517" s="246"/>
      <c r="L1517" s="251"/>
      <c r="M1517" s="252"/>
      <c r="N1517" s="253"/>
      <c r="O1517" s="253"/>
      <c r="P1517" s="253"/>
      <c r="Q1517" s="253"/>
      <c r="R1517" s="253"/>
      <c r="S1517" s="253"/>
      <c r="T1517" s="25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T1517" s="255" t="s">
        <v>244</v>
      </c>
      <c r="AU1517" s="255" t="s">
        <v>86</v>
      </c>
      <c r="AV1517" s="14" t="s">
        <v>86</v>
      </c>
      <c r="AW1517" s="14" t="s">
        <v>33</v>
      </c>
      <c r="AX1517" s="14" t="s">
        <v>73</v>
      </c>
      <c r="AY1517" s="255" t="s">
        <v>233</v>
      </c>
    </row>
    <row r="1518" s="14" customFormat="1">
      <c r="A1518" s="14"/>
      <c r="B1518" s="245"/>
      <c r="C1518" s="246"/>
      <c r="D1518" s="236" t="s">
        <v>244</v>
      </c>
      <c r="E1518" s="247" t="s">
        <v>21</v>
      </c>
      <c r="F1518" s="248" t="s">
        <v>1993</v>
      </c>
      <c r="G1518" s="246"/>
      <c r="H1518" s="249">
        <v>107.8</v>
      </c>
      <c r="I1518" s="250"/>
      <c r="J1518" s="246"/>
      <c r="K1518" s="246"/>
      <c r="L1518" s="251"/>
      <c r="M1518" s="252"/>
      <c r="N1518" s="253"/>
      <c r="O1518" s="253"/>
      <c r="P1518" s="253"/>
      <c r="Q1518" s="253"/>
      <c r="R1518" s="253"/>
      <c r="S1518" s="253"/>
      <c r="T1518" s="25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T1518" s="255" t="s">
        <v>244</v>
      </c>
      <c r="AU1518" s="255" t="s">
        <v>86</v>
      </c>
      <c r="AV1518" s="14" t="s">
        <v>86</v>
      </c>
      <c r="AW1518" s="14" t="s">
        <v>33</v>
      </c>
      <c r="AX1518" s="14" t="s">
        <v>73</v>
      </c>
      <c r="AY1518" s="255" t="s">
        <v>233</v>
      </c>
    </row>
    <row r="1519" s="14" customFormat="1">
      <c r="A1519" s="14"/>
      <c r="B1519" s="245"/>
      <c r="C1519" s="246"/>
      <c r="D1519" s="236" t="s">
        <v>244</v>
      </c>
      <c r="E1519" s="247" t="s">
        <v>21</v>
      </c>
      <c r="F1519" s="248" t="s">
        <v>1994</v>
      </c>
      <c r="G1519" s="246"/>
      <c r="H1519" s="249">
        <v>4.9000000000000004</v>
      </c>
      <c r="I1519" s="250"/>
      <c r="J1519" s="246"/>
      <c r="K1519" s="246"/>
      <c r="L1519" s="251"/>
      <c r="M1519" s="252"/>
      <c r="N1519" s="253"/>
      <c r="O1519" s="253"/>
      <c r="P1519" s="253"/>
      <c r="Q1519" s="253"/>
      <c r="R1519" s="253"/>
      <c r="S1519" s="253"/>
      <c r="T1519" s="25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T1519" s="255" t="s">
        <v>244</v>
      </c>
      <c r="AU1519" s="255" t="s">
        <v>86</v>
      </c>
      <c r="AV1519" s="14" t="s">
        <v>86</v>
      </c>
      <c r="AW1519" s="14" t="s">
        <v>33</v>
      </c>
      <c r="AX1519" s="14" t="s">
        <v>73</v>
      </c>
      <c r="AY1519" s="255" t="s">
        <v>233</v>
      </c>
    </row>
    <row r="1520" s="14" customFormat="1">
      <c r="A1520" s="14"/>
      <c r="B1520" s="245"/>
      <c r="C1520" s="246"/>
      <c r="D1520" s="236" t="s">
        <v>244</v>
      </c>
      <c r="E1520" s="247" t="s">
        <v>21</v>
      </c>
      <c r="F1520" s="248" t="s">
        <v>1995</v>
      </c>
      <c r="G1520" s="246"/>
      <c r="H1520" s="249">
        <v>122.5</v>
      </c>
      <c r="I1520" s="250"/>
      <c r="J1520" s="246"/>
      <c r="K1520" s="246"/>
      <c r="L1520" s="251"/>
      <c r="M1520" s="252"/>
      <c r="N1520" s="253"/>
      <c r="O1520" s="253"/>
      <c r="P1520" s="253"/>
      <c r="Q1520" s="253"/>
      <c r="R1520" s="253"/>
      <c r="S1520" s="253"/>
      <c r="T1520" s="25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T1520" s="255" t="s">
        <v>244</v>
      </c>
      <c r="AU1520" s="255" t="s">
        <v>86</v>
      </c>
      <c r="AV1520" s="14" t="s">
        <v>86</v>
      </c>
      <c r="AW1520" s="14" t="s">
        <v>33</v>
      </c>
      <c r="AX1520" s="14" t="s">
        <v>73</v>
      </c>
      <c r="AY1520" s="255" t="s">
        <v>233</v>
      </c>
    </row>
    <row r="1521" s="14" customFormat="1">
      <c r="A1521" s="14"/>
      <c r="B1521" s="245"/>
      <c r="C1521" s="246"/>
      <c r="D1521" s="236" t="s">
        <v>244</v>
      </c>
      <c r="E1521" s="247" t="s">
        <v>21</v>
      </c>
      <c r="F1521" s="248" t="s">
        <v>1996</v>
      </c>
      <c r="G1521" s="246"/>
      <c r="H1521" s="249">
        <v>4.9000000000000004</v>
      </c>
      <c r="I1521" s="250"/>
      <c r="J1521" s="246"/>
      <c r="K1521" s="246"/>
      <c r="L1521" s="251"/>
      <c r="M1521" s="252"/>
      <c r="N1521" s="253"/>
      <c r="O1521" s="253"/>
      <c r="P1521" s="253"/>
      <c r="Q1521" s="253"/>
      <c r="R1521" s="253"/>
      <c r="S1521" s="253"/>
      <c r="T1521" s="25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T1521" s="255" t="s">
        <v>244</v>
      </c>
      <c r="AU1521" s="255" t="s">
        <v>86</v>
      </c>
      <c r="AV1521" s="14" t="s">
        <v>86</v>
      </c>
      <c r="AW1521" s="14" t="s">
        <v>33</v>
      </c>
      <c r="AX1521" s="14" t="s">
        <v>73</v>
      </c>
      <c r="AY1521" s="255" t="s">
        <v>233</v>
      </c>
    </row>
    <row r="1522" s="14" customFormat="1">
      <c r="A1522" s="14"/>
      <c r="B1522" s="245"/>
      <c r="C1522" s="246"/>
      <c r="D1522" s="236" t="s">
        <v>244</v>
      </c>
      <c r="E1522" s="247" t="s">
        <v>21</v>
      </c>
      <c r="F1522" s="248" t="s">
        <v>1997</v>
      </c>
      <c r="G1522" s="246"/>
      <c r="H1522" s="249">
        <v>2.4500000000000002</v>
      </c>
      <c r="I1522" s="250"/>
      <c r="J1522" s="246"/>
      <c r="K1522" s="246"/>
      <c r="L1522" s="251"/>
      <c r="M1522" s="252"/>
      <c r="N1522" s="253"/>
      <c r="O1522" s="253"/>
      <c r="P1522" s="253"/>
      <c r="Q1522" s="253"/>
      <c r="R1522" s="253"/>
      <c r="S1522" s="253"/>
      <c r="T1522" s="25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T1522" s="255" t="s">
        <v>244</v>
      </c>
      <c r="AU1522" s="255" t="s">
        <v>86</v>
      </c>
      <c r="AV1522" s="14" t="s">
        <v>86</v>
      </c>
      <c r="AW1522" s="14" t="s">
        <v>33</v>
      </c>
      <c r="AX1522" s="14" t="s">
        <v>73</v>
      </c>
      <c r="AY1522" s="255" t="s">
        <v>233</v>
      </c>
    </row>
    <row r="1523" s="14" customFormat="1">
      <c r="A1523" s="14"/>
      <c r="B1523" s="245"/>
      <c r="C1523" s="246"/>
      <c r="D1523" s="236" t="s">
        <v>244</v>
      </c>
      <c r="E1523" s="247" t="s">
        <v>21</v>
      </c>
      <c r="F1523" s="248" t="s">
        <v>1998</v>
      </c>
      <c r="G1523" s="246"/>
      <c r="H1523" s="249">
        <v>68.900000000000006</v>
      </c>
      <c r="I1523" s="250"/>
      <c r="J1523" s="246"/>
      <c r="K1523" s="246"/>
      <c r="L1523" s="251"/>
      <c r="M1523" s="252"/>
      <c r="N1523" s="253"/>
      <c r="O1523" s="253"/>
      <c r="P1523" s="253"/>
      <c r="Q1523" s="253"/>
      <c r="R1523" s="253"/>
      <c r="S1523" s="253"/>
      <c r="T1523" s="25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T1523" s="255" t="s">
        <v>244</v>
      </c>
      <c r="AU1523" s="255" t="s">
        <v>86</v>
      </c>
      <c r="AV1523" s="14" t="s">
        <v>86</v>
      </c>
      <c r="AW1523" s="14" t="s">
        <v>33</v>
      </c>
      <c r="AX1523" s="14" t="s">
        <v>73</v>
      </c>
      <c r="AY1523" s="255" t="s">
        <v>233</v>
      </c>
    </row>
    <row r="1524" s="14" customFormat="1">
      <c r="A1524" s="14"/>
      <c r="B1524" s="245"/>
      <c r="C1524" s="246"/>
      <c r="D1524" s="236" t="s">
        <v>244</v>
      </c>
      <c r="E1524" s="247" t="s">
        <v>21</v>
      </c>
      <c r="F1524" s="248" t="s">
        <v>1999</v>
      </c>
      <c r="G1524" s="246"/>
      <c r="H1524" s="249">
        <v>10.800000000000001</v>
      </c>
      <c r="I1524" s="250"/>
      <c r="J1524" s="246"/>
      <c r="K1524" s="246"/>
      <c r="L1524" s="251"/>
      <c r="M1524" s="252"/>
      <c r="N1524" s="253"/>
      <c r="O1524" s="253"/>
      <c r="P1524" s="253"/>
      <c r="Q1524" s="253"/>
      <c r="R1524" s="253"/>
      <c r="S1524" s="253"/>
      <c r="T1524" s="25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T1524" s="255" t="s">
        <v>244</v>
      </c>
      <c r="AU1524" s="255" t="s">
        <v>86</v>
      </c>
      <c r="AV1524" s="14" t="s">
        <v>86</v>
      </c>
      <c r="AW1524" s="14" t="s">
        <v>33</v>
      </c>
      <c r="AX1524" s="14" t="s">
        <v>73</v>
      </c>
      <c r="AY1524" s="255" t="s">
        <v>233</v>
      </c>
    </row>
    <row r="1525" s="14" customFormat="1">
      <c r="A1525" s="14"/>
      <c r="B1525" s="245"/>
      <c r="C1525" s="246"/>
      <c r="D1525" s="236" t="s">
        <v>244</v>
      </c>
      <c r="E1525" s="247" t="s">
        <v>21</v>
      </c>
      <c r="F1525" s="248" t="s">
        <v>2000</v>
      </c>
      <c r="G1525" s="246"/>
      <c r="H1525" s="249">
        <v>2.4500000000000002</v>
      </c>
      <c r="I1525" s="250"/>
      <c r="J1525" s="246"/>
      <c r="K1525" s="246"/>
      <c r="L1525" s="251"/>
      <c r="M1525" s="252"/>
      <c r="N1525" s="253"/>
      <c r="O1525" s="253"/>
      <c r="P1525" s="253"/>
      <c r="Q1525" s="253"/>
      <c r="R1525" s="253"/>
      <c r="S1525" s="253"/>
      <c r="T1525" s="25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T1525" s="255" t="s">
        <v>244</v>
      </c>
      <c r="AU1525" s="255" t="s">
        <v>86</v>
      </c>
      <c r="AV1525" s="14" t="s">
        <v>86</v>
      </c>
      <c r="AW1525" s="14" t="s">
        <v>33</v>
      </c>
      <c r="AX1525" s="14" t="s">
        <v>73</v>
      </c>
      <c r="AY1525" s="255" t="s">
        <v>233</v>
      </c>
    </row>
    <row r="1526" s="14" customFormat="1">
      <c r="A1526" s="14"/>
      <c r="B1526" s="245"/>
      <c r="C1526" s="246"/>
      <c r="D1526" s="236" t="s">
        <v>244</v>
      </c>
      <c r="E1526" s="247" t="s">
        <v>21</v>
      </c>
      <c r="F1526" s="248" t="s">
        <v>2001</v>
      </c>
      <c r="G1526" s="246"/>
      <c r="H1526" s="249">
        <v>63.600000000000001</v>
      </c>
      <c r="I1526" s="250"/>
      <c r="J1526" s="246"/>
      <c r="K1526" s="246"/>
      <c r="L1526" s="251"/>
      <c r="M1526" s="252"/>
      <c r="N1526" s="253"/>
      <c r="O1526" s="253"/>
      <c r="P1526" s="253"/>
      <c r="Q1526" s="253"/>
      <c r="R1526" s="253"/>
      <c r="S1526" s="253"/>
      <c r="T1526" s="25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T1526" s="255" t="s">
        <v>244</v>
      </c>
      <c r="AU1526" s="255" t="s">
        <v>86</v>
      </c>
      <c r="AV1526" s="14" t="s">
        <v>86</v>
      </c>
      <c r="AW1526" s="14" t="s">
        <v>33</v>
      </c>
      <c r="AX1526" s="14" t="s">
        <v>73</v>
      </c>
      <c r="AY1526" s="255" t="s">
        <v>233</v>
      </c>
    </row>
    <row r="1527" s="15" customFormat="1">
      <c r="A1527" s="15"/>
      <c r="B1527" s="256"/>
      <c r="C1527" s="257"/>
      <c r="D1527" s="236" t="s">
        <v>244</v>
      </c>
      <c r="E1527" s="258" t="s">
        <v>21</v>
      </c>
      <c r="F1527" s="259" t="s">
        <v>247</v>
      </c>
      <c r="G1527" s="257"/>
      <c r="H1527" s="260">
        <v>397.89999999999998</v>
      </c>
      <c r="I1527" s="261"/>
      <c r="J1527" s="257"/>
      <c r="K1527" s="257"/>
      <c r="L1527" s="262"/>
      <c r="M1527" s="263"/>
      <c r="N1527" s="264"/>
      <c r="O1527" s="264"/>
      <c r="P1527" s="264"/>
      <c r="Q1527" s="264"/>
      <c r="R1527" s="264"/>
      <c r="S1527" s="264"/>
      <c r="T1527" s="26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T1527" s="266" t="s">
        <v>244</v>
      </c>
      <c r="AU1527" s="266" t="s">
        <v>86</v>
      </c>
      <c r="AV1527" s="15" t="s">
        <v>240</v>
      </c>
      <c r="AW1527" s="15" t="s">
        <v>33</v>
      </c>
      <c r="AX1527" s="15" t="s">
        <v>80</v>
      </c>
      <c r="AY1527" s="266" t="s">
        <v>233</v>
      </c>
    </row>
    <row r="1528" s="2" customFormat="1" ht="24.15" customHeight="1">
      <c r="A1528" s="41"/>
      <c r="B1528" s="42"/>
      <c r="C1528" s="267" t="s">
        <v>2002</v>
      </c>
      <c r="D1528" s="267" t="s">
        <v>297</v>
      </c>
      <c r="E1528" s="268" t="s">
        <v>2003</v>
      </c>
      <c r="F1528" s="269" t="s">
        <v>2004</v>
      </c>
      <c r="G1528" s="270" t="s">
        <v>238</v>
      </c>
      <c r="H1528" s="271">
        <v>132.5</v>
      </c>
      <c r="I1528" s="272"/>
      <c r="J1528" s="273">
        <f>ROUND(I1528*H1528,2)</f>
        <v>0</v>
      </c>
      <c r="K1528" s="269" t="s">
        <v>239</v>
      </c>
      <c r="L1528" s="274"/>
      <c r="M1528" s="275" t="s">
        <v>21</v>
      </c>
      <c r="N1528" s="276" t="s">
        <v>45</v>
      </c>
      <c r="O1528" s="87"/>
      <c r="P1528" s="225">
        <f>O1528*H1528</f>
        <v>0</v>
      </c>
      <c r="Q1528" s="225">
        <v>0.036420000000000001</v>
      </c>
      <c r="R1528" s="225">
        <f>Q1528*H1528</f>
        <v>4.8256500000000004</v>
      </c>
      <c r="S1528" s="225">
        <v>0</v>
      </c>
      <c r="T1528" s="226">
        <f>S1528*H1528</f>
        <v>0</v>
      </c>
      <c r="U1528" s="41"/>
      <c r="V1528" s="41"/>
      <c r="W1528" s="41"/>
      <c r="X1528" s="41"/>
      <c r="Y1528" s="41"/>
      <c r="Z1528" s="41"/>
      <c r="AA1528" s="41"/>
      <c r="AB1528" s="41"/>
      <c r="AC1528" s="41"/>
      <c r="AD1528" s="41"/>
      <c r="AE1528" s="41"/>
      <c r="AR1528" s="227" t="s">
        <v>569</v>
      </c>
      <c r="AT1528" s="227" t="s">
        <v>297</v>
      </c>
      <c r="AU1528" s="227" t="s">
        <v>86</v>
      </c>
      <c r="AY1528" s="20" t="s">
        <v>233</v>
      </c>
      <c r="BE1528" s="228">
        <f>IF(N1528="základní",J1528,0)</f>
        <v>0</v>
      </c>
      <c r="BF1528" s="228">
        <f>IF(N1528="snížená",J1528,0)</f>
        <v>0</v>
      </c>
      <c r="BG1528" s="228">
        <f>IF(N1528="zákl. přenesená",J1528,0)</f>
        <v>0</v>
      </c>
      <c r="BH1528" s="228">
        <f>IF(N1528="sníž. přenesená",J1528,0)</f>
        <v>0</v>
      </c>
      <c r="BI1528" s="228">
        <f>IF(N1528="nulová",J1528,0)</f>
        <v>0</v>
      </c>
      <c r="BJ1528" s="20" t="s">
        <v>86</v>
      </c>
      <c r="BK1528" s="228">
        <f>ROUND(I1528*H1528,2)</f>
        <v>0</v>
      </c>
      <c r="BL1528" s="20" t="s">
        <v>394</v>
      </c>
      <c r="BM1528" s="227" t="s">
        <v>2005</v>
      </c>
    </row>
    <row r="1529" s="14" customFormat="1">
      <c r="A1529" s="14"/>
      <c r="B1529" s="245"/>
      <c r="C1529" s="246"/>
      <c r="D1529" s="236" t="s">
        <v>244</v>
      </c>
      <c r="E1529" s="247" t="s">
        <v>21</v>
      </c>
      <c r="F1529" s="248" t="s">
        <v>1998</v>
      </c>
      <c r="G1529" s="246"/>
      <c r="H1529" s="249">
        <v>68.900000000000006</v>
      </c>
      <c r="I1529" s="250"/>
      <c r="J1529" s="246"/>
      <c r="K1529" s="246"/>
      <c r="L1529" s="251"/>
      <c r="M1529" s="252"/>
      <c r="N1529" s="253"/>
      <c r="O1529" s="253"/>
      <c r="P1529" s="253"/>
      <c r="Q1529" s="253"/>
      <c r="R1529" s="253"/>
      <c r="S1529" s="253"/>
      <c r="T1529" s="25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T1529" s="255" t="s">
        <v>244</v>
      </c>
      <c r="AU1529" s="255" t="s">
        <v>86</v>
      </c>
      <c r="AV1529" s="14" t="s">
        <v>86</v>
      </c>
      <c r="AW1529" s="14" t="s">
        <v>33</v>
      </c>
      <c r="AX1529" s="14" t="s">
        <v>73</v>
      </c>
      <c r="AY1529" s="255" t="s">
        <v>233</v>
      </c>
    </row>
    <row r="1530" s="14" customFormat="1">
      <c r="A1530" s="14"/>
      <c r="B1530" s="245"/>
      <c r="C1530" s="246"/>
      <c r="D1530" s="236" t="s">
        <v>244</v>
      </c>
      <c r="E1530" s="247" t="s">
        <v>21</v>
      </c>
      <c r="F1530" s="248" t="s">
        <v>2001</v>
      </c>
      <c r="G1530" s="246"/>
      <c r="H1530" s="249">
        <v>63.600000000000001</v>
      </c>
      <c r="I1530" s="250"/>
      <c r="J1530" s="246"/>
      <c r="K1530" s="246"/>
      <c r="L1530" s="251"/>
      <c r="M1530" s="252"/>
      <c r="N1530" s="253"/>
      <c r="O1530" s="253"/>
      <c r="P1530" s="253"/>
      <c r="Q1530" s="253"/>
      <c r="R1530" s="253"/>
      <c r="S1530" s="253"/>
      <c r="T1530" s="25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T1530" s="255" t="s">
        <v>244</v>
      </c>
      <c r="AU1530" s="255" t="s">
        <v>86</v>
      </c>
      <c r="AV1530" s="14" t="s">
        <v>86</v>
      </c>
      <c r="AW1530" s="14" t="s">
        <v>33</v>
      </c>
      <c r="AX1530" s="14" t="s">
        <v>73</v>
      </c>
      <c r="AY1530" s="255" t="s">
        <v>233</v>
      </c>
    </row>
    <row r="1531" s="15" customFormat="1">
      <c r="A1531" s="15"/>
      <c r="B1531" s="256"/>
      <c r="C1531" s="257"/>
      <c r="D1531" s="236" t="s">
        <v>244</v>
      </c>
      <c r="E1531" s="258" t="s">
        <v>21</v>
      </c>
      <c r="F1531" s="259" t="s">
        <v>247</v>
      </c>
      <c r="G1531" s="257"/>
      <c r="H1531" s="260">
        <v>132.5</v>
      </c>
      <c r="I1531" s="261"/>
      <c r="J1531" s="257"/>
      <c r="K1531" s="257"/>
      <c r="L1531" s="262"/>
      <c r="M1531" s="263"/>
      <c r="N1531" s="264"/>
      <c r="O1531" s="264"/>
      <c r="P1531" s="264"/>
      <c r="Q1531" s="264"/>
      <c r="R1531" s="264"/>
      <c r="S1531" s="264"/>
      <c r="T1531" s="26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T1531" s="266" t="s">
        <v>244</v>
      </c>
      <c r="AU1531" s="266" t="s">
        <v>86</v>
      </c>
      <c r="AV1531" s="15" t="s">
        <v>240</v>
      </c>
      <c r="AW1531" s="15" t="s">
        <v>33</v>
      </c>
      <c r="AX1531" s="15" t="s">
        <v>80</v>
      </c>
      <c r="AY1531" s="266" t="s">
        <v>233</v>
      </c>
    </row>
    <row r="1532" s="2" customFormat="1" ht="24.15" customHeight="1">
      <c r="A1532" s="41"/>
      <c r="B1532" s="42"/>
      <c r="C1532" s="267" t="s">
        <v>2006</v>
      </c>
      <c r="D1532" s="267" t="s">
        <v>297</v>
      </c>
      <c r="E1532" s="268" t="s">
        <v>2007</v>
      </c>
      <c r="F1532" s="269" t="s">
        <v>2008</v>
      </c>
      <c r="G1532" s="270" t="s">
        <v>238</v>
      </c>
      <c r="H1532" s="271">
        <v>265.39999999999998</v>
      </c>
      <c r="I1532" s="272"/>
      <c r="J1532" s="273">
        <f>ROUND(I1532*H1532,2)</f>
        <v>0</v>
      </c>
      <c r="K1532" s="269" t="s">
        <v>239</v>
      </c>
      <c r="L1532" s="274"/>
      <c r="M1532" s="275" t="s">
        <v>21</v>
      </c>
      <c r="N1532" s="276" t="s">
        <v>45</v>
      </c>
      <c r="O1532" s="87"/>
      <c r="P1532" s="225">
        <f>O1532*H1532</f>
        <v>0</v>
      </c>
      <c r="Q1532" s="225">
        <v>0.036110000000000003</v>
      </c>
      <c r="R1532" s="225">
        <f>Q1532*H1532</f>
        <v>9.5835939999999997</v>
      </c>
      <c r="S1532" s="225">
        <v>0</v>
      </c>
      <c r="T1532" s="226">
        <f>S1532*H1532</f>
        <v>0</v>
      </c>
      <c r="U1532" s="41"/>
      <c r="V1532" s="41"/>
      <c r="W1532" s="41"/>
      <c r="X1532" s="41"/>
      <c r="Y1532" s="41"/>
      <c r="Z1532" s="41"/>
      <c r="AA1532" s="41"/>
      <c r="AB1532" s="41"/>
      <c r="AC1532" s="41"/>
      <c r="AD1532" s="41"/>
      <c r="AE1532" s="41"/>
      <c r="AR1532" s="227" t="s">
        <v>569</v>
      </c>
      <c r="AT1532" s="227" t="s">
        <v>297</v>
      </c>
      <c r="AU1532" s="227" t="s">
        <v>86</v>
      </c>
      <c r="AY1532" s="20" t="s">
        <v>233</v>
      </c>
      <c r="BE1532" s="228">
        <f>IF(N1532="základní",J1532,0)</f>
        <v>0</v>
      </c>
      <c r="BF1532" s="228">
        <f>IF(N1532="snížená",J1532,0)</f>
        <v>0</v>
      </c>
      <c r="BG1532" s="228">
        <f>IF(N1532="zákl. přenesená",J1532,0)</f>
        <v>0</v>
      </c>
      <c r="BH1532" s="228">
        <f>IF(N1532="sníž. přenesená",J1532,0)</f>
        <v>0</v>
      </c>
      <c r="BI1532" s="228">
        <f>IF(N1532="nulová",J1532,0)</f>
        <v>0</v>
      </c>
      <c r="BJ1532" s="20" t="s">
        <v>86</v>
      </c>
      <c r="BK1532" s="228">
        <f>ROUND(I1532*H1532,2)</f>
        <v>0</v>
      </c>
      <c r="BL1532" s="20" t="s">
        <v>394</v>
      </c>
      <c r="BM1532" s="227" t="s">
        <v>2009</v>
      </c>
    </row>
    <row r="1533" s="14" customFormat="1">
      <c r="A1533" s="14"/>
      <c r="B1533" s="245"/>
      <c r="C1533" s="246"/>
      <c r="D1533" s="236" t="s">
        <v>244</v>
      </c>
      <c r="E1533" s="247" t="s">
        <v>21</v>
      </c>
      <c r="F1533" s="248" t="s">
        <v>1992</v>
      </c>
      <c r="G1533" s="246"/>
      <c r="H1533" s="249">
        <v>9.5999999999999996</v>
      </c>
      <c r="I1533" s="250"/>
      <c r="J1533" s="246"/>
      <c r="K1533" s="246"/>
      <c r="L1533" s="251"/>
      <c r="M1533" s="252"/>
      <c r="N1533" s="253"/>
      <c r="O1533" s="253"/>
      <c r="P1533" s="253"/>
      <c r="Q1533" s="253"/>
      <c r="R1533" s="253"/>
      <c r="S1533" s="253"/>
      <c r="T1533" s="25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T1533" s="255" t="s">
        <v>244</v>
      </c>
      <c r="AU1533" s="255" t="s">
        <v>86</v>
      </c>
      <c r="AV1533" s="14" t="s">
        <v>86</v>
      </c>
      <c r="AW1533" s="14" t="s">
        <v>33</v>
      </c>
      <c r="AX1533" s="14" t="s">
        <v>73</v>
      </c>
      <c r="AY1533" s="255" t="s">
        <v>233</v>
      </c>
    </row>
    <row r="1534" s="14" customFormat="1">
      <c r="A1534" s="14"/>
      <c r="B1534" s="245"/>
      <c r="C1534" s="246"/>
      <c r="D1534" s="236" t="s">
        <v>244</v>
      </c>
      <c r="E1534" s="247" t="s">
        <v>21</v>
      </c>
      <c r="F1534" s="248" t="s">
        <v>1993</v>
      </c>
      <c r="G1534" s="246"/>
      <c r="H1534" s="249">
        <v>107.8</v>
      </c>
      <c r="I1534" s="250"/>
      <c r="J1534" s="246"/>
      <c r="K1534" s="246"/>
      <c r="L1534" s="251"/>
      <c r="M1534" s="252"/>
      <c r="N1534" s="253"/>
      <c r="O1534" s="253"/>
      <c r="P1534" s="253"/>
      <c r="Q1534" s="253"/>
      <c r="R1534" s="253"/>
      <c r="S1534" s="253"/>
      <c r="T1534" s="25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T1534" s="255" t="s">
        <v>244</v>
      </c>
      <c r="AU1534" s="255" t="s">
        <v>86</v>
      </c>
      <c r="AV1534" s="14" t="s">
        <v>86</v>
      </c>
      <c r="AW1534" s="14" t="s">
        <v>33</v>
      </c>
      <c r="AX1534" s="14" t="s">
        <v>73</v>
      </c>
      <c r="AY1534" s="255" t="s">
        <v>233</v>
      </c>
    </row>
    <row r="1535" s="14" customFormat="1">
      <c r="A1535" s="14"/>
      <c r="B1535" s="245"/>
      <c r="C1535" s="246"/>
      <c r="D1535" s="236" t="s">
        <v>244</v>
      </c>
      <c r="E1535" s="247" t="s">
        <v>21</v>
      </c>
      <c r="F1535" s="248" t="s">
        <v>1994</v>
      </c>
      <c r="G1535" s="246"/>
      <c r="H1535" s="249">
        <v>4.9000000000000004</v>
      </c>
      <c r="I1535" s="250"/>
      <c r="J1535" s="246"/>
      <c r="K1535" s="246"/>
      <c r="L1535" s="251"/>
      <c r="M1535" s="252"/>
      <c r="N1535" s="253"/>
      <c r="O1535" s="253"/>
      <c r="P1535" s="253"/>
      <c r="Q1535" s="253"/>
      <c r="R1535" s="253"/>
      <c r="S1535" s="253"/>
      <c r="T1535" s="25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T1535" s="255" t="s">
        <v>244</v>
      </c>
      <c r="AU1535" s="255" t="s">
        <v>86</v>
      </c>
      <c r="AV1535" s="14" t="s">
        <v>86</v>
      </c>
      <c r="AW1535" s="14" t="s">
        <v>33</v>
      </c>
      <c r="AX1535" s="14" t="s">
        <v>73</v>
      </c>
      <c r="AY1535" s="255" t="s">
        <v>233</v>
      </c>
    </row>
    <row r="1536" s="14" customFormat="1">
      <c r="A1536" s="14"/>
      <c r="B1536" s="245"/>
      <c r="C1536" s="246"/>
      <c r="D1536" s="236" t="s">
        <v>244</v>
      </c>
      <c r="E1536" s="247" t="s">
        <v>21</v>
      </c>
      <c r="F1536" s="248" t="s">
        <v>1995</v>
      </c>
      <c r="G1536" s="246"/>
      <c r="H1536" s="249">
        <v>122.5</v>
      </c>
      <c r="I1536" s="250"/>
      <c r="J1536" s="246"/>
      <c r="K1536" s="246"/>
      <c r="L1536" s="251"/>
      <c r="M1536" s="252"/>
      <c r="N1536" s="253"/>
      <c r="O1536" s="253"/>
      <c r="P1536" s="253"/>
      <c r="Q1536" s="253"/>
      <c r="R1536" s="253"/>
      <c r="S1536" s="253"/>
      <c r="T1536" s="25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T1536" s="255" t="s">
        <v>244</v>
      </c>
      <c r="AU1536" s="255" t="s">
        <v>86</v>
      </c>
      <c r="AV1536" s="14" t="s">
        <v>86</v>
      </c>
      <c r="AW1536" s="14" t="s">
        <v>33</v>
      </c>
      <c r="AX1536" s="14" t="s">
        <v>73</v>
      </c>
      <c r="AY1536" s="255" t="s">
        <v>233</v>
      </c>
    </row>
    <row r="1537" s="14" customFormat="1">
      <c r="A1537" s="14"/>
      <c r="B1537" s="245"/>
      <c r="C1537" s="246"/>
      <c r="D1537" s="236" t="s">
        <v>244</v>
      </c>
      <c r="E1537" s="247" t="s">
        <v>21</v>
      </c>
      <c r="F1537" s="248" t="s">
        <v>1996</v>
      </c>
      <c r="G1537" s="246"/>
      <c r="H1537" s="249">
        <v>4.9000000000000004</v>
      </c>
      <c r="I1537" s="250"/>
      <c r="J1537" s="246"/>
      <c r="K1537" s="246"/>
      <c r="L1537" s="251"/>
      <c r="M1537" s="252"/>
      <c r="N1537" s="253"/>
      <c r="O1537" s="253"/>
      <c r="P1537" s="253"/>
      <c r="Q1537" s="253"/>
      <c r="R1537" s="253"/>
      <c r="S1537" s="253"/>
      <c r="T1537" s="25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T1537" s="255" t="s">
        <v>244</v>
      </c>
      <c r="AU1537" s="255" t="s">
        <v>86</v>
      </c>
      <c r="AV1537" s="14" t="s">
        <v>86</v>
      </c>
      <c r="AW1537" s="14" t="s">
        <v>33</v>
      </c>
      <c r="AX1537" s="14" t="s">
        <v>73</v>
      </c>
      <c r="AY1537" s="255" t="s">
        <v>233</v>
      </c>
    </row>
    <row r="1538" s="14" customFormat="1">
      <c r="A1538" s="14"/>
      <c r="B1538" s="245"/>
      <c r="C1538" s="246"/>
      <c r="D1538" s="236" t="s">
        <v>244</v>
      </c>
      <c r="E1538" s="247" t="s">
        <v>21</v>
      </c>
      <c r="F1538" s="248" t="s">
        <v>1997</v>
      </c>
      <c r="G1538" s="246"/>
      <c r="H1538" s="249">
        <v>2.4500000000000002</v>
      </c>
      <c r="I1538" s="250"/>
      <c r="J1538" s="246"/>
      <c r="K1538" s="246"/>
      <c r="L1538" s="251"/>
      <c r="M1538" s="252"/>
      <c r="N1538" s="253"/>
      <c r="O1538" s="253"/>
      <c r="P1538" s="253"/>
      <c r="Q1538" s="253"/>
      <c r="R1538" s="253"/>
      <c r="S1538" s="253"/>
      <c r="T1538" s="25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T1538" s="255" t="s">
        <v>244</v>
      </c>
      <c r="AU1538" s="255" t="s">
        <v>86</v>
      </c>
      <c r="AV1538" s="14" t="s">
        <v>86</v>
      </c>
      <c r="AW1538" s="14" t="s">
        <v>33</v>
      </c>
      <c r="AX1538" s="14" t="s">
        <v>73</v>
      </c>
      <c r="AY1538" s="255" t="s">
        <v>233</v>
      </c>
    </row>
    <row r="1539" s="14" customFormat="1">
      <c r="A1539" s="14"/>
      <c r="B1539" s="245"/>
      <c r="C1539" s="246"/>
      <c r="D1539" s="236" t="s">
        <v>244</v>
      </c>
      <c r="E1539" s="247" t="s">
        <v>21</v>
      </c>
      <c r="F1539" s="248" t="s">
        <v>1999</v>
      </c>
      <c r="G1539" s="246"/>
      <c r="H1539" s="249">
        <v>10.800000000000001</v>
      </c>
      <c r="I1539" s="250"/>
      <c r="J1539" s="246"/>
      <c r="K1539" s="246"/>
      <c r="L1539" s="251"/>
      <c r="M1539" s="252"/>
      <c r="N1539" s="253"/>
      <c r="O1539" s="253"/>
      <c r="P1539" s="253"/>
      <c r="Q1539" s="253"/>
      <c r="R1539" s="253"/>
      <c r="S1539" s="253"/>
      <c r="T1539" s="25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T1539" s="255" t="s">
        <v>244</v>
      </c>
      <c r="AU1539" s="255" t="s">
        <v>86</v>
      </c>
      <c r="AV1539" s="14" t="s">
        <v>86</v>
      </c>
      <c r="AW1539" s="14" t="s">
        <v>33</v>
      </c>
      <c r="AX1539" s="14" t="s">
        <v>73</v>
      </c>
      <c r="AY1539" s="255" t="s">
        <v>233</v>
      </c>
    </row>
    <row r="1540" s="14" customFormat="1">
      <c r="A1540" s="14"/>
      <c r="B1540" s="245"/>
      <c r="C1540" s="246"/>
      <c r="D1540" s="236" t="s">
        <v>244</v>
      </c>
      <c r="E1540" s="247" t="s">
        <v>21</v>
      </c>
      <c r="F1540" s="248" t="s">
        <v>2000</v>
      </c>
      <c r="G1540" s="246"/>
      <c r="H1540" s="249">
        <v>2.4500000000000002</v>
      </c>
      <c r="I1540" s="250"/>
      <c r="J1540" s="246"/>
      <c r="K1540" s="246"/>
      <c r="L1540" s="251"/>
      <c r="M1540" s="252"/>
      <c r="N1540" s="253"/>
      <c r="O1540" s="253"/>
      <c r="P1540" s="253"/>
      <c r="Q1540" s="253"/>
      <c r="R1540" s="253"/>
      <c r="S1540" s="253"/>
      <c r="T1540" s="25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T1540" s="255" t="s">
        <v>244</v>
      </c>
      <c r="AU1540" s="255" t="s">
        <v>86</v>
      </c>
      <c r="AV1540" s="14" t="s">
        <v>86</v>
      </c>
      <c r="AW1540" s="14" t="s">
        <v>33</v>
      </c>
      <c r="AX1540" s="14" t="s">
        <v>73</v>
      </c>
      <c r="AY1540" s="255" t="s">
        <v>233</v>
      </c>
    </row>
    <row r="1541" s="15" customFormat="1">
      <c r="A1541" s="15"/>
      <c r="B1541" s="256"/>
      <c r="C1541" s="257"/>
      <c r="D1541" s="236" t="s">
        <v>244</v>
      </c>
      <c r="E1541" s="258" t="s">
        <v>21</v>
      </c>
      <c r="F1541" s="259" t="s">
        <v>247</v>
      </c>
      <c r="G1541" s="257"/>
      <c r="H1541" s="260">
        <v>265.39999999999998</v>
      </c>
      <c r="I1541" s="261"/>
      <c r="J1541" s="257"/>
      <c r="K1541" s="257"/>
      <c r="L1541" s="262"/>
      <c r="M1541" s="263"/>
      <c r="N1541" s="264"/>
      <c r="O1541" s="264"/>
      <c r="P1541" s="264"/>
      <c r="Q1541" s="264"/>
      <c r="R1541" s="264"/>
      <c r="S1541" s="264"/>
      <c r="T1541" s="26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T1541" s="266" t="s">
        <v>244</v>
      </c>
      <c r="AU1541" s="266" t="s">
        <v>86</v>
      </c>
      <c r="AV1541" s="15" t="s">
        <v>240</v>
      </c>
      <c r="AW1541" s="15" t="s">
        <v>33</v>
      </c>
      <c r="AX1541" s="15" t="s">
        <v>80</v>
      </c>
      <c r="AY1541" s="266" t="s">
        <v>233</v>
      </c>
    </row>
    <row r="1542" s="2" customFormat="1" ht="16.5" customHeight="1">
      <c r="A1542" s="41"/>
      <c r="B1542" s="42"/>
      <c r="C1542" s="267" t="s">
        <v>2010</v>
      </c>
      <c r="D1542" s="267" t="s">
        <v>297</v>
      </c>
      <c r="E1542" s="268" t="s">
        <v>2011</v>
      </c>
      <c r="F1542" s="269" t="s">
        <v>2012</v>
      </c>
      <c r="G1542" s="270" t="s">
        <v>402</v>
      </c>
      <c r="H1542" s="271">
        <v>145</v>
      </c>
      <c r="I1542" s="272"/>
      <c r="J1542" s="273">
        <f>ROUND(I1542*H1542,2)</f>
        <v>0</v>
      </c>
      <c r="K1542" s="269" t="s">
        <v>342</v>
      </c>
      <c r="L1542" s="274"/>
      <c r="M1542" s="275" t="s">
        <v>21</v>
      </c>
      <c r="N1542" s="276" t="s">
        <v>45</v>
      </c>
      <c r="O1542" s="87"/>
      <c r="P1542" s="225">
        <f>O1542*H1542</f>
        <v>0</v>
      </c>
      <c r="Q1542" s="225">
        <v>0</v>
      </c>
      <c r="R1542" s="225">
        <f>Q1542*H1542</f>
        <v>0</v>
      </c>
      <c r="S1542" s="225">
        <v>0</v>
      </c>
      <c r="T1542" s="226">
        <f>S1542*H1542</f>
        <v>0</v>
      </c>
      <c r="U1542" s="41"/>
      <c r="V1542" s="41"/>
      <c r="W1542" s="41"/>
      <c r="X1542" s="41"/>
      <c r="Y1542" s="41"/>
      <c r="Z1542" s="41"/>
      <c r="AA1542" s="41"/>
      <c r="AB1542" s="41"/>
      <c r="AC1542" s="41"/>
      <c r="AD1542" s="41"/>
      <c r="AE1542" s="41"/>
      <c r="AR1542" s="227" t="s">
        <v>569</v>
      </c>
      <c r="AT1542" s="227" t="s">
        <v>297</v>
      </c>
      <c r="AU1542" s="227" t="s">
        <v>86</v>
      </c>
      <c r="AY1542" s="20" t="s">
        <v>233</v>
      </c>
      <c r="BE1542" s="228">
        <f>IF(N1542="základní",J1542,0)</f>
        <v>0</v>
      </c>
      <c r="BF1542" s="228">
        <f>IF(N1542="snížená",J1542,0)</f>
        <v>0</v>
      </c>
      <c r="BG1542" s="228">
        <f>IF(N1542="zákl. přenesená",J1542,0)</f>
        <v>0</v>
      </c>
      <c r="BH1542" s="228">
        <f>IF(N1542="sníž. přenesená",J1542,0)</f>
        <v>0</v>
      </c>
      <c r="BI1542" s="228">
        <f>IF(N1542="nulová",J1542,0)</f>
        <v>0</v>
      </c>
      <c r="BJ1542" s="20" t="s">
        <v>86</v>
      </c>
      <c r="BK1542" s="228">
        <f>ROUND(I1542*H1542,2)</f>
        <v>0</v>
      </c>
      <c r="BL1542" s="20" t="s">
        <v>394</v>
      </c>
      <c r="BM1542" s="227" t="s">
        <v>2013</v>
      </c>
    </row>
    <row r="1543" s="13" customFormat="1">
      <c r="A1543" s="13"/>
      <c r="B1543" s="234"/>
      <c r="C1543" s="235"/>
      <c r="D1543" s="236" t="s">
        <v>244</v>
      </c>
      <c r="E1543" s="237" t="s">
        <v>21</v>
      </c>
      <c r="F1543" s="238" t="s">
        <v>2014</v>
      </c>
      <c r="G1543" s="235"/>
      <c r="H1543" s="237" t="s">
        <v>21</v>
      </c>
      <c r="I1543" s="239"/>
      <c r="J1543" s="235"/>
      <c r="K1543" s="235"/>
      <c r="L1543" s="240"/>
      <c r="M1543" s="241"/>
      <c r="N1543" s="242"/>
      <c r="O1543" s="242"/>
      <c r="P1543" s="242"/>
      <c r="Q1543" s="242"/>
      <c r="R1543" s="242"/>
      <c r="S1543" s="242"/>
      <c r="T1543" s="24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T1543" s="244" t="s">
        <v>244</v>
      </c>
      <c r="AU1543" s="244" t="s">
        <v>86</v>
      </c>
      <c r="AV1543" s="13" t="s">
        <v>80</v>
      </c>
      <c r="AW1543" s="13" t="s">
        <v>33</v>
      </c>
      <c r="AX1543" s="13" t="s">
        <v>73</v>
      </c>
      <c r="AY1543" s="244" t="s">
        <v>233</v>
      </c>
    </row>
    <row r="1544" s="14" customFormat="1">
      <c r="A1544" s="14"/>
      <c r="B1544" s="245"/>
      <c r="C1544" s="246"/>
      <c r="D1544" s="236" t="s">
        <v>244</v>
      </c>
      <c r="E1544" s="247" t="s">
        <v>21</v>
      </c>
      <c r="F1544" s="248" t="s">
        <v>1818</v>
      </c>
      <c r="G1544" s="246"/>
      <c r="H1544" s="249">
        <v>145</v>
      </c>
      <c r="I1544" s="250"/>
      <c r="J1544" s="246"/>
      <c r="K1544" s="246"/>
      <c r="L1544" s="251"/>
      <c r="M1544" s="252"/>
      <c r="N1544" s="253"/>
      <c r="O1544" s="253"/>
      <c r="P1544" s="253"/>
      <c r="Q1544" s="253"/>
      <c r="R1544" s="253"/>
      <c r="S1544" s="253"/>
      <c r="T1544" s="25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T1544" s="255" t="s">
        <v>244</v>
      </c>
      <c r="AU1544" s="255" t="s">
        <v>86</v>
      </c>
      <c r="AV1544" s="14" t="s">
        <v>86</v>
      </c>
      <c r="AW1544" s="14" t="s">
        <v>33</v>
      </c>
      <c r="AX1544" s="14" t="s">
        <v>73</v>
      </c>
      <c r="AY1544" s="255" t="s">
        <v>233</v>
      </c>
    </row>
    <row r="1545" s="15" customFormat="1">
      <c r="A1545" s="15"/>
      <c r="B1545" s="256"/>
      <c r="C1545" s="257"/>
      <c r="D1545" s="236" t="s">
        <v>244</v>
      </c>
      <c r="E1545" s="258" t="s">
        <v>21</v>
      </c>
      <c r="F1545" s="259" t="s">
        <v>247</v>
      </c>
      <c r="G1545" s="257"/>
      <c r="H1545" s="260">
        <v>145</v>
      </c>
      <c r="I1545" s="261"/>
      <c r="J1545" s="257"/>
      <c r="K1545" s="257"/>
      <c r="L1545" s="262"/>
      <c r="M1545" s="263"/>
      <c r="N1545" s="264"/>
      <c r="O1545" s="264"/>
      <c r="P1545" s="264"/>
      <c r="Q1545" s="264"/>
      <c r="R1545" s="264"/>
      <c r="S1545" s="264"/>
      <c r="T1545" s="26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T1545" s="266" t="s">
        <v>244</v>
      </c>
      <c r="AU1545" s="266" t="s">
        <v>86</v>
      </c>
      <c r="AV1545" s="15" t="s">
        <v>240</v>
      </c>
      <c r="AW1545" s="15" t="s">
        <v>33</v>
      </c>
      <c r="AX1545" s="15" t="s">
        <v>80</v>
      </c>
      <c r="AY1545" s="266" t="s">
        <v>233</v>
      </c>
    </row>
    <row r="1546" s="2" customFormat="1" ht="37.8" customHeight="1">
      <c r="A1546" s="41"/>
      <c r="B1546" s="42"/>
      <c r="C1546" s="216" t="s">
        <v>2015</v>
      </c>
      <c r="D1546" s="216" t="s">
        <v>235</v>
      </c>
      <c r="E1546" s="217" t="s">
        <v>2016</v>
      </c>
      <c r="F1546" s="218" t="s">
        <v>2017</v>
      </c>
      <c r="G1546" s="219" t="s">
        <v>402</v>
      </c>
      <c r="H1546" s="220">
        <v>75</v>
      </c>
      <c r="I1546" s="221"/>
      <c r="J1546" s="222">
        <f>ROUND(I1546*H1546,2)</f>
        <v>0</v>
      </c>
      <c r="K1546" s="218" t="s">
        <v>239</v>
      </c>
      <c r="L1546" s="47"/>
      <c r="M1546" s="223" t="s">
        <v>21</v>
      </c>
      <c r="N1546" s="224" t="s">
        <v>45</v>
      </c>
      <c r="O1546" s="87"/>
      <c r="P1546" s="225">
        <f>O1546*H1546</f>
        <v>0</v>
      </c>
      <c r="Q1546" s="225">
        <v>0</v>
      </c>
      <c r="R1546" s="225">
        <f>Q1546*H1546</f>
        <v>0</v>
      </c>
      <c r="S1546" s="225">
        <v>0</v>
      </c>
      <c r="T1546" s="226">
        <f>S1546*H1546</f>
        <v>0</v>
      </c>
      <c r="U1546" s="41"/>
      <c r="V1546" s="41"/>
      <c r="W1546" s="41"/>
      <c r="X1546" s="41"/>
      <c r="Y1546" s="41"/>
      <c r="Z1546" s="41"/>
      <c r="AA1546" s="41"/>
      <c r="AB1546" s="41"/>
      <c r="AC1546" s="41"/>
      <c r="AD1546" s="41"/>
      <c r="AE1546" s="41"/>
      <c r="AR1546" s="227" t="s">
        <v>394</v>
      </c>
      <c r="AT1546" s="227" t="s">
        <v>235</v>
      </c>
      <c r="AU1546" s="227" t="s">
        <v>86</v>
      </c>
      <c r="AY1546" s="20" t="s">
        <v>233</v>
      </c>
      <c r="BE1546" s="228">
        <f>IF(N1546="základní",J1546,0)</f>
        <v>0</v>
      </c>
      <c r="BF1546" s="228">
        <f>IF(N1546="snížená",J1546,0)</f>
        <v>0</v>
      </c>
      <c r="BG1546" s="228">
        <f>IF(N1546="zákl. přenesená",J1546,0)</f>
        <v>0</v>
      </c>
      <c r="BH1546" s="228">
        <f>IF(N1546="sníž. přenesená",J1546,0)</f>
        <v>0</v>
      </c>
      <c r="BI1546" s="228">
        <f>IF(N1546="nulová",J1546,0)</f>
        <v>0</v>
      </c>
      <c r="BJ1546" s="20" t="s">
        <v>86</v>
      </c>
      <c r="BK1546" s="228">
        <f>ROUND(I1546*H1546,2)</f>
        <v>0</v>
      </c>
      <c r="BL1546" s="20" t="s">
        <v>394</v>
      </c>
      <c r="BM1546" s="227" t="s">
        <v>2018</v>
      </c>
    </row>
    <row r="1547" s="2" customFormat="1">
      <c r="A1547" s="41"/>
      <c r="B1547" s="42"/>
      <c r="C1547" s="43"/>
      <c r="D1547" s="229" t="s">
        <v>242</v>
      </c>
      <c r="E1547" s="43"/>
      <c r="F1547" s="230" t="s">
        <v>2019</v>
      </c>
      <c r="G1547" s="43"/>
      <c r="H1547" s="43"/>
      <c r="I1547" s="231"/>
      <c r="J1547" s="43"/>
      <c r="K1547" s="43"/>
      <c r="L1547" s="47"/>
      <c r="M1547" s="232"/>
      <c r="N1547" s="233"/>
      <c r="O1547" s="87"/>
      <c r="P1547" s="87"/>
      <c r="Q1547" s="87"/>
      <c r="R1547" s="87"/>
      <c r="S1547" s="87"/>
      <c r="T1547" s="88"/>
      <c r="U1547" s="41"/>
      <c r="V1547" s="41"/>
      <c r="W1547" s="41"/>
      <c r="X1547" s="41"/>
      <c r="Y1547" s="41"/>
      <c r="Z1547" s="41"/>
      <c r="AA1547" s="41"/>
      <c r="AB1547" s="41"/>
      <c r="AC1547" s="41"/>
      <c r="AD1547" s="41"/>
      <c r="AE1547" s="41"/>
      <c r="AT1547" s="20" t="s">
        <v>242</v>
      </c>
      <c r="AU1547" s="20" t="s">
        <v>86</v>
      </c>
    </row>
    <row r="1548" s="14" customFormat="1">
      <c r="A1548" s="14"/>
      <c r="B1548" s="245"/>
      <c r="C1548" s="246"/>
      <c r="D1548" s="236" t="s">
        <v>244</v>
      </c>
      <c r="E1548" s="247" t="s">
        <v>21</v>
      </c>
      <c r="F1548" s="248" t="s">
        <v>1397</v>
      </c>
      <c r="G1548" s="246"/>
      <c r="H1548" s="249">
        <v>50</v>
      </c>
      <c r="I1548" s="250"/>
      <c r="J1548" s="246"/>
      <c r="K1548" s="246"/>
      <c r="L1548" s="251"/>
      <c r="M1548" s="252"/>
      <c r="N1548" s="253"/>
      <c r="O1548" s="253"/>
      <c r="P1548" s="253"/>
      <c r="Q1548" s="253"/>
      <c r="R1548" s="253"/>
      <c r="S1548" s="253"/>
      <c r="T1548" s="25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T1548" s="255" t="s">
        <v>244</v>
      </c>
      <c r="AU1548" s="255" t="s">
        <v>86</v>
      </c>
      <c r="AV1548" s="14" t="s">
        <v>86</v>
      </c>
      <c r="AW1548" s="14" t="s">
        <v>33</v>
      </c>
      <c r="AX1548" s="14" t="s">
        <v>73</v>
      </c>
      <c r="AY1548" s="255" t="s">
        <v>233</v>
      </c>
    </row>
    <row r="1549" s="14" customFormat="1">
      <c r="A1549" s="14"/>
      <c r="B1549" s="245"/>
      <c r="C1549" s="246"/>
      <c r="D1549" s="236" t="s">
        <v>244</v>
      </c>
      <c r="E1549" s="247" t="s">
        <v>21</v>
      </c>
      <c r="F1549" s="248" t="s">
        <v>1398</v>
      </c>
      <c r="G1549" s="246"/>
      <c r="H1549" s="249">
        <v>20</v>
      </c>
      <c r="I1549" s="250"/>
      <c r="J1549" s="246"/>
      <c r="K1549" s="246"/>
      <c r="L1549" s="251"/>
      <c r="M1549" s="252"/>
      <c r="N1549" s="253"/>
      <c r="O1549" s="253"/>
      <c r="P1549" s="253"/>
      <c r="Q1549" s="253"/>
      <c r="R1549" s="253"/>
      <c r="S1549" s="253"/>
      <c r="T1549" s="25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T1549" s="255" t="s">
        <v>244</v>
      </c>
      <c r="AU1549" s="255" t="s">
        <v>86</v>
      </c>
      <c r="AV1549" s="14" t="s">
        <v>86</v>
      </c>
      <c r="AW1549" s="14" t="s">
        <v>33</v>
      </c>
      <c r="AX1549" s="14" t="s">
        <v>73</v>
      </c>
      <c r="AY1549" s="255" t="s">
        <v>233</v>
      </c>
    </row>
    <row r="1550" s="14" customFormat="1">
      <c r="A1550" s="14"/>
      <c r="B1550" s="245"/>
      <c r="C1550" s="246"/>
      <c r="D1550" s="236" t="s">
        <v>244</v>
      </c>
      <c r="E1550" s="247" t="s">
        <v>21</v>
      </c>
      <c r="F1550" s="248" t="s">
        <v>1401</v>
      </c>
      <c r="G1550" s="246"/>
      <c r="H1550" s="249">
        <v>2</v>
      </c>
      <c r="I1550" s="250"/>
      <c r="J1550" s="246"/>
      <c r="K1550" s="246"/>
      <c r="L1550" s="251"/>
      <c r="M1550" s="252"/>
      <c r="N1550" s="253"/>
      <c r="O1550" s="253"/>
      <c r="P1550" s="253"/>
      <c r="Q1550" s="253"/>
      <c r="R1550" s="253"/>
      <c r="S1550" s="253"/>
      <c r="T1550" s="25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T1550" s="255" t="s">
        <v>244</v>
      </c>
      <c r="AU1550" s="255" t="s">
        <v>86</v>
      </c>
      <c r="AV1550" s="14" t="s">
        <v>86</v>
      </c>
      <c r="AW1550" s="14" t="s">
        <v>33</v>
      </c>
      <c r="AX1550" s="14" t="s">
        <v>73</v>
      </c>
      <c r="AY1550" s="255" t="s">
        <v>233</v>
      </c>
    </row>
    <row r="1551" s="14" customFormat="1">
      <c r="A1551" s="14"/>
      <c r="B1551" s="245"/>
      <c r="C1551" s="246"/>
      <c r="D1551" s="236" t="s">
        <v>244</v>
      </c>
      <c r="E1551" s="247" t="s">
        <v>21</v>
      </c>
      <c r="F1551" s="248" t="s">
        <v>1402</v>
      </c>
      <c r="G1551" s="246"/>
      <c r="H1551" s="249">
        <v>2</v>
      </c>
      <c r="I1551" s="250"/>
      <c r="J1551" s="246"/>
      <c r="K1551" s="246"/>
      <c r="L1551" s="251"/>
      <c r="M1551" s="252"/>
      <c r="N1551" s="253"/>
      <c r="O1551" s="253"/>
      <c r="P1551" s="253"/>
      <c r="Q1551" s="253"/>
      <c r="R1551" s="253"/>
      <c r="S1551" s="253"/>
      <c r="T1551" s="25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T1551" s="255" t="s">
        <v>244</v>
      </c>
      <c r="AU1551" s="255" t="s">
        <v>86</v>
      </c>
      <c r="AV1551" s="14" t="s">
        <v>86</v>
      </c>
      <c r="AW1551" s="14" t="s">
        <v>33</v>
      </c>
      <c r="AX1551" s="14" t="s">
        <v>73</v>
      </c>
      <c r="AY1551" s="255" t="s">
        <v>233</v>
      </c>
    </row>
    <row r="1552" s="14" customFormat="1">
      <c r="A1552" s="14"/>
      <c r="B1552" s="245"/>
      <c r="C1552" s="246"/>
      <c r="D1552" s="236" t="s">
        <v>244</v>
      </c>
      <c r="E1552" s="247" t="s">
        <v>21</v>
      </c>
      <c r="F1552" s="248" t="s">
        <v>1405</v>
      </c>
      <c r="G1552" s="246"/>
      <c r="H1552" s="249">
        <v>1</v>
      </c>
      <c r="I1552" s="250"/>
      <c r="J1552" s="246"/>
      <c r="K1552" s="246"/>
      <c r="L1552" s="251"/>
      <c r="M1552" s="252"/>
      <c r="N1552" s="253"/>
      <c r="O1552" s="253"/>
      <c r="P1552" s="253"/>
      <c r="Q1552" s="253"/>
      <c r="R1552" s="253"/>
      <c r="S1552" s="253"/>
      <c r="T1552" s="25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T1552" s="255" t="s">
        <v>244</v>
      </c>
      <c r="AU1552" s="255" t="s">
        <v>86</v>
      </c>
      <c r="AV1552" s="14" t="s">
        <v>86</v>
      </c>
      <c r="AW1552" s="14" t="s">
        <v>33</v>
      </c>
      <c r="AX1552" s="14" t="s">
        <v>73</v>
      </c>
      <c r="AY1552" s="255" t="s">
        <v>233</v>
      </c>
    </row>
    <row r="1553" s="15" customFormat="1">
      <c r="A1553" s="15"/>
      <c r="B1553" s="256"/>
      <c r="C1553" s="257"/>
      <c r="D1553" s="236" t="s">
        <v>244</v>
      </c>
      <c r="E1553" s="258" t="s">
        <v>21</v>
      </c>
      <c r="F1553" s="259" t="s">
        <v>247</v>
      </c>
      <c r="G1553" s="257"/>
      <c r="H1553" s="260">
        <v>75</v>
      </c>
      <c r="I1553" s="261"/>
      <c r="J1553" s="257"/>
      <c r="K1553" s="257"/>
      <c r="L1553" s="262"/>
      <c r="M1553" s="263"/>
      <c r="N1553" s="264"/>
      <c r="O1553" s="264"/>
      <c r="P1553" s="264"/>
      <c r="Q1553" s="264"/>
      <c r="R1553" s="264"/>
      <c r="S1553" s="264"/>
      <c r="T1553" s="26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T1553" s="266" t="s">
        <v>244</v>
      </c>
      <c r="AU1553" s="266" t="s">
        <v>86</v>
      </c>
      <c r="AV1553" s="15" t="s">
        <v>240</v>
      </c>
      <c r="AW1553" s="15" t="s">
        <v>33</v>
      </c>
      <c r="AX1553" s="15" t="s">
        <v>80</v>
      </c>
      <c r="AY1553" s="266" t="s">
        <v>233</v>
      </c>
    </row>
    <row r="1554" s="2" customFormat="1" ht="24.15" customHeight="1">
      <c r="A1554" s="41"/>
      <c r="B1554" s="42"/>
      <c r="C1554" s="267" t="s">
        <v>2020</v>
      </c>
      <c r="D1554" s="267" t="s">
        <v>297</v>
      </c>
      <c r="E1554" s="268" t="s">
        <v>2021</v>
      </c>
      <c r="F1554" s="269" t="s">
        <v>2022</v>
      </c>
      <c r="G1554" s="270" t="s">
        <v>402</v>
      </c>
      <c r="H1554" s="271">
        <v>2</v>
      </c>
      <c r="I1554" s="272"/>
      <c r="J1554" s="273">
        <f>ROUND(I1554*H1554,2)</f>
        <v>0</v>
      </c>
      <c r="K1554" s="269" t="s">
        <v>239</v>
      </c>
      <c r="L1554" s="274"/>
      <c r="M1554" s="275" t="s">
        <v>21</v>
      </c>
      <c r="N1554" s="276" t="s">
        <v>45</v>
      </c>
      <c r="O1554" s="87"/>
      <c r="P1554" s="225">
        <f>O1554*H1554</f>
        <v>0</v>
      </c>
      <c r="Q1554" s="225">
        <v>0.016</v>
      </c>
      <c r="R1554" s="225">
        <f>Q1554*H1554</f>
        <v>0.032000000000000001</v>
      </c>
      <c r="S1554" s="225">
        <v>0</v>
      </c>
      <c r="T1554" s="226">
        <f>S1554*H1554</f>
        <v>0</v>
      </c>
      <c r="U1554" s="41"/>
      <c r="V1554" s="41"/>
      <c r="W1554" s="41"/>
      <c r="X1554" s="41"/>
      <c r="Y1554" s="41"/>
      <c r="Z1554" s="41"/>
      <c r="AA1554" s="41"/>
      <c r="AB1554" s="41"/>
      <c r="AC1554" s="41"/>
      <c r="AD1554" s="41"/>
      <c r="AE1554" s="41"/>
      <c r="AR1554" s="227" t="s">
        <v>569</v>
      </c>
      <c r="AT1554" s="227" t="s">
        <v>297</v>
      </c>
      <c r="AU1554" s="227" t="s">
        <v>86</v>
      </c>
      <c r="AY1554" s="20" t="s">
        <v>233</v>
      </c>
      <c r="BE1554" s="228">
        <f>IF(N1554="základní",J1554,0)</f>
        <v>0</v>
      </c>
      <c r="BF1554" s="228">
        <f>IF(N1554="snížená",J1554,0)</f>
        <v>0</v>
      </c>
      <c r="BG1554" s="228">
        <f>IF(N1554="zákl. přenesená",J1554,0)</f>
        <v>0</v>
      </c>
      <c r="BH1554" s="228">
        <f>IF(N1554="sníž. přenesená",J1554,0)</f>
        <v>0</v>
      </c>
      <c r="BI1554" s="228">
        <f>IF(N1554="nulová",J1554,0)</f>
        <v>0</v>
      </c>
      <c r="BJ1554" s="20" t="s">
        <v>86</v>
      </c>
      <c r="BK1554" s="228">
        <f>ROUND(I1554*H1554,2)</f>
        <v>0</v>
      </c>
      <c r="BL1554" s="20" t="s">
        <v>394</v>
      </c>
      <c r="BM1554" s="227" t="s">
        <v>2023</v>
      </c>
    </row>
    <row r="1555" s="14" customFormat="1">
      <c r="A1555" s="14"/>
      <c r="B1555" s="245"/>
      <c r="C1555" s="246"/>
      <c r="D1555" s="236" t="s">
        <v>244</v>
      </c>
      <c r="E1555" s="247" t="s">
        <v>21</v>
      </c>
      <c r="F1555" s="248" t="s">
        <v>1401</v>
      </c>
      <c r="G1555" s="246"/>
      <c r="H1555" s="249">
        <v>2</v>
      </c>
      <c r="I1555" s="250"/>
      <c r="J1555" s="246"/>
      <c r="K1555" s="246"/>
      <c r="L1555" s="251"/>
      <c r="M1555" s="252"/>
      <c r="N1555" s="253"/>
      <c r="O1555" s="253"/>
      <c r="P1555" s="253"/>
      <c r="Q1555" s="253"/>
      <c r="R1555" s="253"/>
      <c r="S1555" s="253"/>
      <c r="T1555" s="25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T1555" s="255" t="s">
        <v>244</v>
      </c>
      <c r="AU1555" s="255" t="s">
        <v>86</v>
      </c>
      <c r="AV1555" s="14" t="s">
        <v>86</v>
      </c>
      <c r="AW1555" s="14" t="s">
        <v>33</v>
      </c>
      <c r="AX1555" s="14" t="s">
        <v>73</v>
      </c>
      <c r="AY1555" s="255" t="s">
        <v>233</v>
      </c>
    </row>
    <row r="1556" s="15" customFormat="1">
      <c r="A1556" s="15"/>
      <c r="B1556" s="256"/>
      <c r="C1556" s="257"/>
      <c r="D1556" s="236" t="s">
        <v>244</v>
      </c>
      <c r="E1556" s="258" t="s">
        <v>21</v>
      </c>
      <c r="F1556" s="259" t="s">
        <v>247</v>
      </c>
      <c r="G1556" s="257"/>
      <c r="H1556" s="260">
        <v>2</v>
      </c>
      <c r="I1556" s="261"/>
      <c r="J1556" s="257"/>
      <c r="K1556" s="257"/>
      <c r="L1556" s="262"/>
      <c r="M1556" s="263"/>
      <c r="N1556" s="264"/>
      <c r="O1556" s="264"/>
      <c r="P1556" s="264"/>
      <c r="Q1556" s="264"/>
      <c r="R1556" s="264"/>
      <c r="S1556" s="264"/>
      <c r="T1556" s="26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T1556" s="266" t="s">
        <v>244</v>
      </c>
      <c r="AU1556" s="266" t="s">
        <v>86</v>
      </c>
      <c r="AV1556" s="15" t="s">
        <v>240</v>
      </c>
      <c r="AW1556" s="15" t="s">
        <v>33</v>
      </c>
      <c r="AX1556" s="15" t="s">
        <v>80</v>
      </c>
      <c r="AY1556" s="266" t="s">
        <v>233</v>
      </c>
    </row>
    <row r="1557" s="2" customFormat="1" ht="24.15" customHeight="1">
      <c r="A1557" s="41"/>
      <c r="B1557" s="42"/>
      <c r="C1557" s="267" t="s">
        <v>2024</v>
      </c>
      <c r="D1557" s="267" t="s">
        <v>297</v>
      </c>
      <c r="E1557" s="268" t="s">
        <v>2025</v>
      </c>
      <c r="F1557" s="269" t="s">
        <v>2026</v>
      </c>
      <c r="G1557" s="270" t="s">
        <v>402</v>
      </c>
      <c r="H1557" s="271">
        <v>70</v>
      </c>
      <c r="I1557" s="272"/>
      <c r="J1557" s="273">
        <f>ROUND(I1557*H1557,2)</f>
        <v>0</v>
      </c>
      <c r="K1557" s="269" t="s">
        <v>239</v>
      </c>
      <c r="L1557" s="274"/>
      <c r="M1557" s="275" t="s">
        <v>21</v>
      </c>
      <c r="N1557" s="276" t="s">
        <v>45</v>
      </c>
      <c r="O1557" s="87"/>
      <c r="P1557" s="225">
        <f>O1557*H1557</f>
        <v>0</v>
      </c>
      <c r="Q1557" s="225">
        <v>0.017500000000000002</v>
      </c>
      <c r="R1557" s="225">
        <f>Q1557*H1557</f>
        <v>1.2250000000000001</v>
      </c>
      <c r="S1557" s="225">
        <v>0</v>
      </c>
      <c r="T1557" s="226">
        <f>S1557*H1557</f>
        <v>0</v>
      </c>
      <c r="U1557" s="41"/>
      <c r="V1557" s="41"/>
      <c r="W1557" s="41"/>
      <c r="X1557" s="41"/>
      <c r="Y1557" s="41"/>
      <c r="Z1557" s="41"/>
      <c r="AA1557" s="41"/>
      <c r="AB1557" s="41"/>
      <c r="AC1557" s="41"/>
      <c r="AD1557" s="41"/>
      <c r="AE1557" s="41"/>
      <c r="AR1557" s="227" t="s">
        <v>569</v>
      </c>
      <c r="AT1557" s="227" t="s">
        <v>297</v>
      </c>
      <c r="AU1557" s="227" t="s">
        <v>86</v>
      </c>
      <c r="AY1557" s="20" t="s">
        <v>233</v>
      </c>
      <c r="BE1557" s="228">
        <f>IF(N1557="základní",J1557,0)</f>
        <v>0</v>
      </c>
      <c r="BF1557" s="228">
        <f>IF(N1557="snížená",J1557,0)</f>
        <v>0</v>
      </c>
      <c r="BG1557" s="228">
        <f>IF(N1557="zákl. přenesená",J1557,0)</f>
        <v>0</v>
      </c>
      <c r="BH1557" s="228">
        <f>IF(N1557="sníž. přenesená",J1557,0)</f>
        <v>0</v>
      </c>
      <c r="BI1557" s="228">
        <f>IF(N1557="nulová",J1557,0)</f>
        <v>0</v>
      </c>
      <c r="BJ1557" s="20" t="s">
        <v>86</v>
      </c>
      <c r="BK1557" s="228">
        <f>ROUND(I1557*H1557,2)</f>
        <v>0</v>
      </c>
      <c r="BL1557" s="20" t="s">
        <v>394</v>
      </c>
      <c r="BM1557" s="227" t="s">
        <v>2027</v>
      </c>
    </row>
    <row r="1558" s="14" customFormat="1">
      <c r="A1558" s="14"/>
      <c r="B1558" s="245"/>
      <c r="C1558" s="246"/>
      <c r="D1558" s="236" t="s">
        <v>244</v>
      </c>
      <c r="E1558" s="247" t="s">
        <v>21</v>
      </c>
      <c r="F1558" s="248" t="s">
        <v>1397</v>
      </c>
      <c r="G1558" s="246"/>
      <c r="H1558" s="249">
        <v>50</v>
      </c>
      <c r="I1558" s="250"/>
      <c r="J1558" s="246"/>
      <c r="K1558" s="246"/>
      <c r="L1558" s="251"/>
      <c r="M1558" s="252"/>
      <c r="N1558" s="253"/>
      <c r="O1558" s="253"/>
      <c r="P1558" s="253"/>
      <c r="Q1558" s="253"/>
      <c r="R1558" s="253"/>
      <c r="S1558" s="253"/>
      <c r="T1558" s="25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T1558" s="255" t="s">
        <v>244</v>
      </c>
      <c r="AU1558" s="255" t="s">
        <v>86</v>
      </c>
      <c r="AV1558" s="14" t="s">
        <v>86</v>
      </c>
      <c r="AW1558" s="14" t="s">
        <v>33</v>
      </c>
      <c r="AX1558" s="14" t="s">
        <v>73</v>
      </c>
      <c r="AY1558" s="255" t="s">
        <v>233</v>
      </c>
    </row>
    <row r="1559" s="14" customFormat="1">
      <c r="A1559" s="14"/>
      <c r="B1559" s="245"/>
      <c r="C1559" s="246"/>
      <c r="D1559" s="236" t="s">
        <v>244</v>
      </c>
      <c r="E1559" s="247" t="s">
        <v>21</v>
      </c>
      <c r="F1559" s="248" t="s">
        <v>1398</v>
      </c>
      <c r="G1559" s="246"/>
      <c r="H1559" s="249">
        <v>20</v>
      </c>
      <c r="I1559" s="250"/>
      <c r="J1559" s="246"/>
      <c r="K1559" s="246"/>
      <c r="L1559" s="251"/>
      <c r="M1559" s="252"/>
      <c r="N1559" s="253"/>
      <c r="O1559" s="253"/>
      <c r="P1559" s="253"/>
      <c r="Q1559" s="253"/>
      <c r="R1559" s="253"/>
      <c r="S1559" s="253"/>
      <c r="T1559" s="25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T1559" s="255" t="s">
        <v>244</v>
      </c>
      <c r="AU1559" s="255" t="s">
        <v>86</v>
      </c>
      <c r="AV1559" s="14" t="s">
        <v>86</v>
      </c>
      <c r="AW1559" s="14" t="s">
        <v>33</v>
      </c>
      <c r="AX1559" s="14" t="s">
        <v>73</v>
      </c>
      <c r="AY1559" s="255" t="s">
        <v>233</v>
      </c>
    </row>
    <row r="1560" s="15" customFormat="1">
      <c r="A1560" s="15"/>
      <c r="B1560" s="256"/>
      <c r="C1560" s="257"/>
      <c r="D1560" s="236" t="s">
        <v>244</v>
      </c>
      <c r="E1560" s="258" t="s">
        <v>21</v>
      </c>
      <c r="F1560" s="259" t="s">
        <v>247</v>
      </c>
      <c r="G1560" s="257"/>
      <c r="H1560" s="260">
        <v>70</v>
      </c>
      <c r="I1560" s="261"/>
      <c r="J1560" s="257"/>
      <c r="K1560" s="257"/>
      <c r="L1560" s="262"/>
      <c r="M1560" s="263"/>
      <c r="N1560" s="264"/>
      <c r="O1560" s="264"/>
      <c r="P1560" s="264"/>
      <c r="Q1560" s="264"/>
      <c r="R1560" s="264"/>
      <c r="S1560" s="264"/>
      <c r="T1560" s="26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T1560" s="266" t="s">
        <v>244</v>
      </c>
      <c r="AU1560" s="266" t="s">
        <v>86</v>
      </c>
      <c r="AV1560" s="15" t="s">
        <v>240</v>
      </c>
      <c r="AW1560" s="15" t="s">
        <v>33</v>
      </c>
      <c r="AX1560" s="15" t="s">
        <v>80</v>
      </c>
      <c r="AY1560" s="266" t="s">
        <v>233</v>
      </c>
    </row>
    <row r="1561" s="2" customFormat="1" ht="24.15" customHeight="1">
      <c r="A1561" s="41"/>
      <c r="B1561" s="42"/>
      <c r="C1561" s="267" t="s">
        <v>2028</v>
      </c>
      <c r="D1561" s="267" t="s">
        <v>297</v>
      </c>
      <c r="E1561" s="268" t="s">
        <v>2029</v>
      </c>
      <c r="F1561" s="269" t="s">
        <v>2030</v>
      </c>
      <c r="G1561" s="270" t="s">
        <v>402</v>
      </c>
      <c r="H1561" s="271">
        <v>3</v>
      </c>
      <c r="I1561" s="272"/>
      <c r="J1561" s="273">
        <f>ROUND(I1561*H1561,2)</f>
        <v>0</v>
      </c>
      <c r="K1561" s="269" t="s">
        <v>239</v>
      </c>
      <c r="L1561" s="274"/>
      <c r="M1561" s="275" t="s">
        <v>21</v>
      </c>
      <c r="N1561" s="276" t="s">
        <v>45</v>
      </c>
      <c r="O1561" s="87"/>
      <c r="P1561" s="225">
        <f>O1561*H1561</f>
        <v>0</v>
      </c>
      <c r="Q1561" s="225">
        <v>0.0195</v>
      </c>
      <c r="R1561" s="225">
        <f>Q1561*H1561</f>
        <v>0.058499999999999996</v>
      </c>
      <c r="S1561" s="225">
        <v>0</v>
      </c>
      <c r="T1561" s="226">
        <f>S1561*H1561</f>
        <v>0</v>
      </c>
      <c r="U1561" s="41"/>
      <c r="V1561" s="41"/>
      <c r="W1561" s="41"/>
      <c r="X1561" s="41"/>
      <c r="Y1561" s="41"/>
      <c r="Z1561" s="41"/>
      <c r="AA1561" s="41"/>
      <c r="AB1561" s="41"/>
      <c r="AC1561" s="41"/>
      <c r="AD1561" s="41"/>
      <c r="AE1561" s="41"/>
      <c r="AR1561" s="227" t="s">
        <v>569</v>
      </c>
      <c r="AT1561" s="227" t="s">
        <v>297</v>
      </c>
      <c r="AU1561" s="227" t="s">
        <v>86</v>
      </c>
      <c r="AY1561" s="20" t="s">
        <v>233</v>
      </c>
      <c r="BE1561" s="228">
        <f>IF(N1561="základní",J1561,0)</f>
        <v>0</v>
      </c>
      <c r="BF1561" s="228">
        <f>IF(N1561="snížená",J1561,0)</f>
        <v>0</v>
      </c>
      <c r="BG1561" s="228">
        <f>IF(N1561="zákl. přenesená",J1561,0)</f>
        <v>0</v>
      </c>
      <c r="BH1561" s="228">
        <f>IF(N1561="sníž. přenesená",J1561,0)</f>
        <v>0</v>
      </c>
      <c r="BI1561" s="228">
        <f>IF(N1561="nulová",J1561,0)</f>
        <v>0</v>
      </c>
      <c r="BJ1561" s="20" t="s">
        <v>86</v>
      </c>
      <c r="BK1561" s="228">
        <f>ROUND(I1561*H1561,2)</f>
        <v>0</v>
      </c>
      <c r="BL1561" s="20" t="s">
        <v>394</v>
      </c>
      <c r="BM1561" s="227" t="s">
        <v>2031</v>
      </c>
    </row>
    <row r="1562" s="14" customFormat="1">
      <c r="A1562" s="14"/>
      <c r="B1562" s="245"/>
      <c r="C1562" s="246"/>
      <c r="D1562" s="236" t="s">
        <v>244</v>
      </c>
      <c r="E1562" s="247" t="s">
        <v>21</v>
      </c>
      <c r="F1562" s="248" t="s">
        <v>1402</v>
      </c>
      <c r="G1562" s="246"/>
      <c r="H1562" s="249">
        <v>2</v>
      </c>
      <c r="I1562" s="250"/>
      <c r="J1562" s="246"/>
      <c r="K1562" s="246"/>
      <c r="L1562" s="251"/>
      <c r="M1562" s="252"/>
      <c r="N1562" s="253"/>
      <c r="O1562" s="253"/>
      <c r="P1562" s="253"/>
      <c r="Q1562" s="253"/>
      <c r="R1562" s="253"/>
      <c r="S1562" s="253"/>
      <c r="T1562" s="25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T1562" s="255" t="s">
        <v>244</v>
      </c>
      <c r="AU1562" s="255" t="s">
        <v>86</v>
      </c>
      <c r="AV1562" s="14" t="s">
        <v>86</v>
      </c>
      <c r="AW1562" s="14" t="s">
        <v>33</v>
      </c>
      <c r="AX1562" s="14" t="s">
        <v>73</v>
      </c>
      <c r="AY1562" s="255" t="s">
        <v>233</v>
      </c>
    </row>
    <row r="1563" s="14" customFormat="1">
      <c r="A1563" s="14"/>
      <c r="B1563" s="245"/>
      <c r="C1563" s="246"/>
      <c r="D1563" s="236" t="s">
        <v>244</v>
      </c>
      <c r="E1563" s="247" t="s">
        <v>21</v>
      </c>
      <c r="F1563" s="248" t="s">
        <v>1405</v>
      </c>
      <c r="G1563" s="246"/>
      <c r="H1563" s="249">
        <v>1</v>
      </c>
      <c r="I1563" s="250"/>
      <c r="J1563" s="246"/>
      <c r="K1563" s="246"/>
      <c r="L1563" s="251"/>
      <c r="M1563" s="252"/>
      <c r="N1563" s="253"/>
      <c r="O1563" s="253"/>
      <c r="P1563" s="253"/>
      <c r="Q1563" s="253"/>
      <c r="R1563" s="253"/>
      <c r="S1563" s="253"/>
      <c r="T1563" s="25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T1563" s="255" t="s">
        <v>244</v>
      </c>
      <c r="AU1563" s="255" t="s">
        <v>86</v>
      </c>
      <c r="AV1563" s="14" t="s">
        <v>86</v>
      </c>
      <c r="AW1563" s="14" t="s">
        <v>33</v>
      </c>
      <c r="AX1563" s="14" t="s">
        <v>73</v>
      </c>
      <c r="AY1563" s="255" t="s">
        <v>233</v>
      </c>
    </row>
    <row r="1564" s="15" customFormat="1">
      <c r="A1564" s="15"/>
      <c r="B1564" s="256"/>
      <c r="C1564" s="257"/>
      <c r="D1564" s="236" t="s">
        <v>244</v>
      </c>
      <c r="E1564" s="258" t="s">
        <v>21</v>
      </c>
      <c r="F1564" s="259" t="s">
        <v>247</v>
      </c>
      <c r="G1564" s="257"/>
      <c r="H1564" s="260">
        <v>3</v>
      </c>
      <c r="I1564" s="261"/>
      <c r="J1564" s="257"/>
      <c r="K1564" s="257"/>
      <c r="L1564" s="262"/>
      <c r="M1564" s="263"/>
      <c r="N1564" s="264"/>
      <c r="O1564" s="264"/>
      <c r="P1564" s="264"/>
      <c r="Q1564" s="264"/>
      <c r="R1564" s="264"/>
      <c r="S1564" s="264"/>
      <c r="T1564" s="26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T1564" s="266" t="s">
        <v>244</v>
      </c>
      <c r="AU1564" s="266" t="s">
        <v>86</v>
      </c>
      <c r="AV1564" s="15" t="s">
        <v>240</v>
      </c>
      <c r="AW1564" s="15" t="s">
        <v>33</v>
      </c>
      <c r="AX1564" s="15" t="s">
        <v>80</v>
      </c>
      <c r="AY1564" s="266" t="s">
        <v>233</v>
      </c>
    </row>
    <row r="1565" s="2" customFormat="1" ht="37.8" customHeight="1">
      <c r="A1565" s="41"/>
      <c r="B1565" s="42"/>
      <c r="C1565" s="216" t="s">
        <v>2032</v>
      </c>
      <c r="D1565" s="216" t="s">
        <v>235</v>
      </c>
      <c r="E1565" s="217" t="s">
        <v>2033</v>
      </c>
      <c r="F1565" s="218" t="s">
        <v>2034</v>
      </c>
      <c r="G1565" s="219" t="s">
        <v>402</v>
      </c>
      <c r="H1565" s="220">
        <v>51</v>
      </c>
      <c r="I1565" s="221"/>
      <c r="J1565" s="222">
        <f>ROUND(I1565*H1565,2)</f>
        <v>0</v>
      </c>
      <c r="K1565" s="218" t="s">
        <v>239</v>
      </c>
      <c r="L1565" s="47"/>
      <c r="M1565" s="223" t="s">
        <v>21</v>
      </c>
      <c r="N1565" s="224" t="s">
        <v>45</v>
      </c>
      <c r="O1565" s="87"/>
      <c r="P1565" s="225">
        <f>O1565*H1565</f>
        <v>0</v>
      </c>
      <c r="Q1565" s="225">
        <v>0</v>
      </c>
      <c r="R1565" s="225">
        <f>Q1565*H1565</f>
        <v>0</v>
      </c>
      <c r="S1565" s="225">
        <v>0</v>
      </c>
      <c r="T1565" s="226">
        <f>S1565*H1565</f>
        <v>0</v>
      </c>
      <c r="U1565" s="41"/>
      <c r="V1565" s="41"/>
      <c r="W1565" s="41"/>
      <c r="X1565" s="41"/>
      <c r="Y1565" s="41"/>
      <c r="Z1565" s="41"/>
      <c r="AA1565" s="41"/>
      <c r="AB1565" s="41"/>
      <c r="AC1565" s="41"/>
      <c r="AD1565" s="41"/>
      <c r="AE1565" s="41"/>
      <c r="AR1565" s="227" t="s">
        <v>394</v>
      </c>
      <c r="AT1565" s="227" t="s">
        <v>235</v>
      </c>
      <c r="AU1565" s="227" t="s">
        <v>86</v>
      </c>
      <c r="AY1565" s="20" t="s">
        <v>233</v>
      </c>
      <c r="BE1565" s="228">
        <f>IF(N1565="základní",J1565,0)</f>
        <v>0</v>
      </c>
      <c r="BF1565" s="228">
        <f>IF(N1565="snížená",J1565,0)</f>
        <v>0</v>
      </c>
      <c r="BG1565" s="228">
        <f>IF(N1565="zákl. přenesená",J1565,0)</f>
        <v>0</v>
      </c>
      <c r="BH1565" s="228">
        <f>IF(N1565="sníž. přenesená",J1565,0)</f>
        <v>0</v>
      </c>
      <c r="BI1565" s="228">
        <f>IF(N1565="nulová",J1565,0)</f>
        <v>0</v>
      </c>
      <c r="BJ1565" s="20" t="s">
        <v>86</v>
      </c>
      <c r="BK1565" s="228">
        <f>ROUND(I1565*H1565,2)</f>
        <v>0</v>
      </c>
      <c r="BL1565" s="20" t="s">
        <v>394</v>
      </c>
      <c r="BM1565" s="227" t="s">
        <v>2035</v>
      </c>
    </row>
    <row r="1566" s="2" customFormat="1">
      <c r="A1566" s="41"/>
      <c r="B1566" s="42"/>
      <c r="C1566" s="43"/>
      <c r="D1566" s="229" t="s">
        <v>242</v>
      </c>
      <c r="E1566" s="43"/>
      <c r="F1566" s="230" t="s">
        <v>2036</v>
      </c>
      <c r="G1566" s="43"/>
      <c r="H1566" s="43"/>
      <c r="I1566" s="231"/>
      <c r="J1566" s="43"/>
      <c r="K1566" s="43"/>
      <c r="L1566" s="47"/>
      <c r="M1566" s="232"/>
      <c r="N1566" s="233"/>
      <c r="O1566" s="87"/>
      <c r="P1566" s="87"/>
      <c r="Q1566" s="87"/>
      <c r="R1566" s="87"/>
      <c r="S1566" s="87"/>
      <c r="T1566" s="88"/>
      <c r="U1566" s="41"/>
      <c r="V1566" s="41"/>
      <c r="W1566" s="41"/>
      <c r="X1566" s="41"/>
      <c r="Y1566" s="41"/>
      <c r="Z1566" s="41"/>
      <c r="AA1566" s="41"/>
      <c r="AB1566" s="41"/>
      <c r="AC1566" s="41"/>
      <c r="AD1566" s="41"/>
      <c r="AE1566" s="41"/>
      <c r="AT1566" s="20" t="s">
        <v>242</v>
      </c>
      <c r="AU1566" s="20" t="s">
        <v>86</v>
      </c>
    </row>
    <row r="1567" s="14" customFormat="1">
      <c r="A1567" s="14"/>
      <c r="B1567" s="245"/>
      <c r="C1567" s="246"/>
      <c r="D1567" s="236" t="s">
        <v>244</v>
      </c>
      <c r="E1567" s="247" t="s">
        <v>21</v>
      </c>
      <c r="F1567" s="248" t="s">
        <v>1399</v>
      </c>
      <c r="G1567" s="246"/>
      <c r="H1567" s="249">
        <v>28</v>
      </c>
      <c r="I1567" s="250"/>
      <c r="J1567" s="246"/>
      <c r="K1567" s="246"/>
      <c r="L1567" s="251"/>
      <c r="M1567" s="252"/>
      <c r="N1567" s="253"/>
      <c r="O1567" s="253"/>
      <c r="P1567" s="253"/>
      <c r="Q1567" s="253"/>
      <c r="R1567" s="253"/>
      <c r="S1567" s="253"/>
      <c r="T1567" s="25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T1567" s="255" t="s">
        <v>244</v>
      </c>
      <c r="AU1567" s="255" t="s">
        <v>86</v>
      </c>
      <c r="AV1567" s="14" t="s">
        <v>86</v>
      </c>
      <c r="AW1567" s="14" t="s">
        <v>33</v>
      </c>
      <c r="AX1567" s="14" t="s">
        <v>73</v>
      </c>
      <c r="AY1567" s="255" t="s">
        <v>233</v>
      </c>
    </row>
    <row r="1568" s="14" customFormat="1">
      <c r="A1568" s="14"/>
      <c r="B1568" s="245"/>
      <c r="C1568" s="246"/>
      <c r="D1568" s="236" t="s">
        <v>244</v>
      </c>
      <c r="E1568" s="247" t="s">
        <v>21</v>
      </c>
      <c r="F1568" s="248" t="s">
        <v>1400</v>
      </c>
      <c r="G1568" s="246"/>
      <c r="H1568" s="249">
        <v>20</v>
      </c>
      <c r="I1568" s="250"/>
      <c r="J1568" s="246"/>
      <c r="K1568" s="246"/>
      <c r="L1568" s="251"/>
      <c r="M1568" s="252"/>
      <c r="N1568" s="253"/>
      <c r="O1568" s="253"/>
      <c r="P1568" s="253"/>
      <c r="Q1568" s="253"/>
      <c r="R1568" s="253"/>
      <c r="S1568" s="253"/>
      <c r="T1568" s="25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T1568" s="255" t="s">
        <v>244</v>
      </c>
      <c r="AU1568" s="255" t="s">
        <v>86</v>
      </c>
      <c r="AV1568" s="14" t="s">
        <v>86</v>
      </c>
      <c r="AW1568" s="14" t="s">
        <v>33</v>
      </c>
      <c r="AX1568" s="14" t="s">
        <v>73</v>
      </c>
      <c r="AY1568" s="255" t="s">
        <v>233</v>
      </c>
    </row>
    <row r="1569" s="14" customFormat="1">
      <c r="A1569" s="14"/>
      <c r="B1569" s="245"/>
      <c r="C1569" s="246"/>
      <c r="D1569" s="236" t="s">
        <v>244</v>
      </c>
      <c r="E1569" s="247" t="s">
        <v>21</v>
      </c>
      <c r="F1569" s="248" t="s">
        <v>1403</v>
      </c>
      <c r="G1569" s="246"/>
      <c r="H1569" s="249">
        <v>2</v>
      </c>
      <c r="I1569" s="250"/>
      <c r="J1569" s="246"/>
      <c r="K1569" s="246"/>
      <c r="L1569" s="251"/>
      <c r="M1569" s="252"/>
      <c r="N1569" s="253"/>
      <c r="O1569" s="253"/>
      <c r="P1569" s="253"/>
      <c r="Q1569" s="253"/>
      <c r="R1569" s="253"/>
      <c r="S1569" s="253"/>
      <c r="T1569" s="25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T1569" s="255" t="s">
        <v>244</v>
      </c>
      <c r="AU1569" s="255" t="s">
        <v>86</v>
      </c>
      <c r="AV1569" s="14" t="s">
        <v>86</v>
      </c>
      <c r="AW1569" s="14" t="s">
        <v>33</v>
      </c>
      <c r="AX1569" s="14" t="s">
        <v>73</v>
      </c>
      <c r="AY1569" s="255" t="s">
        <v>233</v>
      </c>
    </row>
    <row r="1570" s="14" customFormat="1">
      <c r="A1570" s="14"/>
      <c r="B1570" s="245"/>
      <c r="C1570" s="246"/>
      <c r="D1570" s="236" t="s">
        <v>244</v>
      </c>
      <c r="E1570" s="247" t="s">
        <v>21</v>
      </c>
      <c r="F1570" s="248" t="s">
        <v>1404</v>
      </c>
      <c r="G1570" s="246"/>
      <c r="H1570" s="249">
        <v>1</v>
      </c>
      <c r="I1570" s="250"/>
      <c r="J1570" s="246"/>
      <c r="K1570" s="246"/>
      <c r="L1570" s="251"/>
      <c r="M1570" s="252"/>
      <c r="N1570" s="253"/>
      <c r="O1570" s="253"/>
      <c r="P1570" s="253"/>
      <c r="Q1570" s="253"/>
      <c r="R1570" s="253"/>
      <c r="S1570" s="253"/>
      <c r="T1570" s="25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T1570" s="255" t="s">
        <v>244</v>
      </c>
      <c r="AU1570" s="255" t="s">
        <v>86</v>
      </c>
      <c r="AV1570" s="14" t="s">
        <v>86</v>
      </c>
      <c r="AW1570" s="14" t="s">
        <v>33</v>
      </c>
      <c r="AX1570" s="14" t="s">
        <v>73</v>
      </c>
      <c r="AY1570" s="255" t="s">
        <v>233</v>
      </c>
    </row>
    <row r="1571" s="15" customFormat="1">
      <c r="A1571" s="15"/>
      <c r="B1571" s="256"/>
      <c r="C1571" s="257"/>
      <c r="D1571" s="236" t="s">
        <v>244</v>
      </c>
      <c r="E1571" s="258" t="s">
        <v>21</v>
      </c>
      <c r="F1571" s="259" t="s">
        <v>247</v>
      </c>
      <c r="G1571" s="257"/>
      <c r="H1571" s="260">
        <v>51</v>
      </c>
      <c r="I1571" s="261"/>
      <c r="J1571" s="257"/>
      <c r="K1571" s="257"/>
      <c r="L1571" s="262"/>
      <c r="M1571" s="263"/>
      <c r="N1571" s="264"/>
      <c r="O1571" s="264"/>
      <c r="P1571" s="264"/>
      <c r="Q1571" s="264"/>
      <c r="R1571" s="264"/>
      <c r="S1571" s="264"/>
      <c r="T1571" s="26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T1571" s="266" t="s">
        <v>244</v>
      </c>
      <c r="AU1571" s="266" t="s">
        <v>86</v>
      </c>
      <c r="AV1571" s="15" t="s">
        <v>240</v>
      </c>
      <c r="AW1571" s="15" t="s">
        <v>33</v>
      </c>
      <c r="AX1571" s="15" t="s">
        <v>80</v>
      </c>
      <c r="AY1571" s="266" t="s">
        <v>233</v>
      </c>
    </row>
    <row r="1572" s="2" customFormat="1" ht="24.15" customHeight="1">
      <c r="A1572" s="41"/>
      <c r="B1572" s="42"/>
      <c r="C1572" s="267" t="s">
        <v>2037</v>
      </c>
      <c r="D1572" s="267" t="s">
        <v>297</v>
      </c>
      <c r="E1572" s="268" t="s">
        <v>2038</v>
      </c>
      <c r="F1572" s="269" t="s">
        <v>2039</v>
      </c>
      <c r="G1572" s="270" t="s">
        <v>402</v>
      </c>
      <c r="H1572" s="271">
        <v>30</v>
      </c>
      <c r="I1572" s="272"/>
      <c r="J1572" s="273">
        <f>ROUND(I1572*H1572,2)</f>
        <v>0</v>
      </c>
      <c r="K1572" s="269" t="s">
        <v>239</v>
      </c>
      <c r="L1572" s="274"/>
      <c r="M1572" s="275" t="s">
        <v>21</v>
      </c>
      <c r="N1572" s="276" t="s">
        <v>45</v>
      </c>
      <c r="O1572" s="87"/>
      <c r="P1572" s="225">
        <f>O1572*H1572</f>
        <v>0</v>
      </c>
      <c r="Q1572" s="225">
        <v>0.020500000000000001</v>
      </c>
      <c r="R1572" s="225">
        <f>Q1572*H1572</f>
        <v>0.61499999999999999</v>
      </c>
      <c r="S1572" s="225">
        <v>0</v>
      </c>
      <c r="T1572" s="226">
        <f>S1572*H1572</f>
        <v>0</v>
      </c>
      <c r="U1572" s="41"/>
      <c r="V1572" s="41"/>
      <c r="W1572" s="41"/>
      <c r="X1572" s="41"/>
      <c r="Y1572" s="41"/>
      <c r="Z1572" s="41"/>
      <c r="AA1572" s="41"/>
      <c r="AB1572" s="41"/>
      <c r="AC1572" s="41"/>
      <c r="AD1572" s="41"/>
      <c r="AE1572" s="41"/>
      <c r="AR1572" s="227" t="s">
        <v>569</v>
      </c>
      <c r="AT1572" s="227" t="s">
        <v>297</v>
      </c>
      <c r="AU1572" s="227" t="s">
        <v>86</v>
      </c>
      <c r="AY1572" s="20" t="s">
        <v>233</v>
      </c>
      <c r="BE1572" s="228">
        <f>IF(N1572="základní",J1572,0)</f>
        <v>0</v>
      </c>
      <c r="BF1572" s="228">
        <f>IF(N1572="snížená",J1572,0)</f>
        <v>0</v>
      </c>
      <c r="BG1572" s="228">
        <f>IF(N1572="zákl. přenesená",J1572,0)</f>
        <v>0</v>
      </c>
      <c r="BH1572" s="228">
        <f>IF(N1572="sníž. přenesená",J1572,0)</f>
        <v>0</v>
      </c>
      <c r="BI1572" s="228">
        <f>IF(N1572="nulová",J1572,0)</f>
        <v>0</v>
      </c>
      <c r="BJ1572" s="20" t="s">
        <v>86</v>
      </c>
      <c r="BK1572" s="228">
        <f>ROUND(I1572*H1572,2)</f>
        <v>0</v>
      </c>
      <c r="BL1572" s="20" t="s">
        <v>394</v>
      </c>
      <c r="BM1572" s="227" t="s">
        <v>2040</v>
      </c>
    </row>
    <row r="1573" s="14" customFormat="1">
      <c r="A1573" s="14"/>
      <c r="B1573" s="245"/>
      <c r="C1573" s="246"/>
      <c r="D1573" s="236" t="s">
        <v>244</v>
      </c>
      <c r="E1573" s="247" t="s">
        <v>21</v>
      </c>
      <c r="F1573" s="248" t="s">
        <v>1399</v>
      </c>
      <c r="G1573" s="246"/>
      <c r="H1573" s="249">
        <v>28</v>
      </c>
      <c r="I1573" s="250"/>
      <c r="J1573" s="246"/>
      <c r="K1573" s="246"/>
      <c r="L1573" s="251"/>
      <c r="M1573" s="252"/>
      <c r="N1573" s="253"/>
      <c r="O1573" s="253"/>
      <c r="P1573" s="253"/>
      <c r="Q1573" s="253"/>
      <c r="R1573" s="253"/>
      <c r="S1573" s="253"/>
      <c r="T1573" s="25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T1573" s="255" t="s">
        <v>244</v>
      </c>
      <c r="AU1573" s="255" t="s">
        <v>86</v>
      </c>
      <c r="AV1573" s="14" t="s">
        <v>86</v>
      </c>
      <c r="AW1573" s="14" t="s">
        <v>33</v>
      </c>
      <c r="AX1573" s="14" t="s">
        <v>73</v>
      </c>
      <c r="AY1573" s="255" t="s">
        <v>233</v>
      </c>
    </row>
    <row r="1574" s="14" customFormat="1">
      <c r="A1574" s="14"/>
      <c r="B1574" s="245"/>
      <c r="C1574" s="246"/>
      <c r="D1574" s="236" t="s">
        <v>244</v>
      </c>
      <c r="E1574" s="247" t="s">
        <v>21</v>
      </c>
      <c r="F1574" s="248" t="s">
        <v>1403</v>
      </c>
      <c r="G1574" s="246"/>
      <c r="H1574" s="249">
        <v>2</v>
      </c>
      <c r="I1574" s="250"/>
      <c r="J1574" s="246"/>
      <c r="K1574" s="246"/>
      <c r="L1574" s="251"/>
      <c r="M1574" s="252"/>
      <c r="N1574" s="253"/>
      <c r="O1574" s="253"/>
      <c r="P1574" s="253"/>
      <c r="Q1574" s="253"/>
      <c r="R1574" s="253"/>
      <c r="S1574" s="253"/>
      <c r="T1574" s="25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T1574" s="255" t="s">
        <v>244</v>
      </c>
      <c r="AU1574" s="255" t="s">
        <v>86</v>
      </c>
      <c r="AV1574" s="14" t="s">
        <v>86</v>
      </c>
      <c r="AW1574" s="14" t="s">
        <v>33</v>
      </c>
      <c r="AX1574" s="14" t="s">
        <v>73</v>
      </c>
      <c r="AY1574" s="255" t="s">
        <v>233</v>
      </c>
    </row>
    <row r="1575" s="15" customFormat="1">
      <c r="A1575" s="15"/>
      <c r="B1575" s="256"/>
      <c r="C1575" s="257"/>
      <c r="D1575" s="236" t="s">
        <v>244</v>
      </c>
      <c r="E1575" s="258" t="s">
        <v>21</v>
      </c>
      <c r="F1575" s="259" t="s">
        <v>247</v>
      </c>
      <c r="G1575" s="257"/>
      <c r="H1575" s="260">
        <v>30</v>
      </c>
      <c r="I1575" s="261"/>
      <c r="J1575" s="257"/>
      <c r="K1575" s="257"/>
      <c r="L1575" s="262"/>
      <c r="M1575" s="263"/>
      <c r="N1575" s="264"/>
      <c r="O1575" s="264"/>
      <c r="P1575" s="264"/>
      <c r="Q1575" s="264"/>
      <c r="R1575" s="264"/>
      <c r="S1575" s="264"/>
      <c r="T1575" s="26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T1575" s="266" t="s">
        <v>244</v>
      </c>
      <c r="AU1575" s="266" t="s">
        <v>86</v>
      </c>
      <c r="AV1575" s="15" t="s">
        <v>240</v>
      </c>
      <c r="AW1575" s="15" t="s">
        <v>33</v>
      </c>
      <c r="AX1575" s="15" t="s">
        <v>80</v>
      </c>
      <c r="AY1575" s="266" t="s">
        <v>233</v>
      </c>
    </row>
    <row r="1576" s="2" customFormat="1" ht="24.15" customHeight="1">
      <c r="A1576" s="41"/>
      <c r="B1576" s="42"/>
      <c r="C1576" s="267" t="s">
        <v>2041</v>
      </c>
      <c r="D1576" s="267" t="s">
        <v>297</v>
      </c>
      <c r="E1576" s="268" t="s">
        <v>2042</v>
      </c>
      <c r="F1576" s="269" t="s">
        <v>2043</v>
      </c>
      <c r="G1576" s="270" t="s">
        <v>402</v>
      </c>
      <c r="H1576" s="271">
        <v>20</v>
      </c>
      <c r="I1576" s="272"/>
      <c r="J1576" s="273">
        <f>ROUND(I1576*H1576,2)</f>
        <v>0</v>
      </c>
      <c r="K1576" s="269" t="s">
        <v>239</v>
      </c>
      <c r="L1576" s="274"/>
      <c r="M1576" s="275" t="s">
        <v>21</v>
      </c>
      <c r="N1576" s="276" t="s">
        <v>45</v>
      </c>
      <c r="O1576" s="87"/>
      <c r="P1576" s="225">
        <f>O1576*H1576</f>
        <v>0</v>
      </c>
      <c r="Q1576" s="225">
        <v>0.022499999999999999</v>
      </c>
      <c r="R1576" s="225">
        <f>Q1576*H1576</f>
        <v>0.44999999999999996</v>
      </c>
      <c r="S1576" s="225">
        <v>0</v>
      </c>
      <c r="T1576" s="226">
        <f>S1576*H1576</f>
        <v>0</v>
      </c>
      <c r="U1576" s="41"/>
      <c r="V1576" s="41"/>
      <c r="W1576" s="41"/>
      <c r="X1576" s="41"/>
      <c r="Y1576" s="41"/>
      <c r="Z1576" s="41"/>
      <c r="AA1576" s="41"/>
      <c r="AB1576" s="41"/>
      <c r="AC1576" s="41"/>
      <c r="AD1576" s="41"/>
      <c r="AE1576" s="41"/>
      <c r="AR1576" s="227" t="s">
        <v>569</v>
      </c>
      <c r="AT1576" s="227" t="s">
        <v>297</v>
      </c>
      <c r="AU1576" s="227" t="s">
        <v>86</v>
      </c>
      <c r="AY1576" s="20" t="s">
        <v>233</v>
      </c>
      <c r="BE1576" s="228">
        <f>IF(N1576="základní",J1576,0)</f>
        <v>0</v>
      </c>
      <c r="BF1576" s="228">
        <f>IF(N1576="snížená",J1576,0)</f>
        <v>0</v>
      </c>
      <c r="BG1576" s="228">
        <f>IF(N1576="zákl. přenesená",J1576,0)</f>
        <v>0</v>
      </c>
      <c r="BH1576" s="228">
        <f>IF(N1576="sníž. přenesená",J1576,0)</f>
        <v>0</v>
      </c>
      <c r="BI1576" s="228">
        <f>IF(N1576="nulová",J1576,0)</f>
        <v>0</v>
      </c>
      <c r="BJ1576" s="20" t="s">
        <v>86</v>
      </c>
      <c r="BK1576" s="228">
        <f>ROUND(I1576*H1576,2)</f>
        <v>0</v>
      </c>
      <c r="BL1576" s="20" t="s">
        <v>394</v>
      </c>
      <c r="BM1576" s="227" t="s">
        <v>2044</v>
      </c>
    </row>
    <row r="1577" s="14" customFormat="1">
      <c r="A1577" s="14"/>
      <c r="B1577" s="245"/>
      <c r="C1577" s="246"/>
      <c r="D1577" s="236" t="s">
        <v>244</v>
      </c>
      <c r="E1577" s="247" t="s">
        <v>21</v>
      </c>
      <c r="F1577" s="248" t="s">
        <v>1400</v>
      </c>
      <c r="G1577" s="246"/>
      <c r="H1577" s="249">
        <v>20</v>
      </c>
      <c r="I1577" s="250"/>
      <c r="J1577" s="246"/>
      <c r="K1577" s="246"/>
      <c r="L1577" s="251"/>
      <c r="M1577" s="252"/>
      <c r="N1577" s="253"/>
      <c r="O1577" s="253"/>
      <c r="P1577" s="253"/>
      <c r="Q1577" s="253"/>
      <c r="R1577" s="253"/>
      <c r="S1577" s="253"/>
      <c r="T1577" s="25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T1577" s="255" t="s">
        <v>244</v>
      </c>
      <c r="AU1577" s="255" t="s">
        <v>86</v>
      </c>
      <c r="AV1577" s="14" t="s">
        <v>86</v>
      </c>
      <c r="AW1577" s="14" t="s">
        <v>33</v>
      </c>
      <c r="AX1577" s="14" t="s">
        <v>73</v>
      </c>
      <c r="AY1577" s="255" t="s">
        <v>233</v>
      </c>
    </row>
    <row r="1578" s="15" customFormat="1">
      <c r="A1578" s="15"/>
      <c r="B1578" s="256"/>
      <c r="C1578" s="257"/>
      <c r="D1578" s="236" t="s">
        <v>244</v>
      </c>
      <c r="E1578" s="258" t="s">
        <v>21</v>
      </c>
      <c r="F1578" s="259" t="s">
        <v>247</v>
      </c>
      <c r="G1578" s="257"/>
      <c r="H1578" s="260">
        <v>20</v>
      </c>
      <c r="I1578" s="261"/>
      <c r="J1578" s="257"/>
      <c r="K1578" s="257"/>
      <c r="L1578" s="262"/>
      <c r="M1578" s="263"/>
      <c r="N1578" s="264"/>
      <c r="O1578" s="264"/>
      <c r="P1578" s="264"/>
      <c r="Q1578" s="264"/>
      <c r="R1578" s="264"/>
      <c r="S1578" s="264"/>
      <c r="T1578" s="26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T1578" s="266" t="s">
        <v>244</v>
      </c>
      <c r="AU1578" s="266" t="s">
        <v>86</v>
      </c>
      <c r="AV1578" s="15" t="s">
        <v>240</v>
      </c>
      <c r="AW1578" s="15" t="s">
        <v>33</v>
      </c>
      <c r="AX1578" s="15" t="s">
        <v>80</v>
      </c>
      <c r="AY1578" s="266" t="s">
        <v>233</v>
      </c>
    </row>
    <row r="1579" s="2" customFormat="1" ht="24.15" customHeight="1">
      <c r="A1579" s="41"/>
      <c r="B1579" s="42"/>
      <c r="C1579" s="267" t="s">
        <v>2045</v>
      </c>
      <c r="D1579" s="267" t="s">
        <v>297</v>
      </c>
      <c r="E1579" s="268" t="s">
        <v>2046</v>
      </c>
      <c r="F1579" s="269" t="s">
        <v>2047</v>
      </c>
      <c r="G1579" s="270" t="s">
        <v>402</v>
      </c>
      <c r="H1579" s="271">
        <v>1</v>
      </c>
      <c r="I1579" s="272"/>
      <c r="J1579" s="273">
        <f>ROUND(I1579*H1579,2)</f>
        <v>0</v>
      </c>
      <c r="K1579" s="269" t="s">
        <v>342</v>
      </c>
      <c r="L1579" s="274"/>
      <c r="M1579" s="275" t="s">
        <v>21</v>
      </c>
      <c r="N1579" s="276" t="s">
        <v>45</v>
      </c>
      <c r="O1579" s="87"/>
      <c r="P1579" s="225">
        <f>O1579*H1579</f>
        <v>0</v>
      </c>
      <c r="Q1579" s="225">
        <v>0.022499999999999999</v>
      </c>
      <c r="R1579" s="225">
        <f>Q1579*H1579</f>
        <v>0.022499999999999999</v>
      </c>
      <c r="S1579" s="225">
        <v>0</v>
      </c>
      <c r="T1579" s="226">
        <f>S1579*H1579</f>
        <v>0</v>
      </c>
      <c r="U1579" s="41"/>
      <c r="V1579" s="41"/>
      <c r="W1579" s="41"/>
      <c r="X1579" s="41"/>
      <c r="Y1579" s="41"/>
      <c r="Z1579" s="41"/>
      <c r="AA1579" s="41"/>
      <c r="AB1579" s="41"/>
      <c r="AC1579" s="41"/>
      <c r="AD1579" s="41"/>
      <c r="AE1579" s="41"/>
      <c r="AR1579" s="227" t="s">
        <v>569</v>
      </c>
      <c r="AT1579" s="227" t="s">
        <v>297</v>
      </c>
      <c r="AU1579" s="227" t="s">
        <v>86</v>
      </c>
      <c r="AY1579" s="20" t="s">
        <v>233</v>
      </c>
      <c r="BE1579" s="228">
        <f>IF(N1579="základní",J1579,0)</f>
        <v>0</v>
      </c>
      <c r="BF1579" s="228">
        <f>IF(N1579="snížená",J1579,0)</f>
        <v>0</v>
      </c>
      <c r="BG1579" s="228">
        <f>IF(N1579="zákl. přenesená",J1579,0)</f>
        <v>0</v>
      </c>
      <c r="BH1579" s="228">
        <f>IF(N1579="sníž. přenesená",J1579,0)</f>
        <v>0</v>
      </c>
      <c r="BI1579" s="228">
        <f>IF(N1579="nulová",J1579,0)</f>
        <v>0</v>
      </c>
      <c r="BJ1579" s="20" t="s">
        <v>86</v>
      </c>
      <c r="BK1579" s="228">
        <f>ROUND(I1579*H1579,2)</f>
        <v>0</v>
      </c>
      <c r="BL1579" s="20" t="s">
        <v>394</v>
      </c>
      <c r="BM1579" s="227" t="s">
        <v>2048</v>
      </c>
    </row>
    <row r="1580" s="14" customFormat="1">
      <c r="A1580" s="14"/>
      <c r="B1580" s="245"/>
      <c r="C1580" s="246"/>
      <c r="D1580" s="236" t="s">
        <v>244</v>
      </c>
      <c r="E1580" s="247" t="s">
        <v>21</v>
      </c>
      <c r="F1580" s="248" t="s">
        <v>1404</v>
      </c>
      <c r="G1580" s="246"/>
      <c r="H1580" s="249">
        <v>1</v>
      </c>
      <c r="I1580" s="250"/>
      <c r="J1580" s="246"/>
      <c r="K1580" s="246"/>
      <c r="L1580" s="251"/>
      <c r="M1580" s="252"/>
      <c r="N1580" s="253"/>
      <c r="O1580" s="253"/>
      <c r="P1580" s="253"/>
      <c r="Q1580" s="253"/>
      <c r="R1580" s="253"/>
      <c r="S1580" s="253"/>
      <c r="T1580" s="25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T1580" s="255" t="s">
        <v>244</v>
      </c>
      <c r="AU1580" s="255" t="s">
        <v>86</v>
      </c>
      <c r="AV1580" s="14" t="s">
        <v>86</v>
      </c>
      <c r="AW1580" s="14" t="s">
        <v>33</v>
      </c>
      <c r="AX1580" s="14" t="s">
        <v>73</v>
      </c>
      <c r="AY1580" s="255" t="s">
        <v>233</v>
      </c>
    </row>
    <row r="1581" s="15" customFormat="1">
      <c r="A1581" s="15"/>
      <c r="B1581" s="256"/>
      <c r="C1581" s="257"/>
      <c r="D1581" s="236" t="s">
        <v>244</v>
      </c>
      <c r="E1581" s="258" t="s">
        <v>21</v>
      </c>
      <c r="F1581" s="259" t="s">
        <v>247</v>
      </c>
      <c r="G1581" s="257"/>
      <c r="H1581" s="260">
        <v>1</v>
      </c>
      <c r="I1581" s="261"/>
      <c r="J1581" s="257"/>
      <c r="K1581" s="257"/>
      <c r="L1581" s="262"/>
      <c r="M1581" s="263"/>
      <c r="N1581" s="264"/>
      <c r="O1581" s="264"/>
      <c r="P1581" s="264"/>
      <c r="Q1581" s="264"/>
      <c r="R1581" s="264"/>
      <c r="S1581" s="264"/>
      <c r="T1581" s="26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T1581" s="266" t="s">
        <v>244</v>
      </c>
      <c r="AU1581" s="266" t="s">
        <v>86</v>
      </c>
      <c r="AV1581" s="15" t="s">
        <v>240</v>
      </c>
      <c r="AW1581" s="15" t="s">
        <v>33</v>
      </c>
      <c r="AX1581" s="15" t="s">
        <v>80</v>
      </c>
      <c r="AY1581" s="266" t="s">
        <v>233</v>
      </c>
    </row>
    <row r="1582" s="2" customFormat="1" ht="37.8" customHeight="1">
      <c r="A1582" s="41"/>
      <c r="B1582" s="42"/>
      <c r="C1582" s="216" t="s">
        <v>2049</v>
      </c>
      <c r="D1582" s="216" t="s">
        <v>235</v>
      </c>
      <c r="E1582" s="217" t="s">
        <v>2033</v>
      </c>
      <c r="F1582" s="218" t="s">
        <v>2034</v>
      </c>
      <c r="G1582" s="219" t="s">
        <v>402</v>
      </c>
      <c r="H1582" s="220">
        <v>50</v>
      </c>
      <c r="I1582" s="221"/>
      <c r="J1582" s="222">
        <f>ROUND(I1582*H1582,2)</f>
        <v>0</v>
      </c>
      <c r="K1582" s="218" t="s">
        <v>239</v>
      </c>
      <c r="L1582" s="47"/>
      <c r="M1582" s="223" t="s">
        <v>21</v>
      </c>
      <c r="N1582" s="224" t="s">
        <v>45</v>
      </c>
      <c r="O1582" s="87"/>
      <c r="P1582" s="225">
        <f>O1582*H1582</f>
        <v>0</v>
      </c>
      <c r="Q1582" s="225">
        <v>0</v>
      </c>
      <c r="R1582" s="225">
        <f>Q1582*H1582</f>
        <v>0</v>
      </c>
      <c r="S1582" s="225">
        <v>0</v>
      </c>
      <c r="T1582" s="226">
        <f>S1582*H1582</f>
        <v>0</v>
      </c>
      <c r="U1582" s="41"/>
      <c r="V1582" s="41"/>
      <c r="W1582" s="41"/>
      <c r="X1582" s="41"/>
      <c r="Y1582" s="41"/>
      <c r="Z1582" s="41"/>
      <c r="AA1582" s="41"/>
      <c r="AB1582" s="41"/>
      <c r="AC1582" s="41"/>
      <c r="AD1582" s="41"/>
      <c r="AE1582" s="41"/>
      <c r="AR1582" s="227" t="s">
        <v>394</v>
      </c>
      <c r="AT1582" s="227" t="s">
        <v>235</v>
      </c>
      <c r="AU1582" s="227" t="s">
        <v>86</v>
      </c>
      <c r="AY1582" s="20" t="s">
        <v>233</v>
      </c>
      <c r="BE1582" s="228">
        <f>IF(N1582="základní",J1582,0)</f>
        <v>0</v>
      </c>
      <c r="BF1582" s="228">
        <f>IF(N1582="snížená",J1582,0)</f>
        <v>0</v>
      </c>
      <c r="BG1582" s="228">
        <f>IF(N1582="zákl. přenesená",J1582,0)</f>
        <v>0</v>
      </c>
      <c r="BH1582" s="228">
        <f>IF(N1582="sníž. přenesená",J1582,0)</f>
        <v>0</v>
      </c>
      <c r="BI1582" s="228">
        <f>IF(N1582="nulová",J1582,0)</f>
        <v>0</v>
      </c>
      <c r="BJ1582" s="20" t="s">
        <v>86</v>
      </c>
      <c r="BK1582" s="228">
        <f>ROUND(I1582*H1582,2)</f>
        <v>0</v>
      </c>
      <c r="BL1582" s="20" t="s">
        <v>394</v>
      </c>
      <c r="BM1582" s="227" t="s">
        <v>2050</v>
      </c>
    </row>
    <row r="1583" s="2" customFormat="1">
      <c r="A1583" s="41"/>
      <c r="B1583" s="42"/>
      <c r="C1583" s="43"/>
      <c r="D1583" s="229" t="s">
        <v>242</v>
      </c>
      <c r="E1583" s="43"/>
      <c r="F1583" s="230" t="s">
        <v>2036</v>
      </c>
      <c r="G1583" s="43"/>
      <c r="H1583" s="43"/>
      <c r="I1583" s="231"/>
      <c r="J1583" s="43"/>
      <c r="K1583" s="43"/>
      <c r="L1583" s="47"/>
      <c r="M1583" s="232"/>
      <c r="N1583" s="233"/>
      <c r="O1583" s="87"/>
      <c r="P1583" s="87"/>
      <c r="Q1583" s="87"/>
      <c r="R1583" s="87"/>
      <c r="S1583" s="87"/>
      <c r="T1583" s="88"/>
      <c r="U1583" s="41"/>
      <c r="V1583" s="41"/>
      <c r="W1583" s="41"/>
      <c r="X1583" s="41"/>
      <c r="Y1583" s="41"/>
      <c r="Z1583" s="41"/>
      <c r="AA1583" s="41"/>
      <c r="AB1583" s="41"/>
      <c r="AC1583" s="41"/>
      <c r="AD1583" s="41"/>
      <c r="AE1583" s="41"/>
      <c r="AT1583" s="20" t="s">
        <v>242</v>
      </c>
      <c r="AU1583" s="20" t="s">
        <v>86</v>
      </c>
    </row>
    <row r="1584" s="14" customFormat="1">
      <c r="A1584" s="14"/>
      <c r="B1584" s="245"/>
      <c r="C1584" s="246"/>
      <c r="D1584" s="236" t="s">
        <v>244</v>
      </c>
      <c r="E1584" s="247" t="s">
        <v>21</v>
      </c>
      <c r="F1584" s="248" t="s">
        <v>2051</v>
      </c>
      <c r="G1584" s="246"/>
      <c r="H1584" s="249">
        <v>50</v>
      </c>
      <c r="I1584" s="250"/>
      <c r="J1584" s="246"/>
      <c r="K1584" s="246"/>
      <c r="L1584" s="251"/>
      <c r="M1584" s="252"/>
      <c r="N1584" s="253"/>
      <c r="O1584" s="253"/>
      <c r="P1584" s="253"/>
      <c r="Q1584" s="253"/>
      <c r="R1584" s="253"/>
      <c r="S1584" s="253"/>
      <c r="T1584" s="25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T1584" s="255" t="s">
        <v>244</v>
      </c>
      <c r="AU1584" s="255" t="s">
        <v>86</v>
      </c>
      <c r="AV1584" s="14" t="s">
        <v>86</v>
      </c>
      <c r="AW1584" s="14" t="s">
        <v>33</v>
      </c>
      <c r="AX1584" s="14" t="s">
        <v>73</v>
      </c>
      <c r="AY1584" s="255" t="s">
        <v>233</v>
      </c>
    </row>
    <row r="1585" s="15" customFormat="1">
      <c r="A1585" s="15"/>
      <c r="B1585" s="256"/>
      <c r="C1585" s="257"/>
      <c r="D1585" s="236" t="s">
        <v>244</v>
      </c>
      <c r="E1585" s="258" t="s">
        <v>21</v>
      </c>
      <c r="F1585" s="259" t="s">
        <v>247</v>
      </c>
      <c r="G1585" s="257"/>
      <c r="H1585" s="260">
        <v>50</v>
      </c>
      <c r="I1585" s="261"/>
      <c r="J1585" s="257"/>
      <c r="K1585" s="257"/>
      <c r="L1585" s="262"/>
      <c r="M1585" s="263"/>
      <c r="N1585" s="264"/>
      <c r="O1585" s="264"/>
      <c r="P1585" s="264"/>
      <c r="Q1585" s="264"/>
      <c r="R1585" s="264"/>
      <c r="S1585" s="264"/>
      <c r="T1585" s="26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T1585" s="266" t="s">
        <v>244</v>
      </c>
      <c r="AU1585" s="266" t="s">
        <v>86</v>
      </c>
      <c r="AV1585" s="15" t="s">
        <v>240</v>
      </c>
      <c r="AW1585" s="15" t="s">
        <v>33</v>
      </c>
      <c r="AX1585" s="15" t="s">
        <v>80</v>
      </c>
      <c r="AY1585" s="266" t="s">
        <v>233</v>
      </c>
    </row>
    <row r="1586" s="2" customFormat="1" ht="37.8" customHeight="1">
      <c r="A1586" s="41"/>
      <c r="B1586" s="42"/>
      <c r="C1586" s="216" t="s">
        <v>2052</v>
      </c>
      <c r="D1586" s="216" t="s">
        <v>235</v>
      </c>
      <c r="E1586" s="217" t="s">
        <v>2053</v>
      </c>
      <c r="F1586" s="218" t="s">
        <v>2054</v>
      </c>
      <c r="G1586" s="219" t="s">
        <v>402</v>
      </c>
      <c r="H1586" s="220">
        <v>50</v>
      </c>
      <c r="I1586" s="221"/>
      <c r="J1586" s="222">
        <f>ROUND(I1586*H1586,2)</f>
        <v>0</v>
      </c>
      <c r="K1586" s="218" t="s">
        <v>239</v>
      </c>
      <c r="L1586" s="47"/>
      <c r="M1586" s="223" t="s">
        <v>21</v>
      </c>
      <c r="N1586" s="224" t="s">
        <v>45</v>
      </c>
      <c r="O1586" s="87"/>
      <c r="P1586" s="225">
        <f>O1586*H1586</f>
        <v>0</v>
      </c>
      <c r="Q1586" s="225">
        <v>0</v>
      </c>
      <c r="R1586" s="225">
        <f>Q1586*H1586</f>
        <v>0</v>
      </c>
      <c r="S1586" s="225">
        <v>0</v>
      </c>
      <c r="T1586" s="226">
        <f>S1586*H1586</f>
        <v>0</v>
      </c>
      <c r="U1586" s="41"/>
      <c r="V1586" s="41"/>
      <c r="W1586" s="41"/>
      <c r="X1586" s="41"/>
      <c r="Y1586" s="41"/>
      <c r="Z1586" s="41"/>
      <c r="AA1586" s="41"/>
      <c r="AB1586" s="41"/>
      <c r="AC1586" s="41"/>
      <c r="AD1586" s="41"/>
      <c r="AE1586" s="41"/>
      <c r="AR1586" s="227" t="s">
        <v>394</v>
      </c>
      <c r="AT1586" s="227" t="s">
        <v>235</v>
      </c>
      <c r="AU1586" s="227" t="s">
        <v>86</v>
      </c>
      <c r="AY1586" s="20" t="s">
        <v>233</v>
      </c>
      <c r="BE1586" s="228">
        <f>IF(N1586="základní",J1586,0)</f>
        <v>0</v>
      </c>
      <c r="BF1586" s="228">
        <f>IF(N1586="snížená",J1586,0)</f>
        <v>0</v>
      </c>
      <c r="BG1586" s="228">
        <f>IF(N1586="zákl. přenesená",J1586,0)</f>
        <v>0</v>
      </c>
      <c r="BH1586" s="228">
        <f>IF(N1586="sníž. přenesená",J1586,0)</f>
        <v>0</v>
      </c>
      <c r="BI1586" s="228">
        <f>IF(N1586="nulová",J1586,0)</f>
        <v>0</v>
      </c>
      <c r="BJ1586" s="20" t="s">
        <v>86</v>
      </c>
      <c r="BK1586" s="228">
        <f>ROUND(I1586*H1586,2)</f>
        <v>0</v>
      </c>
      <c r="BL1586" s="20" t="s">
        <v>394</v>
      </c>
      <c r="BM1586" s="227" t="s">
        <v>2055</v>
      </c>
    </row>
    <row r="1587" s="2" customFormat="1">
      <c r="A1587" s="41"/>
      <c r="B1587" s="42"/>
      <c r="C1587" s="43"/>
      <c r="D1587" s="229" t="s">
        <v>242</v>
      </c>
      <c r="E1587" s="43"/>
      <c r="F1587" s="230" t="s">
        <v>2056</v>
      </c>
      <c r="G1587" s="43"/>
      <c r="H1587" s="43"/>
      <c r="I1587" s="231"/>
      <c r="J1587" s="43"/>
      <c r="K1587" s="43"/>
      <c r="L1587" s="47"/>
      <c r="M1587" s="232"/>
      <c r="N1587" s="233"/>
      <c r="O1587" s="87"/>
      <c r="P1587" s="87"/>
      <c r="Q1587" s="87"/>
      <c r="R1587" s="87"/>
      <c r="S1587" s="87"/>
      <c r="T1587" s="88"/>
      <c r="U1587" s="41"/>
      <c r="V1587" s="41"/>
      <c r="W1587" s="41"/>
      <c r="X1587" s="41"/>
      <c r="Y1587" s="41"/>
      <c r="Z1587" s="41"/>
      <c r="AA1587" s="41"/>
      <c r="AB1587" s="41"/>
      <c r="AC1587" s="41"/>
      <c r="AD1587" s="41"/>
      <c r="AE1587" s="41"/>
      <c r="AT1587" s="20" t="s">
        <v>242</v>
      </c>
      <c r="AU1587" s="20" t="s">
        <v>86</v>
      </c>
    </row>
    <row r="1588" s="14" customFormat="1">
      <c r="A1588" s="14"/>
      <c r="B1588" s="245"/>
      <c r="C1588" s="246"/>
      <c r="D1588" s="236" t="s">
        <v>244</v>
      </c>
      <c r="E1588" s="247" t="s">
        <v>21</v>
      </c>
      <c r="F1588" s="248" t="s">
        <v>2051</v>
      </c>
      <c r="G1588" s="246"/>
      <c r="H1588" s="249">
        <v>50</v>
      </c>
      <c r="I1588" s="250"/>
      <c r="J1588" s="246"/>
      <c r="K1588" s="246"/>
      <c r="L1588" s="251"/>
      <c r="M1588" s="252"/>
      <c r="N1588" s="253"/>
      <c r="O1588" s="253"/>
      <c r="P1588" s="253"/>
      <c r="Q1588" s="253"/>
      <c r="R1588" s="253"/>
      <c r="S1588" s="253"/>
      <c r="T1588" s="25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T1588" s="255" t="s">
        <v>244</v>
      </c>
      <c r="AU1588" s="255" t="s">
        <v>86</v>
      </c>
      <c r="AV1588" s="14" t="s">
        <v>86</v>
      </c>
      <c r="AW1588" s="14" t="s">
        <v>33</v>
      </c>
      <c r="AX1588" s="14" t="s">
        <v>73</v>
      </c>
      <c r="AY1588" s="255" t="s">
        <v>233</v>
      </c>
    </row>
    <row r="1589" s="15" customFormat="1">
      <c r="A1589" s="15"/>
      <c r="B1589" s="256"/>
      <c r="C1589" s="257"/>
      <c r="D1589" s="236" t="s">
        <v>244</v>
      </c>
      <c r="E1589" s="258" t="s">
        <v>21</v>
      </c>
      <c r="F1589" s="259" t="s">
        <v>247</v>
      </c>
      <c r="G1589" s="257"/>
      <c r="H1589" s="260">
        <v>50</v>
      </c>
      <c r="I1589" s="261"/>
      <c r="J1589" s="257"/>
      <c r="K1589" s="257"/>
      <c r="L1589" s="262"/>
      <c r="M1589" s="263"/>
      <c r="N1589" s="264"/>
      <c r="O1589" s="264"/>
      <c r="P1589" s="264"/>
      <c r="Q1589" s="264"/>
      <c r="R1589" s="264"/>
      <c r="S1589" s="264"/>
      <c r="T1589" s="26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T1589" s="266" t="s">
        <v>244</v>
      </c>
      <c r="AU1589" s="266" t="s">
        <v>86</v>
      </c>
      <c r="AV1589" s="15" t="s">
        <v>240</v>
      </c>
      <c r="AW1589" s="15" t="s">
        <v>33</v>
      </c>
      <c r="AX1589" s="15" t="s">
        <v>80</v>
      </c>
      <c r="AY1589" s="266" t="s">
        <v>233</v>
      </c>
    </row>
    <row r="1590" s="2" customFormat="1" ht="37.8" customHeight="1">
      <c r="A1590" s="41"/>
      <c r="B1590" s="42"/>
      <c r="C1590" s="267" t="s">
        <v>2057</v>
      </c>
      <c r="D1590" s="267" t="s">
        <v>297</v>
      </c>
      <c r="E1590" s="268" t="s">
        <v>2058</v>
      </c>
      <c r="F1590" s="269" t="s">
        <v>2059</v>
      </c>
      <c r="G1590" s="270" t="s">
        <v>402</v>
      </c>
      <c r="H1590" s="271">
        <v>50</v>
      </c>
      <c r="I1590" s="272"/>
      <c r="J1590" s="273">
        <f>ROUND(I1590*H1590,2)</f>
        <v>0</v>
      </c>
      <c r="K1590" s="269" t="s">
        <v>342</v>
      </c>
      <c r="L1590" s="274"/>
      <c r="M1590" s="275" t="s">
        <v>21</v>
      </c>
      <c r="N1590" s="276" t="s">
        <v>45</v>
      </c>
      <c r="O1590" s="87"/>
      <c r="P1590" s="225">
        <f>O1590*H1590</f>
        <v>0</v>
      </c>
      <c r="Q1590" s="225">
        <v>0.042999999999999997</v>
      </c>
      <c r="R1590" s="225">
        <f>Q1590*H1590</f>
        <v>2.1499999999999999</v>
      </c>
      <c r="S1590" s="225">
        <v>0</v>
      </c>
      <c r="T1590" s="226">
        <f>S1590*H1590</f>
        <v>0</v>
      </c>
      <c r="U1590" s="41"/>
      <c r="V1590" s="41"/>
      <c r="W1590" s="41"/>
      <c r="X1590" s="41"/>
      <c r="Y1590" s="41"/>
      <c r="Z1590" s="41"/>
      <c r="AA1590" s="41"/>
      <c r="AB1590" s="41"/>
      <c r="AC1590" s="41"/>
      <c r="AD1590" s="41"/>
      <c r="AE1590" s="41"/>
      <c r="AR1590" s="227" t="s">
        <v>569</v>
      </c>
      <c r="AT1590" s="227" t="s">
        <v>297</v>
      </c>
      <c r="AU1590" s="227" t="s">
        <v>86</v>
      </c>
      <c r="AY1590" s="20" t="s">
        <v>233</v>
      </c>
      <c r="BE1590" s="228">
        <f>IF(N1590="základní",J1590,0)</f>
        <v>0</v>
      </c>
      <c r="BF1590" s="228">
        <f>IF(N1590="snížená",J1590,0)</f>
        <v>0</v>
      </c>
      <c r="BG1590" s="228">
        <f>IF(N1590="zákl. přenesená",J1590,0)</f>
        <v>0</v>
      </c>
      <c r="BH1590" s="228">
        <f>IF(N1590="sníž. přenesená",J1590,0)</f>
        <v>0</v>
      </c>
      <c r="BI1590" s="228">
        <f>IF(N1590="nulová",J1590,0)</f>
        <v>0</v>
      </c>
      <c r="BJ1590" s="20" t="s">
        <v>86</v>
      </c>
      <c r="BK1590" s="228">
        <f>ROUND(I1590*H1590,2)</f>
        <v>0</v>
      </c>
      <c r="BL1590" s="20" t="s">
        <v>394</v>
      </c>
      <c r="BM1590" s="227" t="s">
        <v>2060</v>
      </c>
    </row>
    <row r="1591" s="14" customFormat="1">
      <c r="A1591" s="14"/>
      <c r="B1591" s="245"/>
      <c r="C1591" s="246"/>
      <c r="D1591" s="236" t="s">
        <v>244</v>
      </c>
      <c r="E1591" s="247" t="s">
        <v>21</v>
      </c>
      <c r="F1591" s="248" t="s">
        <v>2051</v>
      </c>
      <c r="G1591" s="246"/>
      <c r="H1591" s="249">
        <v>50</v>
      </c>
      <c r="I1591" s="250"/>
      <c r="J1591" s="246"/>
      <c r="K1591" s="246"/>
      <c r="L1591" s="251"/>
      <c r="M1591" s="252"/>
      <c r="N1591" s="253"/>
      <c r="O1591" s="253"/>
      <c r="P1591" s="253"/>
      <c r="Q1591" s="253"/>
      <c r="R1591" s="253"/>
      <c r="S1591" s="253"/>
      <c r="T1591" s="25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T1591" s="255" t="s">
        <v>244</v>
      </c>
      <c r="AU1591" s="255" t="s">
        <v>86</v>
      </c>
      <c r="AV1591" s="14" t="s">
        <v>86</v>
      </c>
      <c r="AW1591" s="14" t="s">
        <v>33</v>
      </c>
      <c r="AX1591" s="14" t="s">
        <v>73</v>
      </c>
      <c r="AY1591" s="255" t="s">
        <v>233</v>
      </c>
    </row>
    <row r="1592" s="15" customFormat="1">
      <c r="A1592" s="15"/>
      <c r="B1592" s="256"/>
      <c r="C1592" s="257"/>
      <c r="D1592" s="236" t="s">
        <v>244</v>
      </c>
      <c r="E1592" s="258" t="s">
        <v>21</v>
      </c>
      <c r="F1592" s="259" t="s">
        <v>247</v>
      </c>
      <c r="G1592" s="257"/>
      <c r="H1592" s="260">
        <v>50</v>
      </c>
      <c r="I1592" s="261"/>
      <c r="J1592" s="257"/>
      <c r="K1592" s="257"/>
      <c r="L1592" s="262"/>
      <c r="M1592" s="263"/>
      <c r="N1592" s="264"/>
      <c r="O1592" s="264"/>
      <c r="P1592" s="264"/>
      <c r="Q1592" s="264"/>
      <c r="R1592" s="264"/>
      <c r="S1592" s="264"/>
      <c r="T1592" s="26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T1592" s="266" t="s">
        <v>244</v>
      </c>
      <c r="AU1592" s="266" t="s">
        <v>86</v>
      </c>
      <c r="AV1592" s="15" t="s">
        <v>240</v>
      </c>
      <c r="AW1592" s="15" t="s">
        <v>33</v>
      </c>
      <c r="AX1592" s="15" t="s">
        <v>80</v>
      </c>
      <c r="AY1592" s="266" t="s">
        <v>233</v>
      </c>
    </row>
    <row r="1593" s="2" customFormat="1" ht="44.25" customHeight="1">
      <c r="A1593" s="41"/>
      <c r="B1593" s="42"/>
      <c r="C1593" s="216" t="s">
        <v>2061</v>
      </c>
      <c r="D1593" s="216" t="s">
        <v>235</v>
      </c>
      <c r="E1593" s="217" t="s">
        <v>2062</v>
      </c>
      <c r="F1593" s="218" t="s">
        <v>2063</v>
      </c>
      <c r="G1593" s="219" t="s">
        <v>402</v>
      </c>
      <c r="H1593" s="220">
        <v>30</v>
      </c>
      <c r="I1593" s="221"/>
      <c r="J1593" s="222">
        <f>ROUND(I1593*H1593,2)</f>
        <v>0</v>
      </c>
      <c r="K1593" s="218" t="s">
        <v>239</v>
      </c>
      <c r="L1593" s="47"/>
      <c r="M1593" s="223" t="s">
        <v>21</v>
      </c>
      <c r="N1593" s="224" t="s">
        <v>45</v>
      </c>
      <c r="O1593" s="87"/>
      <c r="P1593" s="225">
        <f>O1593*H1593</f>
        <v>0</v>
      </c>
      <c r="Q1593" s="225">
        <v>0</v>
      </c>
      <c r="R1593" s="225">
        <f>Q1593*H1593</f>
        <v>0</v>
      </c>
      <c r="S1593" s="225">
        <v>0</v>
      </c>
      <c r="T1593" s="226">
        <f>S1593*H1593</f>
        <v>0</v>
      </c>
      <c r="U1593" s="41"/>
      <c r="V1593" s="41"/>
      <c r="W1593" s="41"/>
      <c r="X1593" s="41"/>
      <c r="Y1593" s="41"/>
      <c r="Z1593" s="41"/>
      <c r="AA1593" s="41"/>
      <c r="AB1593" s="41"/>
      <c r="AC1593" s="41"/>
      <c r="AD1593" s="41"/>
      <c r="AE1593" s="41"/>
      <c r="AR1593" s="227" t="s">
        <v>394</v>
      </c>
      <c r="AT1593" s="227" t="s">
        <v>235</v>
      </c>
      <c r="AU1593" s="227" t="s">
        <v>86</v>
      </c>
      <c r="AY1593" s="20" t="s">
        <v>233</v>
      </c>
      <c r="BE1593" s="228">
        <f>IF(N1593="základní",J1593,0)</f>
        <v>0</v>
      </c>
      <c r="BF1593" s="228">
        <f>IF(N1593="snížená",J1593,0)</f>
        <v>0</v>
      </c>
      <c r="BG1593" s="228">
        <f>IF(N1593="zákl. přenesená",J1593,0)</f>
        <v>0</v>
      </c>
      <c r="BH1593" s="228">
        <f>IF(N1593="sníž. přenesená",J1593,0)</f>
        <v>0</v>
      </c>
      <c r="BI1593" s="228">
        <f>IF(N1593="nulová",J1593,0)</f>
        <v>0</v>
      </c>
      <c r="BJ1593" s="20" t="s">
        <v>86</v>
      </c>
      <c r="BK1593" s="228">
        <f>ROUND(I1593*H1593,2)</f>
        <v>0</v>
      </c>
      <c r="BL1593" s="20" t="s">
        <v>394</v>
      </c>
      <c r="BM1593" s="227" t="s">
        <v>2064</v>
      </c>
    </row>
    <row r="1594" s="2" customFormat="1">
      <c r="A1594" s="41"/>
      <c r="B1594" s="42"/>
      <c r="C1594" s="43"/>
      <c r="D1594" s="229" t="s">
        <v>242</v>
      </c>
      <c r="E1594" s="43"/>
      <c r="F1594" s="230" t="s">
        <v>2065</v>
      </c>
      <c r="G1594" s="43"/>
      <c r="H1594" s="43"/>
      <c r="I1594" s="231"/>
      <c r="J1594" s="43"/>
      <c r="K1594" s="43"/>
      <c r="L1594" s="47"/>
      <c r="M1594" s="232"/>
      <c r="N1594" s="233"/>
      <c r="O1594" s="87"/>
      <c r="P1594" s="87"/>
      <c r="Q1594" s="87"/>
      <c r="R1594" s="87"/>
      <c r="S1594" s="87"/>
      <c r="T1594" s="88"/>
      <c r="U1594" s="41"/>
      <c r="V1594" s="41"/>
      <c r="W1594" s="41"/>
      <c r="X1594" s="41"/>
      <c r="Y1594" s="41"/>
      <c r="Z1594" s="41"/>
      <c r="AA1594" s="41"/>
      <c r="AB1594" s="41"/>
      <c r="AC1594" s="41"/>
      <c r="AD1594" s="41"/>
      <c r="AE1594" s="41"/>
      <c r="AT1594" s="20" t="s">
        <v>242</v>
      </c>
      <c r="AU1594" s="20" t="s">
        <v>86</v>
      </c>
    </row>
    <row r="1595" s="14" customFormat="1">
      <c r="A1595" s="14"/>
      <c r="B1595" s="245"/>
      <c r="C1595" s="246"/>
      <c r="D1595" s="236" t="s">
        <v>244</v>
      </c>
      <c r="E1595" s="247" t="s">
        <v>21</v>
      </c>
      <c r="F1595" s="248" t="s">
        <v>2066</v>
      </c>
      <c r="G1595" s="246"/>
      <c r="H1595" s="249">
        <v>30</v>
      </c>
      <c r="I1595" s="250"/>
      <c r="J1595" s="246"/>
      <c r="K1595" s="246"/>
      <c r="L1595" s="251"/>
      <c r="M1595" s="252"/>
      <c r="N1595" s="253"/>
      <c r="O1595" s="253"/>
      <c r="P1595" s="253"/>
      <c r="Q1595" s="253"/>
      <c r="R1595" s="253"/>
      <c r="S1595" s="253"/>
      <c r="T1595" s="25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T1595" s="255" t="s">
        <v>244</v>
      </c>
      <c r="AU1595" s="255" t="s">
        <v>86</v>
      </c>
      <c r="AV1595" s="14" t="s">
        <v>86</v>
      </c>
      <c r="AW1595" s="14" t="s">
        <v>33</v>
      </c>
      <c r="AX1595" s="14" t="s">
        <v>73</v>
      </c>
      <c r="AY1595" s="255" t="s">
        <v>233</v>
      </c>
    </row>
    <row r="1596" s="15" customFormat="1">
      <c r="A1596" s="15"/>
      <c r="B1596" s="256"/>
      <c r="C1596" s="257"/>
      <c r="D1596" s="236" t="s">
        <v>244</v>
      </c>
      <c r="E1596" s="258" t="s">
        <v>21</v>
      </c>
      <c r="F1596" s="259" t="s">
        <v>247</v>
      </c>
      <c r="G1596" s="257"/>
      <c r="H1596" s="260">
        <v>30</v>
      </c>
      <c r="I1596" s="261"/>
      <c r="J1596" s="257"/>
      <c r="K1596" s="257"/>
      <c r="L1596" s="262"/>
      <c r="M1596" s="263"/>
      <c r="N1596" s="264"/>
      <c r="O1596" s="264"/>
      <c r="P1596" s="264"/>
      <c r="Q1596" s="264"/>
      <c r="R1596" s="264"/>
      <c r="S1596" s="264"/>
      <c r="T1596" s="26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T1596" s="266" t="s">
        <v>244</v>
      </c>
      <c r="AU1596" s="266" t="s">
        <v>86</v>
      </c>
      <c r="AV1596" s="15" t="s">
        <v>240</v>
      </c>
      <c r="AW1596" s="15" t="s">
        <v>33</v>
      </c>
      <c r="AX1596" s="15" t="s">
        <v>80</v>
      </c>
      <c r="AY1596" s="266" t="s">
        <v>233</v>
      </c>
    </row>
    <row r="1597" s="2" customFormat="1" ht="16.5" customHeight="1">
      <c r="A1597" s="41"/>
      <c r="B1597" s="42"/>
      <c r="C1597" s="267" t="s">
        <v>2067</v>
      </c>
      <c r="D1597" s="267" t="s">
        <v>297</v>
      </c>
      <c r="E1597" s="268" t="s">
        <v>2068</v>
      </c>
      <c r="F1597" s="269" t="s">
        <v>2069</v>
      </c>
      <c r="G1597" s="270" t="s">
        <v>402</v>
      </c>
      <c r="H1597" s="271">
        <v>30</v>
      </c>
      <c r="I1597" s="272"/>
      <c r="J1597" s="273">
        <f>ROUND(I1597*H1597,2)</f>
        <v>0</v>
      </c>
      <c r="K1597" s="269" t="s">
        <v>342</v>
      </c>
      <c r="L1597" s="274"/>
      <c r="M1597" s="275" t="s">
        <v>21</v>
      </c>
      <c r="N1597" s="276" t="s">
        <v>45</v>
      </c>
      <c r="O1597" s="87"/>
      <c r="P1597" s="225">
        <f>O1597*H1597</f>
        <v>0</v>
      </c>
      <c r="Q1597" s="225">
        <v>0.079000000000000001</v>
      </c>
      <c r="R1597" s="225">
        <f>Q1597*H1597</f>
        <v>2.3700000000000001</v>
      </c>
      <c r="S1597" s="225">
        <v>0</v>
      </c>
      <c r="T1597" s="226">
        <f>S1597*H1597</f>
        <v>0</v>
      </c>
      <c r="U1597" s="41"/>
      <c r="V1597" s="41"/>
      <c r="W1597" s="41"/>
      <c r="X1597" s="41"/>
      <c r="Y1597" s="41"/>
      <c r="Z1597" s="41"/>
      <c r="AA1597" s="41"/>
      <c r="AB1597" s="41"/>
      <c r="AC1597" s="41"/>
      <c r="AD1597" s="41"/>
      <c r="AE1597" s="41"/>
      <c r="AR1597" s="227" t="s">
        <v>569</v>
      </c>
      <c r="AT1597" s="227" t="s">
        <v>297</v>
      </c>
      <c r="AU1597" s="227" t="s">
        <v>86</v>
      </c>
      <c r="AY1597" s="20" t="s">
        <v>233</v>
      </c>
      <c r="BE1597" s="228">
        <f>IF(N1597="základní",J1597,0)</f>
        <v>0</v>
      </c>
      <c r="BF1597" s="228">
        <f>IF(N1597="snížená",J1597,0)</f>
        <v>0</v>
      </c>
      <c r="BG1597" s="228">
        <f>IF(N1597="zákl. přenesená",J1597,0)</f>
        <v>0</v>
      </c>
      <c r="BH1597" s="228">
        <f>IF(N1597="sníž. přenesená",J1597,0)</f>
        <v>0</v>
      </c>
      <c r="BI1597" s="228">
        <f>IF(N1597="nulová",J1597,0)</f>
        <v>0</v>
      </c>
      <c r="BJ1597" s="20" t="s">
        <v>86</v>
      </c>
      <c r="BK1597" s="228">
        <f>ROUND(I1597*H1597,2)</f>
        <v>0</v>
      </c>
      <c r="BL1597" s="20" t="s">
        <v>394</v>
      </c>
      <c r="BM1597" s="227" t="s">
        <v>2070</v>
      </c>
    </row>
    <row r="1598" s="14" customFormat="1">
      <c r="A1598" s="14"/>
      <c r="B1598" s="245"/>
      <c r="C1598" s="246"/>
      <c r="D1598" s="236" t="s">
        <v>244</v>
      </c>
      <c r="E1598" s="247" t="s">
        <v>21</v>
      </c>
      <c r="F1598" s="248" t="s">
        <v>2066</v>
      </c>
      <c r="G1598" s="246"/>
      <c r="H1598" s="249">
        <v>30</v>
      </c>
      <c r="I1598" s="250"/>
      <c r="J1598" s="246"/>
      <c r="K1598" s="246"/>
      <c r="L1598" s="251"/>
      <c r="M1598" s="252"/>
      <c r="N1598" s="253"/>
      <c r="O1598" s="253"/>
      <c r="P1598" s="253"/>
      <c r="Q1598" s="253"/>
      <c r="R1598" s="253"/>
      <c r="S1598" s="253"/>
      <c r="T1598" s="25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T1598" s="255" t="s">
        <v>244</v>
      </c>
      <c r="AU1598" s="255" t="s">
        <v>86</v>
      </c>
      <c r="AV1598" s="14" t="s">
        <v>86</v>
      </c>
      <c r="AW1598" s="14" t="s">
        <v>33</v>
      </c>
      <c r="AX1598" s="14" t="s">
        <v>73</v>
      </c>
      <c r="AY1598" s="255" t="s">
        <v>233</v>
      </c>
    </row>
    <row r="1599" s="15" customFormat="1">
      <c r="A1599" s="15"/>
      <c r="B1599" s="256"/>
      <c r="C1599" s="257"/>
      <c r="D1599" s="236" t="s">
        <v>244</v>
      </c>
      <c r="E1599" s="258" t="s">
        <v>21</v>
      </c>
      <c r="F1599" s="259" t="s">
        <v>247</v>
      </c>
      <c r="G1599" s="257"/>
      <c r="H1599" s="260">
        <v>30</v>
      </c>
      <c r="I1599" s="261"/>
      <c r="J1599" s="257"/>
      <c r="K1599" s="257"/>
      <c r="L1599" s="262"/>
      <c r="M1599" s="263"/>
      <c r="N1599" s="264"/>
      <c r="O1599" s="264"/>
      <c r="P1599" s="264"/>
      <c r="Q1599" s="264"/>
      <c r="R1599" s="264"/>
      <c r="S1599" s="264"/>
      <c r="T1599" s="26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T1599" s="266" t="s">
        <v>244</v>
      </c>
      <c r="AU1599" s="266" t="s">
        <v>86</v>
      </c>
      <c r="AV1599" s="15" t="s">
        <v>240</v>
      </c>
      <c r="AW1599" s="15" t="s">
        <v>33</v>
      </c>
      <c r="AX1599" s="15" t="s">
        <v>80</v>
      </c>
      <c r="AY1599" s="266" t="s">
        <v>233</v>
      </c>
    </row>
    <row r="1600" s="2" customFormat="1" ht="24.15" customHeight="1">
      <c r="A1600" s="41"/>
      <c r="B1600" s="42"/>
      <c r="C1600" s="216" t="s">
        <v>2071</v>
      </c>
      <c r="D1600" s="216" t="s">
        <v>235</v>
      </c>
      <c r="E1600" s="217" t="s">
        <v>2072</v>
      </c>
      <c r="F1600" s="218" t="s">
        <v>2073</v>
      </c>
      <c r="G1600" s="219" t="s">
        <v>402</v>
      </c>
      <c r="H1600" s="220">
        <v>50</v>
      </c>
      <c r="I1600" s="221"/>
      <c r="J1600" s="222">
        <f>ROUND(I1600*H1600,2)</f>
        <v>0</v>
      </c>
      <c r="K1600" s="218" t="s">
        <v>239</v>
      </c>
      <c r="L1600" s="47"/>
      <c r="M1600" s="223" t="s">
        <v>21</v>
      </c>
      <c r="N1600" s="224" t="s">
        <v>45</v>
      </c>
      <c r="O1600" s="87"/>
      <c r="P1600" s="225">
        <f>O1600*H1600</f>
        <v>0</v>
      </c>
      <c r="Q1600" s="225">
        <v>0</v>
      </c>
      <c r="R1600" s="225">
        <f>Q1600*H1600</f>
        <v>0</v>
      </c>
      <c r="S1600" s="225">
        <v>0</v>
      </c>
      <c r="T1600" s="226">
        <f>S1600*H1600</f>
        <v>0</v>
      </c>
      <c r="U1600" s="41"/>
      <c r="V1600" s="41"/>
      <c r="W1600" s="41"/>
      <c r="X1600" s="41"/>
      <c r="Y1600" s="41"/>
      <c r="Z1600" s="41"/>
      <c r="AA1600" s="41"/>
      <c r="AB1600" s="41"/>
      <c r="AC1600" s="41"/>
      <c r="AD1600" s="41"/>
      <c r="AE1600" s="41"/>
      <c r="AR1600" s="227" t="s">
        <v>394</v>
      </c>
      <c r="AT1600" s="227" t="s">
        <v>235</v>
      </c>
      <c r="AU1600" s="227" t="s">
        <v>86</v>
      </c>
      <c r="AY1600" s="20" t="s">
        <v>233</v>
      </c>
      <c r="BE1600" s="228">
        <f>IF(N1600="základní",J1600,0)</f>
        <v>0</v>
      </c>
      <c r="BF1600" s="228">
        <f>IF(N1600="snížená",J1600,0)</f>
        <v>0</v>
      </c>
      <c r="BG1600" s="228">
        <f>IF(N1600="zákl. přenesená",J1600,0)</f>
        <v>0</v>
      </c>
      <c r="BH1600" s="228">
        <f>IF(N1600="sníž. přenesená",J1600,0)</f>
        <v>0</v>
      </c>
      <c r="BI1600" s="228">
        <f>IF(N1600="nulová",J1600,0)</f>
        <v>0</v>
      </c>
      <c r="BJ1600" s="20" t="s">
        <v>86</v>
      </c>
      <c r="BK1600" s="228">
        <f>ROUND(I1600*H1600,2)</f>
        <v>0</v>
      </c>
      <c r="BL1600" s="20" t="s">
        <v>394</v>
      </c>
      <c r="BM1600" s="227" t="s">
        <v>2074</v>
      </c>
    </row>
    <row r="1601" s="2" customFormat="1">
      <c r="A1601" s="41"/>
      <c r="B1601" s="42"/>
      <c r="C1601" s="43"/>
      <c r="D1601" s="229" t="s">
        <v>242</v>
      </c>
      <c r="E1601" s="43"/>
      <c r="F1601" s="230" t="s">
        <v>2075</v>
      </c>
      <c r="G1601" s="43"/>
      <c r="H1601" s="43"/>
      <c r="I1601" s="231"/>
      <c r="J1601" s="43"/>
      <c r="K1601" s="43"/>
      <c r="L1601" s="47"/>
      <c r="M1601" s="232"/>
      <c r="N1601" s="233"/>
      <c r="O1601" s="87"/>
      <c r="P1601" s="87"/>
      <c r="Q1601" s="87"/>
      <c r="R1601" s="87"/>
      <c r="S1601" s="87"/>
      <c r="T1601" s="88"/>
      <c r="U1601" s="41"/>
      <c r="V1601" s="41"/>
      <c r="W1601" s="41"/>
      <c r="X1601" s="41"/>
      <c r="Y1601" s="41"/>
      <c r="Z1601" s="41"/>
      <c r="AA1601" s="41"/>
      <c r="AB1601" s="41"/>
      <c r="AC1601" s="41"/>
      <c r="AD1601" s="41"/>
      <c r="AE1601" s="41"/>
      <c r="AT1601" s="20" t="s">
        <v>242</v>
      </c>
      <c r="AU1601" s="20" t="s">
        <v>86</v>
      </c>
    </row>
    <row r="1602" s="14" customFormat="1">
      <c r="A1602" s="14"/>
      <c r="B1602" s="245"/>
      <c r="C1602" s="246"/>
      <c r="D1602" s="236" t="s">
        <v>244</v>
      </c>
      <c r="E1602" s="247" t="s">
        <v>21</v>
      </c>
      <c r="F1602" s="248" t="s">
        <v>2051</v>
      </c>
      <c r="G1602" s="246"/>
      <c r="H1602" s="249">
        <v>50</v>
      </c>
      <c r="I1602" s="250"/>
      <c r="J1602" s="246"/>
      <c r="K1602" s="246"/>
      <c r="L1602" s="251"/>
      <c r="M1602" s="252"/>
      <c r="N1602" s="253"/>
      <c r="O1602" s="253"/>
      <c r="P1602" s="253"/>
      <c r="Q1602" s="253"/>
      <c r="R1602" s="253"/>
      <c r="S1602" s="253"/>
      <c r="T1602" s="25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T1602" s="255" t="s">
        <v>244</v>
      </c>
      <c r="AU1602" s="255" t="s">
        <v>86</v>
      </c>
      <c r="AV1602" s="14" t="s">
        <v>86</v>
      </c>
      <c r="AW1602" s="14" t="s">
        <v>33</v>
      </c>
      <c r="AX1602" s="14" t="s">
        <v>73</v>
      </c>
      <c r="AY1602" s="255" t="s">
        <v>233</v>
      </c>
    </row>
    <row r="1603" s="15" customFormat="1">
      <c r="A1603" s="15"/>
      <c r="B1603" s="256"/>
      <c r="C1603" s="257"/>
      <c r="D1603" s="236" t="s">
        <v>244</v>
      </c>
      <c r="E1603" s="258" t="s">
        <v>21</v>
      </c>
      <c r="F1603" s="259" t="s">
        <v>247</v>
      </c>
      <c r="G1603" s="257"/>
      <c r="H1603" s="260">
        <v>50</v>
      </c>
      <c r="I1603" s="261"/>
      <c r="J1603" s="257"/>
      <c r="K1603" s="257"/>
      <c r="L1603" s="262"/>
      <c r="M1603" s="263"/>
      <c r="N1603" s="264"/>
      <c r="O1603" s="264"/>
      <c r="P1603" s="264"/>
      <c r="Q1603" s="264"/>
      <c r="R1603" s="264"/>
      <c r="S1603" s="264"/>
      <c r="T1603" s="26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T1603" s="266" t="s">
        <v>244</v>
      </c>
      <c r="AU1603" s="266" t="s">
        <v>86</v>
      </c>
      <c r="AV1603" s="15" t="s">
        <v>240</v>
      </c>
      <c r="AW1603" s="15" t="s">
        <v>33</v>
      </c>
      <c r="AX1603" s="15" t="s">
        <v>80</v>
      </c>
      <c r="AY1603" s="266" t="s">
        <v>233</v>
      </c>
    </row>
    <row r="1604" s="2" customFormat="1" ht="21.75" customHeight="1">
      <c r="A1604" s="41"/>
      <c r="B1604" s="42"/>
      <c r="C1604" s="267" t="s">
        <v>2076</v>
      </c>
      <c r="D1604" s="267" t="s">
        <v>297</v>
      </c>
      <c r="E1604" s="268" t="s">
        <v>2077</v>
      </c>
      <c r="F1604" s="269" t="s">
        <v>2078</v>
      </c>
      <c r="G1604" s="270" t="s">
        <v>402</v>
      </c>
      <c r="H1604" s="271">
        <v>50</v>
      </c>
      <c r="I1604" s="272"/>
      <c r="J1604" s="273">
        <f>ROUND(I1604*H1604,2)</f>
        <v>0</v>
      </c>
      <c r="K1604" s="269" t="s">
        <v>342</v>
      </c>
      <c r="L1604" s="274"/>
      <c r="M1604" s="275" t="s">
        <v>21</v>
      </c>
      <c r="N1604" s="276" t="s">
        <v>45</v>
      </c>
      <c r="O1604" s="87"/>
      <c r="P1604" s="225">
        <f>O1604*H1604</f>
        <v>0</v>
      </c>
      <c r="Q1604" s="225">
        <v>0.0038</v>
      </c>
      <c r="R1604" s="225">
        <f>Q1604*H1604</f>
        <v>0.19</v>
      </c>
      <c r="S1604" s="225">
        <v>0</v>
      </c>
      <c r="T1604" s="226">
        <f>S1604*H1604</f>
        <v>0</v>
      </c>
      <c r="U1604" s="41"/>
      <c r="V1604" s="41"/>
      <c r="W1604" s="41"/>
      <c r="X1604" s="41"/>
      <c r="Y1604" s="41"/>
      <c r="Z1604" s="41"/>
      <c r="AA1604" s="41"/>
      <c r="AB1604" s="41"/>
      <c r="AC1604" s="41"/>
      <c r="AD1604" s="41"/>
      <c r="AE1604" s="41"/>
      <c r="AR1604" s="227" t="s">
        <v>569</v>
      </c>
      <c r="AT1604" s="227" t="s">
        <v>297</v>
      </c>
      <c r="AU1604" s="227" t="s">
        <v>86</v>
      </c>
      <c r="AY1604" s="20" t="s">
        <v>233</v>
      </c>
      <c r="BE1604" s="228">
        <f>IF(N1604="základní",J1604,0)</f>
        <v>0</v>
      </c>
      <c r="BF1604" s="228">
        <f>IF(N1604="snížená",J1604,0)</f>
        <v>0</v>
      </c>
      <c r="BG1604" s="228">
        <f>IF(N1604="zákl. přenesená",J1604,0)</f>
        <v>0</v>
      </c>
      <c r="BH1604" s="228">
        <f>IF(N1604="sníž. přenesená",J1604,0)</f>
        <v>0</v>
      </c>
      <c r="BI1604" s="228">
        <f>IF(N1604="nulová",J1604,0)</f>
        <v>0</v>
      </c>
      <c r="BJ1604" s="20" t="s">
        <v>86</v>
      </c>
      <c r="BK1604" s="228">
        <f>ROUND(I1604*H1604,2)</f>
        <v>0</v>
      </c>
      <c r="BL1604" s="20" t="s">
        <v>394</v>
      </c>
      <c r="BM1604" s="227" t="s">
        <v>2079</v>
      </c>
    </row>
    <row r="1605" s="2" customFormat="1" ht="24.15" customHeight="1">
      <c r="A1605" s="41"/>
      <c r="B1605" s="42"/>
      <c r="C1605" s="216" t="s">
        <v>2080</v>
      </c>
      <c r="D1605" s="216" t="s">
        <v>235</v>
      </c>
      <c r="E1605" s="217" t="s">
        <v>2081</v>
      </c>
      <c r="F1605" s="218" t="s">
        <v>2082</v>
      </c>
      <c r="G1605" s="219" t="s">
        <v>402</v>
      </c>
      <c r="H1605" s="220">
        <v>51</v>
      </c>
      <c r="I1605" s="221"/>
      <c r="J1605" s="222">
        <f>ROUND(I1605*H1605,2)</f>
        <v>0</v>
      </c>
      <c r="K1605" s="218" t="s">
        <v>239</v>
      </c>
      <c r="L1605" s="47"/>
      <c r="M1605" s="223" t="s">
        <v>21</v>
      </c>
      <c r="N1605" s="224" t="s">
        <v>45</v>
      </c>
      <c r="O1605" s="87"/>
      <c r="P1605" s="225">
        <f>O1605*H1605</f>
        <v>0</v>
      </c>
      <c r="Q1605" s="225">
        <v>0</v>
      </c>
      <c r="R1605" s="225">
        <f>Q1605*H1605</f>
        <v>0</v>
      </c>
      <c r="S1605" s="225">
        <v>0</v>
      </c>
      <c r="T1605" s="226">
        <f>S1605*H1605</f>
        <v>0</v>
      </c>
      <c r="U1605" s="41"/>
      <c r="V1605" s="41"/>
      <c r="W1605" s="41"/>
      <c r="X1605" s="41"/>
      <c r="Y1605" s="41"/>
      <c r="Z1605" s="41"/>
      <c r="AA1605" s="41"/>
      <c r="AB1605" s="41"/>
      <c r="AC1605" s="41"/>
      <c r="AD1605" s="41"/>
      <c r="AE1605" s="41"/>
      <c r="AR1605" s="227" t="s">
        <v>394</v>
      </c>
      <c r="AT1605" s="227" t="s">
        <v>235</v>
      </c>
      <c r="AU1605" s="227" t="s">
        <v>86</v>
      </c>
      <c r="AY1605" s="20" t="s">
        <v>233</v>
      </c>
      <c r="BE1605" s="228">
        <f>IF(N1605="základní",J1605,0)</f>
        <v>0</v>
      </c>
      <c r="BF1605" s="228">
        <f>IF(N1605="snížená",J1605,0)</f>
        <v>0</v>
      </c>
      <c r="BG1605" s="228">
        <f>IF(N1605="zákl. přenesená",J1605,0)</f>
        <v>0</v>
      </c>
      <c r="BH1605" s="228">
        <f>IF(N1605="sníž. přenesená",J1605,0)</f>
        <v>0</v>
      </c>
      <c r="BI1605" s="228">
        <f>IF(N1605="nulová",J1605,0)</f>
        <v>0</v>
      </c>
      <c r="BJ1605" s="20" t="s">
        <v>86</v>
      </c>
      <c r="BK1605" s="228">
        <f>ROUND(I1605*H1605,2)</f>
        <v>0</v>
      </c>
      <c r="BL1605" s="20" t="s">
        <v>394</v>
      </c>
      <c r="BM1605" s="227" t="s">
        <v>2083</v>
      </c>
    </row>
    <row r="1606" s="2" customFormat="1">
      <c r="A1606" s="41"/>
      <c r="B1606" s="42"/>
      <c r="C1606" s="43"/>
      <c r="D1606" s="229" t="s">
        <v>242</v>
      </c>
      <c r="E1606" s="43"/>
      <c r="F1606" s="230" t="s">
        <v>2084</v>
      </c>
      <c r="G1606" s="43"/>
      <c r="H1606" s="43"/>
      <c r="I1606" s="231"/>
      <c r="J1606" s="43"/>
      <c r="K1606" s="43"/>
      <c r="L1606" s="47"/>
      <c r="M1606" s="232"/>
      <c r="N1606" s="233"/>
      <c r="O1606" s="87"/>
      <c r="P1606" s="87"/>
      <c r="Q1606" s="87"/>
      <c r="R1606" s="87"/>
      <c r="S1606" s="87"/>
      <c r="T1606" s="88"/>
      <c r="U1606" s="41"/>
      <c r="V1606" s="41"/>
      <c r="W1606" s="41"/>
      <c r="X1606" s="41"/>
      <c r="Y1606" s="41"/>
      <c r="Z1606" s="41"/>
      <c r="AA1606" s="41"/>
      <c r="AB1606" s="41"/>
      <c r="AC1606" s="41"/>
      <c r="AD1606" s="41"/>
      <c r="AE1606" s="41"/>
      <c r="AT1606" s="20" t="s">
        <v>242</v>
      </c>
      <c r="AU1606" s="20" t="s">
        <v>86</v>
      </c>
    </row>
    <row r="1607" s="14" customFormat="1">
      <c r="A1607" s="14"/>
      <c r="B1607" s="245"/>
      <c r="C1607" s="246"/>
      <c r="D1607" s="236" t="s">
        <v>244</v>
      </c>
      <c r="E1607" s="247" t="s">
        <v>21</v>
      </c>
      <c r="F1607" s="248" t="s">
        <v>1399</v>
      </c>
      <c r="G1607" s="246"/>
      <c r="H1607" s="249">
        <v>28</v>
      </c>
      <c r="I1607" s="250"/>
      <c r="J1607" s="246"/>
      <c r="K1607" s="246"/>
      <c r="L1607" s="251"/>
      <c r="M1607" s="252"/>
      <c r="N1607" s="253"/>
      <c r="O1607" s="253"/>
      <c r="P1607" s="253"/>
      <c r="Q1607" s="253"/>
      <c r="R1607" s="253"/>
      <c r="S1607" s="253"/>
      <c r="T1607" s="25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T1607" s="255" t="s">
        <v>244</v>
      </c>
      <c r="AU1607" s="255" t="s">
        <v>86</v>
      </c>
      <c r="AV1607" s="14" t="s">
        <v>86</v>
      </c>
      <c r="AW1607" s="14" t="s">
        <v>33</v>
      </c>
      <c r="AX1607" s="14" t="s">
        <v>73</v>
      </c>
      <c r="AY1607" s="255" t="s">
        <v>233</v>
      </c>
    </row>
    <row r="1608" s="14" customFormat="1">
      <c r="A1608" s="14"/>
      <c r="B1608" s="245"/>
      <c r="C1608" s="246"/>
      <c r="D1608" s="236" t="s">
        <v>244</v>
      </c>
      <c r="E1608" s="247" t="s">
        <v>21</v>
      </c>
      <c r="F1608" s="248" t="s">
        <v>1400</v>
      </c>
      <c r="G1608" s="246"/>
      <c r="H1608" s="249">
        <v>20</v>
      </c>
      <c r="I1608" s="250"/>
      <c r="J1608" s="246"/>
      <c r="K1608" s="246"/>
      <c r="L1608" s="251"/>
      <c r="M1608" s="252"/>
      <c r="N1608" s="253"/>
      <c r="O1608" s="253"/>
      <c r="P1608" s="253"/>
      <c r="Q1608" s="253"/>
      <c r="R1608" s="253"/>
      <c r="S1608" s="253"/>
      <c r="T1608" s="25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T1608" s="255" t="s">
        <v>244</v>
      </c>
      <c r="AU1608" s="255" t="s">
        <v>86</v>
      </c>
      <c r="AV1608" s="14" t="s">
        <v>86</v>
      </c>
      <c r="AW1608" s="14" t="s">
        <v>33</v>
      </c>
      <c r="AX1608" s="14" t="s">
        <v>73</v>
      </c>
      <c r="AY1608" s="255" t="s">
        <v>233</v>
      </c>
    </row>
    <row r="1609" s="14" customFormat="1">
      <c r="A1609" s="14"/>
      <c r="B1609" s="245"/>
      <c r="C1609" s="246"/>
      <c r="D1609" s="236" t="s">
        <v>244</v>
      </c>
      <c r="E1609" s="247" t="s">
        <v>21</v>
      </c>
      <c r="F1609" s="248" t="s">
        <v>2085</v>
      </c>
      <c r="G1609" s="246"/>
      <c r="H1609" s="249">
        <v>1</v>
      </c>
      <c r="I1609" s="250"/>
      <c r="J1609" s="246"/>
      <c r="K1609" s="246"/>
      <c r="L1609" s="251"/>
      <c r="M1609" s="252"/>
      <c r="N1609" s="253"/>
      <c r="O1609" s="253"/>
      <c r="P1609" s="253"/>
      <c r="Q1609" s="253"/>
      <c r="R1609" s="253"/>
      <c r="S1609" s="253"/>
      <c r="T1609" s="25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T1609" s="255" t="s">
        <v>244</v>
      </c>
      <c r="AU1609" s="255" t="s">
        <v>86</v>
      </c>
      <c r="AV1609" s="14" t="s">
        <v>86</v>
      </c>
      <c r="AW1609" s="14" t="s">
        <v>33</v>
      </c>
      <c r="AX1609" s="14" t="s">
        <v>73</v>
      </c>
      <c r="AY1609" s="255" t="s">
        <v>233</v>
      </c>
    </row>
    <row r="1610" s="14" customFormat="1">
      <c r="A1610" s="14"/>
      <c r="B1610" s="245"/>
      <c r="C1610" s="246"/>
      <c r="D1610" s="236" t="s">
        <v>244</v>
      </c>
      <c r="E1610" s="247" t="s">
        <v>21</v>
      </c>
      <c r="F1610" s="248" t="s">
        <v>2086</v>
      </c>
      <c r="G1610" s="246"/>
      <c r="H1610" s="249">
        <v>1</v>
      </c>
      <c r="I1610" s="250"/>
      <c r="J1610" s="246"/>
      <c r="K1610" s="246"/>
      <c r="L1610" s="251"/>
      <c r="M1610" s="252"/>
      <c r="N1610" s="253"/>
      <c r="O1610" s="253"/>
      <c r="P1610" s="253"/>
      <c r="Q1610" s="253"/>
      <c r="R1610" s="253"/>
      <c r="S1610" s="253"/>
      <c r="T1610" s="25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T1610" s="255" t="s">
        <v>244</v>
      </c>
      <c r="AU1610" s="255" t="s">
        <v>86</v>
      </c>
      <c r="AV1610" s="14" t="s">
        <v>86</v>
      </c>
      <c r="AW1610" s="14" t="s">
        <v>33</v>
      </c>
      <c r="AX1610" s="14" t="s">
        <v>73</v>
      </c>
      <c r="AY1610" s="255" t="s">
        <v>233</v>
      </c>
    </row>
    <row r="1611" s="14" customFormat="1">
      <c r="A1611" s="14"/>
      <c r="B1611" s="245"/>
      <c r="C1611" s="246"/>
      <c r="D1611" s="236" t="s">
        <v>244</v>
      </c>
      <c r="E1611" s="247" t="s">
        <v>21</v>
      </c>
      <c r="F1611" s="248" t="s">
        <v>1405</v>
      </c>
      <c r="G1611" s="246"/>
      <c r="H1611" s="249">
        <v>1</v>
      </c>
      <c r="I1611" s="250"/>
      <c r="J1611" s="246"/>
      <c r="K1611" s="246"/>
      <c r="L1611" s="251"/>
      <c r="M1611" s="252"/>
      <c r="N1611" s="253"/>
      <c r="O1611" s="253"/>
      <c r="P1611" s="253"/>
      <c r="Q1611" s="253"/>
      <c r="R1611" s="253"/>
      <c r="S1611" s="253"/>
      <c r="T1611" s="25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T1611" s="255" t="s">
        <v>244</v>
      </c>
      <c r="AU1611" s="255" t="s">
        <v>86</v>
      </c>
      <c r="AV1611" s="14" t="s">
        <v>86</v>
      </c>
      <c r="AW1611" s="14" t="s">
        <v>33</v>
      </c>
      <c r="AX1611" s="14" t="s">
        <v>73</v>
      </c>
      <c r="AY1611" s="255" t="s">
        <v>233</v>
      </c>
    </row>
    <row r="1612" s="15" customFormat="1">
      <c r="A1612" s="15"/>
      <c r="B1612" s="256"/>
      <c r="C1612" s="257"/>
      <c r="D1612" s="236" t="s">
        <v>244</v>
      </c>
      <c r="E1612" s="258" t="s">
        <v>21</v>
      </c>
      <c r="F1612" s="259" t="s">
        <v>247</v>
      </c>
      <c r="G1612" s="257"/>
      <c r="H1612" s="260">
        <v>51</v>
      </c>
      <c r="I1612" s="261"/>
      <c r="J1612" s="257"/>
      <c r="K1612" s="257"/>
      <c r="L1612" s="262"/>
      <c r="M1612" s="263"/>
      <c r="N1612" s="264"/>
      <c r="O1612" s="264"/>
      <c r="P1612" s="264"/>
      <c r="Q1612" s="264"/>
      <c r="R1612" s="264"/>
      <c r="S1612" s="264"/>
      <c r="T1612" s="26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T1612" s="266" t="s">
        <v>244</v>
      </c>
      <c r="AU1612" s="266" t="s">
        <v>86</v>
      </c>
      <c r="AV1612" s="15" t="s">
        <v>240</v>
      </c>
      <c r="AW1612" s="15" t="s">
        <v>33</v>
      </c>
      <c r="AX1612" s="15" t="s">
        <v>80</v>
      </c>
      <c r="AY1612" s="266" t="s">
        <v>233</v>
      </c>
    </row>
    <row r="1613" s="2" customFormat="1" ht="21.75" customHeight="1">
      <c r="A1613" s="41"/>
      <c r="B1613" s="42"/>
      <c r="C1613" s="267" t="s">
        <v>2087</v>
      </c>
      <c r="D1613" s="267" t="s">
        <v>297</v>
      </c>
      <c r="E1613" s="268" t="s">
        <v>2077</v>
      </c>
      <c r="F1613" s="269" t="s">
        <v>2078</v>
      </c>
      <c r="G1613" s="270" t="s">
        <v>402</v>
      </c>
      <c r="H1613" s="271">
        <v>51</v>
      </c>
      <c r="I1613" s="272"/>
      <c r="J1613" s="273">
        <f>ROUND(I1613*H1613,2)</f>
        <v>0</v>
      </c>
      <c r="K1613" s="269" t="s">
        <v>342</v>
      </c>
      <c r="L1613" s="274"/>
      <c r="M1613" s="275" t="s">
        <v>21</v>
      </c>
      <c r="N1613" s="276" t="s">
        <v>45</v>
      </c>
      <c r="O1613" s="87"/>
      <c r="P1613" s="225">
        <f>O1613*H1613</f>
        <v>0</v>
      </c>
      <c r="Q1613" s="225">
        <v>0.0038</v>
      </c>
      <c r="R1613" s="225">
        <f>Q1613*H1613</f>
        <v>0.1938</v>
      </c>
      <c r="S1613" s="225">
        <v>0</v>
      </c>
      <c r="T1613" s="226">
        <f>S1613*H1613</f>
        <v>0</v>
      </c>
      <c r="U1613" s="41"/>
      <c r="V1613" s="41"/>
      <c r="W1613" s="41"/>
      <c r="X1613" s="41"/>
      <c r="Y1613" s="41"/>
      <c r="Z1613" s="41"/>
      <c r="AA1613" s="41"/>
      <c r="AB1613" s="41"/>
      <c r="AC1613" s="41"/>
      <c r="AD1613" s="41"/>
      <c r="AE1613" s="41"/>
      <c r="AR1613" s="227" t="s">
        <v>569</v>
      </c>
      <c r="AT1613" s="227" t="s">
        <v>297</v>
      </c>
      <c r="AU1613" s="227" t="s">
        <v>86</v>
      </c>
      <c r="AY1613" s="20" t="s">
        <v>233</v>
      </c>
      <c r="BE1613" s="228">
        <f>IF(N1613="základní",J1613,0)</f>
        <v>0</v>
      </c>
      <c r="BF1613" s="228">
        <f>IF(N1613="snížená",J1613,0)</f>
        <v>0</v>
      </c>
      <c r="BG1613" s="228">
        <f>IF(N1613="zákl. přenesená",J1613,0)</f>
        <v>0</v>
      </c>
      <c r="BH1613" s="228">
        <f>IF(N1613="sníž. přenesená",J1613,0)</f>
        <v>0</v>
      </c>
      <c r="BI1613" s="228">
        <f>IF(N1613="nulová",J1613,0)</f>
        <v>0</v>
      </c>
      <c r="BJ1613" s="20" t="s">
        <v>86</v>
      </c>
      <c r="BK1613" s="228">
        <f>ROUND(I1613*H1613,2)</f>
        <v>0</v>
      </c>
      <c r="BL1613" s="20" t="s">
        <v>394</v>
      </c>
      <c r="BM1613" s="227" t="s">
        <v>2088</v>
      </c>
    </row>
    <row r="1614" s="2" customFormat="1" ht="16.5" customHeight="1">
      <c r="A1614" s="41"/>
      <c r="B1614" s="42"/>
      <c r="C1614" s="216" t="s">
        <v>2089</v>
      </c>
      <c r="D1614" s="216" t="s">
        <v>235</v>
      </c>
      <c r="E1614" s="217" t="s">
        <v>2090</v>
      </c>
      <c r="F1614" s="218" t="s">
        <v>2091</v>
      </c>
      <c r="G1614" s="219" t="s">
        <v>402</v>
      </c>
      <c r="H1614" s="220">
        <v>72</v>
      </c>
      <c r="I1614" s="221"/>
      <c r="J1614" s="222">
        <f>ROUND(I1614*H1614,2)</f>
        <v>0</v>
      </c>
      <c r="K1614" s="218" t="s">
        <v>342</v>
      </c>
      <c r="L1614" s="47"/>
      <c r="M1614" s="223" t="s">
        <v>21</v>
      </c>
      <c r="N1614" s="224" t="s">
        <v>45</v>
      </c>
      <c r="O1614" s="87"/>
      <c r="P1614" s="225">
        <f>O1614*H1614</f>
        <v>0</v>
      </c>
      <c r="Q1614" s="225">
        <v>0.001</v>
      </c>
      <c r="R1614" s="225">
        <f>Q1614*H1614</f>
        <v>0.072000000000000008</v>
      </c>
      <c r="S1614" s="225">
        <v>0</v>
      </c>
      <c r="T1614" s="226">
        <f>S1614*H1614</f>
        <v>0</v>
      </c>
      <c r="U1614" s="41"/>
      <c r="V1614" s="41"/>
      <c r="W1614" s="41"/>
      <c r="X1614" s="41"/>
      <c r="Y1614" s="41"/>
      <c r="Z1614" s="41"/>
      <c r="AA1614" s="41"/>
      <c r="AB1614" s="41"/>
      <c r="AC1614" s="41"/>
      <c r="AD1614" s="41"/>
      <c r="AE1614" s="41"/>
      <c r="AR1614" s="227" t="s">
        <v>394</v>
      </c>
      <c r="AT1614" s="227" t="s">
        <v>235</v>
      </c>
      <c r="AU1614" s="227" t="s">
        <v>86</v>
      </c>
      <c r="AY1614" s="20" t="s">
        <v>233</v>
      </c>
      <c r="BE1614" s="228">
        <f>IF(N1614="základní",J1614,0)</f>
        <v>0</v>
      </c>
      <c r="BF1614" s="228">
        <f>IF(N1614="snížená",J1614,0)</f>
        <v>0</v>
      </c>
      <c r="BG1614" s="228">
        <f>IF(N1614="zákl. přenesená",J1614,0)</f>
        <v>0</v>
      </c>
      <c r="BH1614" s="228">
        <f>IF(N1614="sníž. přenesená",J1614,0)</f>
        <v>0</v>
      </c>
      <c r="BI1614" s="228">
        <f>IF(N1614="nulová",J1614,0)</f>
        <v>0</v>
      </c>
      <c r="BJ1614" s="20" t="s">
        <v>86</v>
      </c>
      <c r="BK1614" s="228">
        <f>ROUND(I1614*H1614,2)</f>
        <v>0</v>
      </c>
      <c r="BL1614" s="20" t="s">
        <v>394</v>
      </c>
      <c r="BM1614" s="227" t="s">
        <v>2092</v>
      </c>
    </row>
    <row r="1615" s="14" customFormat="1">
      <c r="A1615" s="14"/>
      <c r="B1615" s="245"/>
      <c r="C1615" s="246"/>
      <c r="D1615" s="236" t="s">
        <v>244</v>
      </c>
      <c r="E1615" s="247" t="s">
        <v>21</v>
      </c>
      <c r="F1615" s="248" t="s">
        <v>1397</v>
      </c>
      <c r="G1615" s="246"/>
      <c r="H1615" s="249">
        <v>50</v>
      </c>
      <c r="I1615" s="250"/>
      <c r="J1615" s="246"/>
      <c r="K1615" s="246"/>
      <c r="L1615" s="251"/>
      <c r="M1615" s="252"/>
      <c r="N1615" s="253"/>
      <c r="O1615" s="253"/>
      <c r="P1615" s="253"/>
      <c r="Q1615" s="253"/>
      <c r="R1615" s="253"/>
      <c r="S1615" s="253"/>
      <c r="T1615" s="25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T1615" s="255" t="s">
        <v>244</v>
      </c>
      <c r="AU1615" s="255" t="s">
        <v>86</v>
      </c>
      <c r="AV1615" s="14" t="s">
        <v>86</v>
      </c>
      <c r="AW1615" s="14" t="s">
        <v>33</v>
      </c>
      <c r="AX1615" s="14" t="s">
        <v>73</v>
      </c>
      <c r="AY1615" s="255" t="s">
        <v>233</v>
      </c>
    </row>
    <row r="1616" s="14" customFormat="1">
      <c r="A1616" s="14"/>
      <c r="B1616" s="245"/>
      <c r="C1616" s="246"/>
      <c r="D1616" s="236" t="s">
        <v>244</v>
      </c>
      <c r="E1616" s="247" t="s">
        <v>21</v>
      </c>
      <c r="F1616" s="248" t="s">
        <v>1398</v>
      </c>
      <c r="G1616" s="246"/>
      <c r="H1616" s="249">
        <v>20</v>
      </c>
      <c r="I1616" s="250"/>
      <c r="J1616" s="246"/>
      <c r="K1616" s="246"/>
      <c r="L1616" s="251"/>
      <c r="M1616" s="252"/>
      <c r="N1616" s="253"/>
      <c r="O1616" s="253"/>
      <c r="P1616" s="253"/>
      <c r="Q1616" s="253"/>
      <c r="R1616" s="253"/>
      <c r="S1616" s="253"/>
      <c r="T1616" s="25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T1616" s="255" t="s">
        <v>244</v>
      </c>
      <c r="AU1616" s="255" t="s">
        <v>86</v>
      </c>
      <c r="AV1616" s="14" t="s">
        <v>86</v>
      </c>
      <c r="AW1616" s="14" t="s">
        <v>33</v>
      </c>
      <c r="AX1616" s="14" t="s">
        <v>73</v>
      </c>
      <c r="AY1616" s="255" t="s">
        <v>233</v>
      </c>
    </row>
    <row r="1617" s="14" customFormat="1">
      <c r="A1617" s="14"/>
      <c r="B1617" s="245"/>
      <c r="C1617" s="246"/>
      <c r="D1617" s="236" t="s">
        <v>244</v>
      </c>
      <c r="E1617" s="247" t="s">
        <v>21</v>
      </c>
      <c r="F1617" s="248" t="s">
        <v>1403</v>
      </c>
      <c r="G1617" s="246"/>
      <c r="H1617" s="249">
        <v>2</v>
      </c>
      <c r="I1617" s="250"/>
      <c r="J1617" s="246"/>
      <c r="K1617" s="246"/>
      <c r="L1617" s="251"/>
      <c r="M1617" s="252"/>
      <c r="N1617" s="253"/>
      <c r="O1617" s="253"/>
      <c r="P1617" s="253"/>
      <c r="Q1617" s="253"/>
      <c r="R1617" s="253"/>
      <c r="S1617" s="253"/>
      <c r="T1617" s="25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T1617" s="255" t="s">
        <v>244</v>
      </c>
      <c r="AU1617" s="255" t="s">
        <v>86</v>
      </c>
      <c r="AV1617" s="14" t="s">
        <v>86</v>
      </c>
      <c r="AW1617" s="14" t="s">
        <v>33</v>
      </c>
      <c r="AX1617" s="14" t="s">
        <v>73</v>
      </c>
      <c r="AY1617" s="255" t="s">
        <v>233</v>
      </c>
    </row>
    <row r="1618" s="15" customFormat="1">
      <c r="A1618" s="15"/>
      <c r="B1618" s="256"/>
      <c r="C1618" s="257"/>
      <c r="D1618" s="236" t="s">
        <v>244</v>
      </c>
      <c r="E1618" s="258" t="s">
        <v>21</v>
      </c>
      <c r="F1618" s="259" t="s">
        <v>247</v>
      </c>
      <c r="G1618" s="257"/>
      <c r="H1618" s="260">
        <v>72</v>
      </c>
      <c r="I1618" s="261"/>
      <c r="J1618" s="257"/>
      <c r="K1618" s="257"/>
      <c r="L1618" s="262"/>
      <c r="M1618" s="263"/>
      <c r="N1618" s="264"/>
      <c r="O1618" s="264"/>
      <c r="P1618" s="264"/>
      <c r="Q1618" s="264"/>
      <c r="R1618" s="264"/>
      <c r="S1618" s="264"/>
      <c r="T1618" s="26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T1618" s="266" t="s">
        <v>244</v>
      </c>
      <c r="AU1618" s="266" t="s">
        <v>86</v>
      </c>
      <c r="AV1618" s="15" t="s">
        <v>240</v>
      </c>
      <c r="AW1618" s="15" t="s">
        <v>33</v>
      </c>
      <c r="AX1618" s="15" t="s">
        <v>80</v>
      </c>
      <c r="AY1618" s="266" t="s">
        <v>233</v>
      </c>
    </row>
    <row r="1619" s="2" customFormat="1" ht="16.5" customHeight="1">
      <c r="A1619" s="41"/>
      <c r="B1619" s="42"/>
      <c r="C1619" s="216" t="s">
        <v>2093</v>
      </c>
      <c r="D1619" s="216" t="s">
        <v>235</v>
      </c>
      <c r="E1619" s="217" t="s">
        <v>2094</v>
      </c>
      <c r="F1619" s="218" t="s">
        <v>2095</v>
      </c>
      <c r="G1619" s="219" t="s">
        <v>402</v>
      </c>
      <c r="H1619" s="220">
        <v>52</v>
      </c>
      <c r="I1619" s="221"/>
      <c r="J1619" s="222">
        <f>ROUND(I1619*H1619,2)</f>
        <v>0</v>
      </c>
      <c r="K1619" s="218" t="s">
        <v>342</v>
      </c>
      <c r="L1619" s="47"/>
      <c r="M1619" s="223" t="s">
        <v>21</v>
      </c>
      <c r="N1619" s="224" t="s">
        <v>45</v>
      </c>
      <c r="O1619" s="87"/>
      <c r="P1619" s="225">
        <f>O1619*H1619</f>
        <v>0</v>
      </c>
      <c r="Q1619" s="225">
        <v>0.001</v>
      </c>
      <c r="R1619" s="225">
        <f>Q1619*H1619</f>
        <v>0.052000000000000005</v>
      </c>
      <c r="S1619" s="225">
        <v>0</v>
      </c>
      <c r="T1619" s="226">
        <f>S1619*H1619</f>
        <v>0</v>
      </c>
      <c r="U1619" s="41"/>
      <c r="V1619" s="41"/>
      <c r="W1619" s="41"/>
      <c r="X1619" s="41"/>
      <c r="Y1619" s="41"/>
      <c r="Z1619" s="41"/>
      <c r="AA1619" s="41"/>
      <c r="AB1619" s="41"/>
      <c r="AC1619" s="41"/>
      <c r="AD1619" s="41"/>
      <c r="AE1619" s="41"/>
      <c r="AR1619" s="227" t="s">
        <v>394</v>
      </c>
      <c r="AT1619" s="227" t="s">
        <v>235</v>
      </c>
      <c r="AU1619" s="227" t="s">
        <v>86</v>
      </c>
      <c r="AY1619" s="20" t="s">
        <v>233</v>
      </c>
      <c r="BE1619" s="228">
        <f>IF(N1619="základní",J1619,0)</f>
        <v>0</v>
      </c>
      <c r="BF1619" s="228">
        <f>IF(N1619="snížená",J1619,0)</f>
        <v>0</v>
      </c>
      <c r="BG1619" s="228">
        <f>IF(N1619="zákl. přenesená",J1619,0)</f>
        <v>0</v>
      </c>
      <c r="BH1619" s="228">
        <f>IF(N1619="sníž. přenesená",J1619,0)</f>
        <v>0</v>
      </c>
      <c r="BI1619" s="228">
        <f>IF(N1619="nulová",J1619,0)</f>
        <v>0</v>
      </c>
      <c r="BJ1619" s="20" t="s">
        <v>86</v>
      </c>
      <c r="BK1619" s="228">
        <f>ROUND(I1619*H1619,2)</f>
        <v>0</v>
      </c>
      <c r="BL1619" s="20" t="s">
        <v>394</v>
      </c>
      <c r="BM1619" s="227" t="s">
        <v>2096</v>
      </c>
    </row>
    <row r="1620" s="14" customFormat="1">
      <c r="A1620" s="14"/>
      <c r="B1620" s="245"/>
      <c r="C1620" s="246"/>
      <c r="D1620" s="236" t="s">
        <v>244</v>
      </c>
      <c r="E1620" s="247" t="s">
        <v>21</v>
      </c>
      <c r="F1620" s="248" t="s">
        <v>2051</v>
      </c>
      <c r="G1620" s="246"/>
      <c r="H1620" s="249">
        <v>50</v>
      </c>
      <c r="I1620" s="250"/>
      <c r="J1620" s="246"/>
      <c r="K1620" s="246"/>
      <c r="L1620" s="251"/>
      <c r="M1620" s="252"/>
      <c r="N1620" s="253"/>
      <c r="O1620" s="253"/>
      <c r="P1620" s="253"/>
      <c r="Q1620" s="253"/>
      <c r="R1620" s="253"/>
      <c r="S1620" s="253"/>
      <c r="T1620" s="25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T1620" s="255" t="s">
        <v>244</v>
      </c>
      <c r="AU1620" s="255" t="s">
        <v>86</v>
      </c>
      <c r="AV1620" s="14" t="s">
        <v>86</v>
      </c>
      <c r="AW1620" s="14" t="s">
        <v>33</v>
      </c>
      <c r="AX1620" s="14" t="s">
        <v>73</v>
      </c>
      <c r="AY1620" s="255" t="s">
        <v>233</v>
      </c>
    </row>
    <row r="1621" s="14" customFormat="1">
      <c r="A1621" s="14"/>
      <c r="B1621" s="245"/>
      <c r="C1621" s="246"/>
      <c r="D1621" s="236" t="s">
        <v>244</v>
      </c>
      <c r="E1621" s="247" t="s">
        <v>21</v>
      </c>
      <c r="F1621" s="248" t="s">
        <v>2097</v>
      </c>
      <c r="G1621" s="246"/>
      <c r="H1621" s="249">
        <v>1</v>
      </c>
      <c r="I1621" s="250"/>
      <c r="J1621" s="246"/>
      <c r="K1621" s="246"/>
      <c r="L1621" s="251"/>
      <c r="M1621" s="252"/>
      <c r="N1621" s="253"/>
      <c r="O1621" s="253"/>
      <c r="P1621" s="253"/>
      <c r="Q1621" s="253"/>
      <c r="R1621" s="253"/>
      <c r="S1621" s="253"/>
      <c r="T1621" s="25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T1621" s="255" t="s">
        <v>244</v>
      </c>
      <c r="AU1621" s="255" t="s">
        <v>86</v>
      </c>
      <c r="AV1621" s="14" t="s">
        <v>86</v>
      </c>
      <c r="AW1621" s="14" t="s">
        <v>33</v>
      </c>
      <c r="AX1621" s="14" t="s">
        <v>73</v>
      </c>
      <c r="AY1621" s="255" t="s">
        <v>233</v>
      </c>
    </row>
    <row r="1622" s="14" customFormat="1">
      <c r="A1622" s="14"/>
      <c r="B1622" s="245"/>
      <c r="C1622" s="246"/>
      <c r="D1622" s="236" t="s">
        <v>244</v>
      </c>
      <c r="E1622" s="247" t="s">
        <v>21</v>
      </c>
      <c r="F1622" s="248" t="s">
        <v>2098</v>
      </c>
      <c r="G1622" s="246"/>
      <c r="H1622" s="249">
        <v>1</v>
      </c>
      <c r="I1622" s="250"/>
      <c r="J1622" s="246"/>
      <c r="K1622" s="246"/>
      <c r="L1622" s="251"/>
      <c r="M1622" s="252"/>
      <c r="N1622" s="253"/>
      <c r="O1622" s="253"/>
      <c r="P1622" s="253"/>
      <c r="Q1622" s="253"/>
      <c r="R1622" s="253"/>
      <c r="S1622" s="253"/>
      <c r="T1622" s="25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T1622" s="255" t="s">
        <v>244</v>
      </c>
      <c r="AU1622" s="255" t="s">
        <v>86</v>
      </c>
      <c r="AV1622" s="14" t="s">
        <v>86</v>
      </c>
      <c r="AW1622" s="14" t="s">
        <v>33</v>
      </c>
      <c r="AX1622" s="14" t="s">
        <v>73</v>
      </c>
      <c r="AY1622" s="255" t="s">
        <v>233</v>
      </c>
    </row>
    <row r="1623" s="15" customFormat="1">
      <c r="A1623" s="15"/>
      <c r="B1623" s="256"/>
      <c r="C1623" s="257"/>
      <c r="D1623" s="236" t="s">
        <v>244</v>
      </c>
      <c r="E1623" s="258" t="s">
        <v>21</v>
      </c>
      <c r="F1623" s="259" t="s">
        <v>247</v>
      </c>
      <c r="G1623" s="257"/>
      <c r="H1623" s="260">
        <v>52</v>
      </c>
      <c r="I1623" s="261"/>
      <c r="J1623" s="257"/>
      <c r="K1623" s="257"/>
      <c r="L1623" s="262"/>
      <c r="M1623" s="263"/>
      <c r="N1623" s="264"/>
      <c r="O1623" s="264"/>
      <c r="P1623" s="264"/>
      <c r="Q1623" s="264"/>
      <c r="R1623" s="264"/>
      <c r="S1623" s="264"/>
      <c r="T1623" s="26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T1623" s="266" t="s">
        <v>244</v>
      </c>
      <c r="AU1623" s="266" t="s">
        <v>86</v>
      </c>
      <c r="AV1623" s="15" t="s">
        <v>240</v>
      </c>
      <c r="AW1623" s="15" t="s">
        <v>33</v>
      </c>
      <c r="AX1623" s="15" t="s">
        <v>80</v>
      </c>
      <c r="AY1623" s="266" t="s">
        <v>233</v>
      </c>
    </row>
    <row r="1624" s="2" customFormat="1" ht="16.5" customHeight="1">
      <c r="A1624" s="41"/>
      <c r="B1624" s="42"/>
      <c r="C1624" s="216" t="s">
        <v>2099</v>
      </c>
      <c r="D1624" s="216" t="s">
        <v>235</v>
      </c>
      <c r="E1624" s="217" t="s">
        <v>2100</v>
      </c>
      <c r="F1624" s="218" t="s">
        <v>2101</v>
      </c>
      <c r="G1624" s="219" t="s">
        <v>402</v>
      </c>
      <c r="H1624" s="220">
        <v>51</v>
      </c>
      <c r="I1624" s="221"/>
      <c r="J1624" s="222">
        <f>ROUND(I1624*H1624,2)</f>
        <v>0</v>
      </c>
      <c r="K1624" s="218" t="s">
        <v>342</v>
      </c>
      <c r="L1624" s="47"/>
      <c r="M1624" s="223" t="s">
        <v>21</v>
      </c>
      <c r="N1624" s="224" t="s">
        <v>45</v>
      </c>
      <c r="O1624" s="87"/>
      <c r="P1624" s="225">
        <f>O1624*H1624</f>
        <v>0</v>
      </c>
      <c r="Q1624" s="225">
        <v>0.001</v>
      </c>
      <c r="R1624" s="225">
        <f>Q1624*H1624</f>
        <v>0.051000000000000004</v>
      </c>
      <c r="S1624" s="225">
        <v>0</v>
      </c>
      <c r="T1624" s="226">
        <f>S1624*H1624</f>
        <v>0</v>
      </c>
      <c r="U1624" s="41"/>
      <c r="V1624" s="41"/>
      <c r="W1624" s="41"/>
      <c r="X1624" s="41"/>
      <c r="Y1624" s="41"/>
      <c r="Z1624" s="41"/>
      <c r="AA1624" s="41"/>
      <c r="AB1624" s="41"/>
      <c r="AC1624" s="41"/>
      <c r="AD1624" s="41"/>
      <c r="AE1624" s="41"/>
      <c r="AR1624" s="227" t="s">
        <v>394</v>
      </c>
      <c r="AT1624" s="227" t="s">
        <v>235</v>
      </c>
      <c r="AU1624" s="227" t="s">
        <v>86</v>
      </c>
      <c r="AY1624" s="20" t="s">
        <v>233</v>
      </c>
      <c r="BE1624" s="228">
        <f>IF(N1624="základní",J1624,0)</f>
        <v>0</v>
      </c>
      <c r="BF1624" s="228">
        <f>IF(N1624="snížená",J1624,0)</f>
        <v>0</v>
      </c>
      <c r="BG1624" s="228">
        <f>IF(N1624="zákl. přenesená",J1624,0)</f>
        <v>0</v>
      </c>
      <c r="BH1624" s="228">
        <f>IF(N1624="sníž. přenesená",J1624,0)</f>
        <v>0</v>
      </c>
      <c r="BI1624" s="228">
        <f>IF(N1624="nulová",J1624,0)</f>
        <v>0</v>
      </c>
      <c r="BJ1624" s="20" t="s">
        <v>86</v>
      </c>
      <c r="BK1624" s="228">
        <f>ROUND(I1624*H1624,2)</f>
        <v>0</v>
      </c>
      <c r="BL1624" s="20" t="s">
        <v>394</v>
      </c>
      <c r="BM1624" s="227" t="s">
        <v>2102</v>
      </c>
    </row>
    <row r="1625" s="14" customFormat="1">
      <c r="A1625" s="14"/>
      <c r="B1625" s="245"/>
      <c r="C1625" s="246"/>
      <c r="D1625" s="236" t="s">
        <v>244</v>
      </c>
      <c r="E1625" s="247" t="s">
        <v>21</v>
      </c>
      <c r="F1625" s="248" t="s">
        <v>1399</v>
      </c>
      <c r="G1625" s="246"/>
      <c r="H1625" s="249">
        <v>28</v>
      </c>
      <c r="I1625" s="250"/>
      <c r="J1625" s="246"/>
      <c r="K1625" s="246"/>
      <c r="L1625" s="251"/>
      <c r="M1625" s="252"/>
      <c r="N1625" s="253"/>
      <c r="O1625" s="253"/>
      <c r="P1625" s="253"/>
      <c r="Q1625" s="253"/>
      <c r="R1625" s="253"/>
      <c r="S1625" s="253"/>
      <c r="T1625" s="25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T1625" s="255" t="s">
        <v>244</v>
      </c>
      <c r="AU1625" s="255" t="s">
        <v>86</v>
      </c>
      <c r="AV1625" s="14" t="s">
        <v>86</v>
      </c>
      <c r="AW1625" s="14" t="s">
        <v>33</v>
      </c>
      <c r="AX1625" s="14" t="s">
        <v>73</v>
      </c>
      <c r="AY1625" s="255" t="s">
        <v>233</v>
      </c>
    </row>
    <row r="1626" s="14" customFormat="1">
      <c r="A1626" s="14"/>
      <c r="B1626" s="245"/>
      <c r="C1626" s="246"/>
      <c r="D1626" s="236" t="s">
        <v>244</v>
      </c>
      <c r="E1626" s="247" t="s">
        <v>21</v>
      </c>
      <c r="F1626" s="248" t="s">
        <v>1400</v>
      </c>
      <c r="G1626" s="246"/>
      <c r="H1626" s="249">
        <v>20</v>
      </c>
      <c r="I1626" s="250"/>
      <c r="J1626" s="246"/>
      <c r="K1626" s="246"/>
      <c r="L1626" s="251"/>
      <c r="M1626" s="252"/>
      <c r="N1626" s="253"/>
      <c r="O1626" s="253"/>
      <c r="P1626" s="253"/>
      <c r="Q1626" s="253"/>
      <c r="R1626" s="253"/>
      <c r="S1626" s="253"/>
      <c r="T1626" s="25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T1626" s="255" t="s">
        <v>244</v>
      </c>
      <c r="AU1626" s="255" t="s">
        <v>86</v>
      </c>
      <c r="AV1626" s="14" t="s">
        <v>86</v>
      </c>
      <c r="AW1626" s="14" t="s">
        <v>33</v>
      </c>
      <c r="AX1626" s="14" t="s">
        <v>73</v>
      </c>
      <c r="AY1626" s="255" t="s">
        <v>233</v>
      </c>
    </row>
    <row r="1627" s="14" customFormat="1">
      <c r="A1627" s="14"/>
      <c r="B1627" s="245"/>
      <c r="C1627" s="246"/>
      <c r="D1627" s="236" t="s">
        <v>244</v>
      </c>
      <c r="E1627" s="247" t="s">
        <v>21</v>
      </c>
      <c r="F1627" s="248" t="s">
        <v>1403</v>
      </c>
      <c r="G1627" s="246"/>
      <c r="H1627" s="249">
        <v>2</v>
      </c>
      <c r="I1627" s="250"/>
      <c r="J1627" s="246"/>
      <c r="K1627" s="246"/>
      <c r="L1627" s="251"/>
      <c r="M1627" s="252"/>
      <c r="N1627" s="253"/>
      <c r="O1627" s="253"/>
      <c r="P1627" s="253"/>
      <c r="Q1627" s="253"/>
      <c r="R1627" s="253"/>
      <c r="S1627" s="253"/>
      <c r="T1627" s="25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T1627" s="255" t="s">
        <v>244</v>
      </c>
      <c r="AU1627" s="255" t="s">
        <v>86</v>
      </c>
      <c r="AV1627" s="14" t="s">
        <v>86</v>
      </c>
      <c r="AW1627" s="14" t="s">
        <v>33</v>
      </c>
      <c r="AX1627" s="14" t="s">
        <v>73</v>
      </c>
      <c r="AY1627" s="255" t="s">
        <v>233</v>
      </c>
    </row>
    <row r="1628" s="14" customFormat="1">
      <c r="A1628" s="14"/>
      <c r="B1628" s="245"/>
      <c r="C1628" s="246"/>
      <c r="D1628" s="236" t="s">
        <v>244</v>
      </c>
      <c r="E1628" s="247" t="s">
        <v>21</v>
      </c>
      <c r="F1628" s="248" t="s">
        <v>1405</v>
      </c>
      <c r="G1628" s="246"/>
      <c r="H1628" s="249">
        <v>1</v>
      </c>
      <c r="I1628" s="250"/>
      <c r="J1628" s="246"/>
      <c r="K1628" s="246"/>
      <c r="L1628" s="251"/>
      <c r="M1628" s="252"/>
      <c r="N1628" s="253"/>
      <c r="O1628" s="253"/>
      <c r="P1628" s="253"/>
      <c r="Q1628" s="253"/>
      <c r="R1628" s="253"/>
      <c r="S1628" s="253"/>
      <c r="T1628" s="25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T1628" s="255" t="s">
        <v>244</v>
      </c>
      <c r="AU1628" s="255" t="s">
        <v>86</v>
      </c>
      <c r="AV1628" s="14" t="s">
        <v>86</v>
      </c>
      <c r="AW1628" s="14" t="s">
        <v>33</v>
      </c>
      <c r="AX1628" s="14" t="s">
        <v>73</v>
      </c>
      <c r="AY1628" s="255" t="s">
        <v>233</v>
      </c>
    </row>
    <row r="1629" s="15" customFormat="1">
      <c r="A1629" s="15"/>
      <c r="B1629" s="256"/>
      <c r="C1629" s="257"/>
      <c r="D1629" s="236" t="s">
        <v>244</v>
      </c>
      <c r="E1629" s="258" t="s">
        <v>21</v>
      </c>
      <c r="F1629" s="259" t="s">
        <v>247</v>
      </c>
      <c r="G1629" s="257"/>
      <c r="H1629" s="260">
        <v>51</v>
      </c>
      <c r="I1629" s="261"/>
      <c r="J1629" s="257"/>
      <c r="K1629" s="257"/>
      <c r="L1629" s="262"/>
      <c r="M1629" s="263"/>
      <c r="N1629" s="264"/>
      <c r="O1629" s="264"/>
      <c r="P1629" s="264"/>
      <c r="Q1629" s="264"/>
      <c r="R1629" s="264"/>
      <c r="S1629" s="264"/>
      <c r="T1629" s="26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T1629" s="266" t="s">
        <v>244</v>
      </c>
      <c r="AU1629" s="266" t="s">
        <v>86</v>
      </c>
      <c r="AV1629" s="15" t="s">
        <v>240</v>
      </c>
      <c r="AW1629" s="15" t="s">
        <v>33</v>
      </c>
      <c r="AX1629" s="15" t="s">
        <v>80</v>
      </c>
      <c r="AY1629" s="266" t="s">
        <v>233</v>
      </c>
    </row>
    <row r="1630" s="2" customFormat="1" ht="21.75" customHeight="1">
      <c r="A1630" s="41"/>
      <c r="B1630" s="42"/>
      <c r="C1630" s="216" t="s">
        <v>2103</v>
      </c>
      <c r="D1630" s="216" t="s">
        <v>235</v>
      </c>
      <c r="E1630" s="217" t="s">
        <v>2104</v>
      </c>
      <c r="F1630" s="218" t="s">
        <v>2105</v>
      </c>
      <c r="G1630" s="219" t="s">
        <v>402</v>
      </c>
      <c r="H1630" s="220">
        <v>2</v>
      </c>
      <c r="I1630" s="221"/>
      <c r="J1630" s="222">
        <f>ROUND(I1630*H1630,2)</f>
        <v>0</v>
      </c>
      <c r="K1630" s="218" t="s">
        <v>342</v>
      </c>
      <c r="L1630" s="47"/>
      <c r="M1630" s="223" t="s">
        <v>21</v>
      </c>
      <c r="N1630" s="224" t="s">
        <v>45</v>
      </c>
      <c r="O1630" s="87"/>
      <c r="P1630" s="225">
        <f>O1630*H1630</f>
        <v>0</v>
      </c>
      <c r="Q1630" s="225">
        <v>0</v>
      </c>
      <c r="R1630" s="225">
        <f>Q1630*H1630</f>
        <v>0</v>
      </c>
      <c r="S1630" s="225">
        <v>0</v>
      </c>
      <c r="T1630" s="226">
        <f>S1630*H1630</f>
        <v>0</v>
      </c>
      <c r="U1630" s="41"/>
      <c r="V1630" s="41"/>
      <c r="W1630" s="41"/>
      <c r="X1630" s="41"/>
      <c r="Y1630" s="41"/>
      <c r="Z1630" s="41"/>
      <c r="AA1630" s="41"/>
      <c r="AB1630" s="41"/>
      <c r="AC1630" s="41"/>
      <c r="AD1630" s="41"/>
      <c r="AE1630" s="41"/>
      <c r="AR1630" s="227" t="s">
        <v>394</v>
      </c>
      <c r="AT1630" s="227" t="s">
        <v>235</v>
      </c>
      <c r="AU1630" s="227" t="s">
        <v>86</v>
      </c>
      <c r="AY1630" s="20" t="s">
        <v>233</v>
      </c>
      <c r="BE1630" s="228">
        <f>IF(N1630="základní",J1630,0)</f>
        <v>0</v>
      </c>
      <c r="BF1630" s="228">
        <f>IF(N1630="snížená",J1630,0)</f>
        <v>0</v>
      </c>
      <c r="BG1630" s="228">
        <f>IF(N1630="zákl. přenesená",J1630,0)</f>
        <v>0</v>
      </c>
      <c r="BH1630" s="228">
        <f>IF(N1630="sníž. přenesená",J1630,0)</f>
        <v>0</v>
      </c>
      <c r="BI1630" s="228">
        <f>IF(N1630="nulová",J1630,0)</f>
        <v>0</v>
      </c>
      <c r="BJ1630" s="20" t="s">
        <v>86</v>
      </c>
      <c r="BK1630" s="228">
        <f>ROUND(I1630*H1630,2)</f>
        <v>0</v>
      </c>
      <c r="BL1630" s="20" t="s">
        <v>394</v>
      </c>
      <c r="BM1630" s="227" t="s">
        <v>2106</v>
      </c>
    </row>
    <row r="1631" s="2" customFormat="1" ht="33" customHeight="1">
      <c r="A1631" s="41"/>
      <c r="B1631" s="42"/>
      <c r="C1631" s="216" t="s">
        <v>2107</v>
      </c>
      <c r="D1631" s="216" t="s">
        <v>235</v>
      </c>
      <c r="E1631" s="217" t="s">
        <v>2108</v>
      </c>
      <c r="F1631" s="218" t="s">
        <v>2109</v>
      </c>
      <c r="G1631" s="219" t="s">
        <v>332</v>
      </c>
      <c r="H1631" s="220">
        <v>7</v>
      </c>
      <c r="I1631" s="221"/>
      <c r="J1631" s="222">
        <f>ROUND(I1631*H1631,2)</f>
        <v>0</v>
      </c>
      <c r="K1631" s="218" t="s">
        <v>239</v>
      </c>
      <c r="L1631" s="47"/>
      <c r="M1631" s="223" t="s">
        <v>21</v>
      </c>
      <c r="N1631" s="224" t="s">
        <v>45</v>
      </c>
      <c r="O1631" s="87"/>
      <c r="P1631" s="225">
        <f>O1631*H1631</f>
        <v>0</v>
      </c>
      <c r="Q1631" s="225">
        <v>0</v>
      </c>
      <c r="R1631" s="225">
        <f>Q1631*H1631</f>
        <v>0</v>
      </c>
      <c r="S1631" s="225">
        <v>0</v>
      </c>
      <c r="T1631" s="226">
        <f>S1631*H1631</f>
        <v>0</v>
      </c>
      <c r="U1631" s="41"/>
      <c r="V1631" s="41"/>
      <c r="W1631" s="41"/>
      <c r="X1631" s="41"/>
      <c r="Y1631" s="41"/>
      <c r="Z1631" s="41"/>
      <c r="AA1631" s="41"/>
      <c r="AB1631" s="41"/>
      <c r="AC1631" s="41"/>
      <c r="AD1631" s="41"/>
      <c r="AE1631" s="41"/>
      <c r="AR1631" s="227" t="s">
        <v>394</v>
      </c>
      <c r="AT1631" s="227" t="s">
        <v>235</v>
      </c>
      <c r="AU1631" s="227" t="s">
        <v>86</v>
      </c>
      <c r="AY1631" s="20" t="s">
        <v>233</v>
      </c>
      <c r="BE1631" s="228">
        <f>IF(N1631="základní",J1631,0)</f>
        <v>0</v>
      </c>
      <c r="BF1631" s="228">
        <f>IF(N1631="snížená",J1631,0)</f>
        <v>0</v>
      </c>
      <c r="BG1631" s="228">
        <f>IF(N1631="zákl. přenesená",J1631,0)</f>
        <v>0</v>
      </c>
      <c r="BH1631" s="228">
        <f>IF(N1631="sníž. přenesená",J1631,0)</f>
        <v>0</v>
      </c>
      <c r="BI1631" s="228">
        <f>IF(N1631="nulová",J1631,0)</f>
        <v>0</v>
      </c>
      <c r="BJ1631" s="20" t="s">
        <v>86</v>
      </c>
      <c r="BK1631" s="228">
        <f>ROUND(I1631*H1631,2)</f>
        <v>0</v>
      </c>
      <c r="BL1631" s="20" t="s">
        <v>394</v>
      </c>
      <c r="BM1631" s="227" t="s">
        <v>2110</v>
      </c>
    </row>
    <row r="1632" s="2" customFormat="1">
      <c r="A1632" s="41"/>
      <c r="B1632" s="42"/>
      <c r="C1632" s="43"/>
      <c r="D1632" s="229" t="s">
        <v>242</v>
      </c>
      <c r="E1632" s="43"/>
      <c r="F1632" s="230" t="s">
        <v>2111</v>
      </c>
      <c r="G1632" s="43"/>
      <c r="H1632" s="43"/>
      <c r="I1632" s="231"/>
      <c r="J1632" s="43"/>
      <c r="K1632" s="43"/>
      <c r="L1632" s="47"/>
      <c r="M1632" s="232"/>
      <c r="N1632" s="233"/>
      <c r="O1632" s="87"/>
      <c r="P1632" s="87"/>
      <c r="Q1632" s="87"/>
      <c r="R1632" s="87"/>
      <c r="S1632" s="87"/>
      <c r="T1632" s="88"/>
      <c r="U1632" s="41"/>
      <c r="V1632" s="41"/>
      <c r="W1632" s="41"/>
      <c r="X1632" s="41"/>
      <c r="Y1632" s="41"/>
      <c r="Z1632" s="41"/>
      <c r="AA1632" s="41"/>
      <c r="AB1632" s="41"/>
      <c r="AC1632" s="41"/>
      <c r="AD1632" s="41"/>
      <c r="AE1632" s="41"/>
      <c r="AT1632" s="20" t="s">
        <v>242</v>
      </c>
      <c r="AU1632" s="20" t="s">
        <v>86</v>
      </c>
    </row>
    <row r="1633" s="14" customFormat="1">
      <c r="A1633" s="14"/>
      <c r="B1633" s="245"/>
      <c r="C1633" s="246"/>
      <c r="D1633" s="236" t="s">
        <v>244</v>
      </c>
      <c r="E1633" s="247" t="s">
        <v>21</v>
      </c>
      <c r="F1633" s="248" t="s">
        <v>2112</v>
      </c>
      <c r="G1633" s="246"/>
      <c r="H1633" s="249">
        <v>1</v>
      </c>
      <c r="I1633" s="250"/>
      <c r="J1633" s="246"/>
      <c r="K1633" s="246"/>
      <c r="L1633" s="251"/>
      <c r="M1633" s="252"/>
      <c r="N1633" s="253"/>
      <c r="O1633" s="253"/>
      <c r="P1633" s="253"/>
      <c r="Q1633" s="253"/>
      <c r="R1633" s="253"/>
      <c r="S1633" s="253"/>
      <c r="T1633" s="25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T1633" s="255" t="s">
        <v>244</v>
      </c>
      <c r="AU1633" s="255" t="s">
        <v>86</v>
      </c>
      <c r="AV1633" s="14" t="s">
        <v>86</v>
      </c>
      <c r="AW1633" s="14" t="s">
        <v>33</v>
      </c>
      <c r="AX1633" s="14" t="s">
        <v>73</v>
      </c>
      <c r="AY1633" s="255" t="s">
        <v>233</v>
      </c>
    </row>
    <row r="1634" s="14" customFormat="1">
      <c r="A1634" s="14"/>
      <c r="B1634" s="245"/>
      <c r="C1634" s="246"/>
      <c r="D1634" s="236" t="s">
        <v>244</v>
      </c>
      <c r="E1634" s="247" t="s">
        <v>21</v>
      </c>
      <c r="F1634" s="248" t="s">
        <v>2113</v>
      </c>
      <c r="G1634" s="246"/>
      <c r="H1634" s="249">
        <v>4</v>
      </c>
      <c r="I1634" s="250"/>
      <c r="J1634" s="246"/>
      <c r="K1634" s="246"/>
      <c r="L1634" s="251"/>
      <c r="M1634" s="252"/>
      <c r="N1634" s="253"/>
      <c r="O1634" s="253"/>
      <c r="P1634" s="253"/>
      <c r="Q1634" s="253"/>
      <c r="R1634" s="253"/>
      <c r="S1634" s="253"/>
      <c r="T1634" s="25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T1634" s="255" t="s">
        <v>244</v>
      </c>
      <c r="AU1634" s="255" t="s">
        <v>86</v>
      </c>
      <c r="AV1634" s="14" t="s">
        <v>86</v>
      </c>
      <c r="AW1634" s="14" t="s">
        <v>33</v>
      </c>
      <c r="AX1634" s="14" t="s">
        <v>73</v>
      </c>
      <c r="AY1634" s="255" t="s">
        <v>233</v>
      </c>
    </row>
    <row r="1635" s="14" customFormat="1">
      <c r="A1635" s="14"/>
      <c r="B1635" s="245"/>
      <c r="C1635" s="246"/>
      <c r="D1635" s="236" t="s">
        <v>244</v>
      </c>
      <c r="E1635" s="247" t="s">
        <v>21</v>
      </c>
      <c r="F1635" s="248" t="s">
        <v>2114</v>
      </c>
      <c r="G1635" s="246"/>
      <c r="H1635" s="249">
        <v>2</v>
      </c>
      <c r="I1635" s="250"/>
      <c r="J1635" s="246"/>
      <c r="K1635" s="246"/>
      <c r="L1635" s="251"/>
      <c r="M1635" s="252"/>
      <c r="N1635" s="253"/>
      <c r="O1635" s="253"/>
      <c r="P1635" s="253"/>
      <c r="Q1635" s="253"/>
      <c r="R1635" s="253"/>
      <c r="S1635" s="253"/>
      <c r="T1635" s="25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T1635" s="255" t="s">
        <v>244</v>
      </c>
      <c r="AU1635" s="255" t="s">
        <v>86</v>
      </c>
      <c r="AV1635" s="14" t="s">
        <v>86</v>
      </c>
      <c r="AW1635" s="14" t="s">
        <v>33</v>
      </c>
      <c r="AX1635" s="14" t="s">
        <v>73</v>
      </c>
      <c r="AY1635" s="255" t="s">
        <v>233</v>
      </c>
    </row>
    <row r="1636" s="15" customFormat="1">
      <c r="A1636" s="15"/>
      <c r="B1636" s="256"/>
      <c r="C1636" s="257"/>
      <c r="D1636" s="236" t="s">
        <v>244</v>
      </c>
      <c r="E1636" s="258" t="s">
        <v>21</v>
      </c>
      <c r="F1636" s="259" t="s">
        <v>247</v>
      </c>
      <c r="G1636" s="257"/>
      <c r="H1636" s="260">
        <v>7</v>
      </c>
      <c r="I1636" s="261"/>
      <c r="J1636" s="257"/>
      <c r="K1636" s="257"/>
      <c r="L1636" s="262"/>
      <c r="M1636" s="263"/>
      <c r="N1636" s="264"/>
      <c r="O1636" s="264"/>
      <c r="P1636" s="264"/>
      <c r="Q1636" s="264"/>
      <c r="R1636" s="264"/>
      <c r="S1636" s="264"/>
      <c r="T1636" s="26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T1636" s="266" t="s">
        <v>244</v>
      </c>
      <c r="AU1636" s="266" t="s">
        <v>86</v>
      </c>
      <c r="AV1636" s="15" t="s">
        <v>240</v>
      </c>
      <c r="AW1636" s="15" t="s">
        <v>33</v>
      </c>
      <c r="AX1636" s="15" t="s">
        <v>80</v>
      </c>
      <c r="AY1636" s="266" t="s">
        <v>233</v>
      </c>
    </row>
    <row r="1637" s="2" customFormat="1" ht="24.15" customHeight="1">
      <c r="A1637" s="41"/>
      <c r="B1637" s="42"/>
      <c r="C1637" s="267" t="s">
        <v>2115</v>
      </c>
      <c r="D1637" s="267" t="s">
        <v>297</v>
      </c>
      <c r="E1637" s="268" t="s">
        <v>2116</v>
      </c>
      <c r="F1637" s="269" t="s">
        <v>2117</v>
      </c>
      <c r="G1637" s="270" t="s">
        <v>332</v>
      </c>
      <c r="H1637" s="271">
        <v>7</v>
      </c>
      <c r="I1637" s="272"/>
      <c r="J1637" s="273">
        <f>ROUND(I1637*H1637,2)</f>
        <v>0</v>
      </c>
      <c r="K1637" s="269" t="s">
        <v>239</v>
      </c>
      <c r="L1637" s="274"/>
      <c r="M1637" s="275" t="s">
        <v>21</v>
      </c>
      <c r="N1637" s="276" t="s">
        <v>45</v>
      </c>
      <c r="O1637" s="87"/>
      <c r="P1637" s="225">
        <f>O1637*H1637</f>
        <v>0</v>
      </c>
      <c r="Q1637" s="225">
        <v>0.0030000000000000001</v>
      </c>
      <c r="R1637" s="225">
        <f>Q1637*H1637</f>
        <v>0.021000000000000001</v>
      </c>
      <c r="S1637" s="225">
        <v>0</v>
      </c>
      <c r="T1637" s="226">
        <f>S1637*H1637</f>
        <v>0</v>
      </c>
      <c r="U1637" s="41"/>
      <c r="V1637" s="41"/>
      <c r="W1637" s="41"/>
      <c r="X1637" s="41"/>
      <c r="Y1637" s="41"/>
      <c r="Z1637" s="41"/>
      <c r="AA1637" s="41"/>
      <c r="AB1637" s="41"/>
      <c r="AC1637" s="41"/>
      <c r="AD1637" s="41"/>
      <c r="AE1637" s="41"/>
      <c r="AR1637" s="227" t="s">
        <v>569</v>
      </c>
      <c r="AT1637" s="227" t="s">
        <v>297</v>
      </c>
      <c r="AU1637" s="227" t="s">
        <v>86</v>
      </c>
      <c r="AY1637" s="20" t="s">
        <v>233</v>
      </c>
      <c r="BE1637" s="228">
        <f>IF(N1637="základní",J1637,0)</f>
        <v>0</v>
      </c>
      <c r="BF1637" s="228">
        <f>IF(N1637="snížená",J1637,0)</f>
        <v>0</v>
      </c>
      <c r="BG1637" s="228">
        <f>IF(N1637="zákl. přenesená",J1637,0)</f>
        <v>0</v>
      </c>
      <c r="BH1637" s="228">
        <f>IF(N1637="sníž. přenesená",J1637,0)</f>
        <v>0</v>
      </c>
      <c r="BI1637" s="228">
        <f>IF(N1637="nulová",J1637,0)</f>
        <v>0</v>
      </c>
      <c r="BJ1637" s="20" t="s">
        <v>86</v>
      </c>
      <c r="BK1637" s="228">
        <f>ROUND(I1637*H1637,2)</f>
        <v>0</v>
      </c>
      <c r="BL1637" s="20" t="s">
        <v>394</v>
      </c>
      <c r="BM1637" s="227" t="s">
        <v>2118</v>
      </c>
    </row>
    <row r="1638" s="2" customFormat="1" ht="24.15" customHeight="1">
      <c r="A1638" s="41"/>
      <c r="B1638" s="42"/>
      <c r="C1638" s="267" t="s">
        <v>2119</v>
      </c>
      <c r="D1638" s="267" t="s">
        <v>297</v>
      </c>
      <c r="E1638" s="268" t="s">
        <v>2120</v>
      </c>
      <c r="F1638" s="269" t="s">
        <v>2121</v>
      </c>
      <c r="G1638" s="270" t="s">
        <v>402</v>
      </c>
      <c r="H1638" s="271">
        <v>8</v>
      </c>
      <c r="I1638" s="272"/>
      <c r="J1638" s="273">
        <f>ROUND(I1638*H1638,2)</f>
        <v>0</v>
      </c>
      <c r="K1638" s="269" t="s">
        <v>239</v>
      </c>
      <c r="L1638" s="274"/>
      <c r="M1638" s="275" t="s">
        <v>21</v>
      </c>
      <c r="N1638" s="276" t="s">
        <v>45</v>
      </c>
      <c r="O1638" s="87"/>
      <c r="P1638" s="225">
        <f>O1638*H1638</f>
        <v>0</v>
      </c>
      <c r="Q1638" s="225">
        <v>6.0000000000000002E-05</v>
      </c>
      <c r="R1638" s="225">
        <f>Q1638*H1638</f>
        <v>0.00048000000000000001</v>
      </c>
      <c r="S1638" s="225">
        <v>0</v>
      </c>
      <c r="T1638" s="226">
        <f>S1638*H1638</f>
        <v>0</v>
      </c>
      <c r="U1638" s="41"/>
      <c r="V1638" s="41"/>
      <c r="W1638" s="41"/>
      <c r="X1638" s="41"/>
      <c r="Y1638" s="41"/>
      <c r="Z1638" s="41"/>
      <c r="AA1638" s="41"/>
      <c r="AB1638" s="41"/>
      <c r="AC1638" s="41"/>
      <c r="AD1638" s="41"/>
      <c r="AE1638" s="41"/>
      <c r="AR1638" s="227" t="s">
        <v>569</v>
      </c>
      <c r="AT1638" s="227" t="s">
        <v>297</v>
      </c>
      <c r="AU1638" s="227" t="s">
        <v>86</v>
      </c>
      <c r="AY1638" s="20" t="s">
        <v>233</v>
      </c>
      <c r="BE1638" s="228">
        <f>IF(N1638="základní",J1638,0)</f>
        <v>0</v>
      </c>
      <c r="BF1638" s="228">
        <f>IF(N1638="snížená",J1638,0)</f>
        <v>0</v>
      </c>
      <c r="BG1638" s="228">
        <f>IF(N1638="zákl. přenesená",J1638,0)</f>
        <v>0</v>
      </c>
      <c r="BH1638" s="228">
        <f>IF(N1638="sníž. přenesená",J1638,0)</f>
        <v>0</v>
      </c>
      <c r="BI1638" s="228">
        <f>IF(N1638="nulová",J1638,0)</f>
        <v>0</v>
      </c>
      <c r="BJ1638" s="20" t="s">
        <v>86</v>
      </c>
      <c r="BK1638" s="228">
        <f>ROUND(I1638*H1638,2)</f>
        <v>0</v>
      </c>
      <c r="BL1638" s="20" t="s">
        <v>394</v>
      </c>
      <c r="BM1638" s="227" t="s">
        <v>2122</v>
      </c>
    </row>
    <row r="1639" s="14" customFormat="1">
      <c r="A1639" s="14"/>
      <c r="B1639" s="245"/>
      <c r="C1639" s="246"/>
      <c r="D1639" s="236" t="s">
        <v>244</v>
      </c>
      <c r="E1639" s="247" t="s">
        <v>21</v>
      </c>
      <c r="F1639" s="248" t="s">
        <v>289</v>
      </c>
      <c r="G1639" s="246"/>
      <c r="H1639" s="249">
        <v>8</v>
      </c>
      <c r="I1639" s="250"/>
      <c r="J1639" s="246"/>
      <c r="K1639" s="246"/>
      <c r="L1639" s="251"/>
      <c r="M1639" s="252"/>
      <c r="N1639" s="253"/>
      <c r="O1639" s="253"/>
      <c r="P1639" s="253"/>
      <c r="Q1639" s="253"/>
      <c r="R1639" s="253"/>
      <c r="S1639" s="253"/>
      <c r="T1639" s="25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T1639" s="255" t="s">
        <v>244</v>
      </c>
      <c r="AU1639" s="255" t="s">
        <v>86</v>
      </c>
      <c r="AV1639" s="14" t="s">
        <v>86</v>
      </c>
      <c r="AW1639" s="14" t="s">
        <v>33</v>
      </c>
      <c r="AX1639" s="14" t="s">
        <v>73</v>
      </c>
      <c r="AY1639" s="255" t="s">
        <v>233</v>
      </c>
    </row>
    <row r="1640" s="15" customFormat="1">
      <c r="A1640" s="15"/>
      <c r="B1640" s="256"/>
      <c r="C1640" s="257"/>
      <c r="D1640" s="236" t="s">
        <v>244</v>
      </c>
      <c r="E1640" s="258" t="s">
        <v>21</v>
      </c>
      <c r="F1640" s="259" t="s">
        <v>247</v>
      </c>
      <c r="G1640" s="257"/>
      <c r="H1640" s="260">
        <v>8</v>
      </c>
      <c r="I1640" s="261"/>
      <c r="J1640" s="257"/>
      <c r="K1640" s="257"/>
      <c r="L1640" s="262"/>
      <c r="M1640" s="263"/>
      <c r="N1640" s="264"/>
      <c r="O1640" s="264"/>
      <c r="P1640" s="264"/>
      <c r="Q1640" s="264"/>
      <c r="R1640" s="264"/>
      <c r="S1640" s="264"/>
      <c r="T1640" s="26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T1640" s="266" t="s">
        <v>244</v>
      </c>
      <c r="AU1640" s="266" t="s">
        <v>86</v>
      </c>
      <c r="AV1640" s="15" t="s">
        <v>240</v>
      </c>
      <c r="AW1640" s="15" t="s">
        <v>33</v>
      </c>
      <c r="AX1640" s="15" t="s">
        <v>80</v>
      </c>
      <c r="AY1640" s="266" t="s">
        <v>233</v>
      </c>
    </row>
    <row r="1641" s="2" customFormat="1" ht="33" customHeight="1">
      <c r="A1641" s="41"/>
      <c r="B1641" s="42"/>
      <c r="C1641" s="216" t="s">
        <v>2123</v>
      </c>
      <c r="D1641" s="216" t="s">
        <v>235</v>
      </c>
      <c r="E1641" s="217" t="s">
        <v>2124</v>
      </c>
      <c r="F1641" s="218" t="s">
        <v>2125</v>
      </c>
      <c r="G1641" s="219" t="s">
        <v>332</v>
      </c>
      <c r="H1641" s="220">
        <v>12</v>
      </c>
      <c r="I1641" s="221"/>
      <c r="J1641" s="222">
        <f>ROUND(I1641*H1641,2)</f>
        <v>0</v>
      </c>
      <c r="K1641" s="218" t="s">
        <v>239</v>
      </c>
      <c r="L1641" s="47"/>
      <c r="M1641" s="223" t="s">
        <v>21</v>
      </c>
      <c r="N1641" s="224" t="s">
        <v>45</v>
      </c>
      <c r="O1641" s="87"/>
      <c r="P1641" s="225">
        <f>O1641*H1641</f>
        <v>0</v>
      </c>
      <c r="Q1641" s="225">
        <v>0</v>
      </c>
      <c r="R1641" s="225">
        <f>Q1641*H1641</f>
        <v>0</v>
      </c>
      <c r="S1641" s="225">
        <v>0</v>
      </c>
      <c r="T1641" s="226">
        <f>S1641*H1641</f>
        <v>0</v>
      </c>
      <c r="U1641" s="41"/>
      <c r="V1641" s="41"/>
      <c r="W1641" s="41"/>
      <c r="X1641" s="41"/>
      <c r="Y1641" s="41"/>
      <c r="Z1641" s="41"/>
      <c r="AA1641" s="41"/>
      <c r="AB1641" s="41"/>
      <c r="AC1641" s="41"/>
      <c r="AD1641" s="41"/>
      <c r="AE1641" s="41"/>
      <c r="AR1641" s="227" t="s">
        <v>394</v>
      </c>
      <c r="AT1641" s="227" t="s">
        <v>235</v>
      </c>
      <c r="AU1641" s="227" t="s">
        <v>86</v>
      </c>
      <c r="AY1641" s="20" t="s">
        <v>233</v>
      </c>
      <c r="BE1641" s="228">
        <f>IF(N1641="základní",J1641,0)</f>
        <v>0</v>
      </c>
      <c r="BF1641" s="228">
        <f>IF(N1641="snížená",J1641,0)</f>
        <v>0</v>
      </c>
      <c r="BG1641" s="228">
        <f>IF(N1641="zákl. přenesená",J1641,0)</f>
        <v>0</v>
      </c>
      <c r="BH1641" s="228">
        <f>IF(N1641="sníž. přenesená",J1641,0)</f>
        <v>0</v>
      </c>
      <c r="BI1641" s="228">
        <f>IF(N1641="nulová",J1641,0)</f>
        <v>0</v>
      </c>
      <c r="BJ1641" s="20" t="s">
        <v>86</v>
      </c>
      <c r="BK1641" s="228">
        <f>ROUND(I1641*H1641,2)</f>
        <v>0</v>
      </c>
      <c r="BL1641" s="20" t="s">
        <v>394</v>
      </c>
      <c r="BM1641" s="227" t="s">
        <v>2126</v>
      </c>
    </row>
    <row r="1642" s="2" customFormat="1">
      <c r="A1642" s="41"/>
      <c r="B1642" s="42"/>
      <c r="C1642" s="43"/>
      <c r="D1642" s="229" t="s">
        <v>242</v>
      </c>
      <c r="E1642" s="43"/>
      <c r="F1642" s="230" t="s">
        <v>2127</v>
      </c>
      <c r="G1642" s="43"/>
      <c r="H1642" s="43"/>
      <c r="I1642" s="231"/>
      <c r="J1642" s="43"/>
      <c r="K1642" s="43"/>
      <c r="L1642" s="47"/>
      <c r="M1642" s="232"/>
      <c r="N1642" s="233"/>
      <c r="O1642" s="87"/>
      <c r="P1642" s="87"/>
      <c r="Q1642" s="87"/>
      <c r="R1642" s="87"/>
      <c r="S1642" s="87"/>
      <c r="T1642" s="88"/>
      <c r="U1642" s="41"/>
      <c r="V1642" s="41"/>
      <c r="W1642" s="41"/>
      <c r="X1642" s="41"/>
      <c r="Y1642" s="41"/>
      <c r="Z1642" s="41"/>
      <c r="AA1642" s="41"/>
      <c r="AB1642" s="41"/>
      <c r="AC1642" s="41"/>
      <c r="AD1642" s="41"/>
      <c r="AE1642" s="41"/>
      <c r="AT1642" s="20" t="s">
        <v>242</v>
      </c>
      <c r="AU1642" s="20" t="s">
        <v>86</v>
      </c>
    </row>
    <row r="1643" s="14" customFormat="1">
      <c r="A1643" s="14"/>
      <c r="B1643" s="245"/>
      <c r="C1643" s="246"/>
      <c r="D1643" s="236" t="s">
        <v>244</v>
      </c>
      <c r="E1643" s="247" t="s">
        <v>21</v>
      </c>
      <c r="F1643" s="248" t="s">
        <v>2128</v>
      </c>
      <c r="G1643" s="246"/>
      <c r="H1643" s="249">
        <v>8</v>
      </c>
      <c r="I1643" s="250"/>
      <c r="J1643" s="246"/>
      <c r="K1643" s="246"/>
      <c r="L1643" s="251"/>
      <c r="M1643" s="252"/>
      <c r="N1643" s="253"/>
      <c r="O1643" s="253"/>
      <c r="P1643" s="253"/>
      <c r="Q1643" s="253"/>
      <c r="R1643" s="253"/>
      <c r="S1643" s="253"/>
      <c r="T1643" s="25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T1643" s="255" t="s">
        <v>244</v>
      </c>
      <c r="AU1643" s="255" t="s">
        <v>86</v>
      </c>
      <c r="AV1643" s="14" t="s">
        <v>86</v>
      </c>
      <c r="AW1643" s="14" t="s">
        <v>33</v>
      </c>
      <c r="AX1643" s="14" t="s">
        <v>73</v>
      </c>
      <c r="AY1643" s="255" t="s">
        <v>233</v>
      </c>
    </row>
    <row r="1644" s="14" customFormat="1">
      <c r="A1644" s="14"/>
      <c r="B1644" s="245"/>
      <c r="C1644" s="246"/>
      <c r="D1644" s="236" t="s">
        <v>244</v>
      </c>
      <c r="E1644" s="247" t="s">
        <v>21</v>
      </c>
      <c r="F1644" s="248" t="s">
        <v>2129</v>
      </c>
      <c r="G1644" s="246"/>
      <c r="H1644" s="249">
        <v>4</v>
      </c>
      <c r="I1644" s="250"/>
      <c r="J1644" s="246"/>
      <c r="K1644" s="246"/>
      <c r="L1644" s="251"/>
      <c r="M1644" s="252"/>
      <c r="N1644" s="253"/>
      <c r="O1644" s="253"/>
      <c r="P1644" s="253"/>
      <c r="Q1644" s="253"/>
      <c r="R1644" s="253"/>
      <c r="S1644" s="253"/>
      <c r="T1644" s="25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T1644" s="255" t="s">
        <v>244</v>
      </c>
      <c r="AU1644" s="255" t="s">
        <v>86</v>
      </c>
      <c r="AV1644" s="14" t="s">
        <v>86</v>
      </c>
      <c r="AW1644" s="14" t="s">
        <v>33</v>
      </c>
      <c r="AX1644" s="14" t="s">
        <v>73</v>
      </c>
      <c r="AY1644" s="255" t="s">
        <v>233</v>
      </c>
    </row>
    <row r="1645" s="15" customFormat="1">
      <c r="A1645" s="15"/>
      <c r="B1645" s="256"/>
      <c r="C1645" s="257"/>
      <c r="D1645" s="236" t="s">
        <v>244</v>
      </c>
      <c r="E1645" s="258" t="s">
        <v>21</v>
      </c>
      <c r="F1645" s="259" t="s">
        <v>247</v>
      </c>
      <c r="G1645" s="257"/>
      <c r="H1645" s="260">
        <v>12</v>
      </c>
      <c r="I1645" s="261"/>
      <c r="J1645" s="257"/>
      <c r="K1645" s="257"/>
      <c r="L1645" s="262"/>
      <c r="M1645" s="263"/>
      <c r="N1645" s="264"/>
      <c r="O1645" s="264"/>
      <c r="P1645" s="264"/>
      <c r="Q1645" s="264"/>
      <c r="R1645" s="264"/>
      <c r="S1645" s="264"/>
      <c r="T1645" s="26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T1645" s="266" t="s">
        <v>244</v>
      </c>
      <c r="AU1645" s="266" t="s">
        <v>86</v>
      </c>
      <c r="AV1645" s="15" t="s">
        <v>240</v>
      </c>
      <c r="AW1645" s="15" t="s">
        <v>33</v>
      </c>
      <c r="AX1645" s="15" t="s">
        <v>80</v>
      </c>
      <c r="AY1645" s="266" t="s">
        <v>233</v>
      </c>
    </row>
    <row r="1646" s="2" customFormat="1" ht="24.15" customHeight="1">
      <c r="A1646" s="41"/>
      <c r="B1646" s="42"/>
      <c r="C1646" s="267" t="s">
        <v>2130</v>
      </c>
      <c r="D1646" s="267" t="s">
        <v>297</v>
      </c>
      <c r="E1646" s="268" t="s">
        <v>2131</v>
      </c>
      <c r="F1646" s="269" t="s">
        <v>2132</v>
      </c>
      <c r="G1646" s="270" t="s">
        <v>332</v>
      </c>
      <c r="H1646" s="271">
        <v>12</v>
      </c>
      <c r="I1646" s="272"/>
      <c r="J1646" s="273">
        <f>ROUND(I1646*H1646,2)</f>
        <v>0</v>
      </c>
      <c r="K1646" s="269" t="s">
        <v>239</v>
      </c>
      <c r="L1646" s="274"/>
      <c r="M1646" s="275" t="s">
        <v>21</v>
      </c>
      <c r="N1646" s="276" t="s">
        <v>45</v>
      </c>
      <c r="O1646" s="87"/>
      <c r="P1646" s="225">
        <f>O1646*H1646</f>
        <v>0</v>
      </c>
      <c r="Q1646" s="225">
        <v>0.0070000000000000001</v>
      </c>
      <c r="R1646" s="225">
        <f>Q1646*H1646</f>
        <v>0.084000000000000005</v>
      </c>
      <c r="S1646" s="225">
        <v>0</v>
      </c>
      <c r="T1646" s="226">
        <f>S1646*H1646</f>
        <v>0</v>
      </c>
      <c r="U1646" s="41"/>
      <c r="V1646" s="41"/>
      <c r="W1646" s="41"/>
      <c r="X1646" s="41"/>
      <c r="Y1646" s="41"/>
      <c r="Z1646" s="41"/>
      <c r="AA1646" s="41"/>
      <c r="AB1646" s="41"/>
      <c r="AC1646" s="41"/>
      <c r="AD1646" s="41"/>
      <c r="AE1646" s="41"/>
      <c r="AR1646" s="227" t="s">
        <v>569</v>
      </c>
      <c r="AT1646" s="227" t="s">
        <v>297</v>
      </c>
      <c r="AU1646" s="227" t="s">
        <v>86</v>
      </c>
      <c r="AY1646" s="20" t="s">
        <v>233</v>
      </c>
      <c r="BE1646" s="228">
        <f>IF(N1646="základní",J1646,0)</f>
        <v>0</v>
      </c>
      <c r="BF1646" s="228">
        <f>IF(N1646="snížená",J1646,0)</f>
        <v>0</v>
      </c>
      <c r="BG1646" s="228">
        <f>IF(N1646="zákl. přenesená",J1646,0)</f>
        <v>0</v>
      </c>
      <c r="BH1646" s="228">
        <f>IF(N1646="sníž. přenesená",J1646,0)</f>
        <v>0</v>
      </c>
      <c r="BI1646" s="228">
        <f>IF(N1646="nulová",J1646,0)</f>
        <v>0</v>
      </c>
      <c r="BJ1646" s="20" t="s">
        <v>86</v>
      </c>
      <c r="BK1646" s="228">
        <f>ROUND(I1646*H1646,2)</f>
        <v>0</v>
      </c>
      <c r="BL1646" s="20" t="s">
        <v>394</v>
      </c>
      <c r="BM1646" s="227" t="s">
        <v>2133</v>
      </c>
    </row>
    <row r="1647" s="2" customFormat="1" ht="24.15" customHeight="1">
      <c r="A1647" s="41"/>
      <c r="B1647" s="42"/>
      <c r="C1647" s="267" t="s">
        <v>2134</v>
      </c>
      <c r="D1647" s="267" t="s">
        <v>297</v>
      </c>
      <c r="E1647" s="268" t="s">
        <v>2120</v>
      </c>
      <c r="F1647" s="269" t="s">
        <v>2121</v>
      </c>
      <c r="G1647" s="270" t="s">
        <v>402</v>
      </c>
      <c r="H1647" s="271">
        <v>12</v>
      </c>
      <c r="I1647" s="272"/>
      <c r="J1647" s="273">
        <f>ROUND(I1647*H1647,2)</f>
        <v>0</v>
      </c>
      <c r="K1647" s="269" t="s">
        <v>239</v>
      </c>
      <c r="L1647" s="274"/>
      <c r="M1647" s="275" t="s">
        <v>21</v>
      </c>
      <c r="N1647" s="276" t="s">
        <v>45</v>
      </c>
      <c r="O1647" s="87"/>
      <c r="P1647" s="225">
        <f>O1647*H1647</f>
        <v>0</v>
      </c>
      <c r="Q1647" s="225">
        <v>6.0000000000000002E-05</v>
      </c>
      <c r="R1647" s="225">
        <f>Q1647*H1647</f>
        <v>0.00072000000000000005</v>
      </c>
      <c r="S1647" s="225">
        <v>0</v>
      </c>
      <c r="T1647" s="226">
        <f>S1647*H1647</f>
        <v>0</v>
      </c>
      <c r="U1647" s="41"/>
      <c r="V1647" s="41"/>
      <c r="W1647" s="41"/>
      <c r="X1647" s="41"/>
      <c r="Y1647" s="41"/>
      <c r="Z1647" s="41"/>
      <c r="AA1647" s="41"/>
      <c r="AB1647" s="41"/>
      <c r="AC1647" s="41"/>
      <c r="AD1647" s="41"/>
      <c r="AE1647" s="41"/>
      <c r="AR1647" s="227" t="s">
        <v>569</v>
      </c>
      <c r="AT1647" s="227" t="s">
        <v>297</v>
      </c>
      <c r="AU1647" s="227" t="s">
        <v>86</v>
      </c>
      <c r="AY1647" s="20" t="s">
        <v>233</v>
      </c>
      <c r="BE1647" s="228">
        <f>IF(N1647="základní",J1647,0)</f>
        <v>0</v>
      </c>
      <c r="BF1647" s="228">
        <f>IF(N1647="snížená",J1647,0)</f>
        <v>0</v>
      </c>
      <c r="BG1647" s="228">
        <f>IF(N1647="zákl. přenesená",J1647,0)</f>
        <v>0</v>
      </c>
      <c r="BH1647" s="228">
        <f>IF(N1647="sníž. přenesená",J1647,0)</f>
        <v>0</v>
      </c>
      <c r="BI1647" s="228">
        <f>IF(N1647="nulová",J1647,0)</f>
        <v>0</v>
      </c>
      <c r="BJ1647" s="20" t="s">
        <v>86</v>
      </c>
      <c r="BK1647" s="228">
        <f>ROUND(I1647*H1647,2)</f>
        <v>0</v>
      </c>
      <c r="BL1647" s="20" t="s">
        <v>394</v>
      </c>
      <c r="BM1647" s="227" t="s">
        <v>2135</v>
      </c>
    </row>
    <row r="1648" s="14" customFormat="1">
      <c r="A1648" s="14"/>
      <c r="B1648" s="245"/>
      <c r="C1648" s="246"/>
      <c r="D1648" s="236" t="s">
        <v>244</v>
      </c>
      <c r="E1648" s="247" t="s">
        <v>21</v>
      </c>
      <c r="F1648" s="248" t="s">
        <v>371</v>
      </c>
      <c r="G1648" s="246"/>
      <c r="H1648" s="249">
        <v>12</v>
      </c>
      <c r="I1648" s="250"/>
      <c r="J1648" s="246"/>
      <c r="K1648" s="246"/>
      <c r="L1648" s="251"/>
      <c r="M1648" s="252"/>
      <c r="N1648" s="253"/>
      <c r="O1648" s="253"/>
      <c r="P1648" s="253"/>
      <c r="Q1648" s="253"/>
      <c r="R1648" s="253"/>
      <c r="S1648" s="253"/>
      <c r="T1648" s="25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T1648" s="255" t="s">
        <v>244</v>
      </c>
      <c r="AU1648" s="255" t="s">
        <v>86</v>
      </c>
      <c r="AV1648" s="14" t="s">
        <v>86</v>
      </c>
      <c r="AW1648" s="14" t="s">
        <v>33</v>
      </c>
      <c r="AX1648" s="14" t="s">
        <v>73</v>
      </c>
      <c r="AY1648" s="255" t="s">
        <v>233</v>
      </c>
    </row>
    <row r="1649" s="15" customFormat="1">
      <c r="A1649" s="15"/>
      <c r="B1649" s="256"/>
      <c r="C1649" s="257"/>
      <c r="D1649" s="236" t="s">
        <v>244</v>
      </c>
      <c r="E1649" s="258" t="s">
        <v>21</v>
      </c>
      <c r="F1649" s="259" t="s">
        <v>247</v>
      </c>
      <c r="G1649" s="257"/>
      <c r="H1649" s="260">
        <v>12</v>
      </c>
      <c r="I1649" s="261"/>
      <c r="J1649" s="257"/>
      <c r="K1649" s="257"/>
      <c r="L1649" s="262"/>
      <c r="M1649" s="263"/>
      <c r="N1649" s="264"/>
      <c r="O1649" s="264"/>
      <c r="P1649" s="264"/>
      <c r="Q1649" s="264"/>
      <c r="R1649" s="264"/>
      <c r="S1649" s="264"/>
      <c r="T1649" s="26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T1649" s="266" t="s">
        <v>244</v>
      </c>
      <c r="AU1649" s="266" t="s">
        <v>86</v>
      </c>
      <c r="AV1649" s="15" t="s">
        <v>240</v>
      </c>
      <c r="AW1649" s="15" t="s">
        <v>33</v>
      </c>
      <c r="AX1649" s="15" t="s">
        <v>80</v>
      </c>
      <c r="AY1649" s="266" t="s">
        <v>233</v>
      </c>
    </row>
    <row r="1650" s="2" customFormat="1" ht="33" customHeight="1">
      <c r="A1650" s="41"/>
      <c r="B1650" s="42"/>
      <c r="C1650" s="216" t="s">
        <v>2136</v>
      </c>
      <c r="D1650" s="216" t="s">
        <v>235</v>
      </c>
      <c r="E1650" s="217" t="s">
        <v>2137</v>
      </c>
      <c r="F1650" s="218" t="s">
        <v>2138</v>
      </c>
      <c r="G1650" s="219" t="s">
        <v>238</v>
      </c>
      <c r="H1650" s="220">
        <v>295.56</v>
      </c>
      <c r="I1650" s="221"/>
      <c r="J1650" s="222">
        <f>ROUND(I1650*H1650,2)</f>
        <v>0</v>
      </c>
      <c r="K1650" s="218" t="s">
        <v>342</v>
      </c>
      <c r="L1650" s="47"/>
      <c r="M1650" s="223" t="s">
        <v>21</v>
      </c>
      <c r="N1650" s="224" t="s">
        <v>45</v>
      </c>
      <c r="O1650" s="87"/>
      <c r="P1650" s="225">
        <f>O1650*H1650</f>
        <v>0</v>
      </c>
      <c r="Q1650" s="225">
        <v>0.050000000000000003</v>
      </c>
      <c r="R1650" s="225">
        <f>Q1650*H1650</f>
        <v>14.778000000000001</v>
      </c>
      <c r="S1650" s="225">
        <v>0</v>
      </c>
      <c r="T1650" s="226">
        <f>S1650*H1650</f>
        <v>0</v>
      </c>
      <c r="U1650" s="41"/>
      <c r="V1650" s="41"/>
      <c r="W1650" s="41"/>
      <c r="X1650" s="41"/>
      <c r="Y1650" s="41"/>
      <c r="Z1650" s="41"/>
      <c r="AA1650" s="41"/>
      <c r="AB1650" s="41"/>
      <c r="AC1650" s="41"/>
      <c r="AD1650" s="41"/>
      <c r="AE1650" s="41"/>
      <c r="AR1650" s="227" t="s">
        <v>394</v>
      </c>
      <c r="AT1650" s="227" t="s">
        <v>235</v>
      </c>
      <c r="AU1650" s="227" t="s">
        <v>86</v>
      </c>
      <c r="AY1650" s="20" t="s">
        <v>233</v>
      </c>
      <c r="BE1650" s="228">
        <f>IF(N1650="základní",J1650,0)</f>
        <v>0</v>
      </c>
      <c r="BF1650" s="228">
        <f>IF(N1650="snížená",J1650,0)</f>
        <v>0</v>
      </c>
      <c r="BG1650" s="228">
        <f>IF(N1650="zákl. přenesená",J1650,0)</f>
        <v>0</v>
      </c>
      <c r="BH1650" s="228">
        <f>IF(N1650="sníž. přenesená",J1650,0)</f>
        <v>0</v>
      </c>
      <c r="BI1650" s="228">
        <f>IF(N1650="nulová",J1650,0)</f>
        <v>0</v>
      </c>
      <c r="BJ1650" s="20" t="s">
        <v>86</v>
      </c>
      <c r="BK1650" s="228">
        <f>ROUND(I1650*H1650,2)</f>
        <v>0</v>
      </c>
      <c r="BL1650" s="20" t="s">
        <v>394</v>
      </c>
      <c r="BM1650" s="227" t="s">
        <v>2139</v>
      </c>
    </row>
    <row r="1651" s="14" customFormat="1">
      <c r="A1651" s="14"/>
      <c r="B1651" s="245"/>
      <c r="C1651" s="246"/>
      <c r="D1651" s="236" t="s">
        <v>244</v>
      </c>
      <c r="E1651" s="247" t="s">
        <v>21</v>
      </c>
      <c r="F1651" s="248" t="s">
        <v>2140</v>
      </c>
      <c r="G1651" s="246"/>
      <c r="H1651" s="249">
        <v>13.359999999999999</v>
      </c>
      <c r="I1651" s="250"/>
      <c r="J1651" s="246"/>
      <c r="K1651" s="246"/>
      <c r="L1651" s="251"/>
      <c r="M1651" s="252"/>
      <c r="N1651" s="253"/>
      <c r="O1651" s="253"/>
      <c r="P1651" s="253"/>
      <c r="Q1651" s="253"/>
      <c r="R1651" s="253"/>
      <c r="S1651" s="253"/>
      <c r="T1651" s="25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T1651" s="255" t="s">
        <v>244</v>
      </c>
      <c r="AU1651" s="255" t="s">
        <v>86</v>
      </c>
      <c r="AV1651" s="14" t="s">
        <v>86</v>
      </c>
      <c r="AW1651" s="14" t="s">
        <v>33</v>
      </c>
      <c r="AX1651" s="14" t="s">
        <v>73</v>
      </c>
      <c r="AY1651" s="255" t="s">
        <v>233</v>
      </c>
    </row>
    <row r="1652" s="14" customFormat="1">
      <c r="A1652" s="14"/>
      <c r="B1652" s="245"/>
      <c r="C1652" s="246"/>
      <c r="D1652" s="236" t="s">
        <v>244</v>
      </c>
      <c r="E1652" s="247" t="s">
        <v>21</v>
      </c>
      <c r="F1652" s="248" t="s">
        <v>2141</v>
      </c>
      <c r="G1652" s="246"/>
      <c r="H1652" s="249">
        <v>20.16</v>
      </c>
      <c r="I1652" s="250"/>
      <c r="J1652" s="246"/>
      <c r="K1652" s="246"/>
      <c r="L1652" s="251"/>
      <c r="M1652" s="252"/>
      <c r="N1652" s="253"/>
      <c r="O1652" s="253"/>
      <c r="P1652" s="253"/>
      <c r="Q1652" s="253"/>
      <c r="R1652" s="253"/>
      <c r="S1652" s="253"/>
      <c r="T1652" s="25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T1652" s="255" t="s">
        <v>244</v>
      </c>
      <c r="AU1652" s="255" t="s">
        <v>86</v>
      </c>
      <c r="AV1652" s="14" t="s">
        <v>86</v>
      </c>
      <c r="AW1652" s="14" t="s">
        <v>33</v>
      </c>
      <c r="AX1652" s="14" t="s">
        <v>73</v>
      </c>
      <c r="AY1652" s="255" t="s">
        <v>233</v>
      </c>
    </row>
    <row r="1653" s="14" customFormat="1">
      <c r="A1653" s="14"/>
      <c r="B1653" s="245"/>
      <c r="C1653" s="246"/>
      <c r="D1653" s="236" t="s">
        <v>244</v>
      </c>
      <c r="E1653" s="247" t="s">
        <v>21</v>
      </c>
      <c r="F1653" s="248" t="s">
        <v>2142</v>
      </c>
      <c r="G1653" s="246"/>
      <c r="H1653" s="249">
        <v>35.280000000000001</v>
      </c>
      <c r="I1653" s="250"/>
      <c r="J1653" s="246"/>
      <c r="K1653" s="246"/>
      <c r="L1653" s="251"/>
      <c r="M1653" s="252"/>
      <c r="N1653" s="253"/>
      <c r="O1653" s="253"/>
      <c r="P1653" s="253"/>
      <c r="Q1653" s="253"/>
      <c r="R1653" s="253"/>
      <c r="S1653" s="253"/>
      <c r="T1653" s="25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T1653" s="255" t="s">
        <v>244</v>
      </c>
      <c r="AU1653" s="255" t="s">
        <v>86</v>
      </c>
      <c r="AV1653" s="14" t="s">
        <v>86</v>
      </c>
      <c r="AW1653" s="14" t="s">
        <v>33</v>
      </c>
      <c r="AX1653" s="14" t="s">
        <v>73</v>
      </c>
      <c r="AY1653" s="255" t="s">
        <v>233</v>
      </c>
    </row>
    <row r="1654" s="14" customFormat="1">
      <c r="A1654" s="14"/>
      <c r="B1654" s="245"/>
      <c r="C1654" s="246"/>
      <c r="D1654" s="236" t="s">
        <v>244</v>
      </c>
      <c r="E1654" s="247" t="s">
        <v>21</v>
      </c>
      <c r="F1654" s="248" t="s">
        <v>2143</v>
      </c>
      <c r="G1654" s="246"/>
      <c r="H1654" s="249">
        <v>10.08</v>
      </c>
      <c r="I1654" s="250"/>
      <c r="J1654" s="246"/>
      <c r="K1654" s="246"/>
      <c r="L1654" s="251"/>
      <c r="M1654" s="252"/>
      <c r="N1654" s="253"/>
      <c r="O1654" s="253"/>
      <c r="P1654" s="253"/>
      <c r="Q1654" s="253"/>
      <c r="R1654" s="253"/>
      <c r="S1654" s="253"/>
      <c r="T1654" s="25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T1654" s="255" t="s">
        <v>244</v>
      </c>
      <c r="AU1654" s="255" t="s">
        <v>86</v>
      </c>
      <c r="AV1654" s="14" t="s">
        <v>86</v>
      </c>
      <c r="AW1654" s="14" t="s">
        <v>33</v>
      </c>
      <c r="AX1654" s="14" t="s">
        <v>73</v>
      </c>
      <c r="AY1654" s="255" t="s">
        <v>233</v>
      </c>
    </row>
    <row r="1655" s="14" customFormat="1">
      <c r="A1655" s="14"/>
      <c r="B1655" s="245"/>
      <c r="C1655" s="246"/>
      <c r="D1655" s="236" t="s">
        <v>244</v>
      </c>
      <c r="E1655" s="247" t="s">
        <v>21</v>
      </c>
      <c r="F1655" s="248" t="s">
        <v>2144</v>
      </c>
      <c r="G1655" s="246"/>
      <c r="H1655" s="249">
        <v>10.08</v>
      </c>
      <c r="I1655" s="250"/>
      <c r="J1655" s="246"/>
      <c r="K1655" s="246"/>
      <c r="L1655" s="251"/>
      <c r="M1655" s="252"/>
      <c r="N1655" s="253"/>
      <c r="O1655" s="253"/>
      <c r="P1655" s="253"/>
      <c r="Q1655" s="253"/>
      <c r="R1655" s="253"/>
      <c r="S1655" s="253"/>
      <c r="T1655" s="25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T1655" s="255" t="s">
        <v>244</v>
      </c>
      <c r="AU1655" s="255" t="s">
        <v>86</v>
      </c>
      <c r="AV1655" s="14" t="s">
        <v>86</v>
      </c>
      <c r="AW1655" s="14" t="s">
        <v>33</v>
      </c>
      <c r="AX1655" s="14" t="s">
        <v>73</v>
      </c>
      <c r="AY1655" s="255" t="s">
        <v>233</v>
      </c>
    </row>
    <row r="1656" s="14" customFormat="1">
      <c r="A1656" s="14"/>
      <c r="B1656" s="245"/>
      <c r="C1656" s="246"/>
      <c r="D1656" s="236" t="s">
        <v>244</v>
      </c>
      <c r="E1656" s="247" t="s">
        <v>21</v>
      </c>
      <c r="F1656" s="248" t="s">
        <v>2145</v>
      </c>
      <c r="G1656" s="246"/>
      <c r="H1656" s="249">
        <v>95.760000000000005</v>
      </c>
      <c r="I1656" s="250"/>
      <c r="J1656" s="246"/>
      <c r="K1656" s="246"/>
      <c r="L1656" s="251"/>
      <c r="M1656" s="252"/>
      <c r="N1656" s="253"/>
      <c r="O1656" s="253"/>
      <c r="P1656" s="253"/>
      <c r="Q1656" s="253"/>
      <c r="R1656" s="253"/>
      <c r="S1656" s="253"/>
      <c r="T1656" s="25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T1656" s="255" t="s">
        <v>244</v>
      </c>
      <c r="AU1656" s="255" t="s">
        <v>86</v>
      </c>
      <c r="AV1656" s="14" t="s">
        <v>86</v>
      </c>
      <c r="AW1656" s="14" t="s">
        <v>33</v>
      </c>
      <c r="AX1656" s="14" t="s">
        <v>73</v>
      </c>
      <c r="AY1656" s="255" t="s">
        <v>233</v>
      </c>
    </row>
    <row r="1657" s="14" customFormat="1">
      <c r="A1657" s="14"/>
      <c r="B1657" s="245"/>
      <c r="C1657" s="246"/>
      <c r="D1657" s="236" t="s">
        <v>244</v>
      </c>
      <c r="E1657" s="247" t="s">
        <v>21</v>
      </c>
      <c r="F1657" s="248" t="s">
        <v>2146</v>
      </c>
      <c r="G1657" s="246"/>
      <c r="H1657" s="249">
        <v>16.32</v>
      </c>
      <c r="I1657" s="250"/>
      <c r="J1657" s="246"/>
      <c r="K1657" s="246"/>
      <c r="L1657" s="251"/>
      <c r="M1657" s="252"/>
      <c r="N1657" s="253"/>
      <c r="O1657" s="253"/>
      <c r="P1657" s="253"/>
      <c r="Q1657" s="253"/>
      <c r="R1657" s="253"/>
      <c r="S1657" s="253"/>
      <c r="T1657" s="25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T1657" s="255" t="s">
        <v>244</v>
      </c>
      <c r="AU1657" s="255" t="s">
        <v>86</v>
      </c>
      <c r="AV1657" s="14" t="s">
        <v>86</v>
      </c>
      <c r="AW1657" s="14" t="s">
        <v>33</v>
      </c>
      <c r="AX1657" s="14" t="s">
        <v>73</v>
      </c>
      <c r="AY1657" s="255" t="s">
        <v>233</v>
      </c>
    </row>
    <row r="1658" s="14" customFormat="1">
      <c r="A1658" s="14"/>
      <c r="B1658" s="245"/>
      <c r="C1658" s="246"/>
      <c r="D1658" s="236" t="s">
        <v>244</v>
      </c>
      <c r="E1658" s="247" t="s">
        <v>21</v>
      </c>
      <c r="F1658" s="248" t="s">
        <v>2147</v>
      </c>
      <c r="G1658" s="246"/>
      <c r="H1658" s="249">
        <v>87.040000000000006</v>
      </c>
      <c r="I1658" s="250"/>
      <c r="J1658" s="246"/>
      <c r="K1658" s="246"/>
      <c r="L1658" s="251"/>
      <c r="M1658" s="252"/>
      <c r="N1658" s="253"/>
      <c r="O1658" s="253"/>
      <c r="P1658" s="253"/>
      <c r="Q1658" s="253"/>
      <c r="R1658" s="253"/>
      <c r="S1658" s="253"/>
      <c r="T1658" s="25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T1658" s="255" t="s">
        <v>244</v>
      </c>
      <c r="AU1658" s="255" t="s">
        <v>86</v>
      </c>
      <c r="AV1658" s="14" t="s">
        <v>86</v>
      </c>
      <c r="AW1658" s="14" t="s">
        <v>33</v>
      </c>
      <c r="AX1658" s="14" t="s">
        <v>73</v>
      </c>
      <c r="AY1658" s="255" t="s">
        <v>233</v>
      </c>
    </row>
    <row r="1659" s="14" customFormat="1">
      <c r="A1659" s="14"/>
      <c r="B1659" s="245"/>
      <c r="C1659" s="246"/>
      <c r="D1659" s="236" t="s">
        <v>244</v>
      </c>
      <c r="E1659" s="247" t="s">
        <v>21</v>
      </c>
      <c r="F1659" s="248" t="s">
        <v>2148</v>
      </c>
      <c r="G1659" s="246"/>
      <c r="H1659" s="249">
        <v>7.4800000000000004</v>
      </c>
      <c r="I1659" s="250"/>
      <c r="J1659" s="246"/>
      <c r="K1659" s="246"/>
      <c r="L1659" s="251"/>
      <c r="M1659" s="252"/>
      <c r="N1659" s="253"/>
      <c r="O1659" s="253"/>
      <c r="P1659" s="253"/>
      <c r="Q1659" s="253"/>
      <c r="R1659" s="253"/>
      <c r="S1659" s="253"/>
      <c r="T1659" s="25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T1659" s="255" t="s">
        <v>244</v>
      </c>
      <c r="AU1659" s="255" t="s">
        <v>86</v>
      </c>
      <c r="AV1659" s="14" t="s">
        <v>86</v>
      </c>
      <c r="AW1659" s="14" t="s">
        <v>33</v>
      </c>
      <c r="AX1659" s="14" t="s">
        <v>73</v>
      </c>
      <c r="AY1659" s="255" t="s">
        <v>233</v>
      </c>
    </row>
    <row r="1660" s="15" customFormat="1">
      <c r="A1660" s="15"/>
      <c r="B1660" s="256"/>
      <c r="C1660" s="257"/>
      <c r="D1660" s="236" t="s">
        <v>244</v>
      </c>
      <c r="E1660" s="258" t="s">
        <v>21</v>
      </c>
      <c r="F1660" s="259" t="s">
        <v>247</v>
      </c>
      <c r="G1660" s="257"/>
      <c r="H1660" s="260">
        <v>295.56</v>
      </c>
      <c r="I1660" s="261"/>
      <c r="J1660" s="257"/>
      <c r="K1660" s="257"/>
      <c r="L1660" s="262"/>
      <c r="M1660" s="263"/>
      <c r="N1660" s="264"/>
      <c r="O1660" s="264"/>
      <c r="P1660" s="264"/>
      <c r="Q1660" s="264"/>
      <c r="R1660" s="264"/>
      <c r="S1660" s="264"/>
      <c r="T1660" s="26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T1660" s="266" t="s">
        <v>244</v>
      </c>
      <c r="AU1660" s="266" t="s">
        <v>86</v>
      </c>
      <c r="AV1660" s="15" t="s">
        <v>240</v>
      </c>
      <c r="AW1660" s="15" t="s">
        <v>33</v>
      </c>
      <c r="AX1660" s="15" t="s">
        <v>80</v>
      </c>
      <c r="AY1660" s="266" t="s">
        <v>233</v>
      </c>
    </row>
    <row r="1661" s="2" customFormat="1" ht="24.15" customHeight="1">
      <c r="A1661" s="41"/>
      <c r="B1661" s="42"/>
      <c r="C1661" s="216" t="s">
        <v>2149</v>
      </c>
      <c r="D1661" s="216" t="s">
        <v>235</v>
      </c>
      <c r="E1661" s="217" t="s">
        <v>2150</v>
      </c>
      <c r="F1661" s="218" t="s">
        <v>2151</v>
      </c>
      <c r="G1661" s="219" t="s">
        <v>238</v>
      </c>
      <c r="H1661" s="220">
        <v>38.765999999999998</v>
      </c>
      <c r="I1661" s="221"/>
      <c r="J1661" s="222">
        <f>ROUND(I1661*H1661,2)</f>
        <v>0</v>
      </c>
      <c r="K1661" s="218" t="s">
        <v>342</v>
      </c>
      <c r="L1661" s="47"/>
      <c r="M1661" s="223" t="s">
        <v>21</v>
      </c>
      <c r="N1661" s="224" t="s">
        <v>45</v>
      </c>
      <c r="O1661" s="87"/>
      <c r="P1661" s="225">
        <f>O1661*H1661</f>
        <v>0</v>
      </c>
      <c r="Q1661" s="225">
        <v>0.050000000000000003</v>
      </c>
      <c r="R1661" s="225">
        <f>Q1661*H1661</f>
        <v>1.9382999999999999</v>
      </c>
      <c r="S1661" s="225">
        <v>0</v>
      </c>
      <c r="T1661" s="226">
        <f>S1661*H1661</f>
        <v>0</v>
      </c>
      <c r="U1661" s="41"/>
      <c r="V1661" s="41"/>
      <c r="W1661" s="41"/>
      <c r="X1661" s="41"/>
      <c r="Y1661" s="41"/>
      <c r="Z1661" s="41"/>
      <c r="AA1661" s="41"/>
      <c r="AB1661" s="41"/>
      <c r="AC1661" s="41"/>
      <c r="AD1661" s="41"/>
      <c r="AE1661" s="41"/>
      <c r="AR1661" s="227" t="s">
        <v>394</v>
      </c>
      <c r="AT1661" s="227" t="s">
        <v>235</v>
      </c>
      <c r="AU1661" s="227" t="s">
        <v>86</v>
      </c>
      <c r="AY1661" s="20" t="s">
        <v>233</v>
      </c>
      <c r="BE1661" s="228">
        <f>IF(N1661="základní",J1661,0)</f>
        <v>0</v>
      </c>
      <c r="BF1661" s="228">
        <f>IF(N1661="snížená",J1661,0)</f>
        <v>0</v>
      </c>
      <c r="BG1661" s="228">
        <f>IF(N1661="zákl. přenesená",J1661,0)</f>
        <v>0</v>
      </c>
      <c r="BH1661" s="228">
        <f>IF(N1661="sníž. přenesená",J1661,0)</f>
        <v>0</v>
      </c>
      <c r="BI1661" s="228">
        <f>IF(N1661="nulová",J1661,0)</f>
        <v>0</v>
      </c>
      <c r="BJ1661" s="20" t="s">
        <v>86</v>
      </c>
      <c r="BK1661" s="228">
        <f>ROUND(I1661*H1661,2)</f>
        <v>0</v>
      </c>
      <c r="BL1661" s="20" t="s">
        <v>394</v>
      </c>
      <c r="BM1661" s="227" t="s">
        <v>2152</v>
      </c>
    </row>
    <row r="1662" s="14" customFormat="1">
      <c r="A1662" s="14"/>
      <c r="B1662" s="245"/>
      <c r="C1662" s="246"/>
      <c r="D1662" s="236" t="s">
        <v>244</v>
      </c>
      <c r="E1662" s="247" t="s">
        <v>21</v>
      </c>
      <c r="F1662" s="248" t="s">
        <v>2153</v>
      </c>
      <c r="G1662" s="246"/>
      <c r="H1662" s="249">
        <v>38.765999999999998</v>
      </c>
      <c r="I1662" s="250"/>
      <c r="J1662" s="246"/>
      <c r="K1662" s="246"/>
      <c r="L1662" s="251"/>
      <c r="M1662" s="252"/>
      <c r="N1662" s="253"/>
      <c r="O1662" s="253"/>
      <c r="P1662" s="253"/>
      <c r="Q1662" s="253"/>
      <c r="R1662" s="253"/>
      <c r="S1662" s="253"/>
      <c r="T1662" s="25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T1662" s="255" t="s">
        <v>244</v>
      </c>
      <c r="AU1662" s="255" t="s">
        <v>86</v>
      </c>
      <c r="AV1662" s="14" t="s">
        <v>86</v>
      </c>
      <c r="AW1662" s="14" t="s">
        <v>33</v>
      </c>
      <c r="AX1662" s="14" t="s">
        <v>73</v>
      </c>
      <c r="AY1662" s="255" t="s">
        <v>233</v>
      </c>
    </row>
    <row r="1663" s="15" customFormat="1">
      <c r="A1663" s="15"/>
      <c r="B1663" s="256"/>
      <c r="C1663" s="257"/>
      <c r="D1663" s="236" t="s">
        <v>244</v>
      </c>
      <c r="E1663" s="258" t="s">
        <v>21</v>
      </c>
      <c r="F1663" s="259" t="s">
        <v>247</v>
      </c>
      <c r="G1663" s="257"/>
      <c r="H1663" s="260">
        <v>38.765999999999998</v>
      </c>
      <c r="I1663" s="261"/>
      <c r="J1663" s="257"/>
      <c r="K1663" s="257"/>
      <c r="L1663" s="262"/>
      <c r="M1663" s="263"/>
      <c r="N1663" s="264"/>
      <c r="O1663" s="264"/>
      <c r="P1663" s="264"/>
      <c r="Q1663" s="264"/>
      <c r="R1663" s="264"/>
      <c r="S1663" s="264"/>
      <c r="T1663" s="26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T1663" s="266" t="s">
        <v>244</v>
      </c>
      <c r="AU1663" s="266" t="s">
        <v>86</v>
      </c>
      <c r="AV1663" s="15" t="s">
        <v>240</v>
      </c>
      <c r="AW1663" s="15" t="s">
        <v>33</v>
      </c>
      <c r="AX1663" s="15" t="s">
        <v>80</v>
      </c>
      <c r="AY1663" s="266" t="s">
        <v>233</v>
      </c>
    </row>
    <row r="1664" s="2" customFormat="1" ht="49.05" customHeight="1">
      <c r="A1664" s="41"/>
      <c r="B1664" s="42"/>
      <c r="C1664" s="216" t="s">
        <v>2154</v>
      </c>
      <c r="D1664" s="216" t="s">
        <v>235</v>
      </c>
      <c r="E1664" s="217" t="s">
        <v>2155</v>
      </c>
      <c r="F1664" s="218" t="s">
        <v>2156</v>
      </c>
      <c r="G1664" s="219" t="s">
        <v>279</v>
      </c>
      <c r="H1664" s="220">
        <v>39.255000000000003</v>
      </c>
      <c r="I1664" s="221"/>
      <c r="J1664" s="222">
        <f>ROUND(I1664*H1664,2)</f>
        <v>0</v>
      </c>
      <c r="K1664" s="218" t="s">
        <v>239</v>
      </c>
      <c r="L1664" s="47"/>
      <c r="M1664" s="223" t="s">
        <v>21</v>
      </c>
      <c r="N1664" s="224" t="s">
        <v>45</v>
      </c>
      <c r="O1664" s="87"/>
      <c r="P1664" s="225">
        <f>O1664*H1664</f>
        <v>0</v>
      </c>
      <c r="Q1664" s="225">
        <v>0</v>
      </c>
      <c r="R1664" s="225">
        <f>Q1664*H1664</f>
        <v>0</v>
      </c>
      <c r="S1664" s="225">
        <v>0</v>
      </c>
      <c r="T1664" s="226">
        <f>S1664*H1664</f>
        <v>0</v>
      </c>
      <c r="U1664" s="41"/>
      <c r="V1664" s="41"/>
      <c r="W1664" s="41"/>
      <c r="X1664" s="41"/>
      <c r="Y1664" s="41"/>
      <c r="Z1664" s="41"/>
      <c r="AA1664" s="41"/>
      <c r="AB1664" s="41"/>
      <c r="AC1664" s="41"/>
      <c r="AD1664" s="41"/>
      <c r="AE1664" s="41"/>
      <c r="AR1664" s="227" t="s">
        <v>394</v>
      </c>
      <c r="AT1664" s="227" t="s">
        <v>235</v>
      </c>
      <c r="AU1664" s="227" t="s">
        <v>86</v>
      </c>
      <c r="AY1664" s="20" t="s">
        <v>233</v>
      </c>
      <c r="BE1664" s="228">
        <f>IF(N1664="základní",J1664,0)</f>
        <v>0</v>
      </c>
      <c r="BF1664" s="228">
        <f>IF(N1664="snížená",J1664,0)</f>
        <v>0</v>
      </c>
      <c r="BG1664" s="228">
        <f>IF(N1664="zákl. přenesená",J1664,0)</f>
        <v>0</v>
      </c>
      <c r="BH1664" s="228">
        <f>IF(N1664="sníž. přenesená",J1664,0)</f>
        <v>0</v>
      </c>
      <c r="BI1664" s="228">
        <f>IF(N1664="nulová",J1664,0)</f>
        <v>0</v>
      </c>
      <c r="BJ1664" s="20" t="s">
        <v>86</v>
      </c>
      <c r="BK1664" s="228">
        <f>ROUND(I1664*H1664,2)</f>
        <v>0</v>
      </c>
      <c r="BL1664" s="20" t="s">
        <v>394</v>
      </c>
      <c r="BM1664" s="227" t="s">
        <v>2157</v>
      </c>
    </row>
    <row r="1665" s="2" customFormat="1">
      <c r="A1665" s="41"/>
      <c r="B1665" s="42"/>
      <c r="C1665" s="43"/>
      <c r="D1665" s="229" t="s">
        <v>242</v>
      </c>
      <c r="E1665" s="43"/>
      <c r="F1665" s="230" t="s">
        <v>2158</v>
      </c>
      <c r="G1665" s="43"/>
      <c r="H1665" s="43"/>
      <c r="I1665" s="231"/>
      <c r="J1665" s="43"/>
      <c r="K1665" s="43"/>
      <c r="L1665" s="47"/>
      <c r="M1665" s="232"/>
      <c r="N1665" s="233"/>
      <c r="O1665" s="87"/>
      <c r="P1665" s="87"/>
      <c r="Q1665" s="87"/>
      <c r="R1665" s="87"/>
      <c r="S1665" s="87"/>
      <c r="T1665" s="88"/>
      <c r="U1665" s="41"/>
      <c r="V1665" s="41"/>
      <c r="W1665" s="41"/>
      <c r="X1665" s="41"/>
      <c r="Y1665" s="41"/>
      <c r="Z1665" s="41"/>
      <c r="AA1665" s="41"/>
      <c r="AB1665" s="41"/>
      <c r="AC1665" s="41"/>
      <c r="AD1665" s="41"/>
      <c r="AE1665" s="41"/>
      <c r="AT1665" s="20" t="s">
        <v>242</v>
      </c>
      <c r="AU1665" s="20" t="s">
        <v>86</v>
      </c>
    </row>
    <row r="1666" s="12" customFormat="1" ht="22.8" customHeight="1">
      <c r="A1666" s="12"/>
      <c r="B1666" s="200"/>
      <c r="C1666" s="201"/>
      <c r="D1666" s="202" t="s">
        <v>72</v>
      </c>
      <c r="E1666" s="214" t="s">
        <v>2159</v>
      </c>
      <c r="F1666" s="214" t="s">
        <v>2160</v>
      </c>
      <c r="G1666" s="201"/>
      <c r="H1666" s="201"/>
      <c r="I1666" s="204"/>
      <c r="J1666" s="215">
        <f>BK1666</f>
        <v>0</v>
      </c>
      <c r="K1666" s="201"/>
      <c r="L1666" s="206"/>
      <c r="M1666" s="207"/>
      <c r="N1666" s="208"/>
      <c r="O1666" s="208"/>
      <c r="P1666" s="209">
        <f>SUM(P1667:P1828)</f>
        <v>0</v>
      </c>
      <c r="Q1666" s="208"/>
      <c r="R1666" s="209">
        <f>SUM(R1667:R1828)</f>
        <v>64.26490616000001</v>
      </c>
      <c r="S1666" s="208"/>
      <c r="T1666" s="210">
        <f>SUM(T1667:T1828)</f>
        <v>0</v>
      </c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R1666" s="211" t="s">
        <v>86</v>
      </c>
      <c r="AT1666" s="212" t="s">
        <v>72</v>
      </c>
      <c r="AU1666" s="212" t="s">
        <v>80</v>
      </c>
      <c r="AY1666" s="211" t="s">
        <v>233</v>
      </c>
      <c r="BK1666" s="213">
        <f>SUM(BK1667:BK1828)</f>
        <v>0</v>
      </c>
    </row>
    <row r="1667" s="2" customFormat="1" ht="16.5" customHeight="1">
      <c r="A1667" s="41"/>
      <c r="B1667" s="42"/>
      <c r="C1667" s="216" t="s">
        <v>2161</v>
      </c>
      <c r="D1667" s="216" t="s">
        <v>235</v>
      </c>
      <c r="E1667" s="217" t="s">
        <v>2162</v>
      </c>
      <c r="F1667" s="218" t="s">
        <v>2163</v>
      </c>
      <c r="G1667" s="219" t="s">
        <v>2164</v>
      </c>
      <c r="H1667" s="220">
        <v>1</v>
      </c>
      <c r="I1667" s="221"/>
      <c r="J1667" s="222">
        <f>ROUND(I1667*H1667,2)</f>
        <v>0</v>
      </c>
      <c r="K1667" s="218" t="s">
        <v>342</v>
      </c>
      <c r="L1667" s="47"/>
      <c r="M1667" s="223" t="s">
        <v>21</v>
      </c>
      <c r="N1667" s="224" t="s">
        <v>45</v>
      </c>
      <c r="O1667" s="87"/>
      <c r="P1667" s="225">
        <f>O1667*H1667</f>
        <v>0</v>
      </c>
      <c r="Q1667" s="225">
        <v>0</v>
      </c>
      <c r="R1667" s="225">
        <f>Q1667*H1667</f>
        <v>0</v>
      </c>
      <c r="S1667" s="225">
        <v>0</v>
      </c>
      <c r="T1667" s="226">
        <f>S1667*H1667</f>
        <v>0</v>
      </c>
      <c r="U1667" s="41"/>
      <c r="V1667" s="41"/>
      <c r="W1667" s="41"/>
      <c r="X1667" s="41"/>
      <c r="Y1667" s="41"/>
      <c r="Z1667" s="41"/>
      <c r="AA1667" s="41"/>
      <c r="AB1667" s="41"/>
      <c r="AC1667" s="41"/>
      <c r="AD1667" s="41"/>
      <c r="AE1667" s="41"/>
      <c r="AR1667" s="227" t="s">
        <v>394</v>
      </c>
      <c r="AT1667" s="227" t="s">
        <v>235</v>
      </c>
      <c r="AU1667" s="227" t="s">
        <v>86</v>
      </c>
      <c r="AY1667" s="20" t="s">
        <v>233</v>
      </c>
      <c r="BE1667" s="228">
        <f>IF(N1667="základní",J1667,0)</f>
        <v>0</v>
      </c>
      <c r="BF1667" s="228">
        <f>IF(N1667="snížená",J1667,0)</f>
        <v>0</v>
      </c>
      <c r="BG1667" s="228">
        <f>IF(N1667="zákl. přenesená",J1667,0)</f>
        <v>0</v>
      </c>
      <c r="BH1667" s="228">
        <f>IF(N1667="sníž. přenesená",J1667,0)</f>
        <v>0</v>
      </c>
      <c r="BI1667" s="228">
        <f>IF(N1667="nulová",J1667,0)</f>
        <v>0</v>
      </c>
      <c r="BJ1667" s="20" t="s">
        <v>86</v>
      </c>
      <c r="BK1667" s="228">
        <f>ROUND(I1667*H1667,2)</f>
        <v>0</v>
      </c>
      <c r="BL1667" s="20" t="s">
        <v>394</v>
      </c>
      <c r="BM1667" s="227" t="s">
        <v>2165</v>
      </c>
    </row>
    <row r="1668" s="2" customFormat="1" ht="16.5" customHeight="1">
      <c r="A1668" s="41"/>
      <c r="B1668" s="42"/>
      <c r="C1668" s="216" t="s">
        <v>2166</v>
      </c>
      <c r="D1668" s="216" t="s">
        <v>235</v>
      </c>
      <c r="E1668" s="217" t="s">
        <v>2167</v>
      </c>
      <c r="F1668" s="218" t="s">
        <v>2168</v>
      </c>
      <c r="G1668" s="219" t="s">
        <v>238</v>
      </c>
      <c r="H1668" s="220">
        <v>115.072</v>
      </c>
      <c r="I1668" s="221"/>
      <c r="J1668" s="222">
        <f>ROUND(I1668*H1668,2)</f>
        <v>0</v>
      </c>
      <c r="K1668" s="218" t="s">
        <v>342</v>
      </c>
      <c r="L1668" s="47"/>
      <c r="M1668" s="223" t="s">
        <v>21</v>
      </c>
      <c r="N1668" s="224" t="s">
        <v>45</v>
      </c>
      <c r="O1668" s="87"/>
      <c r="P1668" s="225">
        <f>O1668*H1668</f>
        <v>0</v>
      </c>
      <c r="Q1668" s="225">
        <v>0.10000000000000001</v>
      </c>
      <c r="R1668" s="225">
        <f>Q1668*H1668</f>
        <v>11.507200000000001</v>
      </c>
      <c r="S1668" s="225">
        <v>0</v>
      </c>
      <c r="T1668" s="226">
        <f>S1668*H1668</f>
        <v>0</v>
      </c>
      <c r="U1668" s="41"/>
      <c r="V1668" s="41"/>
      <c r="W1668" s="41"/>
      <c r="X1668" s="41"/>
      <c r="Y1668" s="41"/>
      <c r="Z1668" s="41"/>
      <c r="AA1668" s="41"/>
      <c r="AB1668" s="41"/>
      <c r="AC1668" s="41"/>
      <c r="AD1668" s="41"/>
      <c r="AE1668" s="41"/>
      <c r="AR1668" s="227" t="s">
        <v>394</v>
      </c>
      <c r="AT1668" s="227" t="s">
        <v>235</v>
      </c>
      <c r="AU1668" s="227" t="s">
        <v>86</v>
      </c>
      <c r="AY1668" s="20" t="s">
        <v>233</v>
      </c>
      <c r="BE1668" s="228">
        <f>IF(N1668="základní",J1668,0)</f>
        <v>0</v>
      </c>
      <c r="BF1668" s="228">
        <f>IF(N1668="snížená",J1668,0)</f>
        <v>0</v>
      </c>
      <c r="BG1668" s="228">
        <f>IF(N1668="zákl. přenesená",J1668,0)</f>
        <v>0</v>
      </c>
      <c r="BH1668" s="228">
        <f>IF(N1668="sníž. přenesená",J1668,0)</f>
        <v>0</v>
      </c>
      <c r="BI1668" s="228">
        <f>IF(N1668="nulová",J1668,0)</f>
        <v>0</v>
      </c>
      <c r="BJ1668" s="20" t="s">
        <v>86</v>
      </c>
      <c r="BK1668" s="228">
        <f>ROUND(I1668*H1668,2)</f>
        <v>0</v>
      </c>
      <c r="BL1668" s="20" t="s">
        <v>394</v>
      </c>
      <c r="BM1668" s="227" t="s">
        <v>2169</v>
      </c>
    </row>
    <row r="1669" s="13" customFormat="1">
      <c r="A1669" s="13"/>
      <c r="B1669" s="234"/>
      <c r="C1669" s="235"/>
      <c r="D1669" s="236" t="s">
        <v>244</v>
      </c>
      <c r="E1669" s="237" t="s">
        <v>21</v>
      </c>
      <c r="F1669" s="238" t="s">
        <v>2170</v>
      </c>
      <c r="G1669" s="235"/>
      <c r="H1669" s="237" t="s">
        <v>21</v>
      </c>
      <c r="I1669" s="239"/>
      <c r="J1669" s="235"/>
      <c r="K1669" s="235"/>
      <c r="L1669" s="240"/>
      <c r="M1669" s="241"/>
      <c r="N1669" s="242"/>
      <c r="O1669" s="242"/>
      <c r="P1669" s="242"/>
      <c r="Q1669" s="242"/>
      <c r="R1669" s="242"/>
      <c r="S1669" s="242"/>
      <c r="T1669" s="24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T1669" s="244" t="s">
        <v>244</v>
      </c>
      <c r="AU1669" s="244" t="s">
        <v>86</v>
      </c>
      <c r="AV1669" s="13" t="s">
        <v>80</v>
      </c>
      <c r="AW1669" s="13" t="s">
        <v>33</v>
      </c>
      <c r="AX1669" s="13" t="s">
        <v>73</v>
      </c>
      <c r="AY1669" s="244" t="s">
        <v>233</v>
      </c>
    </row>
    <row r="1670" s="14" customFormat="1">
      <c r="A1670" s="14"/>
      <c r="B1670" s="245"/>
      <c r="C1670" s="246"/>
      <c r="D1670" s="236" t="s">
        <v>244</v>
      </c>
      <c r="E1670" s="247" t="s">
        <v>21</v>
      </c>
      <c r="F1670" s="248" t="s">
        <v>2171</v>
      </c>
      <c r="G1670" s="246"/>
      <c r="H1670" s="249">
        <v>16.425999999999998</v>
      </c>
      <c r="I1670" s="250"/>
      <c r="J1670" s="246"/>
      <c r="K1670" s="246"/>
      <c r="L1670" s="251"/>
      <c r="M1670" s="252"/>
      <c r="N1670" s="253"/>
      <c r="O1670" s="253"/>
      <c r="P1670" s="253"/>
      <c r="Q1670" s="253"/>
      <c r="R1670" s="253"/>
      <c r="S1670" s="253"/>
      <c r="T1670" s="25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T1670" s="255" t="s">
        <v>244</v>
      </c>
      <c r="AU1670" s="255" t="s">
        <v>86</v>
      </c>
      <c r="AV1670" s="14" t="s">
        <v>86</v>
      </c>
      <c r="AW1670" s="14" t="s">
        <v>33</v>
      </c>
      <c r="AX1670" s="14" t="s">
        <v>73</v>
      </c>
      <c r="AY1670" s="255" t="s">
        <v>233</v>
      </c>
    </row>
    <row r="1671" s="13" customFormat="1">
      <c r="A1671" s="13"/>
      <c r="B1671" s="234"/>
      <c r="C1671" s="235"/>
      <c r="D1671" s="236" t="s">
        <v>244</v>
      </c>
      <c r="E1671" s="237" t="s">
        <v>21</v>
      </c>
      <c r="F1671" s="238" t="s">
        <v>2172</v>
      </c>
      <c r="G1671" s="235"/>
      <c r="H1671" s="237" t="s">
        <v>21</v>
      </c>
      <c r="I1671" s="239"/>
      <c r="J1671" s="235"/>
      <c r="K1671" s="235"/>
      <c r="L1671" s="240"/>
      <c r="M1671" s="241"/>
      <c r="N1671" s="242"/>
      <c r="O1671" s="242"/>
      <c r="P1671" s="242"/>
      <c r="Q1671" s="242"/>
      <c r="R1671" s="242"/>
      <c r="S1671" s="242"/>
      <c r="T1671" s="24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T1671" s="244" t="s">
        <v>244</v>
      </c>
      <c r="AU1671" s="244" t="s">
        <v>86</v>
      </c>
      <c r="AV1671" s="13" t="s">
        <v>80</v>
      </c>
      <c r="AW1671" s="13" t="s">
        <v>33</v>
      </c>
      <c r="AX1671" s="13" t="s">
        <v>73</v>
      </c>
      <c r="AY1671" s="244" t="s">
        <v>233</v>
      </c>
    </row>
    <row r="1672" s="14" customFormat="1">
      <c r="A1672" s="14"/>
      <c r="B1672" s="245"/>
      <c r="C1672" s="246"/>
      <c r="D1672" s="236" t="s">
        <v>244</v>
      </c>
      <c r="E1672" s="247" t="s">
        <v>21</v>
      </c>
      <c r="F1672" s="248" t="s">
        <v>2173</v>
      </c>
      <c r="G1672" s="246"/>
      <c r="H1672" s="249">
        <v>14.946999999999999</v>
      </c>
      <c r="I1672" s="250"/>
      <c r="J1672" s="246"/>
      <c r="K1672" s="246"/>
      <c r="L1672" s="251"/>
      <c r="M1672" s="252"/>
      <c r="N1672" s="253"/>
      <c r="O1672" s="253"/>
      <c r="P1672" s="253"/>
      <c r="Q1672" s="253"/>
      <c r="R1672" s="253"/>
      <c r="S1672" s="253"/>
      <c r="T1672" s="25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T1672" s="255" t="s">
        <v>244</v>
      </c>
      <c r="AU1672" s="255" t="s">
        <v>86</v>
      </c>
      <c r="AV1672" s="14" t="s">
        <v>86</v>
      </c>
      <c r="AW1672" s="14" t="s">
        <v>33</v>
      </c>
      <c r="AX1672" s="14" t="s">
        <v>73</v>
      </c>
      <c r="AY1672" s="255" t="s">
        <v>233</v>
      </c>
    </row>
    <row r="1673" s="13" customFormat="1">
      <c r="A1673" s="13"/>
      <c r="B1673" s="234"/>
      <c r="C1673" s="235"/>
      <c r="D1673" s="236" t="s">
        <v>244</v>
      </c>
      <c r="E1673" s="237" t="s">
        <v>21</v>
      </c>
      <c r="F1673" s="238" t="s">
        <v>2174</v>
      </c>
      <c r="G1673" s="235"/>
      <c r="H1673" s="237" t="s">
        <v>21</v>
      </c>
      <c r="I1673" s="239"/>
      <c r="J1673" s="235"/>
      <c r="K1673" s="235"/>
      <c r="L1673" s="240"/>
      <c r="M1673" s="241"/>
      <c r="N1673" s="242"/>
      <c r="O1673" s="242"/>
      <c r="P1673" s="242"/>
      <c r="Q1673" s="242"/>
      <c r="R1673" s="242"/>
      <c r="S1673" s="242"/>
      <c r="T1673" s="24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T1673" s="244" t="s">
        <v>244</v>
      </c>
      <c r="AU1673" s="244" t="s">
        <v>86</v>
      </c>
      <c r="AV1673" s="13" t="s">
        <v>80</v>
      </c>
      <c r="AW1673" s="13" t="s">
        <v>33</v>
      </c>
      <c r="AX1673" s="13" t="s">
        <v>73</v>
      </c>
      <c r="AY1673" s="244" t="s">
        <v>233</v>
      </c>
    </row>
    <row r="1674" s="14" customFormat="1">
      <c r="A1674" s="14"/>
      <c r="B1674" s="245"/>
      <c r="C1674" s="246"/>
      <c r="D1674" s="236" t="s">
        <v>244</v>
      </c>
      <c r="E1674" s="247" t="s">
        <v>21</v>
      </c>
      <c r="F1674" s="248" t="s">
        <v>2175</v>
      </c>
      <c r="G1674" s="246"/>
      <c r="H1674" s="249">
        <v>56.732999999999997</v>
      </c>
      <c r="I1674" s="250"/>
      <c r="J1674" s="246"/>
      <c r="K1674" s="246"/>
      <c r="L1674" s="251"/>
      <c r="M1674" s="252"/>
      <c r="N1674" s="253"/>
      <c r="O1674" s="253"/>
      <c r="P1674" s="253"/>
      <c r="Q1674" s="253"/>
      <c r="R1674" s="253"/>
      <c r="S1674" s="253"/>
      <c r="T1674" s="25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T1674" s="255" t="s">
        <v>244</v>
      </c>
      <c r="AU1674" s="255" t="s">
        <v>86</v>
      </c>
      <c r="AV1674" s="14" t="s">
        <v>86</v>
      </c>
      <c r="AW1674" s="14" t="s">
        <v>33</v>
      </c>
      <c r="AX1674" s="14" t="s">
        <v>73</v>
      </c>
      <c r="AY1674" s="255" t="s">
        <v>233</v>
      </c>
    </row>
    <row r="1675" s="13" customFormat="1">
      <c r="A1675" s="13"/>
      <c r="B1675" s="234"/>
      <c r="C1675" s="235"/>
      <c r="D1675" s="236" t="s">
        <v>244</v>
      </c>
      <c r="E1675" s="237" t="s">
        <v>21</v>
      </c>
      <c r="F1675" s="238" t="s">
        <v>2176</v>
      </c>
      <c r="G1675" s="235"/>
      <c r="H1675" s="237" t="s">
        <v>21</v>
      </c>
      <c r="I1675" s="239"/>
      <c r="J1675" s="235"/>
      <c r="K1675" s="235"/>
      <c r="L1675" s="240"/>
      <c r="M1675" s="241"/>
      <c r="N1675" s="242"/>
      <c r="O1675" s="242"/>
      <c r="P1675" s="242"/>
      <c r="Q1675" s="242"/>
      <c r="R1675" s="242"/>
      <c r="S1675" s="242"/>
      <c r="T1675" s="24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T1675" s="244" t="s">
        <v>244</v>
      </c>
      <c r="AU1675" s="244" t="s">
        <v>86</v>
      </c>
      <c r="AV1675" s="13" t="s">
        <v>80</v>
      </c>
      <c r="AW1675" s="13" t="s">
        <v>33</v>
      </c>
      <c r="AX1675" s="13" t="s">
        <v>73</v>
      </c>
      <c r="AY1675" s="244" t="s">
        <v>233</v>
      </c>
    </row>
    <row r="1676" s="14" customFormat="1">
      <c r="A1676" s="14"/>
      <c r="B1676" s="245"/>
      <c r="C1676" s="246"/>
      <c r="D1676" s="236" t="s">
        <v>244</v>
      </c>
      <c r="E1676" s="247" t="s">
        <v>21</v>
      </c>
      <c r="F1676" s="248" t="s">
        <v>2177</v>
      </c>
      <c r="G1676" s="246"/>
      <c r="H1676" s="249">
        <v>26.966000000000001</v>
      </c>
      <c r="I1676" s="250"/>
      <c r="J1676" s="246"/>
      <c r="K1676" s="246"/>
      <c r="L1676" s="251"/>
      <c r="M1676" s="252"/>
      <c r="N1676" s="253"/>
      <c r="O1676" s="253"/>
      <c r="P1676" s="253"/>
      <c r="Q1676" s="253"/>
      <c r="R1676" s="253"/>
      <c r="S1676" s="253"/>
      <c r="T1676" s="25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T1676" s="255" t="s">
        <v>244</v>
      </c>
      <c r="AU1676" s="255" t="s">
        <v>86</v>
      </c>
      <c r="AV1676" s="14" t="s">
        <v>86</v>
      </c>
      <c r="AW1676" s="14" t="s">
        <v>33</v>
      </c>
      <c r="AX1676" s="14" t="s">
        <v>73</v>
      </c>
      <c r="AY1676" s="255" t="s">
        <v>233</v>
      </c>
    </row>
    <row r="1677" s="15" customFormat="1">
      <c r="A1677" s="15"/>
      <c r="B1677" s="256"/>
      <c r="C1677" s="257"/>
      <c r="D1677" s="236" t="s">
        <v>244</v>
      </c>
      <c r="E1677" s="258" t="s">
        <v>21</v>
      </c>
      <c r="F1677" s="259" t="s">
        <v>247</v>
      </c>
      <c r="G1677" s="257"/>
      <c r="H1677" s="260">
        <v>115.072</v>
      </c>
      <c r="I1677" s="261"/>
      <c r="J1677" s="257"/>
      <c r="K1677" s="257"/>
      <c r="L1677" s="262"/>
      <c r="M1677" s="263"/>
      <c r="N1677" s="264"/>
      <c r="O1677" s="264"/>
      <c r="P1677" s="264"/>
      <c r="Q1677" s="264"/>
      <c r="R1677" s="264"/>
      <c r="S1677" s="264"/>
      <c r="T1677" s="26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T1677" s="266" t="s">
        <v>244</v>
      </c>
      <c r="AU1677" s="266" t="s">
        <v>86</v>
      </c>
      <c r="AV1677" s="15" t="s">
        <v>240</v>
      </c>
      <c r="AW1677" s="15" t="s">
        <v>33</v>
      </c>
      <c r="AX1677" s="15" t="s">
        <v>80</v>
      </c>
      <c r="AY1677" s="266" t="s">
        <v>233</v>
      </c>
    </row>
    <row r="1678" s="2" customFormat="1" ht="16.5" customHeight="1">
      <c r="A1678" s="41"/>
      <c r="B1678" s="42"/>
      <c r="C1678" s="216" t="s">
        <v>2178</v>
      </c>
      <c r="D1678" s="216" t="s">
        <v>235</v>
      </c>
      <c r="E1678" s="217" t="s">
        <v>2179</v>
      </c>
      <c r="F1678" s="218" t="s">
        <v>2180</v>
      </c>
      <c r="G1678" s="219" t="s">
        <v>238</v>
      </c>
      <c r="H1678" s="220">
        <v>353.07100000000003</v>
      </c>
      <c r="I1678" s="221"/>
      <c r="J1678" s="222">
        <f>ROUND(I1678*H1678,2)</f>
        <v>0</v>
      </c>
      <c r="K1678" s="218" t="s">
        <v>342</v>
      </c>
      <c r="L1678" s="47"/>
      <c r="M1678" s="223" t="s">
        <v>21</v>
      </c>
      <c r="N1678" s="224" t="s">
        <v>45</v>
      </c>
      <c r="O1678" s="87"/>
      <c r="P1678" s="225">
        <f>O1678*H1678</f>
        <v>0</v>
      </c>
      <c r="Q1678" s="225">
        <v>0.10000000000000001</v>
      </c>
      <c r="R1678" s="225">
        <f>Q1678*H1678</f>
        <v>35.307100000000005</v>
      </c>
      <c r="S1678" s="225">
        <v>0</v>
      </c>
      <c r="T1678" s="226">
        <f>S1678*H1678</f>
        <v>0</v>
      </c>
      <c r="U1678" s="41"/>
      <c r="V1678" s="41"/>
      <c r="W1678" s="41"/>
      <c r="X1678" s="41"/>
      <c r="Y1678" s="41"/>
      <c r="Z1678" s="41"/>
      <c r="AA1678" s="41"/>
      <c r="AB1678" s="41"/>
      <c r="AC1678" s="41"/>
      <c r="AD1678" s="41"/>
      <c r="AE1678" s="41"/>
      <c r="AR1678" s="227" t="s">
        <v>394</v>
      </c>
      <c r="AT1678" s="227" t="s">
        <v>235</v>
      </c>
      <c r="AU1678" s="227" t="s">
        <v>86</v>
      </c>
      <c r="AY1678" s="20" t="s">
        <v>233</v>
      </c>
      <c r="BE1678" s="228">
        <f>IF(N1678="základní",J1678,0)</f>
        <v>0</v>
      </c>
      <c r="BF1678" s="228">
        <f>IF(N1678="snížená",J1678,0)</f>
        <v>0</v>
      </c>
      <c r="BG1678" s="228">
        <f>IF(N1678="zákl. přenesená",J1678,0)</f>
        <v>0</v>
      </c>
      <c r="BH1678" s="228">
        <f>IF(N1678="sníž. přenesená",J1678,0)</f>
        <v>0</v>
      </c>
      <c r="BI1678" s="228">
        <f>IF(N1678="nulová",J1678,0)</f>
        <v>0</v>
      </c>
      <c r="BJ1678" s="20" t="s">
        <v>86</v>
      </c>
      <c r="BK1678" s="228">
        <f>ROUND(I1678*H1678,2)</f>
        <v>0</v>
      </c>
      <c r="BL1678" s="20" t="s">
        <v>394</v>
      </c>
      <c r="BM1678" s="227" t="s">
        <v>2181</v>
      </c>
    </row>
    <row r="1679" s="13" customFormat="1">
      <c r="A1679" s="13"/>
      <c r="B1679" s="234"/>
      <c r="C1679" s="235"/>
      <c r="D1679" s="236" t="s">
        <v>244</v>
      </c>
      <c r="E1679" s="237" t="s">
        <v>21</v>
      </c>
      <c r="F1679" s="238" t="s">
        <v>2182</v>
      </c>
      <c r="G1679" s="235"/>
      <c r="H1679" s="237" t="s">
        <v>21</v>
      </c>
      <c r="I1679" s="239"/>
      <c r="J1679" s="235"/>
      <c r="K1679" s="235"/>
      <c r="L1679" s="240"/>
      <c r="M1679" s="241"/>
      <c r="N1679" s="242"/>
      <c r="O1679" s="242"/>
      <c r="P1679" s="242"/>
      <c r="Q1679" s="242"/>
      <c r="R1679" s="242"/>
      <c r="S1679" s="242"/>
      <c r="T1679" s="24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T1679" s="244" t="s">
        <v>244</v>
      </c>
      <c r="AU1679" s="244" t="s">
        <v>86</v>
      </c>
      <c r="AV1679" s="13" t="s">
        <v>80</v>
      </c>
      <c r="AW1679" s="13" t="s">
        <v>33</v>
      </c>
      <c r="AX1679" s="13" t="s">
        <v>73</v>
      </c>
      <c r="AY1679" s="244" t="s">
        <v>233</v>
      </c>
    </row>
    <row r="1680" s="14" customFormat="1">
      <c r="A1680" s="14"/>
      <c r="B1680" s="245"/>
      <c r="C1680" s="246"/>
      <c r="D1680" s="236" t="s">
        <v>244</v>
      </c>
      <c r="E1680" s="247" t="s">
        <v>21</v>
      </c>
      <c r="F1680" s="248" t="s">
        <v>2183</v>
      </c>
      <c r="G1680" s="246"/>
      <c r="H1680" s="249">
        <v>5.0229999999999997</v>
      </c>
      <c r="I1680" s="250"/>
      <c r="J1680" s="246"/>
      <c r="K1680" s="246"/>
      <c r="L1680" s="251"/>
      <c r="M1680" s="252"/>
      <c r="N1680" s="253"/>
      <c r="O1680" s="253"/>
      <c r="P1680" s="253"/>
      <c r="Q1680" s="253"/>
      <c r="R1680" s="253"/>
      <c r="S1680" s="253"/>
      <c r="T1680" s="25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T1680" s="255" t="s">
        <v>244</v>
      </c>
      <c r="AU1680" s="255" t="s">
        <v>86</v>
      </c>
      <c r="AV1680" s="14" t="s">
        <v>86</v>
      </c>
      <c r="AW1680" s="14" t="s">
        <v>33</v>
      </c>
      <c r="AX1680" s="14" t="s">
        <v>73</v>
      </c>
      <c r="AY1680" s="255" t="s">
        <v>233</v>
      </c>
    </row>
    <row r="1681" s="14" customFormat="1">
      <c r="A1681" s="14"/>
      <c r="B1681" s="245"/>
      <c r="C1681" s="246"/>
      <c r="D1681" s="236" t="s">
        <v>244</v>
      </c>
      <c r="E1681" s="247" t="s">
        <v>21</v>
      </c>
      <c r="F1681" s="248" t="s">
        <v>2184</v>
      </c>
      <c r="G1681" s="246"/>
      <c r="H1681" s="249">
        <v>9.3659999999999997</v>
      </c>
      <c r="I1681" s="250"/>
      <c r="J1681" s="246"/>
      <c r="K1681" s="246"/>
      <c r="L1681" s="251"/>
      <c r="M1681" s="252"/>
      <c r="N1681" s="253"/>
      <c r="O1681" s="253"/>
      <c r="P1681" s="253"/>
      <c r="Q1681" s="253"/>
      <c r="R1681" s="253"/>
      <c r="S1681" s="253"/>
      <c r="T1681" s="25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T1681" s="255" t="s">
        <v>244</v>
      </c>
      <c r="AU1681" s="255" t="s">
        <v>86</v>
      </c>
      <c r="AV1681" s="14" t="s">
        <v>86</v>
      </c>
      <c r="AW1681" s="14" t="s">
        <v>33</v>
      </c>
      <c r="AX1681" s="14" t="s">
        <v>73</v>
      </c>
      <c r="AY1681" s="255" t="s">
        <v>233</v>
      </c>
    </row>
    <row r="1682" s="13" customFormat="1">
      <c r="A1682" s="13"/>
      <c r="B1682" s="234"/>
      <c r="C1682" s="235"/>
      <c r="D1682" s="236" t="s">
        <v>244</v>
      </c>
      <c r="E1682" s="237" t="s">
        <v>21</v>
      </c>
      <c r="F1682" s="238" t="s">
        <v>2185</v>
      </c>
      <c r="G1682" s="235"/>
      <c r="H1682" s="237" t="s">
        <v>21</v>
      </c>
      <c r="I1682" s="239"/>
      <c r="J1682" s="235"/>
      <c r="K1682" s="235"/>
      <c r="L1682" s="240"/>
      <c r="M1682" s="241"/>
      <c r="N1682" s="242"/>
      <c r="O1682" s="242"/>
      <c r="P1682" s="242"/>
      <c r="Q1682" s="242"/>
      <c r="R1682" s="242"/>
      <c r="S1682" s="242"/>
      <c r="T1682" s="24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T1682" s="244" t="s">
        <v>244</v>
      </c>
      <c r="AU1682" s="244" t="s">
        <v>86</v>
      </c>
      <c r="AV1682" s="13" t="s">
        <v>80</v>
      </c>
      <c r="AW1682" s="13" t="s">
        <v>33</v>
      </c>
      <c r="AX1682" s="13" t="s">
        <v>73</v>
      </c>
      <c r="AY1682" s="244" t="s">
        <v>233</v>
      </c>
    </row>
    <row r="1683" s="14" customFormat="1">
      <c r="A1683" s="14"/>
      <c r="B1683" s="245"/>
      <c r="C1683" s="246"/>
      <c r="D1683" s="236" t="s">
        <v>244</v>
      </c>
      <c r="E1683" s="247" t="s">
        <v>21</v>
      </c>
      <c r="F1683" s="248" t="s">
        <v>2186</v>
      </c>
      <c r="G1683" s="246"/>
      <c r="H1683" s="249">
        <v>19.866</v>
      </c>
      <c r="I1683" s="250"/>
      <c r="J1683" s="246"/>
      <c r="K1683" s="246"/>
      <c r="L1683" s="251"/>
      <c r="M1683" s="252"/>
      <c r="N1683" s="253"/>
      <c r="O1683" s="253"/>
      <c r="P1683" s="253"/>
      <c r="Q1683" s="253"/>
      <c r="R1683" s="253"/>
      <c r="S1683" s="253"/>
      <c r="T1683" s="25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T1683" s="255" t="s">
        <v>244</v>
      </c>
      <c r="AU1683" s="255" t="s">
        <v>86</v>
      </c>
      <c r="AV1683" s="14" t="s">
        <v>86</v>
      </c>
      <c r="AW1683" s="14" t="s">
        <v>33</v>
      </c>
      <c r="AX1683" s="14" t="s">
        <v>73</v>
      </c>
      <c r="AY1683" s="255" t="s">
        <v>233</v>
      </c>
    </row>
    <row r="1684" s="13" customFormat="1">
      <c r="A1684" s="13"/>
      <c r="B1684" s="234"/>
      <c r="C1684" s="235"/>
      <c r="D1684" s="236" t="s">
        <v>244</v>
      </c>
      <c r="E1684" s="237" t="s">
        <v>21</v>
      </c>
      <c r="F1684" s="238" t="s">
        <v>2187</v>
      </c>
      <c r="G1684" s="235"/>
      <c r="H1684" s="237" t="s">
        <v>21</v>
      </c>
      <c r="I1684" s="239"/>
      <c r="J1684" s="235"/>
      <c r="K1684" s="235"/>
      <c r="L1684" s="240"/>
      <c r="M1684" s="241"/>
      <c r="N1684" s="242"/>
      <c r="O1684" s="242"/>
      <c r="P1684" s="242"/>
      <c r="Q1684" s="242"/>
      <c r="R1684" s="242"/>
      <c r="S1684" s="242"/>
      <c r="T1684" s="24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T1684" s="244" t="s">
        <v>244</v>
      </c>
      <c r="AU1684" s="244" t="s">
        <v>86</v>
      </c>
      <c r="AV1684" s="13" t="s">
        <v>80</v>
      </c>
      <c r="AW1684" s="13" t="s">
        <v>33</v>
      </c>
      <c r="AX1684" s="13" t="s">
        <v>73</v>
      </c>
      <c r="AY1684" s="244" t="s">
        <v>233</v>
      </c>
    </row>
    <row r="1685" s="14" customFormat="1">
      <c r="A1685" s="14"/>
      <c r="B1685" s="245"/>
      <c r="C1685" s="246"/>
      <c r="D1685" s="236" t="s">
        <v>244</v>
      </c>
      <c r="E1685" s="247" t="s">
        <v>21</v>
      </c>
      <c r="F1685" s="248" t="s">
        <v>2188</v>
      </c>
      <c r="G1685" s="246"/>
      <c r="H1685" s="249">
        <v>318.81599999999997</v>
      </c>
      <c r="I1685" s="250"/>
      <c r="J1685" s="246"/>
      <c r="K1685" s="246"/>
      <c r="L1685" s="251"/>
      <c r="M1685" s="252"/>
      <c r="N1685" s="253"/>
      <c r="O1685" s="253"/>
      <c r="P1685" s="253"/>
      <c r="Q1685" s="253"/>
      <c r="R1685" s="253"/>
      <c r="S1685" s="253"/>
      <c r="T1685" s="25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T1685" s="255" t="s">
        <v>244</v>
      </c>
      <c r="AU1685" s="255" t="s">
        <v>86</v>
      </c>
      <c r="AV1685" s="14" t="s">
        <v>86</v>
      </c>
      <c r="AW1685" s="14" t="s">
        <v>33</v>
      </c>
      <c r="AX1685" s="14" t="s">
        <v>73</v>
      </c>
      <c r="AY1685" s="255" t="s">
        <v>233</v>
      </c>
    </row>
    <row r="1686" s="15" customFormat="1">
      <c r="A1686" s="15"/>
      <c r="B1686" s="256"/>
      <c r="C1686" s="257"/>
      <c r="D1686" s="236" t="s">
        <v>244</v>
      </c>
      <c r="E1686" s="258" t="s">
        <v>21</v>
      </c>
      <c r="F1686" s="259" t="s">
        <v>247</v>
      </c>
      <c r="G1686" s="257"/>
      <c r="H1686" s="260">
        <v>353.07100000000003</v>
      </c>
      <c r="I1686" s="261"/>
      <c r="J1686" s="257"/>
      <c r="K1686" s="257"/>
      <c r="L1686" s="262"/>
      <c r="M1686" s="263"/>
      <c r="N1686" s="264"/>
      <c r="O1686" s="264"/>
      <c r="P1686" s="264"/>
      <c r="Q1686" s="264"/>
      <c r="R1686" s="264"/>
      <c r="S1686" s="264"/>
      <c r="T1686" s="26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T1686" s="266" t="s">
        <v>244</v>
      </c>
      <c r="AU1686" s="266" t="s">
        <v>86</v>
      </c>
      <c r="AV1686" s="15" t="s">
        <v>240</v>
      </c>
      <c r="AW1686" s="15" t="s">
        <v>33</v>
      </c>
      <c r="AX1686" s="15" t="s">
        <v>80</v>
      </c>
      <c r="AY1686" s="266" t="s">
        <v>233</v>
      </c>
    </row>
    <row r="1687" s="2" customFormat="1" ht="16.5" customHeight="1">
      <c r="A1687" s="41"/>
      <c r="B1687" s="42"/>
      <c r="C1687" s="216" t="s">
        <v>2189</v>
      </c>
      <c r="D1687" s="216" t="s">
        <v>235</v>
      </c>
      <c r="E1687" s="217" t="s">
        <v>2190</v>
      </c>
      <c r="F1687" s="218" t="s">
        <v>2191</v>
      </c>
      <c r="G1687" s="219" t="s">
        <v>238</v>
      </c>
      <c r="H1687" s="220">
        <v>5.5199999999999996</v>
      </c>
      <c r="I1687" s="221"/>
      <c r="J1687" s="222">
        <f>ROUND(I1687*H1687,2)</f>
        <v>0</v>
      </c>
      <c r="K1687" s="218" t="s">
        <v>342</v>
      </c>
      <c r="L1687" s="47"/>
      <c r="M1687" s="223" t="s">
        <v>21</v>
      </c>
      <c r="N1687" s="224" t="s">
        <v>45</v>
      </c>
      <c r="O1687" s="87"/>
      <c r="P1687" s="225">
        <f>O1687*H1687</f>
        <v>0</v>
      </c>
      <c r="Q1687" s="225">
        <v>0</v>
      </c>
      <c r="R1687" s="225">
        <f>Q1687*H1687</f>
        <v>0</v>
      </c>
      <c r="S1687" s="225">
        <v>0</v>
      </c>
      <c r="T1687" s="226">
        <f>S1687*H1687</f>
        <v>0</v>
      </c>
      <c r="U1687" s="41"/>
      <c r="V1687" s="41"/>
      <c r="W1687" s="41"/>
      <c r="X1687" s="41"/>
      <c r="Y1687" s="41"/>
      <c r="Z1687" s="41"/>
      <c r="AA1687" s="41"/>
      <c r="AB1687" s="41"/>
      <c r="AC1687" s="41"/>
      <c r="AD1687" s="41"/>
      <c r="AE1687" s="41"/>
      <c r="AR1687" s="227" t="s">
        <v>394</v>
      </c>
      <c r="AT1687" s="227" t="s">
        <v>235</v>
      </c>
      <c r="AU1687" s="227" t="s">
        <v>86</v>
      </c>
      <c r="AY1687" s="20" t="s">
        <v>233</v>
      </c>
      <c r="BE1687" s="228">
        <f>IF(N1687="základní",J1687,0)</f>
        <v>0</v>
      </c>
      <c r="BF1687" s="228">
        <f>IF(N1687="snížená",J1687,0)</f>
        <v>0</v>
      </c>
      <c r="BG1687" s="228">
        <f>IF(N1687="zákl. přenesená",J1687,0)</f>
        <v>0</v>
      </c>
      <c r="BH1687" s="228">
        <f>IF(N1687="sníž. přenesená",J1687,0)</f>
        <v>0</v>
      </c>
      <c r="BI1687" s="228">
        <f>IF(N1687="nulová",J1687,0)</f>
        <v>0</v>
      </c>
      <c r="BJ1687" s="20" t="s">
        <v>86</v>
      </c>
      <c r="BK1687" s="228">
        <f>ROUND(I1687*H1687,2)</f>
        <v>0</v>
      </c>
      <c r="BL1687" s="20" t="s">
        <v>394</v>
      </c>
      <c r="BM1687" s="227" t="s">
        <v>2192</v>
      </c>
    </row>
    <row r="1688" s="13" customFormat="1">
      <c r="A1688" s="13"/>
      <c r="B1688" s="234"/>
      <c r="C1688" s="235"/>
      <c r="D1688" s="236" t="s">
        <v>244</v>
      </c>
      <c r="E1688" s="237" t="s">
        <v>21</v>
      </c>
      <c r="F1688" s="238" t="s">
        <v>2193</v>
      </c>
      <c r="G1688" s="235"/>
      <c r="H1688" s="237" t="s">
        <v>21</v>
      </c>
      <c r="I1688" s="239"/>
      <c r="J1688" s="235"/>
      <c r="K1688" s="235"/>
      <c r="L1688" s="240"/>
      <c r="M1688" s="241"/>
      <c r="N1688" s="242"/>
      <c r="O1688" s="242"/>
      <c r="P1688" s="242"/>
      <c r="Q1688" s="242"/>
      <c r="R1688" s="242"/>
      <c r="S1688" s="242"/>
      <c r="T1688" s="24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T1688" s="244" t="s">
        <v>244</v>
      </c>
      <c r="AU1688" s="244" t="s">
        <v>86</v>
      </c>
      <c r="AV1688" s="13" t="s">
        <v>80</v>
      </c>
      <c r="AW1688" s="13" t="s">
        <v>33</v>
      </c>
      <c r="AX1688" s="13" t="s">
        <v>73</v>
      </c>
      <c r="AY1688" s="244" t="s">
        <v>233</v>
      </c>
    </row>
    <row r="1689" s="14" customFormat="1">
      <c r="A1689" s="14"/>
      <c r="B1689" s="245"/>
      <c r="C1689" s="246"/>
      <c r="D1689" s="236" t="s">
        <v>244</v>
      </c>
      <c r="E1689" s="247" t="s">
        <v>21</v>
      </c>
      <c r="F1689" s="248" t="s">
        <v>2194</v>
      </c>
      <c r="G1689" s="246"/>
      <c r="H1689" s="249">
        <v>4.3200000000000003</v>
      </c>
      <c r="I1689" s="250"/>
      <c r="J1689" s="246"/>
      <c r="K1689" s="246"/>
      <c r="L1689" s="251"/>
      <c r="M1689" s="252"/>
      <c r="N1689" s="253"/>
      <c r="O1689" s="253"/>
      <c r="P1689" s="253"/>
      <c r="Q1689" s="253"/>
      <c r="R1689" s="253"/>
      <c r="S1689" s="253"/>
      <c r="T1689" s="25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T1689" s="255" t="s">
        <v>244</v>
      </c>
      <c r="AU1689" s="255" t="s">
        <v>86</v>
      </c>
      <c r="AV1689" s="14" t="s">
        <v>86</v>
      </c>
      <c r="AW1689" s="14" t="s">
        <v>33</v>
      </c>
      <c r="AX1689" s="14" t="s">
        <v>73</v>
      </c>
      <c r="AY1689" s="255" t="s">
        <v>233</v>
      </c>
    </row>
    <row r="1690" s="13" customFormat="1">
      <c r="A1690" s="13"/>
      <c r="B1690" s="234"/>
      <c r="C1690" s="235"/>
      <c r="D1690" s="236" t="s">
        <v>244</v>
      </c>
      <c r="E1690" s="237" t="s">
        <v>21</v>
      </c>
      <c r="F1690" s="238" t="s">
        <v>2195</v>
      </c>
      <c r="G1690" s="235"/>
      <c r="H1690" s="237" t="s">
        <v>21</v>
      </c>
      <c r="I1690" s="239"/>
      <c r="J1690" s="235"/>
      <c r="K1690" s="235"/>
      <c r="L1690" s="240"/>
      <c r="M1690" s="241"/>
      <c r="N1690" s="242"/>
      <c r="O1690" s="242"/>
      <c r="P1690" s="242"/>
      <c r="Q1690" s="242"/>
      <c r="R1690" s="242"/>
      <c r="S1690" s="242"/>
      <c r="T1690" s="24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T1690" s="244" t="s">
        <v>244</v>
      </c>
      <c r="AU1690" s="244" t="s">
        <v>86</v>
      </c>
      <c r="AV1690" s="13" t="s">
        <v>80</v>
      </c>
      <c r="AW1690" s="13" t="s">
        <v>33</v>
      </c>
      <c r="AX1690" s="13" t="s">
        <v>73</v>
      </c>
      <c r="AY1690" s="244" t="s">
        <v>233</v>
      </c>
    </row>
    <row r="1691" s="14" customFormat="1">
      <c r="A1691" s="14"/>
      <c r="B1691" s="245"/>
      <c r="C1691" s="246"/>
      <c r="D1691" s="236" t="s">
        <v>244</v>
      </c>
      <c r="E1691" s="247" t="s">
        <v>21</v>
      </c>
      <c r="F1691" s="248" t="s">
        <v>2196</v>
      </c>
      <c r="G1691" s="246"/>
      <c r="H1691" s="249">
        <v>1.2</v>
      </c>
      <c r="I1691" s="250"/>
      <c r="J1691" s="246"/>
      <c r="K1691" s="246"/>
      <c r="L1691" s="251"/>
      <c r="M1691" s="252"/>
      <c r="N1691" s="253"/>
      <c r="O1691" s="253"/>
      <c r="P1691" s="253"/>
      <c r="Q1691" s="253"/>
      <c r="R1691" s="253"/>
      <c r="S1691" s="253"/>
      <c r="T1691" s="25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T1691" s="255" t="s">
        <v>244</v>
      </c>
      <c r="AU1691" s="255" t="s">
        <v>86</v>
      </c>
      <c r="AV1691" s="14" t="s">
        <v>86</v>
      </c>
      <c r="AW1691" s="14" t="s">
        <v>33</v>
      </c>
      <c r="AX1691" s="14" t="s">
        <v>73</v>
      </c>
      <c r="AY1691" s="255" t="s">
        <v>233</v>
      </c>
    </row>
    <row r="1692" s="15" customFormat="1">
      <c r="A1692" s="15"/>
      <c r="B1692" s="256"/>
      <c r="C1692" s="257"/>
      <c r="D1692" s="236" t="s">
        <v>244</v>
      </c>
      <c r="E1692" s="258" t="s">
        <v>21</v>
      </c>
      <c r="F1692" s="259" t="s">
        <v>247</v>
      </c>
      <c r="G1692" s="257"/>
      <c r="H1692" s="260">
        <v>5.5199999999999996</v>
      </c>
      <c r="I1692" s="261"/>
      <c r="J1692" s="257"/>
      <c r="K1692" s="257"/>
      <c r="L1692" s="262"/>
      <c r="M1692" s="263"/>
      <c r="N1692" s="264"/>
      <c r="O1692" s="264"/>
      <c r="P1692" s="264"/>
      <c r="Q1692" s="264"/>
      <c r="R1692" s="264"/>
      <c r="S1692" s="264"/>
      <c r="T1692" s="26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T1692" s="266" t="s">
        <v>244</v>
      </c>
      <c r="AU1692" s="266" t="s">
        <v>86</v>
      </c>
      <c r="AV1692" s="15" t="s">
        <v>240</v>
      </c>
      <c r="AW1692" s="15" t="s">
        <v>33</v>
      </c>
      <c r="AX1692" s="15" t="s">
        <v>80</v>
      </c>
      <c r="AY1692" s="266" t="s">
        <v>233</v>
      </c>
    </row>
    <row r="1693" s="2" customFormat="1" ht="24.15" customHeight="1">
      <c r="A1693" s="41"/>
      <c r="B1693" s="42"/>
      <c r="C1693" s="216" t="s">
        <v>2197</v>
      </c>
      <c r="D1693" s="216" t="s">
        <v>235</v>
      </c>
      <c r="E1693" s="217" t="s">
        <v>2198</v>
      </c>
      <c r="F1693" s="218" t="s">
        <v>2199</v>
      </c>
      <c r="G1693" s="219" t="s">
        <v>238</v>
      </c>
      <c r="H1693" s="220">
        <v>13.34</v>
      </c>
      <c r="I1693" s="221"/>
      <c r="J1693" s="222">
        <f>ROUND(I1693*H1693,2)</f>
        <v>0</v>
      </c>
      <c r="K1693" s="218" t="s">
        <v>239</v>
      </c>
      <c r="L1693" s="47"/>
      <c r="M1693" s="223" t="s">
        <v>21</v>
      </c>
      <c r="N1693" s="224" t="s">
        <v>45</v>
      </c>
      <c r="O1693" s="87"/>
      <c r="P1693" s="225">
        <f>O1693*H1693</f>
        <v>0</v>
      </c>
      <c r="Q1693" s="225">
        <v>0</v>
      </c>
      <c r="R1693" s="225">
        <f>Q1693*H1693</f>
        <v>0</v>
      </c>
      <c r="S1693" s="225">
        <v>0</v>
      </c>
      <c r="T1693" s="226">
        <f>S1693*H1693</f>
        <v>0</v>
      </c>
      <c r="U1693" s="41"/>
      <c r="V1693" s="41"/>
      <c r="W1693" s="41"/>
      <c r="X1693" s="41"/>
      <c r="Y1693" s="41"/>
      <c r="Z1693" s="41"/>
      <c r="AA1693" s="41"/>
      <c r="AB1693" s="41"/>
      <c r="AC1693" s="41"/>
      <c r="AD1693" s="41"/>
      <c r="AE1693" s="41"/>
      <c r="AR1693" s="227" t="s">
        <v>394</v>
      </c>
      <c r="AT1693" s="227" t="s">
        <v>235</v>
      </c>
      <c r="AU1693" s="227" t="s">
        <v>86</v>
      </c>
      <c r="AY1693" s="20" t="s">
        <v>233</v>
      </c>
      <c r="BE1693" s="228">
        <f>IF(N1693="základní",J1693,0)</f>
        <v>0</v>
      </c>
      <c r="BF1693" s="228">
        <f>IF(N1693="snížená",J1693,0)</f>
        <v>0</v>
      </c>
      <c r="BG1693" s="228">
        <f>IF(N1693="zákl. přenesená",J1693,0)</f>
        <v>0</v>
      </c>
      <c r="BH1693" s="228">
        <f>IF(N1693="sníž. přenesená",J1693,0)</f>
        <v>0</v>
      </c>
      <c r="BI1693" s="228">
        <f>IF(N1693="nulová",J1693,0)</f>
        <v>0</v>
      </c>
      <c r="BJ1693" s="20" t="s">
        <v>86</v>
      </c>
      <c r="BK1693" s="228">
        <f>ROUND(I1693*H1693,2)</f>
        <v>0</v>
      </c>
      <c r="BL1693" s="20" t="s">
        <v>394</v>
      </c>
      <c r="BM1693" s="227" t="s">
        <v>2200</v>
      </c>
    </row>
    <row r="1694" s="2" customFormat="1">
      <c r="A1694" s="41"/>
      <c r="B1694" s="42"/>
      <c r="C1694" s="43"/>
      <c r="D1694" s="229" t="s">
        <v>242</v>
      </c>
      <c r="E1694" s="43"/>
      <c r="F1694" s="230" t="s">
        <v>2201</v>
      </c>
      <c r="G1694" s="43"/>
      <c r="H1694" s="43"/>
      <c r="I1694" s="231"/>
      <c r="J1694" s="43"/>
      <c r="K1694" s="43"/>
      <c r="L1694" s="47"/>
      <c r="M1694" s="232"/>
      <c r="N1694" s="233"/>
      <c r="O1694" s="87"/>
      <c r="P1694" s="87"/>
      <c r="Q1694" s="87"/>
      <c r="R1694" s="87"/>
      <c r="S1694" s="87"/>
      <c r="T1694" s="88"/>
      <c r="U1694" s="41"/>
      <c r="V1694" s="41"/>
      <c r="W1694" s="41"/>
      <c r="X1694" s="41"/>
      <c r="Y1694" s="41"/>
      <c r="Z1694" s="41"/>
      <c r="AA1694" s="41"/>
      <c r="AB1694" s="41"/>
      <c r="AC1694" s="41"/>
      <c r="AD1694" s="41"/>
      <c r="AE1694" s="41"/>
      <c r="AT1694" s="20" t="s">
        <v>242</v>
      </c>
      <c r="AU1694" s="20" t="s">
        <v>86</v>
      </c>
    </row>
    <row r="1695" s="13" customFormat="1">
      <c r="A1695" s="13"/>
      <c r="B1695" s="234"/>
      <c r="C1695" s="235"/>
      <c r="D1695" s="236" t="s">
        <v>244</v>
      </c>
      <c r="E1695" s="237" t="s">
        <v>21</v>
      </c>
      <c r="F1695" s="238" t="s">
        <v>2202</v>
      </c>
      <c r="G1695" s="235"/>
      <c r="H1695" s="237" t="s">
        <v>21</v>
      </c>
      <c r="I1695" s="239"/>
      <c r="J1695" s="235"/>
      <c r="K1695" s="235"/>
      <c r="L1695" s="240"/>
      <c r="M1695" s="241"/>
      <c r="N1695" s="242"/>
      <c r="O1695" s="242"/>
      <c r="P1695" s="242"/>
      <c r="Q1695" s="242"/>
      <c r="R1695" s="242"/>
      <c r="S1695" s="242"/>
      <c r="T1695" s="24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T1695" s="244" t="s">
        <v>244</v>
      </c>
      <c r="AU1695" s="244" t="s">
        <v>86</v>
      </c>
      <c r="AV1695" s="13" t="s">
        <v>80</v>
      </c>
      <c r="AW1695" s="13" t="s">
        <v>33</v>
      </c>
      <c r="AX1695" s="13" t="s">
        <v>73</v>
      </c>
      <c r="AY1695" s="244" t="s">
        <v>233</v>
      </c>
    </row>
    <row r="1696" s="13" customFormat="1">
      <c r="A1696" s="13"/>
      <c r="B1696" s="234"/>
      <c r="C1696" s="235"/>
      <c r="D1696" s="236" t="s">
        <v>244</v>
      </c>
      <c r="E1696" s="237" t="s">
        <v>21</v>
      </c>
      <c r="F1696" s="238" t="s">
        <v>2203</v>
      </c>
      <c r="G1696" s="235"/>
      <c r="H1696" s="237" t="s">
        <v>21</v>
      </c>
      <c r="I1696" s="239"/>
      <c r="J1696" s="235"/>
      <c r="K1696" s="235"/>
      <c r="L1696" s="240"/>
      <c r="M1696" s="241"/>
      <c r="N1696" s="242"/>
      <c r="O1696" s="242"/>
      <c r="P1696" s="242"/>
      <c r="Q1696" s="242"/>
      <c r="R1696" s="242"/>
      <c r="S1696" s="242"/>
      <c r="T1696" s="24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T1696" s="244" t="s">
        <v>244</v>
      </c>
      <c r="AU1696" s="244" t="s">
        <v>86</v>
      </c>
      <c r="AV1696" s="13" t="s">
        <v>80</v>
      </c>
      <c r="AW1696" s="13" t="s">
        <v>33</v>
      </c>
      <c r="AX1696" s="13" t="s">
        <v>73</v>
      </c>
      <c r="AY1696" s="244" t="s">
        <v>233</v>
      </c>
    </row>
    <row r="1697" s="14" customFormat="1">
      <c r="A1697" s="14"/>
      <c r="B1697" s="245"/>
      <c r="C1697" s="246"/>
      <c r="D1697" s="236" t="s">
        <v>244</v>
      </c>
      <c r="E1697" s="247" t="s">
        <v>21</v>
      </c>
      <c r="F1697" s="248" t="s">
        <v>2204</v>
      </c>
      <c r="G1697" s="246"/>
      <c r="H1697" s="249">
        <v>5.9800000000000004</v>
      </c>
      <c r="I1697" s="250"/>
      <c r="J1697" s="246"/>
      <c r="K1697" s="246"/>
      <c r="L1697" s="251"/>
      <c r="M1697" s="252"/>
      <c r="N1697" s="253"/>
      <c r="O1697" s="253"/>
      <c r="P1697" s="253"/>
      <c r="Q1697" s="253"/>
      <c r="R1697" s="253"/>
      <c r="S1697" s="253"/>
      <c r="T1697" s="25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T1697" s="255" t="s">
        <v>244</v>
      </c>
      <c r="AU1697" s="255" t="s">
        <v>86</v>
      </c>
      <c r="AV1697" s="14" t="s">
        <v>86</v>
      </c>
      <c r="AW1697" s="14" t="s">
        <v>33</v>
      </c>
      <c r="AX1697" s="14" t="s">
        <v>73</v>
      </c>
      <c r="AY1697" s="255" t="s">
        <v>233</v>
      </c>
    </row>
    <row r="1698" s="13" customFormat="1">
      <c r="A1698" s="13"/>
      <c r="B1698" s="234"/>
      <c r="C1698" s="235"/>
      <c r="D1698" s="236" t="s">
        <v>244</v>
      </c>
      <c r="E1698" s="237" t="s">
        <v>21</v>
      </c>
      <c r="F1698" s="238" t="s">
        <v>2205</v>
      </c>
      <c r="G1698" s="235"/>
      <c r="H1698" s="237" t="s">
        <v>21</v>
      </c>
      <c r="I1698" s="239"/>
      <c r="J1698" s="235"/>
      <c r="K1698" s="235"/>
      <c r="L1698" s="240"/>
      <c r="M1698" s="241"/>
      <c r="N1698" s="242"/>
      <c r="O1698" s="242"/>
      <c r="P1698" s="242"/>
      <c r="Q1698" s="242"/>
      <c r="R1698" s="242"/>
      <c r="S1698" s="242"/>
      <c r="T1698" s="24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T1698" s="244" t="s">
        <v>244</v>
      </c>
      <c r="AU1698" s="244" t="s">
        <v>86</v>
      </c>
      <c r="AV1698" s="13" t="s">
        <v>80</v>
      </c>
      <c r="AW1698" s="13" t="s">
        <v>33</v>
      </c>
      <c r="AX1698" s="13" t="s">
        <v>73</v>
      </c>
      <c r="AY1698" s="244" t="s">
        <v>233</v>
      </c>
    </row>
    <row r="1699" s="14" customFormat="1">
      <c r="A1699" s="14"/>
      <c r="B1699" s="245"/>
      <c r="C1699" s="246"/>
      <c r="D1699" s="236" t="s">
        <v>244</v>
      </c>
      <c r="E1699" s="247" t="s">
        <v>21</v>
      </c>
      <c r="F1699" s="248" t="s">
        <v>2206</v>
      </c>
      <c r="G1699" s="246"/>
      <c r="H1699" s="249">
        <v>2.5899999999999999</v>
      </c>
      <c r="I1699" s="250"/>
      <c r="J1699" s="246"/>
      <c r="K1699" s="246"/>
      <c r="L1699" s="251"/>
      <c r="M1699" s="252"/>
      <c r="N1699" s="253"/>
      <c r="O1699" s="253"/>
      <c r="P1699" s="253"/>
      <c r="Q1699" s="253"/>
      <c r="R1699" s="253"/>
      <c r="S1699" s="253"/>
      <c r="T1699" s="25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T1699" s="255" t="s">
        <v>244</v>
      </c>
      <c r="AU1699" s="255" t="s">
        <v>86</v>
      </c>
      <c r="AV1699" s="14" t="s">
        <v>86</v>
      </c>
      <c r="AW1699" s="14" t="s">
        <v>33</v>
      </c>
      <c r="AX1699" s="14" t="s">
        <v>73</v>
      </c>
      <c r="AY1699" s="255" t="s">
        <v>233</v>
      </c>
    </row>
    <row r="1700" s="16" customFormat="1">
      <c r="A1700" s="16"/>
      <c r="B1700" s="287"/>
      <c r="C1700" s="288"/>
      <c r="D1700" s="236" t="s">
        <v>244</v>
      </c>
      <c r="E1700" s="289" t="s">
        <v>21</v>
      </c>
      <c r="F1700" s="290" t="s">
        <v>725</v>
      </c>
      <c r="G1700" s="288"/>
      <c r="H1700" s="291">
        <v>8.5700000000000003</v>
      </c>
      <c r="I1700" s="292"/>
      <c r="J1700" s="288"/>
      <c r="K1700" s="288"/>
      <c r="L1700" s="293"/>
      <c r="M1700" s="294"/>
      <c r="N1700" s="295"/>
      <c r="O1700" s="295"/>
      <c r="P1700" s="295"/>
      <c r="Q1700" s="295"/>
      <c r="R1700" s="295"/>
      <c r="S1700" s="295"/>
      <c r="T1700" s="29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T1700" s="297" t="s">
        <v>244</v>
      </c>
      <c r="AU1700" s="297" t="s">
        <v>86</v>
      </c>
      <c r="AV1700" s="16" t="s">
        <v>117</v>
      </c>
      <c r="AW1700" s="16" t="s">
        <v>33</v>
      </c>
      <c r="AX1700" s="16" t="s">
        <v>73</v>
      </c>
      <c r="AY1700" s="297" t="s">
        <v>233</v>
      </c>
    </row>
    <row r="1701" s="13" customFormat="1">
      <c r="A1701" s="13"/>
      <c r="B1701" s="234"/>
      <c r="C1701" s="235"/>
      <c r="D1701" s="236" t="s">
        <v>244</v>
      </c>
      <c r="E1701" s="237" t="s">
        <v>21</v>
      </c>
      <c r="F1701" s="238" t="s">
        <v>2207</v>
      </c>
      <c r="G1701" s="235"/>
      <c r="H1701" s="237" t="s">
        <v>21</v>
      </c>
      <c r="I1701" s="239"/>
      <c r="J1701" s="235"/>
      <c r="K1701" s="235"/>
      <c r="L1701" s="240"/>
      <c r="M1701" s="241"/>
      <c r="N1701" s="242"/>
      <c r="O1701" s="242"/>
      <c r="P1701" s="242"/>
      <c r="Q1701" s="242"/>
      <c r="R1701" s="242"/>
      <c r="S1701" s="242"/>
      <c r="T1701" s="24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T1701" s="244" t="s">
        <v>244</v>
      </c>
      <c r="AU1701" s="244" t="s">
        <v>86</v>
      </c>
      <c r="AV1701" s="13" t="s">
        <v>80</v>
      </c>
      <c r="AW1701" s="13" t="s">
        <v>33</v>
      </c>
      <c r="AX1701" s="13" t="s">
        <v>73</v>
      </c>
      <c r="AY1701" s="244" t="s">
        <v>233</v>
      </c>
    </row>
    <row r="1702" s="13" customFormat="1">
      <c r="A1702" s="13"/>
      <c r="B1702" s="234"/>
      <c r="C1702" s="235"/>
      <c r="D1702" s="236" t="s">
        <v>244</v>
      </c>
      <c r="E1702" s="237" t="s">
        <v>21</v>
      </c>
      <c r="F1702" s="238" t="s">
        <v>2208</v>
      </c>
      <c r="G1702" s="235"/>
      <c r="H1702" s="237" t="s">
        <v>21</v>
      </c>
      <c r="I1702" s="239"/>
      <c r="J1702" s="235"/>
      <c r="K1702" s="235"/>
      <c r="L1702" s="240"/>
      <c r="M1702" s="241"/>
      <c r="N1702" s="242"/>
      <c r="O1702" s="242"/>
      <c r="P1702" s="242"/>
      <c r="Q1702" s="242"/>
      <c r="R1702" s="242"/>
      <c r="S1702" s="242"/>
      <c r="T1702" s="24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T1702" s="244" t="s">
        <v>244</v>
      </c>
      <c r="AU1702" s="244" t="s">
        <v>86</v>
      </c>
      <c r="AV1702" s="13" t="s">
        <v>80</v>
      </c>
      <c r="AW1702" s="13" t="s">
        <v>33</v>
      </c>
      <c r="AX1702" s="13" t="s">
        <v>73</v>
      </c>
      <c r="AY1702" s="244" t="s">
        <v>233</v>
      </c>
    </row>
    <row r="1703" s="14" customFormat="1">
      <c r="A1703" s="14"/>
      <c r="B1703" s="245"/>
      <c r="C1703" s="246"/>
      <c r="D1703" s="236" t="s">
        <v>244</v>
      </c>
      <c r="E1703" s="247" t="s">
        <v>21</v>
      </c>
      <c r="F1703" s="248" t="s">
        <v>2209</v>
      </c>
      <c r="G1703" s="246"/>
      <c r="H1703" s="249">
        <v>4.7699999999999996</v>
      </c>
      <c r="I1703" s="250"/>
      <c r="J1703" s="246"/>
      <c r="K1703" s="246"/>
      <c r="L1703" s="251"/>
      <c r="M1703" s="252"/>
      <c r="N1703" s="253"/>
      <c r="O1703" s="253"/>
      <c r="P1703" s="253"/>
      <c r="Q1703" s="253"/>
      <c r="R1703" s="253"/>
      <c r="S1703" s="253"/>
      <c r="T1703" s="25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T1703" s="255" t="s">
        <v>244</v>
      </c>
      <c r="AU1703" s="255" t="s">
        <v>86</v>
      </c>
      <c r="AV1703" s="14" t="s">
        <v>86</v>
      </c>
      <c r="AW1703" s="14" t="s">
        <v>33</v>
      </c>
      <c r="AX1703" s="14" t="s">
        <v>73</v>
      </c>
      <c r="AY1703" s="255" t="s">
        <v>233</v>
      </c>
    </row>
    <row r="1704" s="16" customFormat="1">
      <c r="A1704" s="16"/>
      <c r="B1704" s="287"/>
      <c r="C1704" s="288"/>
      <c r="D1704" s="236" t="s">
        <v>244</v>
      </c>
      <c r="E1704" s="289" t="s">
        <v>21</v>
      </c>
      <c r="F1704" s="290" t="s">
        <v>725</v>
      </c>
      <c r="G1704" s="288"/>
      <c r="H1704" s="291">
        <v>4.7699999999999996</v>
      </c>
      <c r="I1704" s="292"/>
      <c r="J1704" s="288"/>
      <c r="K1704" s="288"/>
      <c r="L1704" s="293"/>
      <c r="M1704" s="294"/>
      <c r="N1704" s="295"/>
      <c r="O1704" s="295"/>
      <c r="P1704" s="295"/>
      <c r="Q1704" s="295"/>
      <c r="R1704" s="295"/>
      <c r="S1704" s="295"/>
      <c r="T1704" s="296"/>
      <c r="U1704" s="16"/>
      <c r="V1704" s="16"/>
      <c r="W1704" s="16"/>
      <c r="X1704" s="16"/>
      <c r="Y1704" s="16"/>
      <c r="Z1704" s="16"/>
      <c r="AA1704" s="16"/>
      <c r="AB1704" s="16"/>
      <c r="AC1704" s="16"/>
      <c r="AD1704" s="16"/>
      <c r="AE1704" s="16"/>
      <c r="AT1704" s="297" t="s">
        <v>244</v>
      </c>
      <c r="AU1704" s="297" t="s">
        <v>86</v>
      </c>
      <c r="AV1704" s="16" t="s">
        <v>117</v>
      </c>
      <c r="AW1704" s="16" t="s">
        <v>33</v>
      </c>
      <c r="AX1704" s="16" t="s">
        <v>73</v>
      </c>
      <c r="AY1704" s="297" t="s">
        <v>233</v>
      </c>
    </row>
    <row r="1705" s="15" customFormat="1">
      <c r="A1705" s="15"/>
      <c r="B1705" s="256"/>
      <c r="C1705" s="257"/>
      <c r="D1705" s="236" t="s">
        <v>244</v>
      </c>
      <c r="E1705" s="258" t="s">
        <v>21</v>
      </c>
      <c r="F1705" s="259" t="s">
        <v>247</v>
      </c>
      <c r="G1705" s="257"/>
      <c r="H1705" s="260">
        <v>13.34</v>
      </c>
      <c r="I1705" s="261"/>
      <c r="J1705" s="257"/>
      <c r="K1705" s="257"/>
      <c r="L1705" s="262"/>
      <c r="M1705" s="263"/>
      <c r="N1705" s="264"/>
      <c r="O1705" s="264"/>
      <c r="P1705" s="264"/>
      <c r="Q1705" s="264"/>
      <c r="R1705" s="264"/>
      <c r="S1705" s="264"/>
      <c r="T1705" s="26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T1705" s="266" t="s">
        <v>244</v>
      </c>
      <c r="AU1705" s="266" t="s">
        <v>86</v>
      </c>
      <c r="AV1705" s="15" t="s">
        <v>240</v>
      </c>
      <c r="AW1705" s="15" t="s">
        <v>33</v>
      </c>
      <c r="AX1705" s="15" t="s">
        <v>80</v>
      </c>
      <c r="AY1705" s="266" t="s">
        <v>233</v>
      </c>
    </row>
    <row r="1706" s="2" customFormat="1" ht="16.5" customHeight="1">
      <c r="A1706" s="41"/>
      <c r="B1706" s="42"/>
      <c r="C1706" s="267" t="s">
        <v>2210</v>
      </c>
      <c r="D1706" s="267" t="s">
        <v>297</v>
      </c>
      <c r="E1706" s="268" t="s">
        <v>2211</v>
      </c>
      <c r="F1706" s="269" t="s">
        <v>2212</v>
      </c>
      <c r="G1706" s="270" t="s">
        <v>238</v>
      </c>
      <c r="H1706" s="271">
        <v>10.550000000000001</v>
      </c>
      <c r="I1706" s="272"/>
      <c r="J1706" s="273">
        <f>ROUND(I1706*H1706,2)</f>
        <v>0</v>
      </c>
      <c r="K1706" s="269" t="s">
        <v>342</v>
      </c>
      <c r="L1706" s="274"/>
      <c r="M1706" s="275" t="s">
        <v>21</v>
      </c>
      <c r="N1706" s="276" t="s">
        <v>45</v>
      </c>
      <c r="O1706" s="87"/>
      <c r="P1706" s="225">
        <f>O1706*H1706</f>
        <v>0</v>
      </c>
      <c r="Q1706" s="225">
        <v>0.016</v>
      </c>
      <c r="R1706" s="225">
        <f>Q1706*H1706</f>
        <v>0.16880000000000001</v>
      </c>
      <c r="S1706" s="225">
        <v>0</v>
      </c>
      <c r="T1706" s="226">
        <f>S1706*H1706</f>
        <v>0</v>
      </c>
      <c r="U1706" s="41"/>
      <c r="V1706" s="41"/>
      <c r="W1706" s="41"/>
      <c r="X1706" s="41"/>
      <c r="Y1706" s="41"/>
      <c r="Z1706" s="41"/>
      <c r="AA1706" s="41"/>
      <c r="AB1706" s="41"/>
      <c r="AC1706" s="41"/>
      <c r="AD1706" s="41"/>
      <c r="AE1706" s="41"/>
      <c r="AR1706" s="227" t="s">
        <v>569</v>
      </c>
      <c r="AT1706" s="227" t="s">
        <v>297</v>
      </c>
      <c r="AU1706" s="227" t="s">
        <v>86</v>
      </c>
      <c r="AY1706" s="20" t="s">
        <v>233</v>
      </c>
      <c r="BE1706" s="228">
        <f>IF(N1706="základní",J1706,0)</f>
        <v>0</v>
      </c>
      <c r="BF1706" s="228">
        <f>IF(N1706="snížená",J1706,0)</f>
        <v>0</v>
      </c>
      <c r="BG1706" s="228">
        <f>IF(N1706="zákl. přenesená",J1706,0)</f>
        <v>0</v>
      </c>
      <c r="BH1706" s="228">
        <f>IF(N1706="sníž. přenesená",J1706,0)</f>
        <v>0</v>
      </c>
      <c r="BI1706" s="228">
        <f>IF(N1706="nulová",J1706,0)</f>
        <v>0</v>
      </c>
      <c r="BJ1706" s="20" t="s">
        <v>86</v>
      </c>
      <c r="BK1706" s="228">
        <f>ROUND(I1706*H1706,2)</f>
        <v>0</v>
      </c>
      <c r="BL1706" s="20" t="s">
        <v>394</v>
      </c>
      <c r="BM1706" s="227" t="s">
        <v>2213</v>
      </c>
    </row>
    <row r="1707" s="13" customFormat="1">
      <c r="A1707" s="13"/>
      <c r="B1707" s="234"/>
      <c r="C1707" s="235"/>
      <c r="D1707" s="236" t="s">
        <v>244</v>
      </c>
      <c r="E1707" s="237" t="s">
        <v>21</v>
      </c>
      <c r="F1707" s="238" t="s">
        <v>2202</v>
      </c>
      <c r="G1707" s="235"/>
      <c r="H1707" s="237" t="s">
        <v>21</v>
      </c>
      <c r="I1707" s="239"/>
      <c r="J1707" s="235"/>
      <c r="K1707" s="235"/>
      <c r="L1707" s="240"/>
      <c r="M1707" s="241"/>
      <c r="N1707" s="242"/>
      <c r="O1707" s="242"/>
      <c r="P1707" s="242"/>
      <c r="Q1707" s="242"/>
      <c r="R1707" s="242"/>
      <c r="S1707" s="242"/>
      <c r="T1707" s="24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T1707" s="244" t="s">
        <v>244</v>
      </c>
      <c r="AU1707" s="244" t="s">
        <v>86</v>
      </c>
      <c r="AV1707" s="13" t="s">
        <v>80</v>
      </c>
      <c r="AW1707" s="13" t="s">
        <v>33</v>
      </c>
      <c r="AX1707" s="13" t="s">
        <v>73</v>
      </c>
      <c r="AY1707" s="244" t="s">
        <v>233</v>
      </c>
    </row>
    <row r="1708" s="14" customFormat="1">
      <c r="A1708" s="14"/>
      <c r="B1708" s="245"/>
      <c r="C1708" s="246"/>
      <c r="D1708" s="236" t="s">
        <v>244</v>
      </c>
      <c r="E1708" s="247" t="s">
        <v>21</v>
      </c>
      <c r="F1708" s="248" t="s">
        <v>2214</v>
      </c>
      <c r="G1708" s="246"/>
      <c r="H1708" s="249">
        <v>10.550000000000001</v>
      </c>
      <c r="I1708" s="250"/>
      <c r="J1708" s="246"/>
      <c r="K1708" s="246"/>
      <c r="L1708" s="251"/>
      <c r="M1708" s="252"/>
      <c r="N1708" s="253"/>
      <c r="O1708" s="253"/>
      <c r="P1708" s="253"/>
      <c r="Q1708" s="253"/>
      <c r="R1708" s="253"/>
      <c r="S1708" s="253"/>
      <c r="T1708" s="25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T1708" s="255" t="s">
        <v>244</v>
      </c>
      <c r="AU1708" s="255" t="s">
        <v>86</v>
      </c>
      <c r="AV1708" s="14" t="s">
        <v>86</v>
      </c>
      <c r="AW1708" s="14" t="s">
        <v>33</v>
      </c>
      <c r="AX1708" s="14" t="s">
        <v>73</v>
      </c>
      <c r="AY1708" s="255" t="s">
        <v>233</v>
      </c>
    </row>
    <row r="1709" s="15" customFormat="1">
      <c r="A1709" s="15"/>
      <c r="B1709" s="256"/>
      <c r="C1709" s="257"/>
      <c r="D1709" s="236" t="s">
        <v>244</v>
      </c>
      <c r="E1709" s="258" t="s">
        <v>21</v>
      </c>
      <c r="F1709" s="259" t="s">
        <v>247</v>
      </c>
      <c r="G1709" s="257"/>
      <c r="H1709" s="260">
        <v>10.550000000000001</v>
      </c>
      <c r="I1709" s="261"/>
      <c r="J1709" s="257"/>
      <c r="K1709" s="257"/>
      <c r="L1709" s="262"/>
      <c r="M1709" s="263"/>
      <c r="N1709" s="264"/>
      <c r="O1709" s="264"/>
      <c r="P1709" s="264"/>
      <c r="Q1709" s="264"/>
      <c r="R1709" s="264"/>
      <c r="S1709" s="264"/>
      <c r="T1709" s="26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T1709" s="266" t="s">
        <v>244</v>
      </c>
      <c r="AU1709" s="266" t="s">
        <v>86</v>
      </c>
      <c r="AV1709" s="15" t="s">
        <v>240</v>
      </c>
      <c r="AW1709" s="15" t="s">
        <v>33</v>
      </c>
      <c r="AX1709" s="15" t="s">
        <v>80</v>
      </c>
      <c r="AY1709" s="266" t="s">
        <v>233</v>
      </c>
    </row>
    <row r="1710" s="2" customFormat="1" ht="16.5" customHeight="1">
      <c r="A1710" s="41"/>
      <c r="B1710" s="42"/>
      <c r="C1710" s="267" t="s">
        <v>2215</v>
      </c>
      <c r="D1710" s="267" t="s">
        <v>297</v>
      </c>
      <c r="E1710" s="268" t="s">
        <v>2216</v>
      </c>
      <c r="F1710" s="269" t="s">
        <v>2217</v>
      </c>
      <c r="G1710" s="270" t="s">
        <v>238</v>
      </c>
      <c r="H1710" s="271">
        <v>2.5</v>
      </c>
      <c r="I1710" s="272"/>
      <c r="J1710" s="273">
        <f>ROUND(I1710*H1710,2)</f>
        <v>0</v>
      </c>
      <c r="K1710" s="269" t="s">
        <v>342</v>
      </c>
      <c r="L1710" s="274"/>
      <c r="M1710" s="275" t="s">
        <v>21</v>
      </c>
      <c r="N1710" s="276" t="s">
        <v>45</v>
      </c>
      <c r="O1710" s="87"/>
      <c r="P1710" s="225">
        <f>O1710*H1710</f>
        <v>0</v>
      </c>
      <c r="Q1710" s="225">
        <v>0.02</v>
      </c>
      <c r="R1710" s="225">
        <f>Q1710*H1710</f>
        <v>0.050000000000000003</v>
      </c>
      <c r="S1710" s="225">
        <v>0</v>
      </c>
      <c r="T1710" s="226">
        <f>S1710*H1710</f>
        <v>0</v>
      </c>
      <c r="U1710" s="41"/>
      <c r="V1710" s="41"/>
      <c r="W1710" s="41"/>
      <c r="X1710" s="41"/>
      <c r="Y1710" s="41"/>
      <c r="Z1710" s="41"/>
      <c r="AA1710" s="41"/>
      <c r="AB1710" s="41"/>
      <c r="AC1710" s="41"/>
      <c r="AD1710" s="41"/>
      <c r="AE1710" s="41"/>
      <c r="AR1710" s="227" t="s">
        <v>569</v>
      </c>
      <c r="AT1710" s="227" t="s">
        <v>297</v>
      </c>
      <c r="AU1710" s="227" t="s">
        <v>86</v>
      </c>
      <c r="AY1710" s="20" t="s">
        <v>233</v>
      </c>
      <c r="BE1710" s="228">
        <f>IF(N1710="základní",J1710,0)</f>
        <v>0</v>
      </c>
      <c r="BF1710" s="228">
        <f>IF(N1710="snížená",J1710,0)</f>
        <v>0</v>
      </c>
      <c r="BG1710" s="228">
        <f>IF(N1710="zákl. přenesená",J1710,0)</f>
        <v>0</v>
      </c>
      <c r="BH1710" s="228">
        <f>IF(N1710="sníž. přenesená",J1710,0)</f>
        <v>0</v>
      </c>
      <c r="BI1710" s="228">
        <f>IF(N1710="nulová",J1710,0)</f>
        <v>0</v>
      </c>
      <c r="BJ1710" s="20" t="s">
        <v>86</v>
      </c>
      <c r="BK1710" s="228">
        <f>ROUND(I1710*H1710,2)</f>
        <v>0</v>
      </c>
      <c r="BL1710" s="20" t="s">
        <v>394</v>
      </c>
      <c r="BM1710" s="227" t="s">
        <v>2218</v>
      </c>
    </row>
    <row r="1711" s="13" customFormat="1">
      <c r="A1711" s="13"/>
      <c r="B1711" s="234"/>
      <c r="C1711" s="235"/>
      <c r="D1711" s="236" t="s">
        <v>244</v>
      </c>
      <c r="E1711" s="237" t="s">
        <v>21</v>
      </c>
      <c r="F1711" s="238" t="s">
        <v>2219</v>
      </c>
      <c r="G1711" s="235"/>
      <c r="H1711" s="237" t="s">
        <v>21</v>
      </c>
      <c r="I1711" s="239"/>
      <c r="J1711" s="235"/>
      <c r="K1711" s="235"/>
      <c r="L1711" s="240"/>
      <c r="M1711" s="241"/>
      <c r="N1711" s="242"/>
      <c r="O1711" s="242"/>
      <c r="P1711" s="242"/>
      <c r="Q1711" s="242"/>
      <c r="R1711" s="242"/>
      <c r="S1711" s="242"/>
      <c r="T1711" s="24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T1711" s="244" t="s">
        <v>244</v>
      </c>
      <c r="AU1711" s="244" t="s">
        <v>86</v>
      </c>
      <c r="AV1711" s="13" t="s">
        <v>80</v>
      </c>
      <c r="AW1711" s="13" t="s">
        <v>33</v>
      </c>
      <c r="AX1711" s="13" t="s">
        <v>73</v>
      </c>
      <c r="AY1711" s="244" t="s">
        <v>233</v>
      </c>
    </row>
    <row r="1712" s="14" customFormat="1">
      <c r="A1712" s="14"/>
      <c r="B1712" s="245"/>
      <c r="C1712" s="246"/>
      <c r="D1712" s="236" t="s">
        <v>244</v>
      </c>
      <c r="E1712" s="247" t="s">
        <v>21</v>
      </c>
      <c r="F1712" s="248" t="s">
        <v>2220</v>
      </c>
      <c r="G1712" s="246"/>
      <c r="H1712" s="249">
        <v>2.5</v>
      </c>
      <c r="I1712" s="250"/>
      <c r="J1712" s="246"/>
      <c r="K1712" s="246"/>
      <c r="L1712" s="251"/>
      <c r="M1712" s="252"/>
      <c r="N1712" s="253"/>
      <c r="O1712" s="253"/>
      <c r="P1712" s="253"/>
      <c r="Q1712" s="253"/>
      <c r="R1712" s="253"/>
      <c r="S1712" s="253"/>
      <c r="T1712" s="25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T1712" s="255" t="s">
        <v>244</v>
      </c>
      <c r="AU1712" s="255" t="s">
        <v>86</v>
      </c>
      <c r="AV1712" s="14" t="s">
        <v>86</v>
      </c>
      <c r="AW1712" s="14" t="s">
        <v>33</v>
      </c>
      <c r="AX1712" s="14" t="s">
        <v>73</v>
      </c>
      <c r="AY1712" s="255" t="s">
        <v>233</v>
      </c>
    </row>
    <row r="1713" s="15" customFormat="1">
      <c r="A1713" s="15"/>
      <c r="B1713" s="256"/>
      <c r="C1713" s="257"/>
      <c r="D1713" s="236" t="s">
        <v>244</v>
      </c>
      <c r="E1713" s="258" t="s">
        <v>21</v>
      </c>
      <c r="F1713" s="259" t="s">
        <v>247</v>
      </c>
      <c r="G1713" s="257"/>
      <c r="H1713" s="260">
        <v>2.5</v>
      </c>
      <c r="I1713" s="261"/>
      <c r="J1713" s="257"/>
      <c r="K1713" s="257"/>
      <c r="L1713" s="262"/>
      <c r="M1713" s="263"/>
      <c r="N1713" s="264"/>
      <c r="O1713" s="264"/>
      <c r="P1713" s="264"/>
      <c r="Q1713" s="264"/>
      <c r="R1713" s="264"/>
      <c r="S1713" s="264"/>
      <c r="T1713" s="26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T1713" s="266" t="s">
        <v>244</v>
      </c>
      <c r="AU1713" s="266" t="s">
        <v>86</v>
      </c>
      <c r="AV1713" s="15" t="s">
        <v>240</v>
      </c>
      <c r="AW1713" s="15" t="s">
        <v>33</v>
      </c>
      <c r="AX1713" s="15" t="s">
        <v>80</v>
      </c>
      <c r="AY1713" s="266" t="s">
        <v>233</v>
      </c>
    </row>
    <row r="1714" s="2" customFormat="1" ht="33" customHeight="1">
      <c r="A1714" s="41"/>
      <c r="B1714" s="42"/>
      <c r="C1714" s="216" t="s">
        <v>2221</v>
      </c>
      <c r="D1714" s="216" t="s">
        <v>235</v>
      </c>
      <c r="E1714" s="217" t="s">
        <v>2222</v>
      </c>
      <c r="F1714" s="218" t="s">
        <v>2223</v>
      </c>
      <c r="G1714" s="219" t="s">
        <v>332</v>
      </c>
      <c r="H1714" s="220">
        <v>33.686</v>
      </c>
      <c r="I1714" s="221"/>
      <c r="J1714" s="222">
        <f>ROUND(I1714*H1714,2)</f>
        <v>0</v>
      </c>
      <c r="K1714" s="218" t="s">
        <v>239</v>
      </c>
      <c r="L1714" s="47"/>
      <c r="M1714" s="223" t="s">
        <v>21</v>
      </c>
      <c r="N1714" s="224" t="s">
        <v>45</v>
      </c>
      <c r="O1714" s="87"/>
      <c r="P1714" s="225">
        <f>O1714*H1714</f>
        <v>0</v>
      </c>
      <c r="Q1714" s="225">
        <v>0</v>
      </c>
      <c r="R1714" s="225">
        <f>Q1714*H1714</f>
        <v>0</v>
      </c>
      <c r="S1714" s="225">
        <v>0</v>
      </c>
      <c r="T1714" s="226">
        <f>S1714*H1714</f>
        <v>0</v>
      </c>
      <c r="U1714" s="41"/>
      <c r="V1714" s="41"/>
      <c r="W1714" s="41"/>
      <c r="X1714" s="41"/>
      <c r="Y1714" s="41"/>
      <c r="Z1714" s="41"/>
      <c r="AA1714" s="41"/>
      <c r="AB1714" s="41"/>
      <c r="AC1714" s="41"/>
      <c r="AD1714" s="41"/>
      <c r="AE1714" s="41"/>
      <c r="AR1714" s="227" t="s">
        <v>394</v>
      </c>
      <c r="AT1714" s="227" t="s">
        <v>235</v>
      </c>
      <c r="AU1714" s="227" t="s">
        <v>86</v>
      </c>
      <c r="AY1714" s="20" t="s">
        <v>233</v>
      </c>
      <c r="BE1714" s="228">
        <f>IF(N1714="základní",J1714,0)</f>
        <v>0</v>
      </c>
      <c r="BF1714" s="228">
        <f>IF(N1714="snížená",J1714,0)</f>
        <v>0</v>
      </c>
      <c r="BG1714" s="228">
        <f>IF(N1714="zákl. přenesená",J1714,0)</f>
        <v>0</v>
      </c>
      <c r="BH1714" s="228">
        <f>IF(N1714="sníž. přenesená",J1714,0)</f>
        <v>0</v>
      </c>
      <c r="BI1714" s="228">
        <f>IF(N1714="nulová",J1714,0)</f>
        <v>0</v>
      </c>
      <c r="BJ1714" s="20" t="s">
        <v>86</v>
      </c>
      <c r="BK1714" s="228">
        <f>ROUND(I1714*H1714,2)</f>
        <v>0</v>
      </c>
      <c r="BL1714" s="20" t="s">
        <v>394</v>
      </c>
      <c r="BM1714" s="227" t="s">
        <v>2224</v>
      </c>
    </row>
    <row r="1715" s="2" customFormat="1">
      <c r="A1715" s="41"/>
      <c r="B1715" s="42"/>
      <c r="C1715" s="43"/>
      <c r="D1715" s="229" t="s">
        <v>242</v>
      </c>
      <c r="E1715" s="43"/>
      <c r="F1715" s="230" t="s">
        <v>2225</v>
      </c>
      <c r="G1715" s="43"/>
      <c r="H1715" s="43"/>
      <c r="I1715" s="231"/>
      <c r="J1715" s="43"/>
      <c r="K1715" s="43"/>
      <c r="L1715" s="47"/>
      <c r="M1715" s="232"/>
      <c r="N1715" s="233"/>
      <c r="O1715" s="87"/>
      <c r="P1715" s="87"/>
      <c r="Q1715" s="87"/>
      <c r="R1715" s="87"/>
      <c r="S1715" s="87"/>
      <c r="T1715" s="88"/>
      <c r="U1715" s="41"/>
      <c r="V1715" s="41"/>
      <c r="W1715" s="41"/>
      <c r="X1715" s="41"/>
      <c r="Y1715" s="41"/>
      <c r="Z1715" s="41"/>
      <c r="AA1715" s="41"/>
      <c r="AB1715" s="41"/>
      <c r="AC1715" s="41"/>
      <c r="AD1715" s="41"/>
      <c r="AE1715" s="41"/>
      <c r="AT1715" s="20" t="s">
        <v>242</v>
      </c>
      <c r="AU1715" s="20" t="s">
        <v>86</v>
      </c>
    </row>
    <row r="1716" s="14" customFormat="1">
      <c r="A1716" s="14"/>
      <c r="B1716" s="245"/>
      <c r="C1716" s="246"/>
      <c r="D1716" s="236" t="s">
        <v>244</v>
      </c>
      <c r="E1716" s="247" t="s">
        <v>21</v>
      </c>
      <c r="F1716" s="248" t="s">
        <v>2226</v>
      </c>
      <c r="G1716" s="246"/>
      <c r="H1716" s="249">
        <v>8.8109999999999999</v>
      </c>
      <c r="I1716" s="250"/>
      <c r="J1716" s="246"/>
      <c r="K1716" s="246"/>
      <c r="L1716" s="251"/>
      <c r="M1716" s="252"/>
      <c r="N1716" s="253"/>
      <c r="O1716" s="253"/>
      <c r="P1716" s="253"/>
      <c r="Q1716" s="253"/>
      <c r="R1716" s="253"/>
      <c r="S1716" s="253"/>
      <c r="T1716" s="25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T1716" s="255" t="s">
        <v>244</v>
      </c>
      <c r="AU1716" s="255" t="s">
        <v>86</v>
      </c>
      <c r="AV1716" s="14" t="s">
        <v>86</v>
      </c>
      <c r="AW1716" s="14" t="s">
        <v>33</v>
      </c>
      <c r="AX1716" s="14" t="s">
        <v>73</v>
      </c>
      <c r="AY1716" s="255" t="s">
        <v>233</v>
      </c>
    </row>
    <row r="1717" s="14" customFormat="1">
      <c r="A1717" s="14"/>
      <c r="B1717" s="245"/>
      <c r="C1717" s="246"/>
      <c r="D1717" s="236" t="s">
        <v>244</v>
      </c>
      <c r="E1717" s="247" t="s">
        <v>21</v>
      </c>
      <c r="F1717" s="248" t="s">
        <v>2227</v>
      </c>
      <c r="G1717" s="246"/>
      <c r="H1717" s="249">
        <v>4.5549999999999997</v>
      </c>
      <c r="I1717" s="250"/>
      <c r="J1717" s="246"/>
      <c r="K1717" s="246"/>
      <c r="L1717" s="251"/>
      <c r="M1717" s="252"/>
      <c r="N1717" s="253"/>
      <c r="O1717" s="253"/>
      <c r="P1717" s="253"/>
      <c r="Q1717" s="253"/>
      <c r="R1717" s="253"/>
      <c r="S1717" s="253"/>
      <c r="T1717" s="25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T1717" s="255" t="s">
        <v>244</v>
      </c>
      <c r="AU1717" s="255" t="s">
        <v>86</v>
      </c>
      <c r="AV1717" s="14" t="s">
        <v>86</v>
      </c>
      <c r="AW1717" s="14" t="s">
        <v>33</v>
      </c>
      <c r="AX1717" s="14" t="s">
        <v>73</v>
      </c>
      <c r="AY1717" s="255" t="s">
        <v>233</v>
      </c>
    </row>
    <row r="1718" s="14" customFormat="1">
      <c r="A1718" s="14"/>
      <c r="B1718" s="245"/>
      <c r="C1718" s="246"/>
      <c r="D1718" s="236" t="s">
        <v>244</v>
      </c>
      <c r="E1718" s="247" t="s">
        <v>21</v>
      </c>
      <c r="F1718" s="248" t="s">
        <v>2228</v>
      </c>
      <c r="G1718" s="246"/>
      <c r="H1718" s="249">
        <v>6.9649999999999999</v>
      </c>
      <c r="I1718" s="250"/>
      <c r="J1718" s="246"/>
      <c r="K1718" s="246"/>
      <c r="L1718" s="251"/>
      <c r="M1718" s="252"/>
      <c r="N1718" s="253"/>
      <c r="O1718" s="253"/>
      <c r="P1718" s="253"/>
      <c r="Q1718" s="253"/>
      <c r="R1718" s="253"/>
      <c r="S1718" s="253"/>
      <c r="T1718" s="25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T1718" s="255" t="s">
        <v>244</v>
      </c>
      <c r="AU1718" s="255" t="s">
        <v>86</v>
      </c>
      <c r="AV1718" s="14" t="s">
        <v>86</v>
      </c>
      <c r="AW1718" s="14" t="s">
        <v>33</v>
      </c>
      <c r="AX1718" s="14" t="s">
        <v>73</v>
      </c>
      <c r="AY1718" s="255" t="s">
        <v>233</v>
      </c>
    </row>
    <row r="1719" s="14" customFormat="1">
      <c r="A1719" s="14"/>
      <c r="B1719" s="245"/>
      <c r="C1719" s="246"/>
      <c r="D1719" s="236" t="s">
        <v>244</v>
      </c>
      <c r="E1719" s="247" t="s">
        <v>21</v>
      </c>
      <c r="F1719" s="248" t="s">
        <v>2229</v>
      </c>
      <c r="G1719" s="246"/>
      <c r="H1719" s="249">
        <v>7.7119999999999997</v>
      </c>
      <c r="I1719" s="250"/>
      <c r="J1719" s="246"/>
      <c r="K1719" s="246"/>
      <c r="L1719" s="251"/>
      <c r="M1719" s="252"/>
      <c r="N1719" s="253"/>
      <c r="O1719" s="253"/>
      <c r="P1719" s="253"/>
      <c r="Q1719" s="253"/>
      <c r="R1719" s="253"/>
      <c r="S1719" s="253"/>
      <c r="T1719" s="25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T1719" s="255" t="s">
        <v>244</v>
      </c>
      <c r="AU1719" s="255" t="s">
        <v>86</v>
      </c>
      <c r="AV1719" s="14" t="s">
        <v>86</v>
      </c>
      <c r="AW1719" s="14" t="s">
        <v>33</v>
      </c>
      <c r="AX1719" s="14" t="s">
        <v>73</v>
      </c>
      <c r="AY1719" s="255" t="s">
        <v>233</v>
      </c>
    </row>
    <row r="1720" s="14" customFormat="1">
      <c r="A1720" s="14"/>
      <c r="B1720" s="245"/>
      <c r="C1720" s="246"/>
      <c r="D1720" s="236" t="s">
        <v>244</v>
      </c>
      <c r="E1720" s="247" t="s">
        <v>21</v>
      </c>
      <c r="F1720" s="248" t="s">
        <v>2230</v>
      </c>
      <c r="G1720" s="246"/>
      <c r="H1720" s="249">
        <v>5.6429999999999998</v>
      </c>
      <c r="I1720" s="250"/>
      <c r="J1720" s="246"/>
      <c r="K1720" s="246"/>
      <c r="L1720" s="251"/>
      <c r="M1720" s="252"/>
      <c r="N1720" s="253"/>
      <c r="O1720" s="253"/>
      <c r="P1720" s="253"/>
      <c r="Q1720" s="253"/>
      <c r="R1720" s="253"/>
      <c r="S1720" s="253"/>
      <c r="T1720" s="25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T1720" s="255" t="s">
        <v>244</v>
      </c>
      <c r="AU1720" s="255" t="s">
        <v>86</v>
      </c>
      <c r="AV1720" s="14" t="s">
        <v>86</v>
      </c>
      <c r="AW1720" s="14" t="s">
        <v>33</v>
      </c>
      <c r="AX1720" s="14" t="s">
        <v>73</v>
      </c>
      <c r="AY1720" s="255" t="s">
        <v>233</v>
      </c>
    </row>
    <row r="1721" s="15" customFormat="1">
      <c r="A1721" s="15"/>
      <c r="B1721" s="256"/>
      <c r="C1721" s="257"/>
      <c r="D1721" s="236" t="s">
        <v>244</v>
      </c>
      <c r="E1721" s="258" t="s">
        <v>21</v>
      </c>
      <c r="F1721" s="259" t="s">
        <v>247</v>
      </c>
      <c r="G1721" s="257"/>
      <c r="H1721" s="260">
        <v>33.686</v>
      </c>
      <c r="I1721" s="261"/>
      <c r="J1721" s="257"/>
      <c r="K1721" s="257"/>
      <c r="L1721" s="262"/>
      <c r="M1721" s="263"/>
      <c r="N1721" s="264"/>
      <c r="O1721" s="264"/>
      <c r="P1721" s="264"/>
      <c r="Q1721" s="264"/>
      <c r="R1721" s="264"/>
      <c r="S1721" s="264"/>
      <c r="T1721" s="26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T1721" s="266" t="s">
        <v>244</v>
      </c>
      <c r="AU1721" s="266" t="s">
        <v>86</v>
      </c>
      <c r="AV1721" s="15" t="s">
        <v>240</v>
      </c>
      <c r="AW1721" s="15" t="s">
        <v>33</v>
      </c>
      <c r="AX1721" s="15" t="s">
        <v>80</v>
      </c>
      <c r="AY1721" s="266" t="s">
        <v>233</v>
      </c>
    </row>
    <row r="1722" s="2" customFormat="1" ht="21.75" customHeight="1">
      <c r="A1722" s="41"/>
      <c r="B1722" s="42"/>
      <c r="C1722" s="267" t="s">
        <v>2231</v>
      </c>
      <c r="D1722" s="267" t="s">
        <v>297</v>
      </c>
      <c r="E1722" s="268" t="s">
        <v>2232</v>
      </c>
      <c r="F1722" s="269" t="s">
        <v>2233</v>
      </c>
      <c r="G1722" s="270" t="s">
        <v>332</v>
      </c>
      <c r="H1722" s="271">
        <v>33.686</v>
      </c>
      <c r="I1722" s="272"/>
      <c r="J1722" s="273">
        <f>ROUND(I1722*H1722,2)</f>
        <v>0</v>
      </c>
      <c r="K1722" s="269" t="s">
        <v>239</v>
      </c>
      <c r="L1722" s="274"/>
      <c r="M1722" s="275" t="s">
        <v>21</v>
      </c>
      <c r="N1722" s="276" t="s">
        <v>45</v>
      </c>
      <c r="O1722" s="87"/>
      <c r="P1722" s="225">
        <f>O1722*H1722</f>
        <v>0</v>
      </c>
      <c r="Q1722" s="225">
        <v>0.00020000000000000001</v>
      </c>
      <c r="R1722" s="225">
        <f>Q1722*H1722</f>
        <v>0.0067372000000000005</v>
      </c>
      <c r="S1722" s="225">
        <v>0</v>
      </c>
      <c r="T1722" s="226">
        <f>S1722*H1722</f>
        <v>0</v>
      </c>
      <c r="U1722" s="41"/>
      <c r="V1722" s="41"/>
      <c r="W1722" s="41"/>
      <c r="X1722" s="41"/>
      <c r="Y1722" s="41"/>
      <c r="Z1722" s="41"/>
      <c r="AA1722" s="41"/>
      <c r="AB1722" s="41"/>
      <c r="AC1722" s="41"/>
      <c r="AD1722" s="41"/>
      <c r="AE1722" s="41"/>
      <c r="AR1722" s="227" t="s">
        <v>569</v>
      </c>
      <c r="AT1722" s="227" t="s">
        <v>297</v>
      </c>
      <c r="AU1722" s="227" t="s">
        <v>86</v>
      </c>
      <c r="AY1722" s="20" t="s">
        <v>233</v>
      </c>
      <c r="BE1722" s="228">
        <f>IF(N1722="základní",J1722,0)</f>
        <v>0</v>
      </c>
      <c r="BF1722" s="228">
        <f>IF(N1722="snížená",J1722,0)</f>
        <v>0</v>
      </c>
      <c r="BG1722" s="228">
        <f>IF(N1722="zákl. přenesená",J1722,0)</f>
        <v>0</v>
      </c>
      <c r="BH1722" s="228">
        <f>IF(N1722="sníž. přenesená",J1722,0)</f>
        <v>0</v>
      </c>
      <c r="BI1722" s="228">
        <f>IF(N1722="nulová",J1722,0)</f>
        <v>0</v>
      </c>
      <c r="BJ1722" s="20" t="s">
        <v>86</v>
      </c>
      <c r="BK1722" s="228">
        <f>ROUND(I1722*H1722,2)</f>
        <v>0</v>
      </c>
      <c r="BL1722" s="20" t="s">
        <v>394</v>
      </c>
      <c r="BM1722" s="227" t="s">
        <v>2234</v>
      </c>
    </row>
    <row r="1723" s="2" customFormat="1" ht="24.15" customHeight="1">
      <c r="A1723" s="41"/>
      <c r="B1723" s="42"/>
      <c r="C1723" s="216" t="s">
        <v>2235</v>
      </c>
      <c r="D1723" s="216" t="s">
        <v>235</v>
      </c>
      <c r="E1723" s="217" t="s">
        <v>2236</v>
      </c>
      <c r="F1723" s="218" t="s">
        <v>2237</v>
      </c>
      <c r="G1723" s="219" t="s">
        <v>2238</v>
      </c>
      <c r="H1723" s="220">
        <v>1654</v>
      </c>
      <c r="I1723" s="221"/>
      <c r="J1723" s="222">
        <f>ROUND(I1723*H1723,2)</f>
        <v>0</v>
      </c>
      <c r="K1723" s="218" t="s">
        <v>2239</v>
      </c>
      <c r="L1723" s="47"/>
      <c r="M1723" s="223" t="s">
        <v>21</v>
      </c>
      <c r="N1723" s="224" t="s">
        <v>45</v>
      </c>
      <c r="O1723" s="87"/>
      <c r="P1723" s="225">
        <f>O1723*H1723</f>
        <v>0</v>
      </c>
      <c r="Q1723" s="225">
        <v>5.0000000000000002E-05</v>
      </c>
      <c r="R1723" s="225">
        <f>Q1723*H1723</f>
        <v>0.08270000000000001</v>
      </c>
      <c r="S1723" s="225">
        <v>0</v>
      </c>
      <c r="T1723" s="226">
        <f>S1723*H1723</f>
        <v>0</v>
      </c>
      <c r="U1723" s="41"/>
      <c r="V1723" s="41"/>
      <c r="W1723" s="41"/>
      <c r="X1723" s="41"/>
      <c r="Y1723" s="41"/>
      <c r="Z1723" s="41"/>
      <c r="AA1723" s="41"/>
      <c r="AB1723" s="41"/>
      <c r="AC1723" s="41"/>
      <c r="AD1723" s="41"/>
      <c r="AE1723" s="41"/>
      <c r="AR1723" s="227" t="s">
        <v>394</v>
      </c>
      <c r="AT1723" s="227" t="s">
        <v>235</v>
      </c>
      <c r="AU1723" s="227" t="s">
        <v>86</v>
      </c>
      <c r="AY1723" s="20" t="s">
        <v>233</v>
      </c>
      <c r="BE1723" s="228">
        <f>IF(N1723="základní",J1723,0)</f>
        <v>0</v>
      </c>
      <c r="BF1723" s="228">
        <f>IF(N1723="snížená",J1723,0)</f>
        <v>0</v>
      </c>
      <c r="BG1723" s="228">
        <f>IF(N1723="zákl. přenesená",J1723,0)</f>
        <v>0</v>
      </c>
      <c r="BH1723" s="228">
        <f>IF(N1723="sníž. přenesená",J1723,0)</f>
        <v>0</v>
      </c>
      <c r="BI1723" s="228">
        <f>IF(N1723="nulová",J1723,0)</f>
        <v>0</v>
      </c>
      <c r="BJ1723" s="20" t="s">
        <v>86</v>
      </c>
      <c r="BK1723" s="228">
        <f>ROUND(I1723*H1723,2)</f>
        <v>0</v>
      </c>
      <c r="BL1723" s="20" t="s">
        <v>394</v>
      </c>
      <c r="BM1723" s="227" t="s">
        <v>2240</v>
      </c>
    </row>
    <row r="1724" s="2" customFormat="1">
      <c r="A1724" s="41"/>
      <c r="B1724" s="42"/>
      <c r="C1724" s="43"/>
      <c r="D1724" s="229" t="s">
        <v>242</v>
      </c>
      <c r="E1724" s="43"/>
      <c r="F1724" s="230" t="s">
        <v>2241</v>
      </c>
      <c r="G1724" s="43"/>
      <c r="H1724" s="43"/>
      <c r="I1724" s="231"/>
      <c r="J1724" s="43"/>
      <c r="K1724" s="43"/>
      <c r="L1724" s="47"/>
      <c r="M1724" s="232"/>
      <c r="N1724" s="233"/>
      <c r="O1724" s="87"/>
      <c r="P1724" s="87"/>
      <c r="Q1724" s="87"/>
      <c r="R1724" s="87"/>
      <c r="S1724" s="87"/>
      <c r="T1724" s="88"/>
      <c r="U1724" s="41"/>
      <c r="V1724" s="41"/>
      <c r="W1724" s="41"/>
      <c r="X1724" s="41"/>
      <c r="Y1724" s="41"/>
      <c r="Z1724" s="41"/>
      <c r="AA1724" s="41"/>
      <c r="AB1724" s="41"/>
      <c r="AC1724" s="41"/>
      <c r="AD1724" s="41"/>
      <c r="AE1724" s="41"/>
      <c r="AT1724" s="20" t="s">
        <v>242</v>
      </c>
      <c r="AU1724" s="20" t="s">
        <v>86</v>
      </c>
    </row>
    <row r="1725" s="13" customFormat="1">
      <c r="A1725" s="13"/>
      <c r="B1725" s="234"/>
      <c r="C1725" s="235"/>
      <c r="D1725" s="236" t="s">
        <v>244</v>
      </c>
      <c r="E1725" s="237" t="s">
        <v>21</v>
      </c>
      <c r="F1725" s="238" t="s">
        <v>2242</v>
      </c>
      <c r="G1725" s="235"/>
      <c r="H1725" s="237" t="s">
        <v>21</v>
      </c>
      <c r="I1725" s="239"/>
      <c r="J1725" s="235"/>
      <c r="K1725" s="235"/>
      <c r="L1725" s="240"/>
      <c r="M1725" s="241"/>
      <c r="N1725" s="242"/>
      <c r="O1725" s="242"/>
      <c r="P1725" s="242"/>
      <c r="Q1725" s="242"/>
      <c r="R1725" s="242"/>
      <c r="S1725" s="242"/>
      <c r="T1725" s="24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T1725" s="244" t="s">
        <v>244</v>
      </c>
      <c r="AU1725" s="244" t="s">
        <v>86</v>
      </c>
      <c r="AV1725" s="13" t="s">
        <v>80</v>
      </c>
      <c r="AW1725" s="13" t="s">
        <v>33</v>
      </c>
      <c r="AX1725" s="13" t="s">
        <v>73</v>
      </c>
      <c r="AY1725" s="244" t="s">
        <v>233</v>
      </c>
    </row>
    <row r="1726" s="14" customFormat="1">
      <c r="A1726" s="14"/>
      <c r="B1726" s="245"/>
      <c r="C1726" s="246"/>
      <c r="D1726" s="236" t="s">
        <v>244</v>
      </c>
      <c r="E1726" s="247" t="s">
        <v>21</v>
      </c>
      <c r="F1726" s="248" t="s">
        <v>2243</v>
      </c>
      <c r="G1726" s="246"/>
      <c r="H1726" s="249">
        <v>1654</v>
      </c>
      <c r="I1726" s="250"/>
      <c r="J1726" s="246"/>
      <c r="K1726" s="246"/>
      <c r="L1726" s="251"/>
      <c r="M1726" s="252"/>
      <c r="N1726" s="253"/>
      <c r="O1726" s="253"/>
      <c r="P1726" s="253"/>
      <c r="Q1726" s="253"/>
      <c r="R1726" s="253"/>
      <c r="S1726" s="253"/>
      <c r="T1726" s="25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T1726" s="255" t="s">
        <v>244</v>
      </c>
      <c r="AU1726" s="255" t="s">
        <v>86</v>
      </c>
      <c r="AV1726" s="14" t="s">
        <v>86</v>
      </c>
      <c r="AW1726" s="14" t="s">
        <v>33</v>
      </c>
      <c r="AX1726" s="14" t="s">
        <v>73</v>
      </c>
      <c r="AY1726" s="255" t="s">
        <v>233</v>
      </c>
    </row>
    <row r="1727" s="15" customFormat="1">
      <c r="A1727" s="15"/>
      <c r="B1727" s="256"/>
      <c r="C1727" s="257"/>
      <c r="D1727" s="236" t="s">
        <v>244</v>
      </c>
      <c r="E1727" s="258" t="s">
        <v>21</v>
      </c>
      <c r="F1727" s="259" t="s">
        <v>247</v>
      </c>
      <c r="G1727" s="257"/>
      <c r="H1727" s="260">
        <v>1654</v>
      </c>
      <c r="I1727" s="261"/>
      <c r="J1727" s="257"/>
      <c r="K1727" s="257"/>
      <c r="L1727" s="262"/>
      <c r="M1727" s="263"/>
      <c r="N1727" s="264"/>
      <c r="O1727" s="264"/>
      <c r="P1727" s="264"/>
      <c r="Q1727" s="264"/>
      <c r="R1727" s="264"/>
      <c r="S1727" s="264"/>
      <c r="T1727" s="26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T1727" s="266" t="s">
        <v>244</v>
      </c>
      <c r="AU1727" s="266" t="s">
        <v>86</v>
      </c>
      <c r="AV1727" s="15" t="s">
        <v>240</v>
      </c>
      <c r="AW1727" s="15" t="s">
        <v>33</v>
      </c>
      <c r="AX1727" s="15" t="s">
        <v>80</v>
      </c>
      <c r="AY1727" s="266" t="s">
        <v>233</v>
      </c>
    </row>
    <row r="1728" s="2" customFormat="1" ht="24.15" customHeight="1">
      <c r="A1728" s="41"/>
      <c r="B1728" s="42"/>
      <c r="C1728" s="267" t="s">
        <v>2244</v>
      </c>
      <c r="D1728" s="267" t="s">
        <v>297</v>
      </c>
      <c r="E1728" s="268" t="s">
        <v>2245</v>
      </c>
      <c r="F1728" s="269" t="s">
        <v>2246</v>
      </c>
      <c r="G1728" s="270" t="s">
        <v>238</v>
      </c>
      <c r="H1728" s="271">
        <v>41.354999999999997</v>
      </c>
      <c r="I1728" s="272"/>
      <c r="J1728" s="273">
        <f>ROUND(I1728*H1728,2)</f>
        <v>0</v>
      </c>
      <c r="K1728" s="269" t="s">
        <v>342</v>
      </c>
      <c r="L1728" s="274"/>
      <c r="M1728" s="275" t="s">
        <v>21</v>
      </c>
      <c r="N1728" s="276" t="s">
        <v>45</v>
      </c>
      <c r="O1728" s="87"/>
      <c r="P1728" s="225">
        <f>O1728*H1728</f>
        <v>0</v>
      </c>
      <c r="Q1728" s="225">
        <v>0.040000000000000001</v>
      </c>
      <c r="R1728" s="225">
        <f>Q1728*H1728</f>
        <v>1.6541999999999999</v>
      </c>
      <c r="S1728" s="225">
        <v>0</v>
      </c>
      <c r="T1728" s="226">
        <f>S1728*H1728</f>
        <v>0</v>
      </c>
      <c r="U1728" s="41"/>
      <c r="V1728" s="41"/>
      <c r="W1728" s="41"/>
      <c r="X1728" s="41"/>
      <c r="Y1728" s="41"/>
      <c r="Z1728" s="41"/>
      <c r="AA1728" s="41"/>
      <c r="AB1728" s="41"/>
      <c r="AC1728" s="41"/>
      <c r="AD1728" s="41"/>
      <c r="AE1728" s="41"/>
      <c r="AR1728" s="227" t="s">
        <v>569</v>
      </c>
      <c r="AT1728" s="227" t="s">
        <v>297</v>
      </c>
      <c r="AU1728" s="227" t="s">
        <v>86</v>
      </c>
      <c r="AY1728" s="20" t="s">
        <v>233</v>
      </c>
      <c r="BE1728" s="228">
        <f>IF(N1728="základní",J1728,0)</f>
        <v>0</v>
      </c>
      <c r="BF1728" s="228">
        <f>IF(N1728="snížená",J1728,0)</f>
        <v>0</v>
      </c>
      <c r="BG1728" s="228">
        <f>IF(N1728="zákl. přenesená",J1728,0)</f>
        <v>0</v>
      </c>
      <c r="BH1728" s="228">
        <f>IF(N1728="sníž. přenesená",J1728,0)</f>
        <v>0</v>
      </c>
      <c r="BI1728" s="228">
        <f>IF(N1728="nulová",J1728,0)</f>
        <v>0</v>
      </c>
      <c r="BJ1728" s="20" t="s">
        <v>86</v>
      </c>
      <c r="BK1728" s="228">
        <f>ROUND(I1728*H1728,2)</f>
        <v>0</v>
      </c>
      <c r="BL1728" s="20" t="s">
        <v>394</v>
      </c>
      <c r="BM1728" s="227" t="s">
        <v>2247</v>
      </c>
    </row>
    <row r="1729" s="13" customFormat="1">
      <c r="A1729" s="13"/>
      <c r="B1729" s="234"/>
      <c r="C1729" s="235"/>
      <c r="D1729" s="236" t="s">
        <v>244</v>
      </c>
      <c r="E1729" s="237" t="s">
        <v>21</v>
      </c>
      <c r="F1729" s="238" t="s">
        <v>2248</v>
      </c>
      <c r="G1729" s="235"/>
      <c r="H1729" s="237" t="s">
        <v>21</v>
      </c>
      <c r="I1729" s="239"/>
      <c r="J1729" s="235"/>
      <c r="K1729" s="235"/>
      <c r="L1729" s="240"/>
      <c r="M1729" s="241"/>
      <c r="N1729" s="242"/>
      <c r="O1729" s="242"/>
      <c r="P1729" s="242"/>
      <c r="Q1729" s="242"/>
      <c r="R1729" s="242"/>
      <c r="S1729" s="242"/>
      <c r="T1729" s="24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T1729" s="244" t="s">
        <v>244</v>
      </c>
      <c r="AU1729" s="244" t="s">
        <v>86</v>
      </c>
      <c r="AV1729" s="13" t="s">
        <v>80</v>
      </c>
      <c r="AW1729" s="13" t="s">
        <v>33</v>
      </c>
      <c r="AX1729" s="13" t="s">
        <v>73</v>
      </c>
      <c r="AY1729" s="244" t="s">
        <v>233</v>
      </c>
    </row>
    <row r="1730" s="14" customFormat="1">
      <c r="A1730" s="14"/>
      <c r="B1730" s="245"/>
      <c r="C1730" s="246"/>
      <c r="D1730" s="236" t="s">
        <v>244</v>
      </c>
      <c r="E1730" s="247" t="s">
        <v>21</v>
      </c>
      <c r="F1730" s="248" t="s">
        <v>2249</v>
      </c>
      <c r="G1730" s="246"/>
      <c r="H1730" s="249">
        <v>1.1399999999999999</v>
      </c>
      <c r="I1730" s="250"/>
      <c r="J1730" s="246"/>
      <c r="K1730" s="246"/>
      <c r="L1730" s="251"/>
      <c r="M1730" s="252"/>
      <c r="N1730" s="253"/>
      <c r="O1730" s="253"/>
      <c r="P1730" s="253"/>
      <c r="Q1730" s="253"/>
      <c r="R1730" s="253"/>
      <c r="S1730" s="253"/>
      <c r="T1730" s="25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T1730" s="255" t="s">
        <v>244</v>
      </c>
      <c r="AU1730" s="255" t="s">
        <v>86</v>
      </c>
      <c r="AV1730" s="14" t="s">
        <v>86</v>
      </c>
      <c r="AW1730" s="14" t="s">
        <v>33</v>
      </c>
      <c r="AX1730" s="14" t="s">
        <v>73</v>
      </c>
      <c r="AY1730" s="255" t="s">
        <v>233</v>
      </c>
    </row>
    <row r="1731" s="13" customFormat="1">
      <c r="A1731" s="13"/>
      <c r="B1731" s="234"/>
      <c r="C1731" s="235"/>
      <c r="D1731" s="236" t="s">
        <v>244</v>
      </c>
      <c r="E1731" s="237" t="s">
        <v>21</v>
      </c>
      <c r="F1731" s="238" t="s">
        <v>2250</v>
      </c>
      <c r="G1731" s="235"/>
      <c r="H1731" s="237" t="s">
        <v>21</v>
      </c>
      <c r="I1731" s="239"/>
      <c r="J1731" s="235"/>
      <c r="K1731" s="235"/>
      <c r="L1731" s="240"/>
      <c r="M1731" s="241"/>
      <c r="N1731" s="242"/>
      <c r="O1731" s="242"/>
      <c r="P1731" s="242"/>
      <c r="Q1731" s="242"/>
      <c r="R1731" s="242"/>
      <c r="S1731" s="242"/>
      <c r="T1731" s="24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T1731" s="244" t="s">
        <v>244</v>
      </c>
      <c r="AU1731" s="244" t="s">
        <v>86</v>
      </c>
      <c r="AV1731" s="13" t="s">
        <v>80</v>
      </c>
      <c r="AW1731" s="13" t="s">
        <v>33</v>
      </c>
      <c r="AX1731" s="13" t="s">
        <v>73</v>
      </c>
      <c r="AY1731" s="244" t="s">
        <v>233</v>
      </c>
    </row>
    <row r="1732" s="14" customFormat="1">
      <c r="A1732" s="14"/>
      <c r="B1732" s="245"/>
      <c r="C1732" s="246"/>
      <c r="D1732" s="236" t="s">
        <v>244</v>
      </c>
      <c r="E1732" s="247" t="s">
        <v>21</v>
      </c>
      <c r="F1732" s="248" t="s">
        <v>2251</v>
      </c>
      <c r="G1732" s="246"/>
      <c r="H1732" s="249">
        <v>3.3250000000000002</v>
      </c>
      <c r="I1732" s="250"/>
      <c r="J1732" s="246"/>
      <c r="K1732" s="246"/>
      <c r="L1732" s="251"/>
      <c r="M1732" s="252"/>
      <c r="N1732" s="253"/>
      <c r="O1732" s="253"/>
      <c r="P1732" s="253"/>
      <c r="Q1732" s="253"/>
      <c r="R1732" s="253"/>
      <c r="S1732" s="253"/>
      <c r="T1732" s="25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T1732" s="255" t="s">
        <v>244</v>
      </c>
      <c r="AU1732" s="255" t="s">
        <v>86</v>
      </c>
      <c r="AV1732" s="14" t="s">
        <v>86</v>
      </c>
      <c r="AW1732" s="14" t="s">
        <v>33</v>
      </c>
      <c r="AX1732" s="14" t="s">
        <v>73</v>
      </c>
      <c r="AY1732" s="255" t="s">
        <v>233</v>
      </c>
    </row>
    <row r="1733" s="14" customFormat="1">
      <c r="A1733" s="14"/>
      <c r="B1733" s="245"/>
      <c r="C1733" s="246"/>
      <c r="D1733" s="236" t="s">
        <v>244</v>
      </c>
      <c r="E1733" s="247" t="s">
        <v>21</v>
      </c>
      <c r="F1733" s="248" t="s">
        <v>2252</v>
      </c>
      <c r="G1733" s="246"/>
      <c r="H1733" s="249">
        <v>17.5</v>
      </c>
      <c r="I1733" s="250"/>
      <c r="J1733" s="246"/>
      <c r="K1733" s="246"/>
      <c r="L1733" s="251"/>
      <c r="M1733" s="252"/>
      <c r="N1733" s="253"/>
      <c r="O1733" s="253"/>
      <c r="P1733" s="253"/>
      <c r="Q1733" s="253"/>
      <c r="R1733" s="253"/>
      <c r="S1733" s="253"/>
      <c r="T1733" s="25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T1733" s="255" t="s">
        <v>244</v>
      </c>
      <c r="AU1733" s="255" t="s">
        <v>86</v>
      </c>
      <c r="AV1733" s="14" t="s">
        <v>86</v>
      </c>
      <c r="AW1733" s="14" t="s">
        <v>33</v>
      </c>
      <c r="AX1733" s="14" t="s">
        <v>73</v>
      </c>
      <c r="AY1733" s="255" t="s">
        <v>233</v>
      </c>
    </row>
    <row r="1734" s="13" customFormat="1">
      <c r="A1734" s="13"/>
      <c r="B1734" s="234"/>
      <c r="C1734" s="235"/>
      <c r="D1734" s="236" t="s">
        <v>244</v>
      </c>
      <c r="E1734" s="237" t="s">
        <v>21</v>
      </c>
      <c r="F1734" s="238" t="s">
        <v>2253</v>
      </c>
      <c r="G1734" s="235"/>
      <c r="H1734" s="237" t="s">
        <v>21</v>
      </c>
      <c r="I1734" s="239"/>
      <c r="J1734" s="235"/>
      <c r="K1734" s="235"/>
      <c r="L1734" s="240"/>
      <c r="M1734" s="241"/>
      <c r="N1734" s="242"/>
      <c r="O1734" s="242"/>
      <c r="P1734" s="242"/>
      <c r="Q1734" s="242"/>
      <c r="R1734" s="242"/>
      <c r="S1734" s="242"/>
      <c r="T1734" s="24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T1734" s="244" t="s">
        <v>244</v>
      </c>
      <c r="AU1734" s="244" t="s">
        <v>86</v>
      </c>
      <c r="AV1734" s="13" t="s">
        <v>80</v>
      </c>
      <c r="AW1734" s="13" t="s">
        <v>33</v>
      </c>
      <c r="AX1734" s="13" t="s">
        <v>73</v>
      </c>
      <c r="AY1734" s="244" t="s">
        <v>233</v>
      </c>
    </row>
    <row r="1735" s="14" customFormat="1">
      <c r="A1735" s="14"/>
      <c r="B1735" s="245"/>
      <c r="C1735" s="246"/>
      <c r="D1735" s="236" t="s">
        <v>244</v>
      </c>
      <c r="E1735" s="247" t="s">
        <v>21</v>
      </c>
      <c r="F1735" s="248" t="s">
        <v>2254</v>
      </c>
      <c r="G1735" s="246"/>
      <c r="H1735" s="249">
        <v>1.6200000000000001</v>
      </c>
      <c r="I1735" s="250"/>
      <c r="J1735" s="246"/>
      <c r="K1735" s="246"/>
      <c r="L1735" s="251"/>
      <c r="M1735" s="252"/>
      <c r="N1735" s="253"/>
      <c r="O1735" s="253"/>
      <c r="P1735" s="253"/>
      <c r="Q1735" s="253"/>
      <c r="R1735" s="253"/>
      <c r="S1735" s="253"/>
      <c r="T1735" s="25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T1735" s="255" t="s">
        <v>244</v>
      </c>
      <c r="AU1735" s="255" t="s">
        <v>86</v>
      </c>
      <c r="AV1735" s="14" t="s">
        <v>86</v>
      </c>
      <c r="AW1735" s="14" t="s">
        <v>33</v>
      </c>
      <c r="AX1735" s="14" t="s">
        <v>73</v>
      </c>
      <c r="AY1735" s="255" t="s">
        <v>233</v>
      </c>
    </row>
    <row r="1736" s="14" customFormat="1">
      <c r="A1736" s="14"/>
      <c r="B1736" s="245"/>
      <c r="C1736" s="246"/>
      <c r="D1736" s="236" t="s">
        <v>244</v>
      </c>
      <c r="E1736" s="247" t="s">
        <v>21</v>
      </c>
      <c r="F1736" s="248" t="s">
        <v>2255</v>
      </c>
      <c r="G1736" s="246"/>
      <c r="H1736" s="249">
        <v>15</v>
      </c>
      <c r="I1736" s="250"/>
      <c r="J1736" s="246"/>
      <c r="K1736" s="246"/>
      <c r="L1736" s="251"/>
      <c r="M1736" s="252"/>
      <c r="N1736" s="253"/>
      <c r="O1736" s="253"/>
      <c r="P1736" s="253"/>
      <c r="Q1736" s="253"/>
      <c r="R1736" s="253"/>
      <c r="S1736" s="253"/>
      <c r="T1736" s="25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T1736" s="255" t="s">
        <v>244</v>
      </c>
      <c r="AU1736" s="255" t="s">
        <v>86</v>
      </c>
      <c r="AV1736" s="14" t="s">
        <v>86</v>
      </c>
      <c r="AW1736" s="14" t="s">
        <v>33</v>
      </c>
      <c r="AX1736" s="14" t="s">
        <v>73</v>
      </c>
      <c r="AY1736" s="255" t="s">
        <v>233</v>
      </c>
    </row>
    <row r="1737" s="13" customFormat="1">
      <c r="A1737" s="13"/>
      <c r="B1737" s="234"/>
      <c r="C1737" s="235"/>
      <c r="D1737" s="236" t="s">
        <v>244</v>
      </c>
      <c r="E1737" s="237" t="s">
        <v>21</v>
      </c>
      <c r="F1737" s="238" t="s">
        <v>2256</v>
      </c>
      <c r="G1737" s="235"/>
      <c r="H1737" s="237" t="s">
        <v>21</v>
      </c>
      <c r="I1737" s="239"/>
      <c r="J1737" s="235"/>
      <c r="K1737" s="235"/>
      <c r="L1737" s="240"/>
      <c r="M1737" s="241"/>
      <c r="N1737" s="242"/>
      <c r="O1737" s="242"/>
      <c r="P1737" s="242"/>
      <c r="Q1737" s="242"/>
      <c r="R1737" s="242"/>
      <c r="S1737" s="242"/>
      <c r="T1737" s="24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T1737" s="244" t="s">
        <v>244</v>
      </c>
      <c r="AU1737" s="244" t="s">
        <v>86</v>
      </c>
      <c r="AV1737" s="13" t="s">
        <v>80</v>
      </c>
      <c r="AW1737" s="13" t="s">
        <v>33</v>
      </c>
      <c r="AX1737" s="13" t="s">
        <v>73</v>
      </c>
      <c r="AY1737" s="244" t="s">
        <v>233</v>
      </c>
    </row>
    <row r="1738" s="14" customFormat="1">
      <c r="A1738" s="14"/>
      <c r="B1738" s="245"/>
      <c r="C1738" s="246"/>
      <c r="D1738" s="236" t="s">
        <v>244</v>
      </c>
      <c r="E1738" s="247" t="s">
        <v>21</v>
      </c>
      <c r="F1738" s="248" t="s">
        <v>2257</v>
      </c>
      <c r="G1738" s="246"/>
      <c r="H1738" s="249">
        <v>0.27000000000000002</v>
      </c>
      <c r="I1738" s="250"/>
      <c r="J1738" s="246"/>
      <c r="K1738" s="246"/>
      <c r="L1738" s="251"/>
      <c r="M1738" s="252"/>
      <c r="N1738" s="253"/>
      <c r="O1738" s="253"/>
      <c r="P1738" s="253"/>
      <c r="Q1738" s="253"/>
      <c r="R1738" s="253"/>
      <c r="S1738" s="253"/>
      <c r="T1738" s="25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T1738" s="255" t="s">
        <v>244</v>
      </c>
      <c r="AU1738" s="255" t="s">
        <v>86</v>
      </c>
      <c r="AV1738" s="14" t="s">
        <v>86</v>
      </c>
      <c r="AW1738" s="14" t="s">
        <v>33</v>
      </c>
      <c r="AX1738" s="14" t="s">
        <v>73</v>
      </c>
      <c r="AY1738" s="255" t="s">
        <v>233</v>
      </c>
    </row>
    <row r="1739" s="14" customFormat="1">
      <c r="A1739" s="14"/>
      <c r="B1739" s="245"/>
      <c r="C1739" s="246"/>
      <c r="D1739" s="236" t="s">
        <v>244</v>
      </c>
      <c r="E1739" s="247" t="s">
        <v>21</v>
      </c>
      <c r="F1739" s="248" t="s">
        <v>2258</v>
      </c>
      <c r="G1739" s="246"/>
      <c r="H1739" s="249">
        <v>2.5</v>
      </c>
      <c r="I1739" s="250"/>
      <c r="J1739" s="246"/>
      <c r="K1739" s="246"/>
      <c r="L1739" s="251"/>
      <c r="M1739" s="252"/>
      <c r="N1739" s="253"/>
      <c r="O1739" s="253"/>
      <c r="P1739" s="253"/>
      <c r="Q1739" s="253"/>
      <c r="R1739" s="253"/>
      <c r="S1739" s="253"/>
      <c r="T1739" s="25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T1739" s="255" t="s">
        <v>244</v>
      </c>
      <c r="AU1739" s="255" t="s">
        <v>86</v>
      </c>
      <c r="AV1739" s="14" t="s">
        <v>86</v>
      </c>
      <c r="AW1739" s="14" t="s">
        <v>33</v>
      </c>
      <c r="AX1739" s="14" t="s">
        <v>73</v>
      </c>
      <c r="AY1739" s="255" t="s">
        <v>233</v>
      </c>
    </row>
    <row r="1740" s="15" customFormat="1">
      <c r="A1740" s="15"/>
      <c r="B1740" s="256"/>
      <c r="C1740" s="257"/>
      <c r="D1740" s="236" t="s">
        <v>244</v>
      </c>
      <c r="E1740" s="258" t="s">
        <v>21</v>
      </c>
      <c r="F1740" s="259" t="s">
        <v>247</v>
      </c>
      <c r="G1740" s="257"/>
      <c r="H1740" s="260">
        <v>41.355000000000004</v>
      </c>
      <c r="I1740" s="261"/>
      <c r="J1740" s="257"/>
      <c r="K1740" s="257"/>
      <c r="L1740" s="262"/>
      <c r="M1740" s="263"/>
      <c r="N1740" s="264"/>
      <c r="O1740" s="264"/>
      <c r="P1740" s="264"/>
      <c r="Q1740" s="264"/>
      <c r="R1740" s="264"/>
      <c r="S1740" s="264"/>
      <c r="T1740" s="26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T1740" s="266" t="s">
        <v>244</v>
      </c>
      <c r="AU1740" s="266" t="s">
        <v>86</v>
      </c>
      <c r="AV1740" s="15" t="s">
        <v>240</v>
      </c>
      <c r="AW1740" s="15" t="s">
        <v>33</v>
      </c>
      <c r="AX1740" s="15" t="s">
        <v>80</v>
      </c>
      <c r="AY1740" s="266" t="s">
        <v>233</v>
      </c>
    </row>
    <row r="1741" s="2" customFormat="1" ht="24.15" customHeight="1">
      <c r="A1741" s="41"/>
      <c r="B1741" s="42"/>
      <c r="C1741" s="216" t="s">
        <v>2259</v>
      </c>
      <c r="D1741" s="216" t="s">
        <v>235</v>
      </c>
      <c r="E1741" s="217" t="s">
        <v>2260</v>
      </c>
      <c r="F1741" s="218" t="s">
        <v>2261</v>
      </c>
      <c r="G1741" s="219" t="s">
        <v>402</v>
      </c>
      <c r="H1741" s="220">
        <v>2</v>
      </c>
      <c r="I1741" s="221"/>
      <c r="J1741" s="222">
        <f>ROUND(I1741*H1741,2)</f>
        <v>0</v>
      </c>
      <c r="K1741" s="218" t="s">
        <v>239</v>
      </c>
      <c r="L1741" s="47"/>
      <c r="M1741" s="223" t="s">
        <v>21</v>
      </c>
      <c r="N1741" s="224" t="s">
        <v>45</v>
      </c>
      <c r="O1741" s="87"/>
      <c r="P1741" s="225">
        <f>O1741*H1741</f>
        <v>0</v>
      </c>
      <c r="Q1741" s="225">
        <v>0</v>
      </c>
      <c r="R1741" s="225">
        <f>Q1741*H1741</f>
        <v>0</v>
      </c>
      <c r="S1741" s="225">
        <v>0</v>
      </c>
      <c r="T1741" s="226">
        <f>S1741*H1741</f>
        <v>0</v>
      </c>
      <c r="U1741" s="41"/>
      <c r="V1741" s="41"/>
      <c r="W1741" s="41"/>
      <c r="X1741" s="41"/>
      <c r="Y1741" s="41"/>
      <c r="Z1741" s="41"/>
      <c r="AA1741" s="41"/>
      <c r="AB1741" s="41"/>
      <c r="AC1741" s="41"/>
      <c r="AD1741" s="41"/>
      <c r="AE1741" s="41"/>
      <c r="AR1741" s="227" t="s">
        <v>394</v>
      </c>
      <c r="AT1741" s="227" t="s">
        <v>235</v>
      </c>
      <c r="AU1741" s="227" t="s">
        <v>86</v>
      </c>
      <c r="AY1741" s="20" t="s">
        <v>233</v>
      </c>
      <c r="BE1741" s="228">
        <f>IF(N1741="základní",J1741,0)</f>
        <v>0</v>
      </c>
      <c r="BF1741" s="228">
        <f>IF(N1741="snížená",J1741,0)</f>
        <v>0</v>
      </c>
      <c r="BG1741" s="228">
        <f>IF(N1741="zákl. přenesená",J1741,0)</f>
        <v>0</v>
      </c>
      <c r="BH1741" s="228">
        <f>IF(N1741="sníž. přenesená",J1741,0)</f>
        <v>0</v>
      </c>
      <c r="BI1741" s="228">
        <f>IF(N1741="nulová",J1741,0)</f>
        <v>0</v>
      </c>
      <c r="BJ1741" s="20" t="s">
        <v>86</v>
      </c>
      <c r="BK1741" s="228">
        <f>ROUND(I1741*H1741,2)</f>
        <v>0</v>
      </c>
      <c r="BL1741" s="20" t="s">
        <v>394</v>
      </c>
      <c r="BM1741" s="227" t="s">
        <v>2262</v>
      </c>
    </row>
    <row r="1742" s="2" customFormat="1">
      <c r="A1742" s="41"/>
      <c r="B1742" s="42"/>
      <c r="C1742" s="43"/>
      <c r="D1742" s="229" t="s">
        <v>242</v>
      </c>
      <c r="E1742" s="43"/>
      <c r="F1742" s="230" t="s">
        <v>2263</v>
      </c>
      <c r="G1742" s="43"/>
      <c r="H1742" s="43"/>
      <c r="I1742" s="231"/>
      <c r="J1742" s="43"/>
      <c r="K1742" s="43"/>
      <c r="L1742" s="47"/>
      <c r="M1742" s="232"/>
      <c r="N1742" s="233"/>
      <c r="O1742" s="87"/>
      <c r="P1742" s="87"/>
      <c r="Q1742" s="87"/>
      <c r="R1742" s="87"/>
      <c r="S1742" s="87"/>
      <c r="T1742" s="88"/>
      <c r="U1742" s="41"/>
      <c r="V1742" s="41"/>
      <c r="W1742" s="41"/>
      <c r="X1742" s="41"/>
      <c r="Y1742" s="41"/>
      <c r="Z1742" s="41"/>
      <c r="AA1742" s="41"/>
      <c r="AB1742" s="41"/>
      <c r="AC1742" s="41"/>
      <c r="AD1742" s="41"/>
      <c r="AE1742" s="41"/>
      <c r="AT1742" s="20" t="s">
        <v>242</v>
      </c>
      <c r="AU1742" s="20" t="s">
        <v>86</v>
      </c>
    </row>
    <row r="1743" s="14" customFormat="1">
      <c r="A1743" s="14"/>
      <c r="B1743" s="245"/>
      <c r="C1743" s="246"/>
      <c r="D1743" s="236" t="s">
        <v>244</v>
      </c>
      <c r="E1743" s="247" t="s">
        <v>21</v>
      </c>
      <c r="F1743" s="248" t="s">
        <v>2086</v>
      </c>
      <c r="G1743" s="246"/>
      <c r="H1743" s="249">
        <v>1</v>
      </c>
      <c r="I1743" s="250"/>
      <c r="J1743" s="246"/>
      <c r="K1743" s="246"/>
      <c r="L1743" s="251"/>
      <c r="M1743" s="252"/>
      <c r="N1743" s="253"/>
      <c r="O1743" s="253"/>
      <c r="P1743" s="253"/>
      <c r="Q1743" s="253"/>
      <c r="R1743" s="253"/>
      <c r="S1743" s="253"/>
      <c r="T1743" s="25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T1743" s="255" t="s">
        <v>244</v>
      </c>
      <c r="AU1743" s="255" t="s">
        <v>86</v>
      </c>
      <c r="AV1743" s="14" t="s">
        <v>86</v>
      </c>
      <c r="AW1743" s="14" t="s">
        <v>33</v>
      </c>
      <c r="AX1743" s="14" t="s">
        <v>73</v>
      </c>
      <c r="AY1743" s="255" t="s">
        <v>233</v>
      </c>
    </row>
    <row r="1744" s="14" customFormat="1">
      <c r="A1744" s="14"/>
      <c r="B1744" s="245"/>
      <c r="C1744" s="246"/>
      <c r="D1744" s="236" t="s">
        <v>244</v>
      </c>
      <c r="E1744" s="247" t="s">
        <v>21</v>
      </c>
      <c r="F1744" s="248" t="s">
        <v>2264</v>
      </c>
      <c r="G1744" s="246"/>
      <c r="H1744" s="249">
        <v>1</v>
      </c>
      <c r="I1744" s="250"/>
      <c r="J1744" s="246"/>
      <c r="K1744" s="246"/>
      <c r="L1744" s="251"/>
      <c r="M1744" s="252"/>
      <c r="N1744" s="253"/>
      <c r="O1744" s="253"/>
      <c r="P1744" s="253"/>
      <c r="Q1744" s="253"/>
      <c r="R1744" s="253"/>
      <c r="S1744" s="253"/>
      <c r="T1744" s="25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T1744" s="255" t="s">
        <v>244</v>
      </c>
      <c r="AU1744" s="255" t="s">
        <v>86</v>
      </c>
      <c r="AV1744" s="14" t="s">
        <v>86</v>
      </c>
      <c r="AW1744" s="14" t="s">
        <v>33</v>
      </c>
      <c r="AX1744" s="14" t="s">
        <v>73</v>
      </c>
      <c r="AY1744" s="255" t="s">
        <v>233</v>
      </c>
    </row>
    <row r="1745" s="15" customFormat="1">
      <c r="A1745" s="15"/>
      <c r="B1745" s="256"/>
      <c r="C1745" s="257"/>
      <c r="D1745" s="236" t="s">
        <v>244</v>
      </c>
      <c r="E1745" s="258" t="s">
        <v>21</v>
      </c>
      <c r="F1745" s="259" t="s">
        <v>247</v>
      </c>
      <c r="G1745" s="257"/>
      <c r="H1745" s="260">
        <v>2</v>
      </c>
      <c r="I1745" s="261"/>
      <c r="J1745" s="257"/>
      <c r="K1745" s="257"/>
      <c r="L1745" s="262"/>
      <c r="M1745" s="263"/>
      <c r="N1745" s="264"/>
      <c r="O1745" s="264"/>
      <c r="P1745" s="264"/>
      <c r="Q1745" s="264"/>
      <c r="R1745" s="264"/>
      <c r="S1745" s="264"/>
      <c r="T1745" s="26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T1745" s="266" t="s">
        <v>244</v>
      </c>
      <c r="AU1745" s="266" t="s">
        <v>86</v>
      </c>
      <c r="AV1745" s="15" t="s">
        <v>240</v>
      </c>
      <c r="AW1745" s="15" t="s">
        <v>33</v>
      </c>
      <c r="AX1745" s="15" t="s">
        <v>80</v>
      </c>
      <c r="AY1745" s="266" t="s">
        <v>233</v>
      </c>
    </row>
    <row r="1746" s="2" customFormat="1" ht="24.15" customHeight="1">
      <c r="A1746" s="41"/>
      <c r="B1746" s="42"/>
      <c r="C1746" s="267" t="s">
        <v>2265</v>
      </c>
      <c r="D1746" s="267" t="s">
        <v>297</v>
      </c>
      <c r="E1746" s="268" t="s">
        <v>2266</v>
      </c>
      <c r="F1746" s="269" t="s">
        <v>2267</v>
      </c>
      <c r="G1746" s="270" t="s">
        <v>238</v>
      </c>
      <c r="H1746" s="271">
        <v>5.6429999999999998</v>
      </c>
      <c r="I1746" s="272"/>
      <c r="J1746" s="273">
        <f>ROUND(I1746*H1746,2)</f>
        <v>0</v>
      </c>
      <c r="K1746" s="269" t="s">
        <v>239</v>
      </c>
      <c r="L1746" s="274"/>
      <c r="M1746" s="275" t="s">
        <v>21</v>
      </c>
      <c r="N1746" s="276" t="s">
        <v>45</v>
      </c>
      <c r="O1746" s="87"/>
      <c r="P1746" s="225">
        <f>O1746*H1746</f>
        <v>0</v>
      </c>
      <c r="Q1746" s="225">
        <v>0.038289999999999998</v>
      </c>
      <c r="R1746" s="225">
        <f>Q1746*H1746</f>
        <v>0.21607046999999999</v>
      </c>
      <c r="S1746" s="225">
        <v>0</v>
      </c>
      <c r="T1746" s="226">
        <f>S1746*H1746</f>
        <v>0</v>
      </c>
      <c r="U1746" s="41"/>
      <c r="V1746" s="41"/>
      <c r="W1746" s="41"/>
      <c r="X1746" s="41"/>
      <c r="Y1746" s="41"/>
      <c r="Z1746" s="41"/>
      <c r="AA1746" s="41"/>
      <c r="AB1746" s="41"/>
      <c r="AC1746" s="41"/>
      <c r="AD1746" s="41"/>
      <c r="AE1746" s="41"/>
      <c r="AR1746" s="227" t="s">
        <v>569</v>
      </c>
      <c r="AT1746" s="227" t="s">
        <v>297</v>
      </c>
      <c r="AU1746" s="227" t="s">
        <v>86</v>
      </c>
      <c r="AY1746" s="20" t="s">
        <v>233</v>
      </c>
      <c r="BE1746" s="228">
        <f>IF(N1746="základní",J1746,0)</f>
        <v>0</v>
      </c>
      <c r="BF1746" s="228">
        <f>IF(N1746="snížená",J1746,0)</f>
        <v>0</v>
      </c>
      <c r="BG1746" s="228">
        <f>IF(N1746="zákl. přenesená",J1746,0)</f>
        <v>0</v>
      </c>
      <c r="BH1746" s="228">
        <f>IF(N1746="sníž. přenesená",J1746,0)</f>
        <v>0</v>
      </c>
      <c r="BI1746" s="228">
        <f>IF(N1746="nulová",J1746,0)</f>
        <v>0</v>
      </c>
      <c r="BJ1746" s="20" t="s">
        <v>86</v>
      </c>
      <c r="BK1746" s="228">
        <f>ROUND(I1746*H1746,2)</f>
        <v>0</v>
      </c>
      <c r="BL1746" s="20" t="s">
        <v>394</v>
      </c>
      <c r="BM1746" s="227" t="s">
        <v>2268</v>
      </c>
    </row>
    <row r="1747" s="14" customFormat="1">
      <c r="A1747" s="14"/>
      <c r="B1747" s="245"/>
      <c r="C1747" s="246"/>
      <c r="D1747" s="236" t="s">
        <v>244</v>
      </c>
      <c r="E1747" s="247" t="s">
        <v>21</v>
      </c>
      <c r="F1747" s="248" t="s">
        <v>2269</v>
      </c>
      <c r="G1747" s="246"/>
      <c r="H1747" s="249">
        <v>3.0630000000000002</v>
      </c>
      <c r="I1747" s="250"/>
      <c r="J1747" s="246"/>
      <c r="K1747" s="246"/>
      <c r="L1747" s="251"/>
      <c r="M1747" s="252"/>
      <c r="N1747" s="253"/>
      <c r="O1747" s="253"/>
      <c r="P1747" s="253"/>
      <c r="Q1747" s="253"/>
      <c r="R1747" s="253"/>
      <c r="S1747" s="253"/>
      <c r="T1747" s="25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T1747" s="255" t="s">
        <v>244</v>
      </c>
      <c r="AU1747" s="255" t="s">
        <v>86</v>
      </c>
      <c r="AV1747" s="14" t="s">
        <v>86</v>
      </c>
      <c r="AW1747" s="14" t="s">
        <v>33</v>
      </c>
      <c r="AX1747" s="14" t="s">
        <v>73</v>
      </c>
      <c r="AY1747" s="255" t="s">
        <v>233</v>
      </c>
    </row>
    <row r="1748" s="14" customFormat="1">
      <c r="A1748" s="14"/>
      <c r="B1748" s="245"/>
      <c r="C1748" s="246"/>
      <c r="D1748" s="236" t="s">
        <v>244</v>
      </c>
      <c r="E1748" s="247" t="s">
        <v>21</v>
      </c>
      <c r="F1748" s="248" t="s">
        <v>2270</v>
      </c>
      <c r="G1748" s="246"/>
      <c r="H1748" s="249">
        <v>2.5800000000000001</v>
      </c>
      <c r="I1748" s="250"/>
      <c r="J1748" s="246"/>
      <c r="K1748" s="246"/>
      <c r="L1748" s="251"/>
      <c r="M1748" s="252"/>
      <c r="N1748" s="253"/>
      <c r="O1748" s="253"/>
      <c r="P1748" s="253"/>
      <c r="Q1748" s="253"/>
      <c r="R1748" s="253"/>
      <c r="S1748" s="253"/>
      <c r="T1748" s="25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T1748" s="255" t="s">
        <v>244</v>
      </c>
      <c r="AU1748" s="255" t="s">
        <v>86</v>
      </c>
      <c r="AV1748" s="14" t="s">
        <v>86</v>
      </c>
      <c r="AW1748" s="14" t="s">
        <v>33</v>
      </c>
      <c r="AX1748" s="14" t="s">
        <v>73</v>
      </c>
      <c r="AY1748" s="255" t="s">
        <v>233</v>
      </c>
    </row>
    <row r="1749" s="15" customFormat="1">
      <c r="A1749" s="15"/>
      <c r="B1749" s="256"/>
      <c r="C1749" s="257"/>
      <c r="D1749" s="236" t="s">
        <v>244</v>
      </c>
      <c r="E1749" s="258" t="s">
        <v>21</v>
      </c>
      <c r="F1749" s="259" t="s">
        <v>247</v>
      </c>
      <c r="G1749" s="257"/>
      <c r="H1749" s="260">
        <v>5.6429999999999998</v>
      </c>
      <c r="I1749" s="261"/>
      <c r="J1749" s="257"/>
      <c r="K1749" s="257"/>
      <c r="L1749" s="262"/>
      <c r="M1749" s="263"/>
      <c r="N1749" s="264"/>
      <c r="O1749" s="264"/>
      <c r="P1749" s="264"/>
      <c r="Q1749" s="264"/>
      <c r="R1749" s="264"/>
      <c r="S1749" s="264"/>
      <c r="T1749" s="26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T1749" s="266" t="s">
        <v>244</v>
      </c>
      <c r="AU1749" s="266" t="s">
        <v>86</v>
      </c>
      <c r="AV1749" s="15" t="s">
        <v>240</v>
      </c>
      <c r="AW1749" s="15" t="s">
        <v>33</v>
      </c>
      <c r="AX1749" s="15" t="s">
        <v>80</v>
      </c>
      <c r="AY1749" s="266" t="s">
        <v>233</v>
      </c>
    </row>
    <row r="1750" s="2" customFormat="1" ht="33" customHeight="1">
      <c r="A1750" s="41"/>
      <c r="B1750" s="42"/>
      <c r="C1750" s="216" t="s">
        <v>2271</v>
      </c>
      <c r="D1750" s="216" t="s">
        <v>235</v>
      </c>
      <c r="E1750" s="217" t="s">
        <v>2272</v>
      </c>
      <c r="F1750" s="218" t="s">
        <v>2273</v>
      </c>
      <c r="G1750" s="219" t="s">
        <v>402</v>
      </c>
      <c r="H1750" s="220">
        <v>4</v>
      </c>
      <c r="I1750" s="221"/>
      <c r="J1750" s="222">
        <f>ROUND(I1750*H1750,2)</f>
        <v>0</v>
      </c>
      <c r="K1750" s="218" t="s">
        <v>239</v>
      </c>
      <c r="L1750" s="47"/>
      <c r="M1750" s="223" t="s">
        <v>21</v>
      </c>
      <c r="N1750" s="224" t="s">
        <v>45</v>
      </c>
      <c r="O1750" s="87"/>
      <c r="P1750" s="225">
        <f>O1750*H1750</f>
        <v>0</v>
      </c>
      <c r="Q1750" s="225">
        <v>0</v>
      </c>
      <c r="R1750" s="225">
        <f>Q1750*H1750</f>
        <v>0</v>
      </c>
      <c r="S1750" s="225">
        <v>0</v>
      </c>
      <c r="T1750" s="226">
        <f>S1750*H1750</f>
        <v>0</v>
      </c>
      <c r="U1750" s="41"/>
      <c r="V1750" s="41"/>
      <c r="W1750" s="41"/>
      <c r="X1750" s="41"/>
      <c r="Y1750" s="41"/>
      <c r="Z1750" s="41"/>
      <c r="AA1750" s="41"/>
      <c r="AB1750" s="41"/>
      <c r="AC1750" s="41"/>
      <c r="AD1750" s="41"/>
      <c r="AE1750" s="41"/>
      <c r="AR1750" s="227" t="s">
        <v>394</v>
      </c>
      <c r="AT1750" s="227" t="s">
        <v>235</v>
      </c>
      <c r="AU1750" s="227" t="s">
        <v>86</v>
      </c>
      <c r="AY1750" s="20" t="s">
        <v>233</v>
      </c>
      <c r="BE1750" s="228">
        <f>IF(N1750="základní",J1750,0)</f>
        <v>0</v>
      </c>
      <c r="BF1750" s="228">
        <f>IF(N1750="snížená",J1750,0)</f>
        <v>0</v>
      </c>
      <c r="BG1750" s="228">
        <f>IF(N1750="zákl. přenesená",J1750,0)</f>
        <v>0</v>
      </c>
      <c r="BH1750" s="228">
        <f>IF(N1750="sníž. přenesená",J1750,0)</f>
        <v>0</v>
      </c>
      <c r="BI1750" s="228">
        <f>IF(N1750="nulová",J1750,0)</f>
        <v>0</v>
      </c>
      <c r="BJ1750" s="20" t="s">
        <v>86</v>
      </c>
      <c r="BK1750" s="228">
        <f>ROUND(I1750*H1750,2)</f>
        <v>0</v>
      </c>
      <c r="BL1750" s="20" t="s">
        <v>394</v>
      </c>
      <c r="BM1750" s="227" t="s">
        <v>2274</v>
      </c>
    </row>
    <row r="1751" s="2" customFormat="1">
      <c r="A1751" s="41"/>
      <c r="B1751" s="42"/>
      <c r="C1751" s="43"/>
      <c r="D1751" s="229" t="s">
        <v>242</v>
      </c>
      <c r="E1751" s="43"/>
      <c r="F1751" s="230" t="s">
        <v>2275</v>
      </c>
      <c r="G1751" s="43"/>
      <c r="H1751" s="43"/>
      <c r="I1751" s="231"/>
      <c r="J1751" s="43"/>
      <c r="K1751" s="43"/>
      <c r="L1751" s="47"/>
      <c r="M1751" s="232"/>
      <c r="N1751" s="233"/>
      <c r="O1751" s="87"/>
      <c r="P1751" s="87"/>
      <c r="Q1751" s="87"/>
      <c r="R1751" s="87"/>
      <c r="S1751" s="87"/>
      <c r="T1751" s="88"/>
      <c r="U1751" s="41"/>
      <c r="V1751" s="41"/>
      <c r="W1751" s="41"/>
      <c r="X1751" s="41"/>
      <c r="Y1751" s="41"/>
      <c r="Z1751" s="41"/>
      <c r="AA1751" s="41"/>
      <c r="AB1751" s="41"/>
      <c r="AC1751" s="41"/>
      <c r="AD1751" s="41"/>
      <c r="AE1751" s="41"/>
      <c r="AT1751" s="20" t="s">
        <v>242</v>
      </c>
      <c r="AU1751" s="20" t="s">
        <v>86</v>
      </c>
    </row>
    <row r="1752" s="14" customFormat="1">
      <c r="A1752" s="14"/>
      <c r="B1752" s="245"/>
      <c r="C1752" s="246"/>
      <c r="D1752" s="236" t="s">
        <v>244</v>
      </c>
      <c r="E1752" s="247" t="s">
        <v>21</v>
      </c>
      <c r="F1752" s="248" t="s">
        <v>2276</v>
      </c>
      <c r="G1752" s="246"/>
      <c r="H1752" s="249">
        <v>2</v>
      </c>
      <c r="I1752" s="250"/>
      <c r="J1752" s="246"/>
      <c r="K1752" s="246"/>
      <c r="L1752" s="251"/>
      <c r="M1752" s="252"/>
      <c r="N1752" s="253"/>
      <c r="O1752" s="253"/>
      <c r="P1752" s="253"/>
      <c r="Q1752" s="253"/>
      <c r="R1752" s="253"/>
      <c r="S1752" s="253"/>
      <c r="T1752" s="25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T1752" s="255" t="s">
        <v>244</v>
      </c>
      <c r="AU1752" s="255" t="s">
        <v>86</v>
      </c>
      <c r="AV1752" s="14" t="s">
        <v>86</v>
      </c>
      <c r="AW1752" s="14" t="s">
        <v>33</v>
      </c>
      <c r="AX1752" s="14" t="s">
        <v>73</v>
      </c>
      <c r="AY1752" s="255" t="s">
        <v>233</v>
      </c>
    </row>
    <row r="1753" s="14" customFormat="1">
      <c r="A1753" s="14"/>
      <c r="B1753" s="245"/>
      <c r="C1753" s="246"/>
      <c r="D1753" s="236" t="s">
        <v>244</v>
      </c>
      <c r="E1753" s="247" t="s">
        <v>21</v>
      </c>
      <c r="F1753" s="248" t="s">
        <v>2277</v>
      </c>
      <c r="G1753" s="246"/>
      <c r="H1753" s="249">
        <v>2</v>
      </c>
      <c r="I1753" s="250"/>
      <c r="J1753" s="246"/>
      <c r="K1753" s="246"/>
      <c r="L1753" s="251"/>
      <c r="M1753" s="252"/>
      <c r="N1753" s="253"/>
      <c r="O1753" s="253"/>
      <c r="P1753" s="253"/>
      <c r="Q1753" s="253"/>
      <c r="R1753" s="253"/>
      <c r="S1753" s="253"/>
      <c r="T1753" s="25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T1753" s="255" t="s">
        <v>244</v>
      </c>
      <c r="AU1753" s="255" t="s">
        <v>86</v>
      </c>
      <c r="AV1753" s="14" t="s">
        <v>86</v>
      </c>
      <c r="AW1753" s="14" t="s">
        <v>33</v>
      </c>
      <c r="AX1753" s="14" t="s">
        <v>73</v>
      </c>
      <c r="AY1753" s="255" t="s">
        <v>233</v>
      </c>
    </row>
    <row r="1754" s="15" customFormat="1">
      <c r="A1754" s="15"/>
      <c r="B1754" s="256"/>
      <c r="C1754" s="257"/>
      <c r="D1754" s="236" t="s">
        <v>244</v>
      </c>
      <c r="E1754" s="258" t="s">
        <v>21</v>
      </c>
      <c r="F1754" s="259" t="s">
        <v>247</v>
      </c>
      <c r="G1754" s="257"/>
      <c r="H1754" s="260">
        <v>4</v>
      </c>
      <c r="I1754" s="261"/>
      <c r="J1754" s="257"/>
      <c r="K1754" s="257"/>
      <c r="L1754" s="262"/>
      <c r="M1754" s="263"/>
      <c r="N1754" s="264"/>
      <c r="O1754" s="264"/>
      <c r="P1754" s="264"/>
      <c r="Q1754" s="264"/>
      <c r="R1754" s="264"/>
      <c r="S1754" s="264"/>
      <c r="T1754" s="26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T1754" s="266" t="s">
        <v>244</v>
      </c>
      <c r="AU1754" s="266" t="s">
        <v>86</v>
      </c>
      <c r="AV1754" s="15" t="s">
        <v>240</v>
      </c>
      <c r="AW1754" s="15" t="s">
        <v>33</v>
      </c>
      <c r="AX1754" s="15" t="s">
        <v>80</v>
      </c>
      <c r="AY1754" s="266" t="s">
        <v>233</v>
      </c>
    </row>
    <row r="1755" s="2" customFormat="1" ht="24.15" customHeight="1">
      <c r="A1755" s="41"/>
      <c r="B1755" s="42"/>
      <c r="C1755" s="267" t="s">
        <v>2278</v>
      </c>
      <c r="D1755" s="267" t="s">
        <v>297</v>
      </c>
      <c r="E1755" s="268" t="s">
        <v>2279</v>
      </c>
      <c r="F1755" s="269" t="s">
        <v>2280</v>
      </c>
      <c r="G1755" s="270" t="s">
        <v>238</v>
      </c>
      <c r="H1755" s="271">
        <v>13.387000000000001</v>
      </c>
      <c r="I1755" s="272"/>
      <c r="J1755" s="273">
        <f>ROUND(I1755*H1755,2)</f>
        <v>0</v>
      </c>
      <c r="K1755" s="269" t="s">
        <v>239</v>
      </c>
      <c r="L1755" s="274"/>
      <c r="M1755" s="275" t="s">
        <v>21</v>
      </c>
      <c r="N1755" s="276" t="s">
        <v>45</v>
      </c>
      <c r="O1755" s="87"/>
      <c r="P1755" s="225">
        <f>O1755*H1755</f>
        <v>0</v>
      </c>
      <c r="Q1755" s="225">
        <v>0.03227</v>
      </c>
      <c r="R1755" s="225">
        <f>Q1755*H1755</f>
        <v>0.43199849000000001</v>
      </c>
      <c r="S1755" s="225">
        <v>0</v>
      </c>
      <c r="T1755" s="226">
        <f>S1755*H1755</f>
        <v>0</v>
      </c>
      <c r="U1755" s="41"/>
      <c r="V1755" s="41"/>
      <c r="W1755" s="41"/>
      <c r="X1755" s="41"/>
      <c r="Y1755" s="41"/>
      <c r="Z1755" s="41"/>
      <c r="AA1755" s="41"/>
      <c r="AB1755" s="41"/>
      <c r="AC1755" s="41"/>
      <c r="AD1755" s="41"/>
      <c r="AE1755" s="41"/>
      <c r="AR1755" s="227" t="s">
        <v>569</v>
      </c>
      <c r="AT1755" s="227" t="s">
        <v>297</v>
      </c>
      <c r="AU1755" s="227" t="s">
        <v>86</v>
      </c>
      <c r="AY1755" s="20" t="s">
        <v>233</v>
      </c>
      <c r="BE1755" s="228">
        <f>IF(N1755="základní",J1755,0)</f>
        <v>0</v>
      </c>
      <c r="BF1755" s="228">
        <f>IF(N1755="snížená",J1755,0)</f>
        <v>0</v>
      </c>
      <c r="BG1755" s="228">
        <f>IF(N1755="zákl. přenesená",J1755,0)</f>
        <v>0</v>
      </c>
      <c r="BH1755" s="228">
        <f>IF(N1755="sníž. přenesená",J1755,0)</f>
        <v>0</v>
      </c>
      <c r="BI1755" s="228">
        <f>IF(N1755="nulová",J1755,0)</f>
        <v>0</v>
      </c>
      <c r="BJ1755" s="20" t="s">
        <v>86</v>
      </c>
      <c r="BK1755" s="228">
        <f>ROUND(I1755*H1755,2)</f>
        <v>0</v>
      </c>
      <c r="BL1755" s="20" t="s">
        <v>394</v>
      </c>
      <c r="BM1755" s="227" t="s">
        <v>2281</v>
      </c>
    </row>
    <row r="1756" s="14" customFormat="1">
      <c r="A1756" s="14"/>
      <c r="B1756" s="245"/>
      <c r="C1756" s="246"/>
      <c r="D1756" s="236" t="s">
        <v>244</v>
      </c>
      <c r="E1756" s="247" t="s">
        <v>21</v>
      </c>
      <c r="F1756" s="248" t="s">
        <v>2282</v>
      </c>
      <c r="G1756" s="246"/>
      <c r="H1756" s="249">
        <v>5.6349999999999998</v>
      </c>
      <c r="I1756" s="250"/>
      <c r="J1756" s="246"/>
      <c r="K1756" s="246"/>
      <c r="L1756" s="251"/>
      <c r="M1756" s="252"/>
      <c r="N1756" s="253"/>
      <c r="O1756" s="253"/>
      <c r="P1756" s="253"/>
      <c r="Q1756" s="253"/>
      <c r="R1756" s="253"/>
      <c r="S1756" s="253"/>
      <c r="T1756" s="25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T1756" s="255" t="s">
        <v>244</v>
      </c>
      <c r="AU1756" s="255" t="s">
        <v>86</v>
      </c>
      <c r="AV1756" s="14" t="s">
        <v>86</v>
      </c>
      <c r="AW1756" s="14" t="s">
        <v>33</v>
      </c>
      <c r="AX1756" s="14" t="s">
        <v>73</v>
      </c>
      <c r="AY1756" s="255" t="s">
        <v>233</v>
      </c>
    </row>
    <row r="1757" s="14" customFormat="1">
      <c r="A1757" s="14"/>
      <c r="B1757" s="245"/>
      <c r="C1757" s="246"/>
      <c r="D1757" s="236" t="s">
        <v>244</v>
      </c>
      <c r="E1757" s="247" t="s">
        <v>21</v>
      </c>
      <c r="F1757" s="248" t="s">
        <v>2283</v>
      </c>
      <c r="G1757" s="246"/>
      <c r="H1757" s="249">
        <v>7.7519999999999998</v>
      </c>
      <c r="I1757" s="250"/>
      <c r="J1757" s="246"/>
      <c r="K1757" s="246"/>
      <c r="L1757" s="251"/>
      <c r="M1757" s="252"/>
      <c r="N1757" s="253"/>
      <c r="O1757" s="253"/>
      <c r="P1757" s="253"/>
      <c r="Q1757" s="253"/>
      <c r="R1757" s="253"/>
      <c r="S1757" s="253"/>
      <c r="T1757" s="25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T1757" s="255" t="s">
        <v>244</v>
      </c>
      <c r="AU1757" s="255" t="s">
        <v>86</v>
      </c>
      <c r="AV1757" s="14" t="s">
        <v>86</v>
      </c>
      <c r="AW1757" s="14" t="s">
        <v>33</v>
      </c>
      <c r="AX1757" s="14" t="s">
        <v>73</v>
      </c>
      <c r="AY1757" s="255" t="s">
        <v>233</v>
      </c>
    </row>
    <row r="1758" s="15" customFormat="1">
      <c r="A1758" s="15"/>
      <c r="B1758" s="256"/>
      <c r="C1758" s="257"/>
      <c r="D1758" s="236" t="s">
        <v>244</v>
      </c>
      <c r="E1758" s="258" t="s">
        <v>21</v>
      </c>
      <c r="F1758" s="259" t="s">
        <v>247</v>
      </c>
      <c r="G1758" s="257"/>
      <c r="H1758" s="260">
        <v>13.387000000000001</v>
      </c>
      <c r="I1758" s="261"/>
      <c r="J1758" s="257"/>
      <c r="K1758" s="257"/>
      <c r="L1758" s="262"/>
      <c r="M1758" s="263"/>
      <c r="N1758" s="264"/>
      <c r="O1758" s="264"/>
      <c r="P1758" s="264"/>
      <c r="Q1758" s="264"/>
      <c r="R1758" s="264"/>
      <c r="S1758" s="264"/>
      <c r="T1758" s="26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T1758" s="266" t="s">
        <v>244</v>
      </c>
      <c r="AU1758" s="266" t="s">
        <v>86</v>
      </c>
      <c r="AV1758" s="15" t="s">
        <v>240</v>
      </c>
      <c r="AW1758" s="15" t="s">
        <v>33</v>
      </c>
      <c r="AX1758" s="15" t="s">
        <v>80</v>
      </c>
      <c r="AY1758" s="266" t="s">
        <v>233</v>
      </c>
    </row>
    <row r="1759" s="2" customFormat="1" ht="24.15" customHeight="1">
      <c r="A1759" s="41"/>
      <c r="B1759" s="42"/>
      <c r="C1759" s="216" t="s">
        <v>2284</v>
      </c>
      <c r="D1759" s="216" t="s">
        <v>235</v>
      </c>
      <c r="E1759" s="217" t="s">
        <v>2285</v>
      </c>
      <c r="F1759" s="218" t="s">
        <v>2286</v>
      </c>
      <c r="G1759" s="219" t="s">
        <v>402</v>
      </c>
      <c r="H1759" s="220">
        <v>90</v>
      </c>
      <c r="I1759" s="221"/>
      <c r="J1759" s="222">
        <f>ROUND(I1759*H1759,2)</f>
        <v>0</v>
      </c>
      <c r="K1759" s="218" t="s">
        <v>342</v>
      </c>
      <c r="L1759" s="47"/>
      <c r="M1759" s="223" t="s">
        <v>21</v>
      </c>
      <c r="N1759" s="224" t="s">
        <v>45</v>
      </c>
      <c r="O1759" s="87"/>
      <c r="P1759" s="225">
        <f>O1759*H1759</f>
        <v>0</v>
      </c>
      <c r="Q1759" s="225">
        <v>0</v>
      </c>
      <c r="R1759" s="225">
        <f>Q1759*H1759</f>
        <v>0</v>
      </c>
      <c r="S1759" s="225">
        <v>0</v>
      </c>
      <c r="T1759" s="226">
        <f>S1759*H1759</f>
        <v>0</v>
      </c>
      <c r="U1759" s="41"/>
      <c r="V1759" s="41"/>
      <c r="W1759" s="41"/>
      <c r="X1759" s="41"/>
      <c r="Y1759" s="41"/>
      <c r="Z1759" s="41"/>
      <c r="AA1759" s="41"/>
      <c r="AB1759" s="41"/>
      <c r="AC1759" s="41"/>
      <c r="AD1759" s="41"/>
      <c r="AE1759" s="41"/>
      <c r="AR1759" s="227" t="s">
        <v>394</v>
      </c>
      <c r="AT1759" s="227" t="s">
        <v>235</v>
      </c>
      <c r="AU1759" s="227" t="s">
        <v>86</v>
      </c>
      <c r="AY1759" s="20" t="s">
        <v>233</v>
      </c>
      <c r="BE1759" s="228">
        <f>IF(N1759="základní",J1759,0)</f>
        <v>0</v>
      </c>
      <c r="BF1759" s="228">
        <f>IF(N1759="snížená",J1759,0)</f>
        <v>0</v>
      </c>
      <c r="BG1759" s="228">
        <f>IF(N1759="zákl. přenesená",J1759,0)</f>
        <v>0</v>
      </c>
      <c r="BH1759" s="228">
        <f>IF(N1759="sníž. přenesená",J1759,0)</f>
        <v>0</v>
      </c>
      <c r="BI1759" s="228">
        <f>IF(N1759="nulová",J1759,0)</f>
        <v>0</v>
      </c>
      <c r="BJ1759" s="20" t="s">
        <v>86</v>
      </c>
      <c r="BK1759" s="228">
        <f>ROUND(I1759*H1759,2)</f>
        <v>0</v>
      </c>
      <c r="BL1759" s="20" t="s">
        <v>394</v>
      </c>
      <c r="BM1759" s="227" t="s">
        <v>2287</v>
      </c>
    </row>
    <row r="1760" s="13" customFormat="1">
      <c r="A1760" s="13"/>
      <c r="B1760" s="234"/>
      <c r="C1760" s="235"/>
      <c r="D1760" s="236" t="s">
        <v>244</v>
      </c>
      <c r="E1760" s="237" t="s">
        <v>21</v>
      </c>
      <c r="F1760" s="238" t="s">
        <v>2288</v>
      </c>
      <c r="G1760" s="235"/>
      <c r="H1760" s="237" t="s">
        <v>21</v>
      </c>
      <c r="I1760" s="239"/>
      <c r="J1760" s="235"/>
      <c r="K1760" s="235"/>
      <c r="L1760" s="240"/>
      <c r="M1760" s="241"/>
      <c r="N1760" s="242"/>
      <c r="O1760" s="242"/>
      <c r="P1760" s="242"/>
      <c r="Q1760" s="242"/>
      <c r="R1760" s="242"/>
      <c r="S1760" s="242"/>
      <c r="T1760" s="24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T1760" s="244" t="s">
        <v>244</v>
      </c>
      <c r="AU1760" s="244" t="s">
        <v>86</v>
      </c>
      <c r="AV1760" s="13" t="s">
        <v>80</v>
      </c>
      <c r="AW1760" s="13" t="s">
        <v>33</v>
      </c>
      <c r="AX1760" s="13" t="s">
        <v>73</v>
      </c>
      <c r="AY1760" s="244" t="s">
        <v>233</v>
      </c>
    </row>
    <row r="1761" s="14" customFormat="1">
      <c r="A1761" s="14"/>
      <c r="B1761" s="245"/>
      <c r="C1761" s="246"/>
      <c r="D1761" s="236" t="s">
        <v>244</v>
      </c>
      <c r="E1761" s="247" t="s">
        <v>21</v>
      </c>
      <c r="F1761" s="248" t="s">
        <v>465</v>
      </c>
      <c r="G1761" s="246"/>
      <c r="H1761" s="249">
        <v>30</v>
      </c>
      <c r="I1761" s="250"/>
      <c r="J1761" s="246"/>
      <c r="K1761" s="246"/>
      <c r="L1761" s="251"/>
      <c r="M1761" s="252"/>
      <c r="N1761" s="253"/>
      <c r="O1761" s="253"/>
      <c r="P1761" s="253"/>
      <c r="Q1761" s="253"/>
      <c r="R1761" s="253"/>
      <c r="S1761" s="253"/>
      <c r="T1761" s="25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T1761" s="255" t="s">
        <v>244</v>
      </c>
      <c r="AU1761" s="255" t="s">
        <v>86</v>
      </c>
      <c r="AV1761" s="14" t="s">
        <v>86</v>
      </c>
      <c r="AW1761" s="14" t="s">
        <v>33</v>
      </c>
      <c r="AX1761" s="14" t="s">
        <v>73</v>
      </c>
      <c r="AY1761" s="255" t="s">
        <v>233</v>
      </c>
    </row>
    <row r="1762" s="14" customFormat="1">
      <c r="A1762" s="14"/>
      <c r="B1762" s="245"/>
      <c r="C1762" s="246"/>
      <c r="D1762" s="236" t="s">
        <v>244</v>
      </c>
      <c r="E1762" s="247" t="s">
        <v>21</v>
      </c>
      <c r="F1762" s="248" t="s">
        <v>415</v>
      </c>
      <c r="G1762" s="246"/>
      <c r="H1762" s="249">
        <v>20</v>
      </c>
      <c r="I1762" s="250"/>
      <c r="J1762" s="246"/>
      <c r="K1762" s="246"/>
      <c r="L1762" s="251"/>
      <c r="M1762" s="252"/>
      <c r="N1762" s="253"/>
      <c r="O1762" s="253"/>
      <c r="P1762" s="253"/>
      <c r="Q1762" s="253"/>
      <c r="R1762" s="253"/>
      <c r="S1762" s="253"/>
      <c r="T1762" s="25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T1762" s="255" t="s">
        <v>244</v>
      </c>
      <c r="AU1762" s="255" t="s">
        <v>86</v>
      </c>
      <c r="AV1762" s="14" t="s">
        <v>86</v>
      </c>
      <c r="AW1762" s="14" t="s">
        <v>33</v>
      </c>
      <c r="AX1762" s="14" t="s">
        <v>73</v>
      </c>
      <c r="AY1762" s="255" t="s">
        <v>233</v>
      </c>
    </row>
    <row r="1763" s="14" customFormat="1">
      <c r="A1763" s="14"/>
      <c r="B1763" s="245"/>
      <c r="C1763" s="246"/>
      <c r="D1763" s="236" t="s">
        <v>244</v>
      </c>
      <c r="E1763" s="247" t="s">
        <v>21</v>
      </c>
      <c r="F1763" s="248" t="s">
        <v>1118</v>
      </c>
      <c r="G1763" s="246"/>
      <c r="H1763" s="249">
        <v>40</v>
      </c>
      <c r="I1763" s="250"/>
      <c r="J1763" s="246"/>
      <c r="K1763" s="246"/>
      <c r="L1763" s="251"/>
      <c r="M1763" s="252"/>
      <c r="N1763" s="253"/>
      <c r="O1763" s="253"/>
      <c r="P1763" s="253"/>
      <c r="Q1763" s="253"/>
      <c r="R1763" s="253"/>
      <c r="S1763" s="253"/>
      <c r="T1763" s="25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T1763" s="255" t="s">
        <v>244</v>
      </c>
      <c r="AU1763" s="255" t="s">
        <v>86</v>
      </c>
      <c r="AV1763" s="14" t="s">
        <v>86</v>
      </c>
      <c r="AW1763" s="14" t="s">
        <v>33</v>
      </c>
      <c r="AX1763" s="14" t="s">
        <v>73</v>
      </c>
      <c r="AY1763" s="255" t="s">
        <v>233</v>
      </c>
    </row>
    <row r="1764" s="15" customFormat="1">
      <c r="A1764" s="15"/>
      <c r="B1764" s="256"/>
      <c r="C1764" s="257"/>
      <c r="D1764" s="236" t="s">
        <v>244</v>
      </c>
      <c r="E1764" s="258" t="s">
        <v>21</v>
      </c>
      <c r="F1764" s="259" t="s">
        <v>247</v>
      </c>
      <c r="G1764" s="257"/>
      <c r="H1764" s="260">
        <v>90</v>
      </c>
      <c r="I1764" s="261"/>
      <c r="J1764" s="257"/>
      <c r="K1764" s="257"/>
      <c r="L1764" s="262"/>
      <c r="M1764" s="263"/>
      <c r="N1764" s="264"/>
      <c r="O1764" s="264"/>
      <c r="P1764" s="264"/>
      <c r="Q1764" s="264"/>
      <c r="R1764" s="264"/>
      <c r="S1764" s="264"/>
      <c r="T1764" s="26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T1764" s="266" t="s">
        <v>244</v>
      </c>
      <c r="AU1764" s="266" t="s">
        <v>86</v>
      </c>
      <c r="AV1764" s="15" t="s">
        <v>240</v>
      </c>
      <c r="AW1764" s="15" t="s">
        <v>33</v>
      </c>
      <c r="AX1764" s="15" t="s">
        <v>80</v>
      </c>
      <c r="AY1764" s="266" t="s">
        <v>233</v>
      </c>
    </row>
    <row r="1765" s="2" customFormat="1" ht="16.5" customHeight="1">
      <c r="A1765" s="41"/>
      <c r="B1765" s="42"/>
      <c r="C1765" s="267" t="s">
        <v>2289</v>
      </c>
      <c r="D1765" s="267" t="s">
        <v>297</v>
      </c>
      <c r="E1765" s="268" t="s">
        <v>2290</v>
      </c>
      <c r="F1765" s="269" t="s">
        <v>2291</v>
      </c>
      <c r="G1765" s="270" t="s">
        <v>402</v>
      </c>
      <c r="H1765" s="271">
        <v>30</v>
      </c>
      <c r="I1765" s="272"/>
      <c r="J1765" s="273">
        <f>ROUND(I1765*H1765,2)</f>
        <v>0</v>
      </c>
      <c r="K1765" s="269" t="s">
        <v>342</v>
      </c>
      <c r="L1765" s="274"/>
      <c r="M1765" s="275" t="s">
        <v>21</v>
      </c>
      <c r="N1765" s="276" t="s">
        <v>45</v>
      </c>
      <c r="O1765" s="87"/>
      <c r="P1765" s="225">
        <f>O1765*H1765</f>
        <v>0</v>
      </c>
      <c r="Q1765" s="225">
        <v>0.0020600000000000002</v>
      </c>
      <c r="R1765" s="225">
        <f>Q1765*H1765</f>
        <v>0.061800000000000008</v>
      </c>
      <c r="S1765" s="225">
        <v>0</v>
      </c>
      <c r="T1765" s="226">
        <f>S1765*H1765</f>
        <v>0</v>
      </c>
      <c r="U1765" s="41"/>
      <c r="V1765" s="41"/>
      <c r="W1765" s="41"/>
      <c r="X1765" s="41"/>
      <c r="Y1765" s="41"/>
      <c r="Z1765" s="41"/>
      <c r="AA1765" s="41"/>
      <c r="AB1765" s="41"/>
      <c r="AC1765" s="41"/>
      <c r="AD1765" s="41"/>
      <c r="AE1765" s="41"/>
      <c r="AR1765" s="227" t="s">
        <v>569</v>
      </c>
      <c r="AT1765" s="227" t="s">
        <v>297</v>
      </c>
      <c r="AU1765" s="227" t="s">
        <v>86</v>
      </c>
      <c r="AY1765" s="20" t="s">
        <v>233</v>
      </c>
      <c r="BE1765" s="228">
        <f>IF(N1765="základní",J1765,0)</f>
        <v>0</v>
      </c>
      <c r="BF1765" s="228">
        <f>IF(N1765="snížená",J1765,0)</f>
        <v>0</v>
      </c>
      <c r="BG1765" s="228">
        <f>IF(N1765="zákl. přenesená",J1765,0)</f>
        <v>0</v>
      </c>
      <c r="BH1765" s="228">
        <f>IF(N1765="sníž. přenesená",J1765,0)</f>
        <v>0</v>
      </c>
      <c r="BI1765" s="228">
        <f>IF(N1765="nulová",J1765,0)</f>
        <v>0</v>
      </c>
      <c r="BJ1765" s="20" t="s">
        <v>86</v>
      </c>
      <c r="BK1765" s="228">
        <f>ROUND(I1765*H1765,2)</f>
        <v>0</v>
      </c>
      <c r="BL1765" s="20" t="s">
        <v>394</v>
      </c>
      <c r="BM1765" s="227" t="s">
        <v>2292</v>
      </c>
    </row>
    <row r="1766" s="2" customFormat="1" ht="16.5" customHeight="1">
      <c r="A1766" s="41"/>
      <c r="B1766" s="42"/>
      <c r="C1766" s="267" t="s">
        <v>2293</v>
      </c>
      <c r="D1766" s="267" t="s">
        <v>297</v>
      </c>
      <c r="E1766" s="268" t="s">
        <v>2294</v>
      </c>
      <c r="F1766" s="269" t="s">
        <v>2295</v>
      </c>
      <c r="G1766" s="270" t="s">
        <v>402</v>
      </c>
      <c r="H1766" s="271">
        <v>20</v>
      </c>
      <c r="I1766" s="272"/>
      <c r="J1766" s="273">
        <f>ROUND(I1766*H1766,2)</f>
        <v>0</v>
      </c>
      <c r="K1766" s="269" t="s">
        <v>342</v>
      </c>
      <c r="L1766" s="274"/>
      <c r="M1766" s="275" t="s">
        <v>21</v>
      </c>
      <c r="N1766" s="276" t="s">
        <v>45</v>
      </c>
      <c r="O1766" s="87"/>
      <c r="P1766" s="225">
        <f>O1766*H1766</f>
        <v>0</v>
      </c>
      <c r="Q1766" s="225">
        <v>0.0020600000000000002</v>
      </c>
      <c r="R1766" s="225">
        <f>Q1766*H1766</f>
        <v>0.041200000000000001</v>
      </c>
      <c r="S1766" s="225">
        <v>0</v>
      </c>
      <c r="T1766" s="226">
        <f>S1766*H1766</f>
        <v>0</v>
      </c>
      <c r="U1766" s="41"/>
      <c r="V1766" s="41"/>
      <c r="W1766" s="41"/>
      <c r="X1766" s="41"/>
      <c r="Y1766" s="41"/>
      <c r="Z1766" s="41"/>
      <c r="AA1766" s="41"/>
      <c r="AB1766" s="41"/>
      <c r="AC1766" s="41"/>
      <c r="AD1766" s="41"/>
      <c r="AE1766" s="41"/>
      <c r="AR1766" s="227" t="s">
        <v>569</v>
      </c>
      <c r="AT1766" s="227" t="s">
        <v>297</v>
      </c>
      <c r="AU1766" s="227" t="s">
        <v>86</v>
      </c>
      <c r="AY1766" s="20" t="s">
        <v>233</v>
      </c>
      <c r="BE1766" s="228">
        <f>IF(N1766="základní",J1766,0)</f>
        <v>0</v>
      </c>
      <c r="BF1766" s="228">
        <f>IF(N1766="snížená",J1766,0)</f>
        <v>0</v>
      </c>
      <c r="BG1766" s="228">
        <f>IF(N1766="zákl. přenesená",J1766,0)</f>
        <v>0</v>
      </c>
      <c r="BH1766" s="228">
        <f>IF(N1766="sníž. přenesená",J1766,0)</f>
        <v>0</v>
      </c>
      <c r="BI1766" s="228">
        <f>IF(N1766="nulová",J1766,0)</f>
        <v>0</v>
      </c>
      <c r="BJ1766" s="20" t="s">
        <v>86</v>
      </c>
      <c r="BK1766" s="228">
        <f>ROUND(I1766*H1766,2)</f>
        <v>0</v>
      </c>
      <c r="BL1766" s="20" t="s">
        <v>394</v>
      </c>
      <c r="BM1766" s="227" t="s">
        <v>2296</v>
      </c>
    </row>
    <row r="1767" s="2" customFormat="1" ht="16.5" customHeight="1">
      <c r="A1767" s="41"/>
      <c r="B1767" s="42"/>
      <c r="C1767" s="267" t="s">
        <v>2297</v>
      </c>
      <c r="D1767" s="267" t="s">
        <v>297</v>
      </c>
      <c r="E1767" s="268" t="s">
        <v>2298</v>
      </c>
      <c r="F1767" s="269" t="s">
        <v>2299</v>
      </c>
      <c r="G1767" s="270" t="s">
        <v>402</v>
      </c>
      <c r="H1767" s="271">
        <v>40</v>
      </c>
      <c r="I1767" s="272"/>
      <c r="J1767" s="273">
        <f>ROUND(I1767*H1767,2)</f>
        <v>0</v>
      </c>
      <c r="K1767" s="269" t="s">
        <v>342</v>
      </c>
      <c r="L1767" s="274"/>
      <c r="M1767" s="275" t="s">
        <v>21</v>
      </c>
      <c r="N1767" s="276" t="s">
        <v>45</v>
      </c>
      <c r="O1767" s="87"/>
      <c r="P1767" s="225">
        <f>O1767*H1767</f>
        <v>0</v>
      </c>
      <c r="Q1767" s="225">
        <v>0.0020600000000000002</v>
      </c>
      <c r="R1767" s="225">
        <f>Q1767*H1767</f>
        <v>0.082400000000000001</v>
      </c>
      <c r="S1767" s="225">
        <v>0</v>
      </c>
      <c r="T1767" s="226">
        <f>S1767*H1767</f>
        <v>0</v>
      </c>
      <c r="U1767" s="41"/>
      <c r="V1767" s="41"/>
      <c r="W1767" s="41"/>
      <c r="X1767" s="41"/>
      <c r="Y1767" s="41"/>
      <c r="Z1767" s="41"/>
      <c r="AA1767" s="41"/>
      <c r="AB1767" s="41"/>
      <c r="AC1767" s="41"/>
      <c r="AD1767" s="41"/>
      <c r="AE1767" s="41"/>
      <c r="AR1767" s="227" t="s">
        <v>569</v>
      </c>
      <c r="AT1767" s="227" t="s">
        <v>297</v>
      </c>
      <c r="AU1767" s="227" t="s">
        <v>86</v>
      </c>
      <c r="AY1767" s="20" t="s">
        <v>233</v>
      </c>
      <c r="BE1767" s="228">
        <f>IF(N1767="základní",J1767,0)</f>
        <v>0</v>
      </c>
      <c r="BF1767" s="228">
        <f>IF(N1767="snížená",J1767,0)</f>
        <v>0</v>
      </c>
      <c r="BG1767" s="228">
        <f>IF(N1767="zákl. přenesená",J1767,0)</f>
        <v>0</v>
      </c>
      <c r="BH1767" s="228">
        <f>IF(N1767="sníž. přenesená",J1767,0)</f>
        <v>0</v>
      </c>
      <c r="BI1767" s="228">
        <f>IF(N1767="nulová",J1767,0)</f>
        <v>0</v>
      </c>
      <c r="BJ1767" s="20" t="s">
        <v>86</v>
      </c>
      <c r="BK1767" s="228">
        <f>ROUND(I1767*H1767,2)</f>
        <v>0</v>
      </c>
      <c r="BL1767" s="20" t="s">
        <v>394</v>
      </c>
      <c r="BM1767" s="227" t="s">
        <v>2300</v>
      </c>
    </row>
    <row r="1768" s="2" customFormat="1" ht="33" customHeight="1">
      <c r="A1768" s="41"/>
      <c r="B1768" s="42"/>
      <c r="C1768" s="216" t="s">
        <v>2301</v>
      </c>
      <c r="D1768" s="216" t="s">
        <v>235</v>
      </c>
      <c r="E1768" s="217" t="s">
        <v>2302</v>
      </c>
      <c r="F1768" s="218" t="s">
        <v>2303</v>
      </c>
      <c r="G1768" s="219" t="s">
        <v>402</v>
      </c>
      <c r="H1768" s="220">
        <v>1</v>
      </c>
      <c r="I1768" s="221"/>
      <c r="J1768" s="222">
        <f>ROUND(I1768*H1768,2)</f>
        <v>0</v>
      </c>
      <c r="K1768" s="218" t="s">
        <v>239</v>
      </c>
      <c r="L1768" s="47"/>
      <c r="M1768" s="223" t="s">
        <v>21</v>
      </c>
      <c r="N1768" s="224" t="s">
        <v>45</v>
      </c>
      <c r="O1768" s="87"/>
      <c r="P1768" s="225">
        <f>O1768*H1768</f>
        <v>0</v>
      </c>
      <c r="Q1768" s="225">
        <v>0</v>
      </c>
      <c r="R1768" s="225">
        <f>Q1768*H1768</f>
        <v>0</v>
      </c>
      <c r="S1768" s="225">
        <v>0</v>
      </c>
      <c r="T1768" s="226">
        <f>S1768*H1768</f>
        <v>0</v>
      </c>
      <c r="U1768" s="41"/>
      <c r="V1768" s="41"/>
      <c r="W1768" s="41"/>
      <c r="X1768" s="41"/>
      <c r="Y1768" s="41"/>
      <c r="Z1768" s="41"/>
      <c r="AA1768" s="41"/>
      <c r="AB1768" s="41"/>
      <c r="AC1768" s="41"/>
      <c r="AD1768" s="41"/>
      <c r="AE1768" s="41"/>
      <c r="AR1768" s="227" t="s">
        <v>394</v>
      </c>
      <c r="AT1768" s="227" t="s">
        <v>235</v>
      </c>
      <c r="AU1768" s="227" t="s">
        <v>86</v>
      </c>
      <c r="AY1768" s="20" t="s">
        <v>233</v>
      </c>
      <c r="BE1768" s="228">
        <f>IF(N1768="základní",J1768,0)</f>
        <v>0</v>
      </c>
      <c r="BF1768" s="228">
        <f>IF(N1768="snížená",J1768,0)</f>
        <v>0</v>
      </c>
      <c r="BG1768" s="228">
        <f>IF(N1768="zákl. přenesená",J1768,0)</f>
        <v>0</v>
      </c>
      <c r="BH1768" s="228">
        <f>IF(N1768="sníž. přenesená",J1768,0)</f>
        <v>0</v>
      </c>
      <c r="BI1768" s="228">
        <f>IF(N1768="nulová",J1768,0)</f>
        <v>0</v>
      </c>
      <c r="BJ1768" s="20" t="s">
        <v>86</v>
      </c>
      <c r="BK1768" s="228">
        <f>ROUND(I1768*H1768,2)</f>
        <v>0</v>
      </c>
      <c r="BL1768" s="20" t="s">
        <v>394</v>
      </c>
      <c r="BM1768" s="227" t="s">
        <v>2304</v>
      </c>
    </row>
    <row r="1769" s="2" customFormat="1">
      <c r="A1769" s="41"/>
      <c r="B1769" s="42"/>
      <c r="C1769" s="43"/>
      <c r="D1769" s="229" t="s">
        <v>242</v>
      </c>
      <c r="E1769" s="43"/>
      <c r="F1769" s="230" t="s">
        <v>2305</v>
      </c>
      <c r="G1769" s="43"/>
      <c r="H1769" s="43"/>
      <c r="I1769" s="231"/>
      <c r="J1769" s="43"/>
      <c r="K1769" s="43"/>
      <c r="L1769" s="47"/>
      <c r="M1769" s="232"/>
      <c r="N1769" s="233"/>
      <c r="O1769" s="87"/>
      <c r="P1769" s="87"/>
      <c r="Q1769" s="87"/>
      <c r="R1769" s="87"/>
      <c r="S1769" s="87"/>
      <c r="T1769" s="88"/>
      <c r="U1769" s="41"/>
      <c r="V1769" s="41"/>
      <c r="W1769" s="41"/>
      <c r="X1769" s="41"/>
      <c r="Y1769" s="41"/>
      <c r="Z1769" s="41"/>
      <c r="AA1769" s="41"/>
      <c r="AB1769" s="41"/>
      <c r="AC1769" s="41"/>
      <c r="AD1769" s="41"/>
      <c r="AE1769" s="41"/>
      <c r="AT1769" s="20" t="s">
        <v>242</v>
      </c>
      <c r="AU1769" s="20" t="s">
        <v>86</v>
      </c>
    </row>
    <row r="1770" s="14" customFormat="1">
      <c r="A1770" s="14"/>
      <c r="B1770" s="245"/>
      <c r="C1770" s="246"/>
      <c r="D1770" s="236" t="s">
        <v>244</v>
      </c>
      <c r="E1770" s="247" t="s">
        <v>21</v>
      </c>
      <c r="F1770" s="248" t="s">
        <v>2306</v>
      </c>
      <c r="G1770" s="246"/>
      <c r="H1770" s="249">
        <v>1</v>
      </c>
      <c r="I1770" s="250"/>
      <c r="J1770" s="246"/>
      <c r="K1770" s="246"/>
      <c r="L1770" s="251"/>
      <c r="M1770" s="252"/>
      <c r="N1770" s="253"/>
      <c r="O1770" s="253"/>
      <c r="P1770" s="253"/>
      <c r="Q1770" s="253"/>
      <c r="R1770" s="253"/>
      <c r="S1770" s="253"/>
      <c r="T1770" s="25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T1770" s="255" t="s">
        <v>244</v>
      </c>
      <c r="AU1770" s="255" t="s">
        <v>86</v>
      </c>
      <c r="AV1770" s="14" t="s">
        <v>86</v>
      </c>
      <c r="AW1770" s="14" t="s">
        <v>33</v>
      </c>
      <c r="AX1770" s="14" t="s">
        <v>73</v>
      </c>
      <c r="AY1770" s="255" t="s">
        <v>233</v>
      </c>
    </row>
    <row r="1771" s="15" customFormat="1">
      <c r="A1771" s="15"/>
      <c r="B1771" s="256"/>
      <c r="C1771" s="257"/>
      <c r="D1771" s="236" t="s">
        <v>244</v>
      </c>
      <c r="E1771" s="258" t="s">
        <v>21</v>
      </c>
      <c r="F1771" s="259" t="s">
        <v>247</v>
      </c>
      <c r="G1771" s="257"/>
      <c r="H1771" s="260">
        <v>1</v>
      </c>
      <c r="I1771" s="261"/>
      <c r="J1771" s="257"/>
      <c r="K1771" s="257"/>
      <c r="L1771" s="262"/>
      <c r="M1771" s="263"/>
      <c r="N1771" s="264"/>
      <c r="O1771" s="264"/>
      <c r="P1771" s="264"/>
      <c r="Q1771" s="264"/>
      <c r="R1771" s="264"/>
      <c r="S1771" s="264"/>
      <c r="T1771" s="26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T1771" s="266" t="s">
        <v>244</v>
      </c>
      <c r="AU1771" s="266" t="s">
        <v>86</v>
      </c>
      <c r="AV1771" s="15" t="s">
        <v>240</v>
      </c>
      <c r="AW1771" s="15" t="s">
        <v>33</v>
      </c>
      <c r="AX1771" s="15" t="s">
        <v>80</v>
      </c>
      <c r="AY1771" s="266" t="s">
        <v>233</v>
      </c>
    </row>
    <row r="1772" s="2" customFormat="1" ht="24.15" customHeight="1">
      <c r="A1772" s="41"/>
      <c r="B1772" s="42"/>
      <c r="C1772" s="267" t="s">
        <v>2307</v>
      </c>
      <c r="D1772" s="267" t="s">
        <v>297</v>
      </c>
      <c r="E1772" s="268" t="s">
        <v>2308</v>
      </c>
      <c r="F1772" s="269" t="s">
        <v>2309</v>
      </c>
      <c r="G1772" s="270" t="s">
        <v>402</v>
      </c>
      <c r="H1772" s="271">
        <v>1</v>
      </c>
      <c r="I1772" s="272"/>
      <c r="J1772" s="273">
        <f>ROUND(I1772*H1772,2)</f>
        <v>0</v>
      </c>
      <c r="K1772" s="269" t="s">
        <v>342</v>
      </c>
      <c r="L1772" s="274"/>
      <c r="M1772" s="275" t="s">
        <v>21</v>
      </c>
      <c r="N1772" s="276" t="s">
        <v>45</v>
      </c>
      <c r="O1772" s="87"/>
      <c r="P1772" s="225">
        <f>O1772*H1772</f>
        <v>0</v>
      </c>
      <c r="Q1772" s="225">
        <v>0.18099999999999999</v>
      </c>
      <c r="R1772" s="225">
        <f>Q1772*H1772</f>
        <v>0.18099999999999999</v>
      </c>
      <c r="S1772" s="225">
        <v>0</v>
      </c>
      <c r="T1772" s="226">
        <f>S1772*H1772</f>
        <v>0</v>
      </c>
      <c r="U1772" s="41"/>
      <c r="V1772" s="41"/>
      <c r="W1772" s="41"/>
      <c r="X1772" s="41"/>
      <c r="Y1772" s="41"/>
      <c r="Z1772" s="41"/>
      <c r="AA1772" s="41"/>
      <c r="AB1772" s="41"/>
      <c r="AC1772" s="41"/>
      <c r="AD1772" s="41"/>
      <c r="AE1772" s="41"/>
      <c r="AR1772" s="227" t="s">
        <v>569</v>
      </c>
      <c r="AT1772" s="227" t="s">
        <v>297</v>
      </c>
      <c r="AU1772" s="227" t="s">
        <v>86</v>
      </c>
      <c r="AY1772" s="20" t="s">
        <v>233</v>
      </c>
      <c r="BE1772" s="228">
        <f>IF(N1772="základní",J1772,0)</f>
        <v>0</v>
      </c>
      <c r="BF1772" s="228">
        <f>IF(N1772="snížená",J1772,0)</f>
        <v>0</v>
      </c>
      <c r="BG1772" s="228">
        <f>IF(N1772="zákl. přenesená",J1772,0)</f>
        <v>0</v>
      </c>
      <c r="BH1772" s="228">
        <f>IF(N1772="sníž. přenesená",J1772,0)</f>
        <v>0</v>
      </c>
      <c r="BI1772" s="228">
        <f>IF(N1772="nulová",J1772,0)</f>
        <v>0</v>
      </c>
      <c r="BJ1772" s="20" t="s">
        <v>86</v>
      </c>
      <c r="BK1772" s="228">
        <f>ROUND(I1772*H1772,2)</f>
        <v>0</v>
      </c>
      <c r="BL1772" s="20" t="s">
        <v>394</v>
      </c>
      <c r="BM1772" s="227" t="s">
        <v>2310</v>
      </c>
    </row>
    <row r="1773" s="2" customFormat="1" ht="24.15" customHeight="1">
      <c r="A1773" s="41"/>
      <c r="B1773" s="42"/>
      <c r="C1773" s="216" t="s">
        <v>2311</v>
      </c>
      <c r="D1773" s="216" t="s">
        <v>235</v>
      </c>
      <c r="E1773" s="217" t="s">
        <v>2312</v>
      </c>
      <c r="F1773" s="218" t="s">
        <v>2313</v>
      </c>
      <c r="G1773" s="219" t="s">
        <v>402</v>
      </c>
      <c r="H1773" s="220">
        <v>1</v>
      </c>
      <c r="I1773" s="221"/>
      <c r="J1773" s="222">
        <f>ROUND(I1773*H1773,2)</f>
        <v>0</v>
      </c>
      <c r="K1773" s="218" t="s">
        <v>239</v>
      </c>
      <c r="L1773" s="47"/>
      <c r="M1773" s="223" t="s">
        <v>21</v>
      </c>
      <c r="N1773" s="224" t="s">
        <v>45</v>
      </c>
      <c r="O1773" s="87"/>
      <c r="P1773" s="225">
        <f>O1773*H1773</f>
        <v>0</v>
      </c>
      <c r="Q1773" s="225">
        <v>0</v>
      </c>
      <c r="R1773" s="225">
        <f>Q1773*H1773</f>
        <v>0</v>
      </c>
      <c r="S1773" s="225">
        <v>0</v>
      </c>
      <c r="T1773" s="226">
        <f>S1773*H1773</f>
        <v>0</v>
      </c>
      <c r="U1773" s="41"/>
      <c r="V1773" s="41"/>
      <c r="W1773" s="41"/>
      <c r="X1773" s="41"/>
      <c r="Y1773" s="41"/>
      <c r="Z1773" s="41"/>
      <c r="AA1773" s="41"/>
      <c r="AB1773" s="41"/>
      <c r="AC1773" s="41"/>
      <c r="AD1773" s="41"/>
      <c r="AE1773" s="41"/>
      <c r="AR1773" s="227" t="s">
        <v>394</v>
      </c>
      <c r="AT1773" s="227" t="s">
        <v>235</v>
      </c>
      <c r="AU1773" s="227" t="s">
        <v>86</v>
      </c>
      <c r="AY1773" s="20" t="s">
        <v>233</v>
      </c>
      <c r="BE1773" s="228">
        <f>IF(N1773="základní",J1773,0)</f>
        <v>0</v>
      </c>
      <c r="BF1773" s="228">
        <f>IF(N1773="snížená",J1773,0)</f>
        <v>0</v>
      </c>
      <c r="BG1773" s="228">
        <f>IF(N1773="zákl. přenesená",J1773,0)</f>
        <v>0</v>
      </c>
      <c r="BH1773" s="228">
        <f>IF(N1773="sníž. přenesená",J1773,0)</f>
        <v>0</v>
      </c>
      <c r="BI1773" s="228">
        <f>IF(N1773="nulová",J1773,0)</f>
        <v>0</v>
      </c>
      <c r="BJ1773" s="20" t="s">
        <v>86</v>
      </c>
      <c r="BK1773" s="228">
        <f>ROUND(I1773*H1773,2)</f>
        <v>0</v>
      </c>
      <c r="BL1773" s="20" t="s">
        <v>394</v>
      </c>
      <c r="BM1773" s="227" t="s">
        <v>2314</v>
      </c>
    </row>
    <row r="1774" s="2" customFormat="1">
      <c r="A1774" s="41"/>
      <c r="B1774" s="42"/>
      <c r="C1774" s="43"/>
      <c r="D1774" s="229" t="s">
        <v>242</v>
      </c>
      <c r="E1774" s="43"/>
      <c r="F1774" s="230" t="s">
        <v>2315</v>
      </c>
      <c r="G1774" s="43"/>
      <c r="H1774" s="43"/>
      <c r="I1774" s="231"/>
      <c r="J1774" s="43"/>
      <c r="K1774" s="43"/>
      <c r="L1774" s="47"/>
      <c r="M1774" s="232"/>
      <c r="N1774" s="233"/>
      <c r="O1774" s="87"/>
      <c r="P1774" s="87"/>
      <c r="Q1774" s="87"/>
      <c r="R1774" s="87"/>
      <c r="S1774" s="87"/>
      <c r="T1774" s="88"/>
      <c r="U1774" s="41"/>
      <c r="V1774" s="41"/>
      <c r="W1774" s="41"/>
      <c r="X1774" s="41"/>
      <c r="Y1774" s="41"/>
      <c r="Z1774" s="41"/>
      <c r="AA1774" s="41"/>
      <c r="AB1774" s="41"/>
      <c r="AC1774" s="41"/>
      <c r="AD1774" s="41"/>
      <c r="AE1774" s="41"/>
      <c r="AT1774" s="20" t="s">
        <v>242</v>
      </c>
      <c r="AU1774" s="20" t="s">
        <v>86</v>
      </c>
    </row>
    <row r="1775" s="2" customFormat="1" ht="24.15" customHeight="1">
      <c r="A1775" s="41"/>
      <c r="B1775" s="42"/>
      <c r="C1775" s="267" t="s">
        <v>2316</v>
      </c>
      <c r="D1775" s="267" t="s">
        <v>297</v>
      </c>
      <c r="E1775" s="268" t="s">
        <v>2317</v>
      </c>
      <c r="F1775" s="269" t="s">
        <v>2318</v>
      </c>
      <c r="G1775" s="270" t="s">
        <v>402</v>
      </c>
      <c r="H1775" s="271">
        <v>1</v>
      </c>
      <c r="I1775" s="272"/>
      <c r="J1775" s="273">
        <f>ROUND(I1775*H1775,2)</f>
        <v>0</v>
      </c>
      <c r="K1775" s="269" t="s">
        <v>239</v>
      </c>
      <c r="L1775" s="274"/>
      <c r="M1775" s="275" t="s">
        <v>21</v>
      </c>
      <c r="N1775" s="276" t="s">
        <v>45</v>
      </c>
      <c r="O1775" s="87"/>
      <c r="P1775" s="225">
        <f>O1775*H1775</f>
        <v>0</v>
      </c>
      <c r="Q1775" s="225">
        <v>0.012</v>
      </c>
      <c r="R1775" s="225">
        <f>Q1775*H1775</f>
        <v>0.012</v>
      </c>
      <c r="S1775" s="225">
        <v>0</v>
      </c>
      <c r="T1775" s="226">
        <f>S1775*H1775</f>
        <v>0</v>
      </c>
      <c r="U1775" s="41"/>
      <c r="V1775" s="41"/>
      <c r="W1775" s="41"/>
      <c r="X1775" s="41"/>
      <c r="Y1775" s="41"/>
      <c r="Z1775" s="41"/>
      <c r="AA1775" s="41"/>
      <c r="AB1775" s="41"/>
      <c r="AC1775" s="41"/>
      <c r="AD1775" s="41"/>
      <c r="AE1775" s="41"/>
      <c r="AR1775" s="227" t="s">
        <v>569</v>
      </c>
      <c r="AT1775" s="227" t="s">
        <v>297</v>
      </c>
      <c r="AU1775" s="227" t="s">
        <v>86</v>
      </c>
      <c r="AY1775" s="20" t="s">
        <v>233</v>
      </c>
      <c r="BE1775" s="228">
        <f>IF(N1775="základní",J1775,0)</f>
        <v>0</v>
      </c>
      <c r="BF1775" s="228">
        <f>IF(N1775="snížená",J1775,0)</f>
        <v>0</v>
      </c>
      <c r="BG1775" s="228">
        <f>IF(N1775="zákl. přenesená",J1775,0)</f>
        <v>0</v>
      </c>
      <c r="BH1775" s="228">
        <f>IF(N1775="sníž. přenesená",J1775,0)</f>
        <v>0</v>
      </c>
      <c r="BI1775" s="228">
        <f>IF(N1775="nulová",J1775,0)</f>
        <v>0</v>
      </c>
      <c r="BJ1775" s="20" t="s">
        <v>86</v>
      </c>
      <c r="BK1775" s="228">
        <f>ROUND(I1775*H1775,2)</f>
        <v>0</v>
      </c>
      <c r="BL1775" s="20" t="s">
        <v>394</v>
      </c>
      <c r="BM1775" s="227" t="s">
        <v>2319</v>
      </c>
    </row>
    <row r="1776" s="2" customFormat="1" ht="24.15" customHeight="1">
      <c r="A1776" s="41"/>
      <c r="B1776" s="42"/>
      <c r="C1776" s="216" t="s">
        <v>2320</v>
      </c>
      <c r="D1776" s="216" t="s">
        <v>235</v>
      </c>
      <c r="E1776" s="217" t="s">
        <v>2321</v>
      </c>
      <c r="F1776" s="218" t="s">
        <v>2322</v>
      </c>
      <c r="G1776" s="219" t="s">
        <v>402</v>
      </c>
      <c r="H1776" s="220">
        <v>28</v>
      </c>
      <c r="I1776" s="221"/>
      <c r="J1776" s="222">
        <f>ROUND(I1776*H1776,2)</f>
        <v>0</v>
      </c>
      <c r="K1776" s="218" t="s">
        <v>239</v>
      </c>
      <c r="L1776" s="47"/>
      <c r="M1776" s="223" t="s">
        <v>21</v>
      </c>
      <c r="N1776" s="224" t="s">
        <v>45</v>
      </c>
      <c r="O1776" s="87"/>
      <c r="P1776" s="225">
        <f>O1776*H1776</f>
        <v>0</v>
      </c>
      <c r="Q1776" s="225">
        <v>0</v>
      </c>
      <c r="R1776" s="225">
        <f>Q1776*H1776</f>
        <v>0</v>
      </c>
      <c r="S1776" s="225">
        <v>0</v>
      </c>
      <c r="T1776" s="226">
        <f>S1776*H1776</f>
        <v>0</v>
      </c>
      <c r="U1776" s="41"/>
      <c r="V1776" s="41"/>
      <c r="W1776" s="41"/>
      <c r="X1776" s="41"/>
      <c r="Y1776" s="41"/>
      <c r="Z1776" s="41"/>
      <c r="AA1776" s="41"/>
      <c r="AB1776" s="41"/>
      <c r="AC1776" s="41"/>
      <c r="AD1776" s="41"/>
      <c r="AE1776" s="41"/>
      <c r="AR1776" s="227" t="s">
        <v>394</v>
      </c>
      <c r="AT1776" s="227" t="s">
        <v>235</v>
      </c>
      <c r="AU1776" s="227" t="s">
        <v>86</v>
      </c>
      <c r="AY1776" s="20" t="s">
        <v>233</v>
      </c>
      <c r="BE1776" s="228">
        <f>IF(N1776="základní",J1776,0)</f>
        <v>0</v>
      </c>
      <c r="BF1776" s="228">
        <f>IF(N1776="snížená",J1776,0)</f>
        <v>0</v>
      </c>
      <c r="BG1776" s="228">
        <f>IF(N1776="zákl. přenesená",J1776,0)</f>
        <v>0</v>
      </c>
      <c r="BH1776" s="228">
        <f>IF(N1776="sníž. přenesená",J1776,0)</f>
        <v>0</v>
      </c>
      <c r="BI1776" s="228">
        <f>IF(N1776="nulová",J1776,0)</f>
        <v>0</v>
      </c>
      <c r="BJ1776" s="20" t="s">
        <v>86</v>
      </c>
      <c r="BK1776" s="228">
        <f>ROUND(I1776*H1776,2)</f>
        <v>0</v>
      </c>
      <c r="BL1776" s="20" t="s">
        <v>394</v>
      </c>
      <c r="BM1776" s="227" t="s">
        <v>2323</v>
      </c>
    </row>
    <row r="1777" s="2" customFormat="1">
      <c r="A1777" s="41"/>
      <c r="B1777" s="42"/>
      <c r="C1777" s="43"/>
      <c r="D1777" s="229" t="s">
        <v>242</v>
      </c>
      <c r="E1777" s="43"/>
      <c r="F1777" s="230" t="s">
        <v>2324</v>
      </c>
      <c r="G1777" s="43"/>
      <c r="H1777" s="43"/>
      <c r="I1777" s="231"/>
      <c r="J1777" s="43"/>
      <c r="K1777" s="43"/>
      <c r="L1777" s="47"/>
      <c r="M1777" s="232"/>
      <c r="N1777" s="233"/>
      <c r="O1777" s="87"/>
      <c r="P1777" s="87"/>
      <c r="Q1777" s="87"/>
      <c r="R1777" s="87"/>
      <c r="S1777" s="87"/>
      <c r="T1777" s="88"/>
      <c r="U1777" s="41"/>
      <c r="V1777" s="41"/>
      <c r="W1777" s="41"/>
      <c r="X1777" s="41"/>
      <c r="Y1777" s="41"/>
      <c r="Z1777" s="41"/>
      <c r="AA1777" s="41"/>
      <c r="AB1777" s="41"/>
      <c r="AC1777" s="41"/>
      <c r="AD1777" s="41"/>
      <c r="AE1777" s="41"/>
      <c r="AT1777" s="20" t="s">
        <v>242</v>
      </c>
      <c r="AU1777" s="20" t="s">
        <v>86</v>
      </c>
    </row>
    <row r="1778" s="13" customFormat="1">
      <c r="A1778" s="13"/>
      <c r="B1778" s="234"/>
      <c r="C1778" s="235"/>
      <c r="D1778" s="236" t="s">
        <v>244</v>
      </c>
      <c r="E1778" s="237" t="s">
        <v>21</v>
      </c>
      <c r="F1778" s="238" t="s">
        <v>2325</v>
      </c>
      <c r="G1778" s="235"/>
      <c r="H1778" s="237" t="s">
        <v>21</v>
      </c>
      <c r="I1778" s="239"/>
      <c r="J1778" s="235"/>
      <c r="K1778" s="235"/>
      <c r="L1778" s="240"/>
      <c r="M1778" s="241"/>
      <c r="N1778" s="242"/>
      <c r="O1778" s="242"/>
      <c r="P1778" s="242"/>
      <c r="Q1778" s="242"/>
      <c r="R1778" s="242"/>
      <c r="S1778" s="242"/>
      <c r="T1778" s="24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T1778" s="244" t="s">
        <v>244</v>
      </c>
      <c r="AU1778" s="244" t="s">
        <v>86</v>
      </c>
      <c r="AV1778" s="13" t="s">
        <v>80</v>
      </c>
      <c r="AW1778" s="13" t="s">
        <v>33</v>
      </c>
      <c r="AX1778" s="13" t="s">
        <v>73</v>
      </c>
      <c r="AY1778" s="244" t="s">
        <v>233</v>
      </c>
    </row>
    <row r="1779" s="14" customFormat="1">
      <c r="A1779" s="14"/>
      <c r="B1779" s="245"/>
      <c r="C1779" s="246"/>
      <c r="D1779" s="236" t="s">
        <v>244</v>
      </c>
      <c r="E1779" s="247" t="s">
        <v>21</v>
      </c>
      <c r="F1779" s="248" t="s">
        <v>451</v>
      </c>
      <c r="G1779" s="246"/>
      <c r="H1779" s="249">
        <v>28</v>
      </c>
      <c r="I1779" s="250"/>
      <c r="J1779" s="246"/>
      <c r="K1779" s="246"/>
      <c r="L1779" s="251"/>
      <c r="M1779" s="252"/>
      <c r="N1779" s="253"/>
      <c r="O1779" s="253"/>
      <c r="P1779" s="253"/>
      <c r="Q1779" s="253"/>
      <c r="R1779" s="253"/>
      <c r="S1779" s="253"/>
      <c r="T1779" s="25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T1779" s="255" t="s">
        <v>244</v>
      </c>
      <c r="AU1779" s="255" t="s">
        <v>86</v>
      </c>
      <c r="AV1779" s="14" t="s">
        <v>86</v>
      </c>
      <c r="AW1779" s="14" t="s">
        <v>33</v>
      </c>
      <c r="AX1779" s="14" t="s">
        <v>73</v>
      </c>
      <c r="AY1779" s="255" t="s">
        <v>233</v>
      </c>
    </row>
    <row r="1780" s="15" customFormat="1">
      <c r="A1780" s="15"/>
      <c r="B1780" s="256"/>
      <c r="C1780" s="257"/>
      <c r="D1780" s="236" t="s">
        <v>244</v>
      </c>
      <c r="E1780" s="258" t="s">
        <v>21</v>
      </c>
      <c r="F1780" s="259" t="s">
        <v>247</v>
      </c>
      <c r="G1780" s="257"/>
      <c r="H1780" s="260">
        <v>28</v>
      </c>
      <c r="I1780" s="261"/>
      <c r="J1780" s="257"/>
      <c r="K1780" s="257"/>
      <c r="L1780" s="262"/>
      <c r="M1780" s="263"/>
      <c r="N1780" s="264"/>
      <c r="O1780" s="264"/>
      <c r="P1780" s="264"/>
      <c r="Q1780" s="264"/>
      <c r="R1780" s="264"/>
      <c r="S1780" s="264"/>
      <c r="T1780" s="26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T1780" s="266" t="s">
        <v>244</v>
      </c>
      <c r="AU1780" s="266" t="s">
        <v>86</v>
      </c>
      <c r="AV1780" s="15" t="s">
        <v>240</v>
      </c>
      <c r="AW1780" s="15" t="s">
        <v>33</v>
      </c>
      <c r="AX1780" s="15" t="s">
        <v>80</v>
      </c>
      <c r="AY1780" s="266" t="s">
        <v>233</v>
      </c>
    </row>
    <row r="1781" s="2" customFormat="1" ht="21.75" customHeight="1">
      <c r="A1781" s="41"/>
      <c r="B1781" s="42"/>
      <c r="C1781" s="267" t="s">
        <v>2326</v>
      </c>
      <c r="D1781" s="267" t="s">
        <v>297</v>
      </c>
      <c r="E1781" s="268" t="s">
        <v>2327</v>
      </c>
      <c r="F1781" s="269" t="s">
        <v>2328</v>
      </c>
      <c r="G1781" s="270" t="s">
        <v>402</v>
      </c>
      <c r="H1781" s="271">
        <v>7</v>
      </c>
      <c r="I1781" s="272"/>
      <c r="J1781" s="273">
        <f>ROUND(I1781*H1781,2)</f>
        <v>0</v>
      </c>
      <c r="K1781" s="269" t="s">
        <v>239</v>
      </c>
      <c r="L1781" s="274"/>
      <c r="M1781" s="275" t="s">
        <v>21</v>
      </c>
      <c r="N1781" s="276" t="s">
        <v>45</v>
      </c>
      <c r="O1781" s="87"/>
      <c r="P1781" s="225">
        <f>O1781*H1781</f>
        <v>0</v>
      </c>
      <c r="Q1781" s="225">
        <v>0.0121</v>
      </c>
      <c r="R1781" s="225">
        <f>Q1781*H1781</f>
        <v>0.084699999999999998</v>
      </c>
      <c r="S1781" s="225">
        <v>0</v>
      </c>
      <c r="T1781" s="226">
        <f>S1781*H1781</f>
        <v>0</v>
      </c>
      <c r="U1781" s="41"/>
      <c r="V1781" s="41"/>
      <c r="W1781" s="41"/>
      <c r="X1781" s="41"/>
      <c r="Y1781" s="41"/>
      <c r="Z1781" s="41"/>
      <c r="AA1781" s="41"/>
      <c r="AB1781" s="41"/>
      <c r="AC1781" s="41"/>
      <c r="AD1781" s="41"/>
      <c r="AE1781" s="41"/>
      <c r="AR1781" s="227" t="s">
        <v>569</v>
      </c>
      <c r="AT1781" s="227" t="s">
        <v>297</v>
      </c>
      <c r="AU1781" s="227" t="s">
        <v>86</v>
      </c>
      <c r="AY1781" s="20" t="s">
        <v>233</v>
      </c>
      <c r="BE1781" s="228">
        <f>IF(N1781="základní",J1781,0)</f>
        <v>0</v>
      </c>
      <c r="BF1781" s="228">
        <f>IF(N1781="snížená",J1781,0)</f>
        <v>0</v>
      </c>
      <c r="BG1781" s="228">
        <f>IF(N1781="zákl. přenesená",J1781,0)</f>
        <v>0</v>
      </c>
      <c r="BH1781" s="228">
        <f>IF(N1781="sníž. přenesená",J1781,0)</f>
        <v>0</v>
      </c>
      <c r="BI1781" s="228">
        <f>IF(N1781="nulová",J1781,0)</f>
        <v>0</v>
      </c>
      <c r="BJ1781" s="20" t="s">
        <v>86</v>
      </c>
      <c r="BK1781" s="228">
        <f>ROUND(I1781*H1781,2)</f>
        <v>0</v>
      </c>
      <c r="BL1781" s="20" t="s">
        <v>394</v>
      </c>
      <c r="BM1781" s="227" t="s">
        <v>2329</v>
      </c>
    </row>
    <row r="1782" s="2" customFormat="1" ht="24.15" customHeight="1">
      <c r="A1782" s="41"/>
      <c r="B1782" s="42"/>
      <c r="C1782" s="216" t="s">
        <v>2330</v>
      </c>
      <c r="D1782" s="216" t="s">
        <v>235</v>
      </c>
      <c r="E1782" s="217" t="s">
        <v>2331</v>
      </c>
      <c r="F1782" s="218" t="s">
        <v>2332</v>
      </c>
      <c r="G1782" s="219" t="s">
        <v>279</v>
      </c>
      <c r="H1782" s="220">
        <v>14.377000000000001</v>
      </c>
      <c r="I1782" s="221"/>
      <c r="J1782" s="222">
        <f>ROUND(I1782*H1782,2)</f>
        <v>0</v>
      </c>
      <c r="K1782" s="218" t="s">
        <v>342</v>
      </c>
      <c r="L1782" s="47"/>
      <c r="M1782" s="223" t="s">
        <v>21</v>
      </c>
      <c r="N1782" s="224" t="s">
        <v>45</v>
      </c>
      <c r="O1782" s="87"/>
      <c r="P1782" s="225">
        <f>O1782*H1782</f>
        <v>0</v>
      </c>
      <c r="Q1782" s="225">
        <v>1</v>
      </c>
      <c r="R1782" s="225">
        <f>Q1782*H1782</f>
        <v>14.377000000000001</v>
      </c>
      <c r="S1782" s="225">
        <v>0</v>
      </c>
      <c r="T1782" s="226">
        <f>S1782*H1782</f>
        <v>0</v>
      </c>
      <c r="U1782" s="41"/>
      <c r="V1782" s="41"/>
      <c r="W1782" s="41"/>
      <c r="X1782" s="41"/>
      <c r="Y1782" s="41"/>
      <c r="Z1782" s="41"/>
      <c r="AA1782" s="41"/>
      <c r="AB1782" s="41"/>
      <c r="AC1782" s="41"/>
      <c r="AD1782" s="41"/>
      <c r="AE1782" s="41"/>
      <c r="AR1782" s="227" t="s">
        <v>394</v>
      </c>
      <c r="AT1782" s="227" t="s">
        <v>235</v>
      </c>
      <c r="AU1782" s="227" t="s">
        <v>86</v>
      </c>
      <c r="AY1782" s="20" t="s">
        <v>233</v>
      </c>
      <c r="BE1782" s="228">
        <f>IF(N1782="základní",J1782,0)</f>
        <v>0</v>
      </c>
      <c r="BF1782" s="228">
        <f>IF(N1782="snížená",J1782,0)</f>
        <v>0</v>
      </c>
      <c r="BG1782" s="228">
        <f>IF(N1782="zákl. přenesená",J1782,0)</f>
        <v>0</v>
      </c>
      <c r="BH1782" s="228">
        <f>IF(N1782="sníž. přenesená",J1782,0)</f>
        <v>0</v>
      </c>
      <c r="BI1782" s="228">
        <f>IF(N1782="nulová",J1782,0)</f>
        <v>0</v>
      </c>
      <c r="BJ1782" s="20" t="s">
        <v>86</v>
      </c>
      <c r="BK1782" s="228">
        <f>ROUND(I1782*H1782,2)</f>
        <v>0</v>
      </c>
      <c r="BL1782" s="20" t="s">
        <v>394</v>
      </c>
      <c r="BM1782" s="227" t="s">
        <v>2333</v>
      </c>
    </row>
    <row r="1783" s="14" customFormat="1">
      <c r="A1783" s="14"/>
      <c r="B1783" s="245"/>
      <c r="C1783" s="246"/>
      <c r="D1783" s="236" t="s">
        <v>244</v>
      </c>
      <c r="E1783" s="247" t="s">
        <v>21</v>
      </c>
      <c r="F1783" s="248" t="s">
        <v>2334</v>
      </c>
      <c r="G1783" s="246"/>
      <c r="H1783" s="249">
        <v>3.024</v>
      </c>
      <c r="I1783" s="250"/>
      <c r="J1783" s="246"/>
      <c r="K1783" s="246"/>
      <c r="L1783" s="251"/>
      <c r="M1783" s="252"/>
      <c r="N1783" s="253"/>
      <c r="O1783" s="253"/>
      <c r="P1783" s="253"/>
      <c r="Q1783" s="253"/>
      <c r="R1783" s="253"/>
      <c r="S1783" s="253"/>
      <c r="T1783" s="25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T1783" s="255" t="s">
        <v>244</v>
      </c>
      <c r="AU1783" s="255" t="s">
        <v>86</v>
      </c>
      <c r="AV1783" s="14" t="s">
        <v>86</v>
      </c>
      <c r="AW1783" s="14" t="s">
        <v>33</v>
      </c>
      <c r="AX1783" s="14" t="s">
        <v>73</v>
      </c>
      <c r="AY1783" s="255" t="s">
        <v>233</v>
      </c>
    </row>
    <row r="1784" s="14" customFormat="1">
      <c r="A1784" s="14"/>
      <c r="B1784" s="245"/>
      <c r="C1784" s="246"/>
      <c r="D1784" s="236" t="s">
        <v>244</v>
      </c>
      <c r="E1784" s="247" t="s">
        <v>21</v>
      </c>
      <c r="F1784" s="248" t="s">
        <v>2335</v>
      </c>
      <c r="G1784" s="246"/>
      <c r="H1784" s="249">
        <v>4.3639999999999999</v>
      </c>
      <c r="I1784" s="250"/>
      <c r="J1784" s="246"/>
      <c r="K1784" s="246"/>
      <c r="L1784" s="251"/>
      <c r="M1784" s="252"/>
      <c r="N1784" s="253"/>
      <c r="O1784" s="253"/>
      <c r="P1784" s="253"/>
      <c r="Q1784" s="253"/>
      <c r="R1784" s="253"/>
      <c r="S1784" s="253"/>
      <c r="T1784" s="25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T1784" s="255" t="s">
        <v>244</v>
      </c>
      <c r="AU1784" s="255" t="s">
        <v>86</v>
      </c>
      <c r="AV1784" s="14" t="s">
        <v>86</v>
      </c>
      <c r="AW1784" s="14" t="s">
        <v>33</v>
      </c>
      <c r="AX1784" s="14" t="s">
        <v>73</v>
      </c>
      <c r="AY1784" s="255" t="s">
        <v>233</v>
      </c>
    </row>
    <row r="1785" s="14" customFormat="1">
      <c r="A1785" s="14"/>
      <c r="B1785" s="245"/>
      <c r="C1785" s="246"/>
      <c r="D1785" s="236" t="s">
        <v>244</v>
      </c>
      <c r="E1785" s="247" t="s">
        <v>21</v>
      </c>
      <c r="F1785" s="248" t="s">
        <v>2336</v>
      </c>
      <c r="G1785" s="246"/>
      <c r="H1785" s="249">
        <v>0.373</v>
      </c>
      <c r="I1785" s="250"/>
      <c r="J1785" s="246"/>
      <c r="K1785" s="246"/>
      <c r="L1785" s="251"/>
      <c r="M1785" s="252"/>
      <c r="N1785" s="253"/>
      <c r="O1785" s="253"/>
      <c r="P1785" s="253"/>
      <c r="Q1785" s="253"/>
      <c r="R1785" s="253"/>
      <c r="S1785" s="253"/>
      <c r="T1785" s="25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T1785" s="255" t="s">
        <v>244</v>
      </c>
      <c r="AU1785" s="255" t="s">
        <v>86</v>
      </c>
      <c r="AV1785" s="14" t="s">
        <v>86</v>
      </c>
      <c r="AW1785" s="14" t="s">
        <v>33</v>
      </c>
      <c r="AX1785" s="14" t="s">
        <v>73</v>
      </c>
      <c r="AY1785" s="255" t="s">
        <v>233</v>
      </c>
    </row>
    <row r="1786" s="14" customFormat="1">
      <c r="A1786" s="14"/>
      <c r="B1786" s="245"/>
      <c r="C1786" s="246"/>
      <c r="D1786" s="236" t="s">
        <v>244</v>
      </c>
      <c r="E1786" s="247" t="s">
        <v>21</v>
      </c>
      <c r="F1786" s="248" t="s">
        <v>2337</v>
      </c>
      <c r="G1786" s="246"/>
      <c r="H1786" s="249">
        <v>4.359</v>
      </c>
      <c r="I1786" s="250"/>
      <c r="J1786" s="246"/>
      <c r="K1786" s="246"/>
      <c r="L1786" s="251"/>
      <c r="M1786" s="252"/>
      <c r="N1786" s="253"/>
      <c r="O1786" s="253"/>
      <c r="P1786" s="253"/>
      <c r="Q1786" s="253"/>
      <c r="R1786" s="253"/>
      <c r="S1786" s="253"/>
      <c r="T1786" s="25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T1786" s="255" t="s">
        <v>244</v>
      </c>
      <c r="AU1786" s="255" t="s">
        <v>86</v>
      </c>
      <c r="AV1786" s="14" t="s">
        <v>86</v>
      </c>
      <c r="AW1786" s="14" t="s">
        <v>33</v>
      </c>
      <c r="AX1786" s="14" t="s">
        <v>73</v>
      </c>
      <c r="AY1786" s="255" t="s">
        <v>233</v>
      </c>
    </row>
    <row r="1787" s="14" customFormat="1">
      <c r="A1787" s="14"/>
      <c r="B1787" s="245"/>
      <c r="C1787" s="246"/>
      <c r="D1787" s="236" t="s">
        <v>244</v>
      </c>
      <c r="E1787" s="247" t="s">
        <v>21</v>
      </c>
      <c r="F1787" s="248" t="s">
        <v>2338</v>
      </c>
      <c r="G1787" s="246"/>
      <c r="H1787" s="249">
        <v>0.28799999999999998</v>
      </c>
      <c r="I1787" s="250"/>
      <c r="J1787" s="246"/>
      <c r="K1787" s="246"/>
      <c r="L1787" s="251"/>
      <c r="M1787" s="252"/>
      <c r="N1787" s="253"/>
      <c r="O1787" s="253"/>
      <c r="P1787" s="253"/>
      <c r="Q1787" s="253"/>
      <c r="R1787" s="253"/>
      <c r="S1787" s="253"/>
      <c r="T1787" s="25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T1787" s="255" t="s">
        <v>244</v>
      </c>
      <c r="AU1787" s="255" t="s">
        <v>86</v>
      </c>
      <c r="AV1787" s="14" t="s">
        <v>86</v>
      </c>
      <c r="AW1787" s="14" t="s">
        <v>33</v>
      </c>
      <c r="AX1787" s="14" t="s">
        <v>73</v>
      </c>
      <c r="AY1787" s="255" t="s">
        <v>233</v>
      </c>
    </row>
    <row r="1788" s="14" customFormat="1">
      <c r="A1788" s="14"/>
      <c r="B1788" s="245"/>
      <c r="C1788" s="246"/>
      <c r="D1788" s="236" t="s">
        <v>244</v>
      </c>
      <c r="E1788" s="247" t="s">
        <v>21</v>
      </c>
      <c r="F1788" s="248" t="s">
        <v>2339</v>
      </c>
      <c r="G1788" s="246"/>
      <c r="H1788" s="249">
        <v>0.629</v>
      </c>
      <c r="I1788" s="250"/>
      <c r="J1788" s="246"/>
      <c r="K1788" s="246"/>
      <c r="L1788" s="251"/>
      <c r="M1788" s="252"/>
      <c r="N1788" s="253"/>
      <c r="O1788" s="253"/>
      <c r="P1788" s="253"/>
      <c r="Q1788" s="253"/>
      <c r="R1788" s="253"/>
      <c r="S1788" s="253"/>
      <c r="T1788" s="25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T1788" s="255" t="s">
        <v>244</v>
      </c>
      <c r="AU1788" s="255" t="s">
        <v>86</v>
      </c>
      <c r="AV1788" s="14" t="s">
        <v>86</v>
      </c>
      <c r="AW1788" s="14" t="s">
        <v>33</v>
      </c>
      <c r="AX1788" s="14" t="s">
        <v>73</v>
      </c>
      <c r="AY1788" s="255" t="s">
        <v>233</v>
      </c>
    </row>
    <row r="1789" s="16" customFormat="1">
      <c r="A1789" s="16"/>
      <c r="B1789" s="287"/>
      <c r="C1789" s="288"/>
      <c r="D1789" s="236" t="s">
        <v>244</v>
      </c>
      <c r="E1789" s="289" t="s">
        <v>21</v>
      </c>
      <c r="F1789" s="290" t="s">
        <v>725</v>
      </c>
      <c r="G1789" s="288"/>
      <c r="H1789" s="291">
        <v>13.037000000000001</v>
      </c>
      <c r="I1789" s="292"/>
      <c r="J1789" s="288"/>
      <c r="K1789" s="288"/>
      <c r="L1789" s="293"/>
      <c r="M1789" s="294"/>
      <c r="N1789" s="295"/>
      <c r="O1789" s="295"/>
      <c r="P1789" s="295"/>
      <c r="Q1789" s="295"/>
      <c r="R1789" s="295"/>
      <c r="S1789" s="295"/>
      <c r="T1789" s="29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/>
      <c r="AE1789" s="16"/>
      <c r="AT1789" s="297" t="s">
        <v>244</v>
      </c>
      <c r="AU1789" s="297" t="s">
        <v>86</v>
      </c>
      <c r="AV1789" s="16" t="s">
        <v>117</v>
      </c>
      <c r="AW1789" s="16" t="s">
        <v>33</v>
      </c>
      <c r="AX1789" s="16" t="s">
        <v>73</v>
      </c>
      <c r="AY1789" s="297" t="s">
        <v>233</v>
      </c>
    </row>
    <row r="1790" s="13" customFormat="1">
      <c r="A1790" s="13"/>
      <c r="B1790" s="234"/>
      <c r="C1790" s="235"/>
      <c r="D1790" s="236" t="s">
        <v>244</v>
      </c>
      <c r="E1790" s="237" t="s">
        <v>21</v>
      </c>
      <c r="F1790" s="238" t="s">
        <v>2248</v>
      </c>
      <c r="G1790" s="235"/>
      <c r="H1790" s="237" t="s">
        <v>21</v>
      </c>
      <c r="I1790" s="239"/>
      <c r="J1790" s="235"/>
      <c r="K1790" s="235"/>
      <c r="L1790" s="240"/>
      <c r="M1790" s="241"/>
      <c r="N1790" s="242"/>
      <c r="O1790" s="242"/>
      <c r="P1790" s="242"/>
      <c r="Q1790" s="242"/>
      <c r="R1790" s="242"/>
      <c r="S1790" s="242"/>
      <c r="T1790" s="24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T1790" s="244" t="s">
        <v>244</v>
      </c>
      <c r="AU1790" s="244" t="s">
        <v>86</v>
      </c>
      <c r="AV1790" s="13" t="s">
        <v>80</v>
      </c>
      <c r="AW1790" s="13" t="s">
        <v>33</v>
      </c>
      <c r="AX1790" s="13" t="s">
        <v>73</v>
      </c>
      <c r="AY1790" s="244" t="s">
        <v>233</v>
      </c>
    </row>
    <row r="1791" s="14" customFormat="1">
      <c r="A1791" s="14"/>
      <c r="B1791" s="245"/>
      <c r="C1791" s="246"/>
      <c r="D1791" s="236" t="s">
        <v>244</v>
      </c>
      <c r="E1791" s="247" t="s">
        <v>21</v>
      </c>
      <c r="F1791" s="248" t="s">
        <v>2340</v>
      </c>
      <c r="G1791" s="246"/>
      <c r="H1791" s="249">
        <v>0.0040000000000000001</v>
      </c>
      <c r="I1791" s="250"/>
      <c r="J1791" s="246"/>
      <c r="K1791" s="246"/>
      <c r="L1791" s="251"/>
      <c r="M1791" s="252"/>
      <c r="N1791" s="253"/>
      <c r="O1791" s="253"/>
      <c r="P1791" s="253"/>
      <c r="Q1791" s="253"/>
      <c r="R1791" s="253"/>
      <c r="S1791" s="253"/>
      <c r="T1791" s="25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T1791" s="255" t="s">
        <v>244</v>
      </c>
      <c r="AU1791" s="255" t="s">
        <v>86</v>
      </c>
      <c r="AV1791" s="14" t="s">
        <v>86</v>
      </c>
      <c r="AW1791" s="14" t="s">
        <v>33</v>
      </c>
      <c r="AX1791" s="14" t="s">
        <v>73</v>
      </c>
      <c r="AY1791" s="255" t="s">
        <v>233</v>
      </c>
    </row>
    <row r="1792" s="14" customFormat="1">
      <c r="A1792" s="14"/>
      <c r="B1792" s="245"/>
      <c r="C1792" s="246"/>
      <c r="D1792" s="236" t="s">
        <v>244</v>
      </c>
      <c r="E1792" s="247" t="s">
        <v>21</v>
      </c>
      <c r="F1792" s="248" t="s">
        <v>2341</v>
      </c>
      <c r="G1792" s="246"/>
      <c r="H1792" s="249">
        <v>0.010999999999999999</v>
      </c>
      <c r="I1792" s="250"/>
      <c r="J1792" s="246"/>
      <c r="K1792" s="246"/>
      <c r="L1792" s="251"/>
      <c r="M1792" s="252"/>
      <c r="N1792" s="253"/>
      <c r="O1792" s="253"/>
      <c r="P1792" s="253"/>
      <c r="Q1792" s="253"/>
      <c r="R1792" s="253"/>
      <c r="S1792" s="253"/>
      <c r="T1792" s="25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T1792" s="255" t="s">
        <v>244</v>
      </c>
      <c r="AU1792" s="255" t="s">
        <v>86</v>
      </c>
      <c r="AV1792" s="14" t="s">
        <v>86</v>
      </c>
      <c r="AW1792" s="14" t="s">
        <v>33</v>
      </c>
      <c r="AX1792" s="14" t="s">
        <v>73</v>
      </c>
      <c r="AY1792" s="255" t="s">
        <v>233</v>
      </c>
    </row>
    <row r="1793" s="14" customFormat="1">
      <c r="A1793" s="14"/>
      <c r="B1793" s="245"/>
      <c r="C1793" s="246"/>
      <c r="D1793" s="236" t="s">
        <v>244</v>
      </c>
      <c r="E1793" s="247" t="s">
        <v>21</v>
      </c>
      <c r="F1793" s="248" t="s">
        <v>2342</v>
      </c>
      <c r="G1793" s="246"/>
      <c r="H1793" s="249">
        <v>0.043999999999999997</v>
      </c>
      <c r="I1793" s="250"/>
      <c r="J1793" s="246"/>
      <c r="K1793" s="246"/>
      <c r="L1793" s="251"/>
      <c r="M1793" s="252"/>
      <c r="N1793" s="253"/>
      <c r="O1793" s="253"/>
      <c r="P1793" s="253"/>
      <c r="Q1793" s="253"/>
      <c r="R1793" s="253"/>
      <c r="S1793" s="253"/>
      <c r="T1793" s="25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T1793" s="255" t="s">
        <v>244</v>
      </c>
      <c r="AU1793" s="255" t="s">
        <v>86</v>
      </c>
      <c r="AV1793" s="14" t="s">
        <v>86</v>
      </c>
      <c r="AW1793" s="14" t="s">
        <v>33</v>
      </c>
      <c r="AX1793" s="14" t="s">
        <v>73</v>
      </c>
      <c r="AY1793" s="255" t="s">
        <v>233</v>
      </c>
    </row>
    <row r="1794" s="16" customFormat="1">
      <c r="A1794" s="16"/>
      <c r="B1794" s="287"/>
      <c r="C1794" s="288"/>
      <c r="D1794" s="236" t="s">
        <v>244</v>
      </c>
      <c r="E1794" s="289" t="s">
        <v>21</v>
      </c>
      <c r="F1794" s="290" t="s">
        <v>725</v>
      </c>
      <c r="G1794" s="288"/>
      <c r="H1794" s="291">
        <v>0.058999999999999997</v>
      </c>
      <c r="I1794" s="292"/>
      <c r="J1794" s="288"/>
      <c r="K1794" s="288"/>
      <c r="L1794" s="293"/>
      <c r="M1794" s="294"/>
      <c r="N1794" s="295"/>
      <c r="O1794" s="295"/>
      <c r="P1794" s="295"/>
      <c r="Q1794" s="295"/>
      <c r="R1794" s="295"/>
      <c r="S1794" s="295"/>
      <c r="T1794" s="29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T1794" s="297" t="s">
        <v>244</v>
      </c>
      <c r="AU1794" s="297" t="s">
        <v>86</v>
      </c>
      <c r="AV1794" s="16" t="s">
        <v>117</v>
      </c>
      <c r="AW1794" s="16" t="s">
        <v>33</v>
      </c>
      <c r="AX1794" s="16" t="s">
        <v>73</v>
      </c>
      <c r="AY1794" s="297" t="s">
        <v>233</v>
      </c>
    </row>
    <row r="1795" s="13" customFormat="1">
      <c r="A1795" s="13"/>
      <c r="B1795" s="234"/>
      <c r="C1795" s="235"/>
      <c r="D1795" s="236" t="s">
        <v>244</v>
      </c>
      <c r="E1795" s="237" t="s">
        <v>21</v>
      </c>
      <c r="F1795" s="238" t="s">
        <v>2250</v>
      </c>
      <c r="G1795" s="235"/>
      <c r="H1795" s="237" t="s">
        <v>21</v>
      </c>
      <c r="I1795" s="239"/>
      <c r="J1795" s="235"/>
      <c r="K1795" s="235"/>
      <c r="L1795" s="240"/>
      <c r="M1795" s="241"/>
      <c r="N1795" s="242"/>
      <c r="O1795" s="242"/>
      <c r="P1795" s="242"/>
      <c r="Q1795" s="242"/>
      <c r="R1795" s="242"/>
      <c r="S1795" s="242"/>
      <c r="T1795" s="24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T1795" s="244" t="s">
        <v>244</v>
      </c>
      <c r="AU1795" s="244" t="s">
        <v>86</v>
      </c>
      <c r="AV1795" s="13" t="s">
        <v>80</v>
      </c>
      <c r="AW1795" s="13" t="s">
        <v>33</v>
      </c>
      <c r="AX1795" s="13" t="s">
        <v>73</v>
      </c>
      <c r="AY1795" s="244" t="s">
        <v>233</v>
      </c>
    </row>
    <row r="1796" s="14" customFormat="1">
      <c r="A1796" s="14"/>
      <c r="B1796" s="245"/>
      <c r="C1796" s="246"/>
      <c r="D1796" s="236" t="s">
        <v>244</v>
      </c>
      <c r="E1796" s="247" t="s">
        <v>21</v>
      </c>
      <c r="F1796" s="248" t="s">
        <v>2343</v>
      </c>
      <c r="G1796" s="246"/>
      <c r="H1796" s="249">
        <v>0.014</v>
      </c>
      <c r="I1796" s="250"/>
      <c r="J1796" s="246"/>
      <c r="K1796" s="246"/>
      <c r="L1796" s="251"/>
      <c r="M1796" s="252"/>
      <c r="N1796" s="253"/>
      <c r="O1796" s="253"/>
      <c r="P1796" s="253"/>
      <c r="Q1796" s="253"/>
      <c r="R1796" s="253"/>
      <c r="S1796" s="253"/>
      <c r="T1796" s="25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T1796" s="255" t="s">
        <v>244</v>
      </c>
      <c r="AU1796" s="255" t="s">
        <v>86</v>
      </c>
      <c r="AV1796" s="14" t="s">
        <v>86</v>
      </c>
      <c r="AW1796" s="14" t="s">
        <v>33</v>
      </c>
      <c r="AX1796" s="14" t="s">
        <v>73</v>
      </c>
      <c r="AY1796" s="255" t="s">
        <v>233</v>
      </c>
    </row>
    <row r="1797" s="14" customFormat="1">
      <c r="A1797" s="14"/>
      <c r="B1797" s="245"/>
      <c r="C1797" s="246"/>
      <c r="D1797" s="236" t="s">
        <v>244</v>
      </c>
      <c r="E1797" s="247" t="s">
        <v>21</v>
      </c>
      <c r="F1797" s="248" t="s">
        <v>2344</v>
      </c>
      <c r="G1797" s="246"/>
      <c r="H1797" s="249">
        <v>0.113</v>
      </c>
      <c r="I1797" s="250"/>
      <c r="J1797" s="246"/>
      <c r="K1797" s="246"/>
      <c r="L1797" s="251"/>
      <c r="M1797" s="252"/>
      <c r="N1797" s="253"/>
      <c r="O1797" s="253"/>
      <c r="P1797" s="253"/>
      <c r="Q1797" s="253"/>
      <c r="R1797" s="253"/>
      <c r="S1797" s="253"/>
      <c r="T1797" s="25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T1797" s="255" t="s">
        <v>244</v>
      </c>
      <c r="AU1797" s="255" t="s">
        <v>86</v>
      </c>
      <c r="AV1797" s="14" t="s">
        <v>86</v>
      </c>
      <c r="AW1797" s="14" t="s">
        <v>33</v>
      </c>
      <c r="AX1797" s="14" t="s">
        <v>73</v>
      </c>
      <c r="AY1797" s="255" t="s">
        <v>233</v>
      </c>
    </row>
    <row r="1798" s="14" customFormat="1">
      <c r="A1798" s="14"/>
      <c r="B1798" s="245"/>
      <c r="C1798" s="246"/>
      <c r="D1798" s="236" t="s">
        <v>244</v>
      </c>
      <c r="E1798" s="247" t="s">
        <v>21</v>
      </c>
      <c r="F1798" s="248" t="s">
        <v>2345</v>
      </c>
      <c r="G1798" s="246"/>
      <c r="H1798" s="249">
        <v>0.50600000000000001</v>
      </c>
      <c r="I1798" s="250"/>
      <c r="J1798" s="246"/>
      <c r="K1798" s="246"/>
      <c r="L1798" s="251"/>
      <c r="M1798" s="252"/>
      <c r="N1798" s="253"/>
      <c r="O1798" s="253"/>
      <c r="P1798" s="253"/>
      <c r="Q1798" s="253"/>
      <c r="R1798" s="253"/>
      <c r="S1798" s="253"/>
      <c r="T1798" s="25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T1798" s="255" t="s">
        <v>244</v>
      </c>
      <c r="AU1798" s="255" t="s">
        <v>86</v>
      </c>
      <c r="AV1798" s="14" t="s">
        <v>86</v>
      </c>
      <c r="AW1798" s="14" t="s">
        <v>33</v>
      </c>
      <c r="AX1798" s="14" t="s">
        <v>73</v>
      </c>
      <c r="AY1798" s="255" t="s">
        <v>233</v>
      </c>
    </row>
    <row r="1799" s="16" customFormat="1">
      <c r="A1799" s="16"/>
      <c r="B1799" s="287"/>
      <c r="C1799" s="288"/>
      <c r="D1799" s="236" t="s">
        <v>244</v>
      </c>
      <c r="E1799" s="289" t="s">
        <v>21</v>
      </c>
      <c r="F1799" s="290" t="s">
        <v>725</v>
      </c>
      <c r="G1799" s="288"/>
      <c r="H1799" s="291">
        <v>0.63300000000000001</v>
      </c>
      <c r="I1799" s="292"/>
      <c r="J1799" s="288"/>
      <c r="K1799" s="288"/>
      <c r="L1799" s="293"/>
      <c r="M1799" s="294"/>
      <c r="N1799" s="295"/>
      <c r="O1799" s="295"/>
      <c r="P1799" s="295"/>
      <c r="Q1799" s="295"/>
      <c r="R1799" s="295"/>
      <c r="S1799" s="295"/>
      <c r="T1799" s="296"/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16"/>
      <c r="AE1799" s="16"/>
      <c r="AT1799" s="297" t="s">
        <v>244</v>
      </c>
      <c r="AU1799" s="297" t="s">
        <v>86</v>
      </c>
      <c r="AV1799" s="16" t="s">
        <v>117</v>
      </c>
      <c r="AW1799" s="16" t="s">
        <v>33</v>
      </c>
      <c r="AX1799" s="16" t="s">
        <v>73</v>
      </c>
      <c r="AY1799" s="297" t="s">
        <v>233</v>
      </c>
    </row>
    <row r="1800" s="13" customFormat="1">
      <c r="A1800" s="13"/>
      <c r="B1800" s="234"/>
      <c r="C1800" s="235"/>
      <c r="D1800" s="236" t="s">
        <v>244</v>
      </c>
      <c r="E1800" s="237" t="s">
        <v>21</v>
      </c>
      <c r="F1800" s="238" t="s">
        <v>2253</v>
      </c>
      <c r="G1800" s="235"/>
      <c r="H1800" s="237" t="s">
        <v>21</v>
      </c>
      <c r="I1800" s="239"/>
      <c r="J1800" s="235"/>
      <c r="K1800" s="235"/>
      <c r="L1800" s="240"/>
      <c r="M1800" s="241"/>
      <c r="N1800" s="242"/>
      <c r="O1800" s="242"/>
      <c r="P1800" s="242"/>
      <c r="Q1800" s="242"/>
      <c r="R1800" s="242"/>
      <c r="S1800" s="242"/>
      <c r="T1800" s="24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T1800" s="244" t="s">
        <v>244</v>
      </c>
      <c r="AU1800" s="244" t="s">
        <v>86</v>
      </c>
      <c r="AV1800" s="13" t="s">
        <v>80</v>
      </c>
      <c r="AW1800" s="13" t="s">
        <v>33</v>
      </c>
      <c r="AX1800" s="13" t="s">
        <v>73</v>
      </c>
      <c r="AY1800" s="244" t="s">
        <v>233</v>
      </c>
    </row>
    <row r="1801" s="14" customFormat="1">
      <c r="A1801" s="14"/>
      <c r="B1801" s="245"/>
      <c r="C1801" s="246"/>
      <c r="D1801" s="236" t="s">
        <v>244</v>
      </c>
      <c r="E1801" s="247" t="s">
        <v>21</v>
      </c>
      <c r="F1801" s="248" t="s">
        <v>2346</v>
      </c>
      <c r="G1801" s="246"/>
      <c r="H1801" s="249">
        <v>0.031</v>
      </c>
      <c r="I1801" s="250"/>
      <c r="J1801" s="246"/>
      <c r="K1801" s="246"/>
      <c r="L1801" s="251"/>
      <c r="M1801" s="252"/>
      <c r="N1801" s="253"/>
      <c r="O1801" s="253"/>
      <c r="P1801" s="253"/>
      <c r="Q1801" s="253"/>
      <c r="R1801" s="253"/>
      <c r="S1801" s="253"/>
      <c r="T1801" s="25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T1801" s="255" t="s">
        <v>244</v>
      </c>
      <c r="AU1801" s="255" t="s">
        <v>86</v>
      </c>
      <c r="AV1801" s="14" t="s">
        <v>86</v>
      </c>
      <c r="AW1801" s="14" t="s">
        <v>33</v>
      </c>
      <c r="AX1801" s="14" t="s">
        <v>73</v>
      </c>
      <c r="AY1801" s="255" t="s">
        <v>233</v>
      </c>
    </row>
    <row r="1802" s="14" customFormat="1">
      <c r="A1802" s="14"/>
      <c r="B1802" s="245"/>
      <c r="C1802" s="246"/>
      <c r="D1802" s="236" t="s">
        <v>244</v>
      </c>
      <c r="E1802" s="247" t="s">
        <v>21</v>
      </c>
      <c r="F1802" s="248" t="s">
        <v>2347</v>
      </c>
      <c r="G1802" s="246"/>
      <c r="H1802" s="249">
        <v>0.039</v>
      </c>
      <c r="I1802" s="250"/>
      <c r="J1802" s="246"/>
      <c r="K1802" s="246"/>
      <c r="L1802" s="251"/>
      <c r="M1802" s="252"/>
      <c r="N1802" s="253"/>
      <c r="O1802" s="253"/>
      <c r="P1802" s="253"/>
      <c r="Q1802" s="253"/>
      <c r="R1802" s="253"/>
      <c r="S1802" s="253"/>
      <c r="T1802" s="25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T1802" s="255" t="s">
        <v>244</v>
      </c>
      <c r="AU1802" s="255" t="s">
        <v>86</v>
      </c>
      <c r="AV1802" s="14" t="s">
        <v>86</v>
      </c>
      <c r="AW1802" s="14" t="s">
        <v>33</v>
      </c>
      <c r="AX1802" s="14" t="s">
        <v>73</v>
      </c>
      <c r="AY1802" s="255" t="s">
        <v>233</v>
      </c>
    </row>
    <row r="1803" s="14" customFormat="1">
      <c r="A1803" s="14"/>
      <c r="B1803" s="245"/>
      <c r="C1803" s="246"/>
      <c r="D1803" s="236" t="s">
        <v>244</v>
      </c>
      <c r="E1803" s="247" t="s">
        <v>21</v>
      </c>
      <c r="F1803" s="248" t="s">
        <v>2348</v>
      </c>
      <c r="G1803" s="246"/>
      <c r="H1803" s="249">
        <v>0.016</v>
      </c>
      <c r="I1803" s="250"/>
      <c r="J1803" s="246"/>
      <c r="K1803" s="246"/>
      <c r="L1803" s="251"/>
      <c r="M1803" s="252"/>
      <c r="N1803" s="253"/>
      <c r="O1803" s="253"/>
      <c r="P1803" s="253"/>
      <c r="Q1803" s="253"/>
      <c r="R1803" s="253"/>
      <c r="S1803" s="253"/>
      <c r="T1803" s="25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T1803" s="255" t="s">
        <v>244</v>
      </c>
      <c r="AU1803" s="255" t="s">
        <v>86</v>
      </c>
      <c r="AV1803" s="14" t="s">
        <v>86</v>
      </c>
      <c r="AW1803" s="14" t="s">
        <v>33</v>
      </c>
      <c r="AX1803" s="14" t="s">
        <v>73</v>
      </c>
      <c r="AY1803" s="255" t="s">
        <v>233</v>
      </c>
    </row>
    <row r="1804" s="14" customFormat="1">
      <c r="A1804" s="14"/>
      <c r="B1804" s="245"/>
      <c r="C1804" s="246"/>
      <c r="D1804" s="236" t="s">
        <v>244</v>
      </c>
      <c r="E1804" s="247" t="s">
        <v>21</v>
      </c>
      <c r="F1804" s="248" t="s">
        <v>2349</v>
      </c>
      <c r="G1804" s="246"/>
      <c r="H1804" s="249">
        <v>0.47499999999999998</v>
      </c>
      <c r="I1804" s="250"/>
      <c r="J1804" s="246"/>
      <c r="K1804" s="246"/>
      <c r="L1804" s="251"/>
      <c r="M1804" s="252"/>
      <c r="N1804" s="253"/>
      <c r="O1804" s="253"/>
      <c r="P1804" s="253"/>
      <c r="Q1804" s="253"/>
      <c r="R1804" s="253"/>
      <c r="S1804" s="253"/>
      <c r="T1804" s="25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T1804" s="255" t="s">
        <v>244</v>
      </c>
      <c r="AU1804" s="255" t="s">
        <v>86</v>
      </c>
      <c r="AV1804" s="14" t="s">
        <v>86</v>
      </c>
      <c r="AW1804" s="14" t="s">
        <v>33</v>
      </c>
      <c r="AX1804" s="14" t="s">
        <v>73</v>
      </c>
      <c r="AY1804" s="255" t="s">
        <v>233</v>
      </c>
    </row>
    <row r="1805" s="16" customFormat="1">
      <c r="A1805" s="16"/>
      <c r="B1805" s="287"/>
      <c r="C1805" s="288"/>
      <c r="D1805" s="236" t="s">
        <v>244</v>
      </c>
      <c r="E1805" s="289" t="s">
        <v>21</v>
      </c>
      <c r="F1805" s="290" t="s">
        <v>725</v>
      </c>
      <c r="G1805" s="288"/>
      <c r="H1805" s="291">
        <v>0.56099999999999994</v>
      </c>
      <c r="I1805" s="292"/>
      <c r="J1805" s="288"/>
      <c r="K1805" s="288"/>
      <c r="L1805" s="293"/>
      <c r="M1805" s="294"/>
      <c r="N1805" s="295"/>
      <c r="O1805" s="295"/>
      <c r="P1805" s="295"/>
      <c r="Q1805" s="295"/>
      <c r="R1805" s="295"/>
      <c r="S1805" s="295"/>
      <c r="T1805" s="29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16"/>
      <c r="AE1805" s="16"/>
      <c r="AT1805" s="297" t="s">
        <v>244</v>
      </c>
      <c r="AU1805" s="297" t="s">
        <v>86</v>
      </c>
      <c r="AV1805" s="16" t="s">
        <v>117</v>
      </c>
      <c r="AW1805" s="16" t="s">
        <v>33</v>
      </c>
      <c r="AX1805" s="16" t="s">
        <v>73</v>
      </c>
      <c r="AY1805" s="297" t="s">
        <v>233</v>
      </c>
    </row>
    <row r="1806" s="13" customFormat="1">
      <c r="A1806" s="13"/>
      <c r="B1806" s="234"/>
      <c r="C1806" s="235"/>
      <c r="D1806" s="236" t="s">
        <v>244</v>
      </c>
      <c r="E1806" s="237" t="s">
        <v>21</v>
      </c>
      <c r="F1806" s="238" t="s">
        <v>2256</v>
      </c>
      <c r="G1806" s="235"/>
      <c r="H1806" s="237" t="s">
        <v>21</v>
      </c>
      <c r="I1806" s="239"/>
      <c r="J1806" s="235"/>
      <c r="K1806" s="235"/>
      <c r="L1806" s="240"/>
      <c r="M1806" s="241"/>
      <c r="N1806" s="242"/>
      <c r="O1806" s="242"/>
      <c r="P1806" s="242"/>
      <c r="Q1806" s="242"/>
      <c r="R1806" s="242"/>
      <c r="S1806" s="242"/>
      <c r="T1806" s="24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T1806" s="244" t="s">
        <v>244</v>
      </c>
      <c r="AU1806" s="244" t="s">
        <v>86</v>
      </c>
      <c r="AV1806" s="13" t="s">
        <v>80</v>
      </c>
      <c r="AW1806" s="13" t="s">
        <v>33</v>
      </c>
      <c r="AX1806" s="13" t="s">
        <v>73</v>
      </c>
      <c r="AY1806" s="244" t="s">
        <v>233</v>
      </c>
    </row>
    <row r="1807" s="14" customFormat="1">
      <c r="A1807" s="14"/>
      <c r="B1807" s="245"/>
      <c r="C1807" s="246"/>
      <c r="D1807" s="236" t="s">
        <v>244</v>
      </c>
      <c r="E1807" s="247" t="s">
        <v>21</v>
      </c>
      <c r="F1807" s="248" t="s">
        <v>2350</v>
      </c>
      <c r="G1807" s="246"/>
      <c r="H1807" s="249">
        <v>0.0050000000000000001</v>
      </c>
      <c r="I1807" s="250"/>
      <c r="J1807" s="246"/>
      <c r="K1807" s="246"/>
      <c r="L1807" s="251"/>
      <c r="M1807" s="252"/>
      <c r="N1807" s="253"/>
      <c r="O1807" s="253"/>
      <c r="P1807" s="253"/>
      <c r="Q1807" s="253"/>
      <c r="R1807" s="253"/>
      <c r="S1807" s="253"/>
      <c r="T1807" s="25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T1807" s="255" t="s">
        <v>244</v>
      </c>
      <c r="AU1807" s="255" t="s">
        <v>86</v>
      </c>
      <c r="AV1807" s="14" t="s">
        <v>86</v>
      </c>
      <c r="AW1807" s="14" t="s">
        <v>33</v>
      </c>
      <c r="AX1807" s="14" t="s">
        <v>73</v>
      </c>
      <c r="AY1807" s="255" t="s">
        <v>233</v>
      </c>
    </row>
    <row r="1808" s="14" customFormat="1">
      <c r="A1808" s="14"/>
      <c r="B1808" s="245"/>
      <c r="C1808" s="246"/>
      <c r="D1808" s="236" t="s">
        <v>244</v>
      </c>
      <c r="E1808" s="247" t="s">
        <v>21</v>
      </c>
      <c r="F1808" s="248" t="s">
        <v>2351</v>
      </c>
      <c r="G1808" s="246"/>
      <c r="H1808" s="249">
        <v>0.0030000000000000001</v>
      </c>
      <c r="I1808" s="250"/>
      <c r="J1808" s="246"/>
      <c r="K1808" s="246"/>
      <c r="L1808" s="251"/>
      <c r="M1808" s="252"/>
      <c r="N1808" s="253"/>
      <c r="O1808" s="253"/>
      <c r="P1808" s="253"/>
      <c r="Q1808" s="253"/>
      <c r="R1808" s="253"/>
      <c r="S1808" s="253"/>
      <c r="T1808" s="25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T1808" s="255" t="s">
        <v>244</v>
      </c>
      <c r="AU1808" s="255" t="s">
        <v>86</v>
      </c>
      <c r="AV1808" s="14" t="s">
        <v>86</v>
      </c>
      <c r="AW1808" s="14" t="s">
        <v>33</v>
      </c>
      <c r="AX1808" s="14" t="s">
        <v>73</v>
      </c>
      <c r="AY1808" s="255" t="s">
        <v>233</v>
      </c>
    </row>
    <row r="1809" s="14" customFormat="1">
      <c r="A1809" s="14"/>
      <c r="B1809" s="245"/>
      <c r="C1809" s="246"/>
      <c r="D1809" s="236" t="s">
        <v>244</v>
      </c>
      <c r="E1809" s="247" t="s">
        <v>21</v>
      </c>
      <c r="F1809" s="248" t="s">
        <v>2352</v>
      </c>
      <c r="G1809" s="246"/>
      <c r="H1809" s="249">
        <v>0.079000000000000001</v>
      </c>
      <c r="I1809" s="250"/>
      <c r="J1809" s="246"/>
      <c r="K1809" s="246"/>
      <c r="L1809" s="251"/>
      <c r="M1809" s="252"/>
      <c r="N1809" s="253"/>
      <c r="O1809" s="253"/>
      <c r="P1809" s="253"/>
      <c r="Q1809" s="253"/>
      <c r="R1809" s="253"/>
      <c r="S1809" s="253"/>
      <c r="T1809" s="25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T1809" s="255" t="s">
        <v>244</v>
      </c>
      <c r="AU1809" s="255" t="s">
        <v>86</v>
      </c>
      <c r="AV1809" s="14" t="s">
        <v>86</v>
      </c>
      <c r="AW1809" s="14" t="s">
        <v>33</v>
      </c>
      <c r="AX1809" s="14" t="s">
        <v>73</v>
      </c>
      <c r="AY1809" s="255" t="s">
        <v>233</v>
      </c>
    </row>
    <row r="1810" s="16" customFormat="1">
      <c r="A1810" s="16"/>
      <c r="B1810" s="287"/>
      <c r="C1810" s="288"/>
      <c r="D1810" s="236" t="s">
        <v>244</v>
      </c>
      <c r="E1810" s="289" t="s">
        <v>21</v>
      </c>
      <c r="F1810" s="290" t="s">
        <v>725</v>
      </c>
      <c r="G1810" s="288"/>
      <c r="H1810" s="291">
        <v>0.086999999999999994</v>
      </c>
      <c r="I1810" s="292"/>
      <c r="J1810" s="288"/>
      <c r="K1810" s="288"/>
      <c r="L1810" s="293"/>
      <c r="M1810" s="294"/>
      <c r="N1810" s="295"/>
      <c r="O1810" s="295"/>
      <c r="P1810" s="295"/>
      <c r="Q1810" s="295"/>
      <c r="R1810" s="295"/>
      <c r="S1810" s="295"/>
      <c r="T1810" s="29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T1810" s="297" t="s">
        <v>244</v>
      </c>
      <c r="AU1810" s="297" t="s">
        <v>86</v>
      </c>
      <c r="AV1810" s="16" t="s">
        <v>117</v>
      </c>
      <c r="AW1810" s="16" t="s">
        <v>33</v>
      </c>
      <c r="AX1810" s="16" t="s">
        <v>73</v>
      </c>
      <c r="AY1810" s="297" t="s">
        <v>233</v>
      </c>
    </row>
    <row r="1811" s="15" customFormat="1">
      <c r="A1811" s="15"/>
      <c r="B1811" s="256"/>
      <c r="C1811" s="257"/>
      <c r="D1811" s="236" t="s">
        <v>244</v>
      </c>
      <c r="E1811" s="258" t="s">
        <v>21</v>
      </c>
      <c r="F1811" s="259" t="s">
        <v>247</v>
      </c>
      <c r="G1811" s="257"/>
      <c r="H1811" s="260">
        <v>14.377000000000001</v>
      </c>
      <c r="I1811" s="261"/>
      <c r="J1811" s="257"/>
      <c r="K1811" s="257"/>
      <c r="L1811" s="262"/>
      <c r="M1811" s="263"/>
      <c r="N1811" s="264"/>
      <c r="O1811" s="264"/>
      <c r="P1811" s="264"/>
      <c r="Q1811" s="264"/>
      <c r="R1811" s="264"/>
      <c r="S1811" s="264"/>
      <c r="T1811" s="26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T1811" s="266" t="s">
        <v>244</v>
      </c>
      <c r="AU1811" s="266" t="s">
        <v>86</v>
      </c>
      <c r="AV1811" s="15" t="s">
        <v>240</v>
      </c>
      <c r="AW1811" s="15" t="s">
        <v>33</v>
      </c>
      <c r="AX1811" s="15" t="s">
        <v>80</v>
      </c>
      <c r="AY1811" s="266" t="s">
        <v>233</v>
      </c>
    </row>
    <row r="1812" s="2" customFormat="1" ht="24.15" customHeight="1">
      <c r="A1812" s="41"/>
      <c r="B1812" s="42"/>
      <c r="C1812" s="216" t="s">
        <v>2353</v>
      </c>
      <c r="D1812" s="216" t="s">
        <v>235</v>
      </c>
      <c r="E1812" s="217" t="s">
        <v>2354</v>
      </c>
      <c r="F1812" s="218" t="s">
        <v>2355</v>
      </c>
      <c r="G1812" s="219" t="s">
        <v>332</v>
      </c>
      <c r="H1812" s="220">
        <v>224.44999999999999</v>
      </c>
      <c r="I1812" s="221"/>
      <c r="J1812" s="222">
        <f>ROUND(I1812*H1812,2)</f>
        <v>0</v>
      </c>
      <c r="K1812" s="218" t="s">
        <v>342</v>
      </c>
      <c r="L1812" s="47"/>
      <c r="M1812" s="223" t="s">
        <v>21</v>
      </c>
      <c r="N1812" s="224" t="s">
        <v>45</v>
      </c>
      <c r="O1812" s="87"/>
      <c r="P1812" s="225">
        <f>O1812*H1812</f>
        <v>0</v>
      </c>
      <c r="Q1812" s="225">
        <v>0</v>
      </c>
      <c r="R1812" s="225">
        <f>Q1812*H1812</f>
        <v>0</v>
      </c>
      <c r="S1812" s="225">
        <v>0</v>
      </c>
      <c r="T1812" s="226">
        <f>S1812*H1812</f>
        <v>0</v>
      </c>
      <c r="U1812" s="41"/>
      <c r="V1812" s="41"/>
      <c r="W1812" s="41"/>
      <c r="X1812" s="41"/>
      <c r="Y1812" s="41"/>
      <c r="Z1812" s="41"/>
      <c r="AA1812" s="41"/>
      <c r="AB1812" s="41"/>
      <c r="AC1812" s="41"/>
      <c r="AD1812" s="41"/>
      <c r="AE1812" s="41"/>
      <c r="AR1812" s="227" t="s">
        <v>394</v>
      </c>
      <c r="AT1812" s="227" t="s">
        <v>235</v>
      </c>
      <c r="AU1812" s="227" t="s">
        <v>86</v>
      </c>
      <c r="AY1812" s="20" t="s">
        <v>233</v>
      </c>
      <c r="BE1812" s="228">
        <f>IF(N1812="základní",J1812,0)</f>
        <v>0</v>
      </c>
      <c r="BF1812" s="228">
        <f>IF(N1812="snížená",J1812,0)</f>
        <v>0</v>
      </c>
      <c r="BG1812" s="228">
        <f>IF(N1812="zákl. přenesená",J1812,0)</f>
        <v>0</v>
      </c>
      <c r="BH1812" s="228">
        <f>IF(N1812="sníž. přenesená",J1812,0)</f>
        <v>0</v>
      </c>
      <c r="BI1812" s="228">
        <f>IF(N1812="nulová",J1812,0)</f>
        <v>0</v>
      </c>
      <c r="BJ1812" s="20" t="s">
        <v>86</v>
      </c>
      <c r="BK1812" s="228">
        <f>ROUND(I1812*H1812,2)</f>
        <v>0</v>
      </c>
      <c r="BL1812" s="20" t="s">
        <v>394</v>
      </c>
      <c r="BM1812" s="227" t="s">
        <v>2356</v>
      </c>
    </row>
    <row r="1813" s="14" customFormat="1">
      <c r="A1813" s="14"/>
      <c r="B1813" s="245"/>
      <c r="C1813" s="246"/>
      <c r="D1813" s="236" t="s">
        <v>244</v>
      </c>
      <c r="E1813" s="247" t="s">
        <v>21</v>
      </c>
      <c r="F1813" s="248" t="s">
        <v>2357</v>
      </c>
      <c r="G1813" s="246"/>
      <c r="H1813" s="249">
        <v>224.44999999999999</v>
      </c>
      <c r="I1813" s="250"/>
      <c r="J1813" s="246"/>
      <c r="K1813" s="246"/>
      <c r="L1813" s="251"/>
      <c r="M1813" s="252"/>
      <c r="N1813" s="253"/>
      <c r="O1813" s="253"/>
      <c r="P1813" s="253"/>
      <c r="Q1813" s="253"/>
      <c r="R1813" s="253"/>
      <c r="S1813" s="253"/>
      <c r="T1813" s="25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T1813" s="255" t="s">
        <v>244</v>
      </c>
      <c r="AU1813" s="255" t="s">
        <v>86</v>
      </c>
      <c r="AV1813" s="14" t="s">
        <v>86</v>
      </c>
      <c r="AW1813" s="14" t="s">
        <v>33</v>
      </c>
      <c r="AX1813" s="14" t="s">
        <v>73</v>
      </c>
      <c r="AY1813" s="255" t="s">
        <v>233</v>
      </c>
    </row>
    <row r="1814" s="15" customFormat="1">
      <c r="A1814" s="15"/>
      <c r="B1814" s="256"/>
      <c r="C1814" s="257"/>
      <c r="D1814" s="236" t="s">
        <v>244</v>
      </c>
      <c r="E1814" s="258" t="s">
        <v>21</v>
      </c>
      <c r="F1814" s="259" t="s">
        <v>247</v>
      </c>
      <c r="G1814" s="257"/>
      <c r="H1814" s="260">
        <v>224.44999999999999</v>
      </c>
      <c r="I1814" s="261"/>
      <c r="J1814" s="257"/>
      <c r="K1814" s="257"/>
      <c r="L1814" s="262"/>
      <c r="M1814" s="263"/>
      <c r="N1814" s="264"/>
      <c r="O1814" s="264"/>
      <c r="P1814" s="264"/>
      <c r="Q1814" s="264"/>
      <c r="R1814" s="264"/>
      <c r="S1814" s="264"/>
      <c r="T1814" s="26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T1814" s="266" t="s">
        <v>244</v>
      </c>
      <c r="AU1814" s="266" t="s">
        <v>86</v>
      </c>
      <c r="AV1814" s="15" t="s">
        <v>240</v>
      </c>
      <c r="AW1814" s="15" t="s">
        <v>33</v>
      </c>
      <c r="AX1814" s="15" t="s">
        <v>80</v>
      </c>
      <c r="AY1814" s="266" t="s">
        <v>233</v>
      </c>
    </row>
    <row r="1815" s="2" customFormat="1" ht="24.15" customHeight="1">
      <c r="A1815" s="41"/>
      <c r="B1815" s="42"/>
      <c r="C1815" s="216" t="s">
        <v>2358</v>
      </c>
      <c r="D1815" s="216" t="s">
        <v>235</v>
      </c>
      <c r="E1815" s="217" t="s">
        <v>2359</v>
      </c>
      <c r="F1815" s="218" t="s">
        <v>2360</v>
      </c>
      <c r="G1815" s="219" t="s">
        <v>332</v>
      </c>
      <c r="H1815" s="220">
        <v>13.896000000000001</v>
      </c>
      <c r="I1815" s="221"/>
      <c r="J1815" s="222">
        <f>ROUND(I1815*H1815,2)</f>
        <v>0</v>
      </c>
      <c r="K1815" s="218" t="s">
        <v>342</v>
      </c>
      <c r="L1815" s="47"/>
      <c r="M1815" s="223" t="s">
        <v>21</v>
      </c>
      <c r="N1815" s="224" t="s">
        <v>45</v>
      </c>
      <c r="O1815" s="87"/>
      <c r="P1815" s="225">
        <f>O1815*H1815</f>
        <v>0</v>
      </c>
      <c r="Q1815" s="225">
        <v>0</v>
      </c>
      <c r="R1815" s="225">
        <f>Q1815*H1815</f>
        <v>0</v>
      </c>
      <c r="S1815" s="225">
        <v>0</v>
      </c>
      <c r="T1815" s="226">
        <f>S1815*H1815</f>
        <v>0</v>
      </c>
      <c r="U1815" s="41"/>
      <c r="V1815" s="41"/>
      <c r="W1815" s="41"/>
      <c r="X1815" s="41"/>
      <c r="Y1815" s="41"/>
      <c r="Z1815" s="41"/>
      <c r="AA1815" s="41"/>
      <c r="AB1815" s="41"/>
      <c r="AC1815" s="41"/>
      <c r="AD1815" s="41"/>
      <c r="AE1815" s="41"/>
      <c r="AR1815" s="227" t="s">
        <v>394</v>
      </c>
      <c r="AT1815" s="227" t="s">
        <v>235</v>
      </c>
      <c r="AU1815" s="227" t="s">
        <v>86</v>
      </c>
      <c r="AY1815" s="20" t="s">
        <v>233</v>
      </c>
      <c r="BE1815" s="228">
        <f>IF(N1815="základní",J1815,0)</f>
        <v>0</v>
      </c>
      <c r="BF1815" s="228">
        <f>IF(N1815="snížená",J1815,0)</f>
        <v>0</v>
      </c>
      <c r="BG1815" s="228">
        <f>IF(N1815="zákl. přenesená",J1815,0)</f>
        <v>0</v>
      </c>
      <c r="BH1815" s="228">
        <f>IF(N1815="sníž. přenesená",J1815,0)</f>
        <v>0</v>
      </c>
      <c r="BI1815" s="228">
        <f>IF(N1815="nulová",J1815,0)</f>
        <v>0</v>
      </c>
      <c r="BJ1815" s="20" t="s">
        <v>86</v>
      </c>
      <c r="BK1815" s="228">
        <f>ROUND(I1815*H1815,2)</f>
        <v>0</v>
      </c>
      <c r="BL1815" s="20" t="s">
        <v>394</v>
      </c>
      <c r="BM1815" s="227" t="s">
        <v>2361</v>
      </c>
    </row>
    <row r="1816" s="14" customFormat="1">
      <c r="A1816" s="14"/>
      <c r="B1816" s="245"/>
      <c r="C1816" s="246"/>
      <c r="D1816" s="236" t="s">
        <v>244</v>
      </c>
      <c r="E1816" s="247" t="s">
        <v>21</v>
      </c>
      <c r="F1816" s="248" t="s">
        <v>2362</v>
      </c>
      <c r="G1816" s="246"/>
      <c r="H1816" s="249">
        <v>13.896000000000001</v>
      </c>
      <c r="I1816" s="250"/>
      <c r="J1816" s="246"/>
      <c r="K1816" s="246"/>
      <c r="L1816" s="251"/>
      <c r="M1816" s="252"/>
      <c r="N1816" s="253"/>
      <c r="O1816" s="253"/>
      <c r="P1816" s="253"/>
      <c r="Q1816" s="253"/>
      <c r="R1816" s="253"/>
      <c r="S1816" s="253"/>
      <c r="T1816" s="25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T1816" s="255" t="s">
        <v>244</v>
      </c>
      <c r="AU1816" s="255" t="s">
        <v>86</v>
      </c>
      <c r="AV1816" s="14" t="s">
        <v>86</v>
      </c>
      <c r="AW1816" s="14" t="s">
        <v>33</v>
      </c>
      <c r="AX1816" s="14" t="s">
        <v>73</v>
      </c>
      <c r="AY1816" s="255" t="s">
        <v>233</v>
      </c>
    </row>
    <row r="1817" s="15" customFormat="1">
      <c r="A1817" s="15"/>
      <c r="B1817" s="256"/>
      <c r="C1817" s="257"/>
      <c r="D1817" s="236" t="s">
        <v>244</v>
      </c>
      <c r="E1817" s="258" t="s">
        <v>21</v>
      </c>
      <c r="F1817" s="259" t="s">
        <v>247</v>
      </c>
      <c r="G1817" s="257"/>
      <c r="H1817" s="260">
        <v>13.896000000000001</v>
      </c>
      <c r="I1817" s="261"/>
      <c r="J1817" s="257"/>
      <c r="K1817" s="257"/>
      <c r="L1817" s="262"/>
      <c r="M1817" s="263"/>
      <c r="N1817" s="264"/>
      <c r="O1817" s="264"/>
      <c r="P1817" s="264"/>
      <c r="Q1817" s="264"/>
      <c r="R1817" s="264"/>
      <c r="S1817" s="264"/>
      <c r="T1817" s="26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T1817" s="266" t="s">
        <v>244</v>
      </c>
      <c r="AU1817" s="266" t="s">
        <v>86</v>
      </c>
      <c r="AV1817" s="15" t="s">
        <v>240</v>
      </c>
      <c r="AW1817" s="15" t="s">
        <v>33</v>
      </c>
      <c r="AX1817" s="15" t="s">
        <v>80</v>
      </c>
      <c r="AY1817" s="266" t="s">
        <v>233</v>
      </c>
    </row>
    <row r="1818" s="2" customFormat="1" ht="24.15" customHeight="1">
      <c r="A1818" s="41"/>
      <c r="B1818" s="42"/>
      <c r="C1818" s="216" t="s">
        <v>2363</v>
      </c>
      <c r="D1818" s="216" t="s">
        <v>235</v>
      </c>
      <c r="E1818" s="217" t="s">
        <v>2364</v>
      </c>
      <c r="F1818" s="218" t="s">
        <v>2365</v>
      </c>
      <c r="G1818" s="219" t="s">
        <v>332</v>
      </c>
      <c r="H1818" s="220">
        <v>25.312000000000001</v>
      </c>
      <c r="I1818" s="221"/>
      <c r="J1818" s="222">
        <f>ROUND(I1818*H1818,2)</f>
        <v>0</v>
      </c>
      <c r="K1818" s="218" t="s">
        <v>342</v>
      </c>
      <c r="L1818" s="47"/>
      <c r="M1818" s="223" t="s">
        <v>21</v>
      </c>
      <c r="N1818" s="224" t="s">
        <v>45</v>
      </c>
      <c r="O1818" s="87"/>
      <c r="P1818" s="225">
        <f>O1818*H1818</f>
        <v>0</v>
      </c>
      <c r="Q1818" s="225">
        <v>0</v>
      </c>
      <c r="R1818" s="225">
        <f>Q1818*H1818</f>
        <v>0</v>
      </c>
      <c r="S1818" s="225">
        <v>0</v>
      </c>
      <c r="T1818" s="226">
        <f>S1818*H1818</f>
        <v>0</v>
      </c>
      <c r="U1818" s="41"/>
      <c r="V1818" s="41"/>
      <c r="W1818" s="41"/>
      <c r="X1818" s="41"/>
      <c r="Y1818" s="41"/>
      <c r="Z1818" s="41"/>
      <c r="AA1818" s="41"/>
      <c r="AB1818" s="41"/>
      <c r="AC1818" s="41"/>
      <c r="AD1818" s="41"/>
      <c r="AE1818" s="41"/>
      <c r="AR1818" s="227" t="s">
        <v>394</v>
      </c>
      <c r="AT1818" s="227" t="s">
        <v>235</v>
      </c>
      <c r="AU1818" s="227" t="s">
        <v>86</v>
      </c>
      <c r="AY1818" s="20" t="s">
        <v>233</v>
      </c>
      <c r="BE1818" s="228">
        <f>IF(N1818="základní",J1818,0)</f>
        <v>0</v>
      </c>
      <c r="BF1818" s="228">
        <f>IF(N1818="snížená",J1818,0)</f>
        <v>0</v>
      </c>
      <c r="BG1818" s="228">
        <f>IF(N1818="zákl. přenesená",J1818,0)</f>
        <v>0</v>
      </c>
      <c r="BH1818" s="228">
        <f>IF(N1818="sníž. přenesená",J1818,0)</f>
        <v>0</v>
      </c>
      <c r="BI1818" s="228">
        <f>IF(N1818="nulová",J1818,0)</f>
        <v>0</v>
      </c>
      <c r="BJ1818" s="20" t="s">
        <v>86</v>
      </c>
      <c r="BK1818" s="228">
        <f>ROUND(I1818*H1818,2)</f>
        <v>0</v>
      </c>
      <c r="BL1818" s="20" t="s">
        <v>394</v>
      </c>
      <c r="BM1818" s="227" t="s">
        <v>2366</v>
      </c>
    </row>
    <row r="1819" s="14" customFormat="1">
      <c r="A1819" s="14"/>
      <c r="B1819" s="245"/>
      <c r="C1819" s="246"/>
      <c r="D1819" s="236" t="s">
        <v>244</v>
      </c>
      <c r="E1819" s="247" t="s">
        <v>21</v>
      </c>
      <c r="F1819" s="248" t="s">
        <v>2367</v>
      </c>
      <c r="G1819" s="246"/>
      <c r="H1819" s="249">
        <v>25.312000000000001</v>
      </c>
      <c r="I1819" s="250"/>
      <c r="J1819" s="246"/>
      <c r="K1819" s="246"/>
      <c r="L1819" s="251"/>
      <c r="M1819" s="252"/>
      <c r="N1819" s="253"/>
      <c r="O1819" s="253"/>
      <c r="P1819" s="253"/>
      <c r="Q1819" s="253"/>
      <c r="R1819" s="253"/>
      <c r="S1819" s="253"/>
      <c r="T1819" s="25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T1819" s="255" t="s">
        <v>244</v>
      </c>
      <c r="AU1819" s="255" t="s">
        <v>86</v>
      </c>
      <c r="AV1819" s="14" t="s">
        <v>86</v>
      </c>
      <c r="AW1819" s="14" t="s">
        <v>33</v>
      </c>
      <c r="AX1819" s="14" t="s">
        <v>73</v>
      </c>
      <c r="AY1819" s="255" t="s">
        <v>233</v>
      </c>
    </row>
    <row r="1820" s="15" customFormat="1">
      <c r="A1820" s="15"/>
      <c r="B1820" s="256"/>
      <c r="C1820" s="257"/>
      <c r="D1820" s="236" t="s">
        <v>244</v>
      </c>
      <c r="E1820" s="258" t="s">
        <v>21</v>
      </c>
      <c r="F1820" s="259" t="s">
        <v>247</v>
      </c>
      <c r="G1820" s="257"/>
      <c r="H1820" s="260">
        <v>25.312000000000001</v>
      </c>
      <c r="I1820" s="261"/>
      <c r="J1820" s="257"/>
      <c r="K1820" s="257"/>
      <c r="L1820" s="262"/>
      <c r="M1820" s="263"/>
      <c r="N1820" s="264"/>
      <c r="O1820" s="264"/>
      <c r="P1820" s="264"/>
      <c r="Q1820" s="264"/>
      <c r="R1820" s="264"/>
      <c r="S1820" s="264"/>
      <c r="T1820" s="26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T1820" s="266" t="s">
        <v>244</v>
      </c>
      <c r="AU1820" s="266" t="s">
        <v>86</v>
      </c>
      <c r="AV1820" s="15" t="s">
        <v>240</v>
      </c>
      <c r="AW1820" s="15" t="s">
        <v>33</v>
      </c>
      <c r="AX1820" s="15" t="s">
        <v>80</v>
      </c>
      <c r="AY1820" s="266" t="s">
        <v>233</v>
      </c>
    </row>
    <row r="1821" s="2" customFormat="1" ht="24.15" customHeight="1">
      <c r="A1821" s="41"/>
      <c r="B1821" s="42"/>
      <c r="C1821" s="216" t="s">
        <v>2368</v>
      </c>
      <c r="D1821" s="216" t="s">
        <v>235</v>
      </c>
      <c r="E1821" s="217" t="s">
        <v>2369</v>
      </c>
      <c r="F1821" s="218" t="s">
        <v>2370</v>
      </c>
      <c r="G1821" s="219" t="s">
        <v>332</v>
      </c>
      <c r="H1821" s="220">
        <v>4.1200000000000001</v>
      </c>
      <c r="I1821" s="221"/>
      <c r="J1821" s="222">
        <f>ROUND(I1821*H1821,2)</f>
        <v>0</v>
      </c>
      <c r="K1821" s="218" t="s">
        <v>342</v>
      </c>
      <c r="L1821" s="47"/>
      <c r="M1821" s="223" t="s">
        <v>21</v>
      </c>
      <c r="N1821" s="224" t="s">
        <v>45</v>
      </c>
      <c r="O1821" s="87"/>
      <c r="P1821" s="225">
        <f>O1821*H1821</f>
        <v>0</v>
      </c>
      <c r="Q1821" s="225">
        <v>0</v>
      </c>
      <c r="R1821" s="225">
        <f>Q1821*H1821</f>
        <v>0</v>
      </c>
      <c r="S1821" s="225">
        <v>0</v>
      </c>
      <c r="T1821" s="226">
        <f>S1821*H1821</f>
        <v>0</v>
      </c>
      <c r="U1821" s="41"/>
      <c r="V1821" s="41"/>
      <c r="W1821" s="41"/>
      <c r="X1821" s="41"/>
      <c r="Y1821" s="41"/>
      <c r="Z1821" s="41"/>
      <c r="AA1821" s="41"/>
      <c r="AB1821" s="41"/>
      <c r="AC1821" s="41"/>
      <c r="AD1821" s="41"/>
      <c r="AE1821" s="41"/>
      <c r="AR1821" s="227" t="s">
        <v>394</v>
      </c>
      <c r="AT1821" s="227" t="s">
        <v>235</v>
      </c>
      <c r="AU1821" s="227" t="s">
        <v>86</v>
      </c>
      <c r="AY1821" s="20" t="s">
        <v>233</v>
      </c>
      <c r="BE1821" s="228">
        <f>IF(N1821="základní",J1821,0)</f>
        <v>0</v>
      </c>
      <c r="BF1821" s="228">
        <f>IF(N1821="snížená",J1821,0)</f>
        <v>0</v>
      </c>
      <c r="BG1821" s="228">
        <f>IF(N1821="zákl. přenesená",J1821,0)</f>
        <v>0</v>
      </c>
      <c r="BH1821" s="228">
        <f>IF(N1821="sníž. přenesená",J1821,0)</f>
        <v>0</v>
      </c>
      <c r="BI1821" s="228">
        <f>IF(N1821="nulová",J1821,0)</f>
        <v>0</v>
      </c>
      <c r="BJ1821" s="20" t="s">
        <v>86</v>
      </c>
      <c r="BK1821" s="228">
        <f>ROUND(I1821*H1821,2)</f>
        <v>0</v>
      </c>
      <c r="BL1821" s="20" t="s">
        <v>394</v>
      </c>
      <c r="BM1821" s="227" t="s">
        <v>2371</v>
      </c>
    </row>
    <row r="1822" s="14" customFormat="1">
      <c r="A1822" s="14"/>
      <c r="B1822" s="245"/>
      <c r="C1822" s="246"/>
      <c r="D1822" s="236" t="s">
        <v>244</v>
      </c>
      <c r="E1822" s="247" t="s">
        <v>21</v>
      </c>
      <c r="F1822" s="248" t="s">
        <v>2372</v>
      </c>
      <c r="G1822" s="246"/>
      <c r="H1822" s="249">
        <v>4.1200000000000001</v>
      </c>
      <c r="I1822" s="250"/>
      <c r="J1822" s="246"/>
      <c r="K1822" s="246"/>
      <c r="L1822" s="251"/>
      <c r="M1822" s="252"/>
      <c r="N1822" s="253"/>
      <c r="O1822" s="253"/>
      <c r="P1822" s="253"/>
      <c r="Q1822" s="253"/>
      <c r="R1822" s="253"/>
      <c r="S1822" s="253"/>
      <c r="T1822" s="25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T1822" s="255" t="s">
        <v>244</v>
      </c>
      <c r="AU1822" s="255" t="s">
        <v>86</v>
      </c>
      <c r="AV1822" s="14" t="s">
        <v>86</v>
      </c>
      <c r="AW1822" s="14" t="s">
        <v>33</v>
      </c>
      <c r="AX1822" s="14" t="s">
        <v>73</v>
      </c>
      <c r="AY1822" s="255" t="s">
        <v>233</v>
      </c>
    </row>
    <row r="1823" s="15" customFormat="1">
      <c r="A1823" s="15"/>
      <c r="B1823" s="256"/>
      <c r="C1823" s="257"/>
      <c r="D1823" s="236" t="s">
        <v>244</v>
      </c>
      <c r="E1823" s="258" t="s">
        <v>21</v>
      </c>
      <c r="F1823" s="259" t="s">
        <v>247</v>
      </c>
      <c r="G1823" s="257"/>
      <c r="H1823" s="260">
        <v>4.1200000000000001</v>
      </c>
      <c r="I1823" s="261"/>
      <c r="J1823" s="257"/>
      <c r="K1823" s="257"/>
      <c r="L1823" s="262"/>
      <c r="M1823" s="263"/>
      <c r="N1823" s="264"/>
      <c r="O1823" s="264"/>
      <c r="P1823" s="264"/>
      <c r="Q1823" s="264"/>
      <c r="R1823" s="264"/>
      <c r="S1823" s="264"/>
      <c r="T1823" s="26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T1823" s="266" t="s">
        <v>244</v>
      </c>
      <c r="AU1823" s="266" t="s">
        <v>86</v>
      </c>
      <c r="AV1823" s="15" t="s">
        <v>240</v>
      </c>
      <c r="AW1823" s="15" t="s">
        <v>33</v>
      </c>
      <c r="AX1823" s="15" t="s">
        <v>80</v>
      </c>
      <c r="AY1823" s="266" t="s">
        <v>233</v>
      </c>
    </row>
    <row r="1824" s="2" customFormat="1" ht="24.15" customHeight="1">
      <c r="A1824" s="41"/>
      <c r="B1824" s="42"/>
      <c r="C1824" s="216" t="s">
        <v>2373</v>
      </c>
      <c r="D1824" s="216" t="s">
        <v>235</v>
      </c>
      <c r="E1824" s="217" t="s">
        <v>2374</v>
      </c>
      <c r="F1824" s="218" t="s">
        <v>2375</v>
      </c>
      <c r="G1824" s="219" t="s">
        <v>332</v>
      </c>
      <c r="H1824" s="220">
        <v>26.716000000000001</v>
      </c>
      <c r="I1824" s="221"/>
      <c r="J1824" s="222">
        <f>ROUND(I1824*H1824,2)</f>
        <v>0</v>
      </c>
      <c r="K1824" s="218" t="s">
        <v>342</v>
      </c>
      <c r="L1824" s="47"/>
      <c r="M1824" s="223" t="s">
        <v>21</v>
      </c>
      <c r="N1824" s="224" t="s">
        <v>45</v>
      </c>
      <c r="O1824" s="87"/>
      <c r="P1824" s="225">
        <f>O1824*H1824</f>
        <v>0</v>
      </c>
      <c r="Q1824" s="225">
        <v>0</v>
      </c>
      <c r="R1824" s="225">
        <f>Q1824*H1824</f>
        <v>0</v>
      </c>
      <c r="S1824" s="225">
        <v>0</v>
      </c>
      <c r="T1824" s="226">
        <f>S1824*H1824</f>
        <v>0</v>
      </c>
      <c r="U1824" s="41"/>
      <c r="V1824" s="41"/>
      <c r="W1824" s="41"/>
      <c r="X1824" s="41"/>
      <c r="Y1824" s="41"/>
      <c r="Z1824" s="41"/>
      <c r="AA1824" s="41"/>
      <c r="AB1824" s="41"/>
      <c r="AC1824" s="41"/>
      <c r="AD1824" s="41"/>
      <c r="AE1824" s="41"/>
      <c r="AR1824" s="227" t="s">
        <v>394</v>
      </c>
      <c r="AT1824" s="227" t="s">
        <v>235</v>
      </c>
      <c r="AU1824" s="227" t="s">
        <v>86</v>
      </c>
      <c r="AY1824" s="20" t="s">
        <v>233</v>
      </c>
      <c r="BE1824" s="228">
        <f>IF(N1824="základní",J1824,0)</f>
        <v>0</v>
      </c>
      <c r="BF1824" s="228">
        <f>IF(N1824="snížená",J1824,0)</f>
        <v>0</v>
      </c>
      <c r="BG1824" s="228">
        <f>IF(N1824="zákl. přenesená",J1824,0)</f>
        <v>0</v>
      </c>
      <c r="BH1824" s="228">
        <f>IF(N1824="sníž. přenesená",J1824,0)</f>
        <v>0</v>
      </c>
      <c r="BI1824" s="228">
        <f>IF(N1824="nulová",J1824,0)</f>
        <v>0</v>
      </c>
      <c r="BJ1824" s="20" t="s">
        <v>86</v>
      </c>
      <c r="BK1824" s="228">
        <f>ROUND(I1824*H1824,2)</f>
        <v>0</v>
      </c>
      <c r="BL1824" s="20" t="s">
        <v>394</v>
      </c>
      <c r="BM1824" s="227" t="s">
        <v>2376</v>
      </c>
    </row>
    <row r="1825" s="14" customFormat="1">
      <c r="A1825" s="14"/>
      <c r="B1825" s="245"/>
      <c r="C1825" s="246"/>
      <c r="D1825" s="236" t="s">
        <v>244</v>
      </c>
      <c r="E1825" s="247" t="s">
        <v>21</v>
      </c>
      <c r="F1825" s="248" t="s">
        <v>2377</v>
      </c>
      <c r="G1825" s="246"/>
      <c r="H1825" s="249">
        <v>26.716000000000001</v>
      </c>
      <c r="I1825" s="250"/>
      <c r="J1825" s="246"/>
      <c r="K1825" s="246"/>
      <c r="L1825" s="251"/>
      <c r="M1825" s="252"/>
      <c r="N1825" s="253"/>
      <c r="O1825" s="253"/>
      <c r="P1825" s="253"/>
      <c r="Q1825" s="253"/>
      <c r="R1825" s="253"/>
      <c r="S1825" s="253"/>
      <c r="T1825" s="25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T1825" s="255" t="s">
        <v>244</v>
      </c>
      <c r="AU1825" s="255" t="s">
        <v>86</v>
      </c>
      <c r="AV1825" s="14" t="s">
        <v>86</v>
      </c>
      <c r="AW1825" s="14" t="s">
        <v>33</v>
      </c>
      <c r="AX1825" s="14" t="s">
        <v>73</v>
      </c>
      <c r="AY1825" s="255" t="s">
        <v>233</v>
      </c>
    </row>
    <row r="1826" s="15" customFormat="1">
      <c r="A1826" s="15"/>
      <c r="B1826" s="256"/>
      <c r="C1826" s="257"/>
      <c r="D1826" s="236" t="s">
        <v>244</v>
      </c>
      <c r="E1826" s="258" t="s">
        <v>21</v>
      </c>
      <c r="F1826" s="259" t="s">
        <v>247</v>
      </c>
      <c r="G1826" s="257"/>
      <c r="H1826" s="260">
        <v>26.716000000000001</v>
      </c>
      <c r="I1826" s="261"/>
      <c r="J1826" s="257"/>
      <c r="K1826" s="257"/>
      <c r="L1826" s="262"/>
      <c r="M1826" s="263"/>
      <c r="N1826" s="264"/>
      <c r="O1826" s="264"/>
      <c r="P1826" s="264"/>
      <c r="Q1826" s="264"/>
      <c r="R1826" s="264"/>
      <c r="S1826" s="264"/>
      <c r="T1826" s="26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T1826" s="266" t="s">
        <v>244</v>
      </c>
      <c r="AU1826" s="266" t="s">
        <v>86</v>
      </c>
      <c r="AV1826" s="15" t="s">
        <v>240</v>
      </c>
      <c r="AW1826" s="15" t="s">
        <v>33</v>
      </c>
      <c r="AX1826" s="15" t="s">
        <v>80</v>
      </c>
      <c r="AY1826" s="266" t="s">
        <v>233</v>
      </c>
    </row>
    <row r="1827" s="2" customFormat="1" ht="49.05" customHeight="1">
      <c r="A1827" s="41"/>
      <c r="B1827" s="42"/>
      <c r="C1827" s="216" t="s">
        <v>2378</v>
      </c>
      <c r="D1827" s="216" t="s">
        <v>235</v>
      </c>
      <c r="E1827" s="217" t="s">
        <v>2379</v>
      </c>
      <c r="F1827" s="218" t="s">
        <v>2380</v>
      </c>
      <c r="G1827" s="219" t="s">
        <v>279</v>
      </c>
      <c r="H1827" s="220">
        <v>64.265000000000001</v>
      </c>
      <c r="I1827" s="221"/>
      <c r="J1827" s="222">
        <f>ROUND(I1827*H1827,2)</f>
        <v>0</v>
      </c>
      <c r="K1827" s="218" t="s">
        <v>239</v>
      </c>
      <c r="L1827" s="47"/>
      <c r="M1827" s="223" t="s">
        <v>21</v>
      </c>
      <c r="N1827" s="224" t="s">
        <v>45</v>
      </c>
      <c r="O1827" s="87"/>
      <c r="P1827" s="225">
        <f>O1827*H1827</f>
        <v>0</v>
      </c>
      <c r="Q1827" s="225">
        <v>0</v>
      </c>
      <c r="R1827" s="225">
        <f>Q1827*H1827</f>
        <v>0</v>
      </c>
      <c r="S1827" s="225">
        <v>0</v>
      </c>
      <c r="T1827" s="226">
        <f>S1827*H1827</f>
        <v>0</v>
      </c>
      <c r="U1827" s="41"/>
      <c r="V1827" s="41"/>
      <c r="W1827" s="41"/>
      <c r="X1827" s="41"/>
      <c r="Y1827" s="41"/>
      <c r="Z1827" s="41"/>
      <c r="AA1827" s="41"/>
      <c r="AB1827" s="41"/>
      <c r="AC1827" s="41"/>
      <c r="AD1827" s="41"/>
      <c r="AE1827" s="41"/>
      <c r="AR1827" s="227" t="s">
        <v>394</v>
      </c>
      <c r="AT1827" s="227" t="s">
        <v>235</v>
      </c>
      <c r="AU1827" s="227" t="s">
        <v>86</v>
      </c>
      <c r="AY1827" s="20" t="s">
        <v>233</v>
      </c>
      <c r="BE1827" s="228">
        <f>IF(N1827="základní",J1827,0)</f>
        <v>0</v>
      </c>
      <c r="BF1827" s="228">
        <f>IF(N1827="snížená",J1827,0)</f>
        <v>0</v>
      </c>
      <c r="BG1827" s="228">
        <f>IF(N1827="zákl. přenesená",J1827,0)</f>
        <v>0</v>
      </c>
      <c r="BH1827" s="228">
        <f>IF(N1827="sníž. přenesená",J1827,0)</f>
        <v>0</v>
      </c>
      <c r="BI1827" s="228">
        <f>IF(N1827="nulová",J1827,0)</f>
        <v>0</v>
      </c>
      <c r="BJ1827" s="20" t="s">
        <v>86</v>
      </c>
      <c r="BK1827" s="228">
        <f>ROUND(I1827*H1827,2)</f>
        <v>0</v>
      </c>
      <c r="BL1827" s="20" t="s">
        <v>394</v>
      </c>
      <c r="BM1827" s="227" t="s">
        <v>2381</v>
      </c>
    </row>
    <row r="1828" s="2" customFormat="1">
      <c r="A1828" s="41"/>
      <c r="B1828" s="42"/>
      <c r="C1828" s="43"/>
      <c r="D1828" s="229" t="s">
        <v>242</v>
      </c>
      <c r="E1828" s="43"/>
      <c r="F1828" s="230" t="s">
        <v>2382</v>
      </c>
      <c r="G1828" s="43"/>
      <c r="H1828" s="43"/>
      <c r="I1828" s="231"/>
      <c r="J1828" s="43"/>
      <c r="K1828" s="43"/>
      <c r="L1828" s="47"/>
      <c r="M1828" s="232"/>
      <c r="N1828" s="233"/>
      <c r="O1828" s="87"/>
      <c r="P1828" s="87"/>
      <c r="Q1828" s="87"/>
      <c r="R1828" s="87"/>
      <c r="S1828" s="87"/>
      <c r="T1828" s="88"/>
      <c r="U1828" s="41"/>
      <c r="V1828" s="41"/>
      <c r="W1828" s="41"/>
      <c r="X1828" s="41"/>
      <c r="Y1828" s="41"/>
      <c r="Z1828" s="41"/>
      <c r="AA1828" s="41"/>
      <c r="AB1828" s="41"/>
      <c r="AC1828" s="41"/>
      <c r="AD1828" s="41"/>
      <c r="AE1828" s="41"/>
      <c r="AT1828" s="20" t="s">
        <v>242</v>
      </c>
      <c r="AU1828" s="20" t="s">
        <v>86</v>
      </c>
    </row>
    <row r="1829" s="12" customFormat="1" ht="22.8" customHeight="1">
      <c r="A1829" s="12"/>
      <c r="B1829" s="200"/>
      <c r="C1829" s="201"/>
      <c r="D1829" s="202" t="s">
        <v>72</v>
      </c>
      <c r="E1829" s="214" t="s">
        <v>2383</v>
      </c>
      <c r="F1829" s="214" t="s">
        <v>2384</v>
      </c>
      <c r="G1829" s="201"/>
      <c r="H1829" s="201"/>
      <c r="I1829" s="204"/>
      <c r="J1829" s="215">
        <f>BK1829</f>
        <v>0</v>
      </c>
      <c r="K1829" s="201"/>
      <c r="L1829" s="206"/>
      <c r="M1829" s="207"/>
      <c r="N1829" s="208"/>
      <c r="O1829" s="208"/>
      <c r="P1829" s="209">
        <f>SUM(P1830:P1870)</f>
        <v>0</v>
      </c>
      <c r="Q1829" s="208"/>
      <c r="R1829" s="209">
        <f>SUM(R1830:R1870)</f>
        <v>7.4239721999999997</v>
      </c>
      <c r="S1829" s="208"/>
      <c r="T1829" s="210">
        <f>SUM(T1830:T1870)</f>
        <v>0</v>
      </c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R1829" s="211" t="s">
        <v>86</v>
      </c>
      <c r="AT1829" s="212" t="s">
        <v>72</v>
      </c>
      <c r="AU1829" s="212" t="s">
        <v>80</v>
      </c>
      <c r="AY1829" s="211" t="s">
        <v>233</v>
      </c>
      <c r="BK1829" s="213">
        <f>SUM(BK1830:BK1870)</f>
        <v>0</v>
      </c>
    </row>
    <row r="1830" s="2" customFormat="1" ht="37.8" customHeight="1">
      <c r="A1830" s="41"/>
      <c r="B1830" s="42"/>
      <c r="C1830" s="216" t="s">
        <v>2385</v>
      </c>
      <c r="D1830" s="216" t="s">
        <v>235</v>
      </c>
      <c r="E1830" s="217" t="s">
        <v>2386</v>
      </c>
      <c r="F1830" s="218" t="s">
        <v>2387</v>
      </c>
      <c r="G1830" s="219" t="s">
        <v>238</v>
      </c>
      <c r="H1830" s="220">
        <v>236.90000000000001</v>
      </c>
      <c r="I1830" s="221"/>
      <c r="J1830" s="222">
        <f>ROUND(I1830*H1830,2)</f>
        <v>0</v>
      </c>
      <c r="K1830" s="218" t="s">
        <v>239</v>
      </c>
      <c r="L1830" s="47"/>
      <c r="M1830" s="223" t="s">
        <v>21</v>
      </c>
      <c r="N1830" s="224" t="s">
        <v>45</v>
      </c>
      <c r="O1830" s="87"/>
      <c r="P1830" s="225">
        <f>O1830*H1830</f>
        <v>0</v>
      </c>
      <c r="Q1830" s="225">
        <v>0.0044999999999999997</v>
      </c>
      <c r="R1830" s="225">
        <f>Q1830*H1830</f>
        <v>1.0660499999999999</v>
      </c>
      <c r="S1830" s="225">
        <v>0</v>
      </c>
      <c r="T1830" s="226">
        <f>S1830*H1830</f>
        <v>0</v>
      </c>
      <c r="U1830" s="41"/>
      <c r="V1830" s="41"/>
      <c r="W1830" s="41"/>
      <c r="X1830" s="41"/>
      <c r="Y1830" s="41"/>
      <c r="Z1830" s="41"/>
      <c r="AA1830" s="41"/>
      <c r="AB1830" s="41"/>
      <c r="AC1830" s="41"/>
      <c r="AD1830" s="41"/>
      <c r="AE1830" s="41"/>
      <c r="AR1830" s="227" t="s">
        <v>394</v>
      </c>
      <c r="AT1830" s="227" t="s">
        <v>235</v>
      </c>
      <c r="AU1830" s="227" t="s">
        <v>86</v>
      </c>
      <c r="AY1830" s="20" t="s">
        <v>233</v>
      </c>
      <c r="BE1830" s="228">
        <f>IF(N1830="základní",J1830,0)</f>
        <v>0</v>
      </c>
      <c r="BF1830" s="228">
        <f>IF(N1830="snížená",J1830,0)</f>
        <v>0</v>
      </c>
      <c r="BG1830" s="228">
        <f>IF(N1830="zákl. přenesená",J1830,0)</f>
        <v>0</v>
      </c>
      <c r="BH1830" s="228">
        <f>IF(N1830="sníž. přenesená",J1830,0)</f>
        <v>0</v>
      </c>
      <c r="BI1830" s="228">
        <f>IF(N1830="nulová",J1830,0)</f>
        <v>0</v>
      </c>
      <c r="BJ1830" s="20" t="s">
        <v>86</v>
      </c>
      <c r="BK1830" s="228">
        <f>ROUND(I1830*H1830,2)</f>
        <v>0</v>
      </c>
      <c r="BL1830" s="20" t="s">
        <v>394</v>
      </c>
      <c r="BM1830" s="227" t="s">
        <v>2388</v>
      </c>
    </row>
    <row r="1831" s="2" customFormat="1">
      <c r="A1831" s="41"/>
      <c r="B1831" s="42"/>
      <c r="C1831" s="43"/>
      <c r="D1831" s="229" t="s">
        <v>242</v>
      </c>
      <c r="E1831" s="43"/>
      <c r="F1831" s="230" t="s">
        <v>2389</v>
      </c>
      <c r="G1831" s="43"/>
      <c r="H1831" s="43"/>
      <c r="I1831" s="231"/>
      <c r="J1831" s="43"/>
      <c r="K1831" s="43"/>
      <c r="L1831" s="47"/>
      <c r="M1831" s="232"/>
      <c r="N1831" s="233"/>
      <c r="O1831" s="87"/>
      <c r="P1831" s="87"/>
      <c r="Q1831" s="87"/>
      <c r="R1831" s="87"/>
      <c r="S1831" s="87"/>
      <c r="T1831" s="88"/>
      <c r="U1831" s="41"/>
      <c r="V1831" s="41"/>
      <c r="W1831" s="41"/>
      <c r="X1831" s="41"/>
      <c r="Y1831" s="41"/>
      <c r="Z1831" s="41"/>
      <c r="AA1831" s="41"/>
      <c r="AB1831" s="41"/>
      <c r="AC1831" s="41"/>
      <c r="AD1831" s="41"/>
      <c r="AE1831" s="41"/>
      <c r="AT1831" s="20" t="s">
        <v>242</v>
      </c>
      <c r="AU1831" s="20" t="s">
        <v>86</v>
      </c>
    </row>
    <row r="1832" s="14" customFormat="1">
      <c r="A1832" s="14"/>
      <c r="B1832" s="245"/>
      <c r="C1832" s="246"/>
      <c r="D1832" s="236" t="s">
        <v>244</v>
      </c>
      <c r="E1832" s="247" t="s">
        <v>21</v>
      </c>
      <c r="F1832" s="248" t="s">
        <v>631</v>
      </c>
      <c r="G1832" s="246"/>
      <c r="H1832" s="249">
        <v>236.90000000000001</v>
      </c>
      <c r="I1832" s="250"/>
      <c r="J1832" s="246"/>
      <c r="K1832" s="246"/>
      <c r="L1832" s="251"/>
      <c r="M1832" s="252"/>
      <c r="N1832" s="253"/>
      <c r="O1832" s="253"/>
      <c r="P1832" s="253"/>
      <c r="Q1832" s="253"/>
      <c r="R1832" s="253"/>
      <c r="S1832" s="253"/>
      <c r="T1832" s="25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T1832" s="255" t="s">
        <v>244</v>
      </c>
      <c r="AU1832" s="255" t="s">
        <v>86</v>
      </c>
      <c r="AV1832" s="14" t="s">
        <v>86</v>
      </c>
      <c r="AW1832" s="14" t="s">
        <v>33</v>
      </c>
      <c r="AX1832" s="14" t="s">
        <v>73</v>
      </c>
      <c r="AY1832" s="255" t="s">
        <v>233</v>
      </c>
    </row>
    <row r="1833" s="15" customFormat="1">
      <c r="A1833" s="15"/>
      <c r="B1833" s="256"/>
      <c r="C1833" s="257"/>
      <c r="D1833" s="236" t="s">
        <v>244</v>
      </c>
      <c r="E1833" s="258" t="s">
        <v>21</v>
      </c>
      <c r="F1833" s="259" t="s">
        <v>247</v>
      </c>
      <c r="G1833" s="257"/>
      <c r="H1833" s="260">
        <v>236.90000000000001</v>
      </c>
      <c r="I1833" s="261"/>
      <c r="J1833" s="257"/>
      <c r="K1833" s="257"/>
      <c r="L1833" s="262"/>
      <c r="M1833" s="263"/>
      <c r="N1833" s="264"/>
      <c r="O1833" s="264"/>
      <c r="P1833" s="264"/>
      <c r="Q1833" s="264"/>
      <c r="R1833" s="264"/>
      <c r="S1833" s="264"/>
      <c r="T1833" s="26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T1833" s="266" t="s">
        <v>244</v>
      </c>
      <c r="AU1833" s="266" t="s">
        <v>86</v>
      </c>
      <c r="AV1833" s="15" t="s">
        <v>240</v>
      </c>
      <c r="AW1833" s="15" t="s">
        <v>33</v>
      </c>
      <c r="AX1833" s="15" t="s">
        <v>80</v>
      </c>
      <c r="AY1833" s="266" t="s">
        <v>233</v>
      </c>
    </row>
    <row r="1834" s="2" customFormat="1" ht="37.8" customHeight="1">
      <c r="A1834" s="41"/>
      <c r="B1834" s="42"/>
      <c r="C1834" s="216" t="s">
        <v>2390</v>
      </c>
      <c r="D1834" s="216" t="s">
        <v>235</v>
      </c>
      <c r="E1834" s="217" t="s">
        <v>2391</v>
      </c>
      <c r="F1834" s="218" t="s">
        <v>2392</v>
      </c>
      <c r="G1834" s="219" t="s">
        <v>238</v>
      </c>
      <c r="H1834" s="220">
        <v>236.90000000000001</v>
      </c>
      <c r="I1834" s="221"/>
      <c r="J1834" s="222">
        <f>ROUND(I1834*H1834,2)</f>
        <v>0</v>
      </c>
      <c r="K1834" s="218" t="s">
        <v>239</v>
      </c>
      <c r="L1834" s="47"/>
      <c r="M1834" s="223" t="s">
        <v>21</v>
      </c>
      <c r="N1834" s="224" t="s">
        <v>45</v>
      </c>
      <c r="O1834" s="87"/>
      <c r="P1834" s="225">
        <f>O1834*H1834</f>
        <v>0</v>
      </c>
      <c r="Q1834" s="225">
        <v>0.0051999999999999998</v>
      </c>
      <c r="R1834" s="225">
        <f>Q1834*H1834</f>
        <v>1.2318799999999999</v>
      </c>
      <c r="S1834" s="225">
        <v>0</v>
      </c>
      <c r="T1834" s="226">
        <f>S1834*H1834</f>
        <v>0</v>
      </c>
      <c r="U1834" s="41"/>
      <c r="V1834" s="41"/>
      <c r="W1834" s="41"/>
      <c r="X1834" s="41"/>
      <c r="Y1834" s="41"/>
      <c r="Z1834" s="41"/>
      <c r="AA1834" s="41"/>
      <c r="AB1834" s="41"/>
      <c r="AC1834" s="41"/>
      <c r="AD1834" s="41"/>
      <c r="AE1834" s="41"/>
      <c r="AR1834" s="227" t="s">
        <v>394</v>
      </c>
      <c r="AT1834" s="227" t="s">
        <v>235</v>
      </c>
      <c r="AU1834" s="227" t="s">
        <v>86</v>
      </c>
      <c r="AY1834" s="20" t="s">
        <v>233</v>
      </c>
      <c r="BE1834" s="228">
        <f>IF(N1834="základní",J1834,0)</f>
        <v>0</v>
      </c>
      <c r="BF1834" s="228">
        <f>IF(N1834="snížená",J1834,0)</f>
        <v>0</v>
      </c>
      <c r="BG1834" s="228">
        <f>IF(N1834="zákl. přenesená",J1834,0)</f>
        <v>0</v>
      </c>
      <c r="BH1834" s="228">
        <f>IF(N1834="sníž. přenesená",J1834,0)</f>
        <v>0</v>
      </c>
      <c r="BI1834" s="228">
        <f>IF(N1834="nulová",J1834,0)</f>
        <v>0</v>
      </c>
      <c r="BJ1834" s="20" t="s">
        <v>86</v>
      </c>
      <c r="BK1834" s="228">
        <f>ROUND(I1834*H1834,2)</f>
        <v>0</v>
      </c>
      <c r="BL1834" s="20" t="s">
        <v>394</v>
      </c>
      <c r="BM1834" s="227" t="s">
        <v>2393</v>
      </c>
    </row>
    <row r="1835" s="2" customFormat="1">
      <c r="A1835" s="41"/>
      <c r="B1835" s="42"/>
      <c r="C1835" s="43"/>
      <c r="D1835" s="229" t="s">
        <v>242</v>
      </c>
      <c r="E1835" s="43"/>
      <c r="F1835" s="230" t="s">
        <v>2394</v>
      </c>
      <c r="G1835" s="43"/>
      <c r="H1835" s="43"/>
      <c r="I1835" s="231"/>
      <c r="J1835" s="43"/>
      <c r="K1835" s="43"/>
      <c r="L1835" s="47"/>
      <c r="M1835" s="232"/>
      <c r="N1835" s="233"/>
      <c r="O1835" s="87"/>
      <c r="P1835" s="87"/>
      <c r="Q1835" s="87"/>
      <c r="R1835" s="87"/>
      <c r="S1835" s="87"/>
      <c r="T1835" s="88"/>
      <c r="U1835" s="41"/>
      <c r="V1835" s="41"/>
      <c r="W1835" s="41"/>
      <c r="X1835" s="41"/>
      <c r="Y1835" s="41"/>
      <c r="Z1835" s="41"/>
      <c r="AA1835" s="41"/>
      <c r="AB1835" s="41"/>
      <c r="AC1835" s="41"/>
      <c r="AD1835" s="41"/>
      <c r="AE1835" s="41"/>
      <c r="AT1835" s="20" t="s">
        <v>242</v>
      </c>
      <c r="AU1835" s="20" t="s">
        <v>86</v>
      </c>
    </row>
    <row r="1836" s="14" customFormat="1">
      <c r="A1836" s="14"/>
      <c r="B1836" s="245"/>
      <c r="C1836" s="246"/>
      <c r="D1836" s="236" t="s">
        <v>244</v>
      </c>
      <c r="E1836" s="247" t="s">
        <v>21</v>
      </c>
      <c r="F1836" s="248" t="s">
        <v>631</v>
      </c>
      <c r="G1836" s="246"/>
      <c r="H1836" s="249">
        <v>236.90000000000001</v>
      </c>
      <c r="I1836" s="250"/>
      <c r="J1836" s="246"/>
      <c r="K1836" s="246"/>
      <c r="L1836" s="251"/>
      <c r="M1836" s="252"/>
      <c r="N1836" s="253"/>
      <c r="O1836" s="253"/>
      <c r="P1836" s="253"/>
      <c r="Q1836" s="253"/>
      <c r="R1836" s="253"/>
      <c r="S1836" s="253"/>
      <c r="T1836" s="25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T1836" s="255" t="s">
        <v>244</v>
      </c>
      <c r="AU1836" s="255" t="s">
        <v>86</v>
      </c>
      <c r="AV1836" s="14" t="s">
        <v>86</v>
      </c>
      <c r="AW1836" s="14" t="s">
        <v>33</v>
      </c>
      <c r="AX1836" s="14" t="s">
        <v>73</v>
      </c>
      <c r="AY1836" s="255" t="s">
        <v>233</v>
      </c>
    </row>
    <row r="1837" s="15" customFormat="1">
      <c r="A1837" s="15"/>
      <c r="B1837" s="256"/>
      <c r="C1837" s="257"/>
      <c r="D1837" s="236" t="s">
        <v>244</v>
      </c>
      <c r="E1837" s="258" t="s">
        <v>21</v>
      </c>
      <c r="F1837" s="259" t="s">
        <v>247</v>
      </c>
      <c r="G1837" s="257"/>
      <c r="H1837" s="260">
        <v>236.90000000000001</v>
      </c>
      <c r="I1837" s="261"/>
      <c r="J1837" s="257"/>
      <c r="K1837" s="257"/>
      <c r="L1837" s="262"/>
      <c r="M1837" s="263"/>
      <c r="N1837" s="264"/>
      <c r="O1837" s="264"/>
      <c r="P1837" s="264"/>
      <c r="Q1837" s="264"/>
      <c r="R1837" s="264"/>
      <c r="S1837" s="264"/>
      <c r="T1837" s="26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T1837" s="266" t="s">
        <v>244</v>
      </c>
      <c r="AU1837" s="266" t="s">
        <v>86</v>
      </c>
      <c r="AV1837" s="15" t="s">
        <v>240</v>
      </c>
      <c r="AW1837" s="15" t="s">
        <v>33</v>
      </c>
      <c r="AX1837" s="15" t="s">
        <v>80</v>
      </c>
      <c r="AY1837" s="266" t="s">
        <v>233</v>
      </c>
    </row>
    <row r="1838" s="2" customFormat="1" ht="24.15" customHeight="1">
      <c r="A1838" s="41"/>
      <c r="B1838" s="42"/>
      <c r="C1838" s="267" t="s">
        <v>2395</v>
      </c>
      <c r="D1838" s="267" t="s">
        <v>297</v>
      </c>
      <c r="E1838" s="268" t="s">
        <v>2396</v>
      </c>
      <c r="F1838" s="269" t="s">
        <v>2397</v>
      </c>
      <c r="G1838" s="270" t="s">
        <v>238</v>
      </c>
      <c r="H1838" s="271">
        <v>260.58999999999997</v>
      </c>
      <c r="I1838" s="272"/>
      <c r="J1838" s="273">
        <f>ROUND(I1838*H1838,2)</f>
        <v>0</v>
      </c>
      <c r="K1838" s="269" t="s">
        <v>342</v>
      </c>
      <c r="L1838" s="274"/>
      <c r="M1838" s="275" t="s">
        <v>21</v>
      </c>
      <c r="N1838" s="276" t="s">
        <v>45</v>
      </c>
      <c r="O1838" s="87"/>
      <c r="P1838" s="225">
        <f>O1838*H1838</f>
        <v>0</v>
      </c>
      <c r="Q1838" s="225">
        <v>0.017999999999999999</v>
      </c>
      <c r="R1838" s="225">
        <f>Q1838*H1838</f>
        <v>4.6906199999999991</v>
      </c>
      <c r="S1838" s="225">
        <v>0</v>
      </c>
      <c r="T1838" s="226">
        <f>S1838*H1838</f>
        <v>0</v>
      </c>
      <c r="U1838" s="41"/>
      <c r="V1838" s="41"/>
      <c r="W1838" s="41"/>
      <c r="X1838" s="41"/>
      <c r="Y1838" s="41"/>
      <c r="Z1838" s="41"/>
      <c r="AA1838" s="41"/>
      <c r="AB1838" s="41"/>
      <c r="AC1838" s="41"/>
      <c r="AD1838" s="41"/>
      <c r="AE1838" s="41"/>
      <c r="AR1838" s="227" t="s">
        <v>569</v>
      </c>
      <c r="AT1838" s="227" t="s">
        <v>297</v>
      </c>
      <c r="AU1838" s="227" t="s">
        <v>86</v>
      </c>
      <c r="AY1838" s="20" t="s">
        <v>233</v>
      </c>
      <c r="BE1838" s="228">
        <f>IF(N1838="základní",J1838,0)</f>
        <v>0</v>
      </c>
      <c r="BF1838" s="228">
        <f>IF(N1838="snížená",J1838,0)</f>
        <v>0</v>
      </c>
      <c r="BG1838" s="228">
        <f>IF(N1838="zákl. přenesená",J1838,0)</f>
        <v>0</v>
      </c>
      <c r="BH1838" s="228">
        <f>IF(N1838="sníž. přenesená",J1838,0)</f>
        <v>0</v>
      </c>
      <c r="BI1838" s="228">
        <f>IF(N1838="nulová",J1838,0)</f>
        <v>0</v>
      </c>
      <c r="BJ1838" s="20" t="s">
        <v>86</v>
      </c>
      <c r="BK1838" s="228">
        <f>ROUND(I1838*H1838,2)</f>
        <v>0</v>
      </c>
      <c r="BL1838" s="20" t="s">
        <v>394</v>
      </c>
      <c r="BM1838" s="227" t="s">
        <v>2398</v>
      </c>
    </row>
    <row r="1839" s="14" customFormat="1">
      <c r="A1839" s="14"/>
      <c r="B1839" s="245"/>
      <c r="C1839" s="246"/>
      <c r="D1839" s="236" t="s">
        <v>244</v>
      </c>
      <c r="E1839" s="246"/>
      <c r="F1839" s="248" t="s">
        <v>2399</v>
      </c>
      <c r="G1839" s="246"/>
      <c r="H1839" s="249">
        <v>260.58999999999997</v>
      </c>
      <c r="I1839" s="250"/>
      <c r="J1839" s="246"/>
      <c r="K1839" s="246"/>
      <c r="L1839" s="251"/>
      <c r="M1839" s="252"/>
      <c r="N1839" s="253"/>
      <c r="O1839" s="253"/>
      <c r="P1839" s="253"/>
      <c r="Q1839" s="253"/>
      <c r="R1839" s="253"/>
      <c r="S1839" s="253"/>
      <c r="T1839" s="25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T1839" s="255" t="s">
        <v>244</v>
      </c>
      <c r="AU1839" s="255" t="s">
        <v>86</v>
      </c>
      <c r="AV1839" s="14" t="s">
        <v>86</v>
      </c>
      <c r="AW1839" s="14" t="s">
        <v>4</v>
      </c>
      <c r="AX1839" s="14" t="s">
        <v>80</v>
      </c>
      <c r="AY1839" s="255" t="s">
        <v>233</v>
      </c>
    </row>
    <row r="1840" s="2" customFormat="1" ht="37.8" customHeight="1">
      <c r="A1840" s="41"/>
      <c r="B1840" s="42"/>
      <c r="C1840" s="216" t="s">
        <v>2400</v>
      </c>
      <c r="D1840" s="216" t="s">
        <v>235</v>
      </c>
      <c r="E1840" s="217" t="s">
        <v>2401</v>
      </c>
      <c r="F1840" s="218" t="s">
        <v>2402</v>
      </c>
      <c r="G1840" s="219" t="s">
        <v>238</v>
      </c>
      <c r="H1840" s="220">
        <v>236.90000000000001</v>
      </c>
      <c r="I1840" s="221"/>
      <c r="J1840" s="222">
        <f>ROUND(I1840*H1840,2)</f>
        <v>0</v>
      </c>
      <c r="K1840" s="218" t="s">
        <v>239</v>
      </c>
      <c r="L1840" s="47"/>
      <c r="M1840" s="223" t="s">
        <v>21</v>
      </c>
      <c r="N1840" s="224" t="s">
        <v>45</v>
      </c>
      <c r="O1840" s="87"/>
      <c r="P1840" s="225">
        <f>O1840*H1840</f>
        <v>0</v>
      </c>
      <c r="Q1840" s="225">
        <v>0</v>
      </c>
      <c r="R1840" s="225">
        <f>Q1840*H1840</f>
        <v>0</v>
      </c>
      <c r="S1840" s="225">
        <v>0</v>
      </c>
      <c r="T1840" s="226">
        <f>S1840*H1840</f>
        <v>0</v>
      </c>
      <c r="U1840" s="41"/>
      <c r="V1840" s="41"/>
      <c r="W1840" s="41"/>
      <c r="X1840" s="41"/>
      <c r="Y1840" s="41"/>
      <c r="Z1840" s="41"/>
      <c r="AA1840" s="41"/>
      <c r="AB1840" s="41"/>
      <c r="AC1840" s="41"/>
      <c r="AD1840" s="41"/>
      <c r="AE1840" s="41"/>
      <c r="AR1840" s="227" t="s">
        <v>394</v>
      </c>
      <c r="AT1840" s="227" t="s">
        <v>235</v>
      </c>
      <c r="AU1840" s="227" t="s">
        <v>86</v>
      </c>
      <c r="AY1840" s="20" t="s">
        <v>233</v>
      </c>
      <c r="BE1840" s="228">
        <f>IF(N1840="základní",J1840,0)</f>
        <v>0</v>
      </c>
      <c r="BF1840" s="228">
        <f>IF(N1840="snížená",J1840,0)</f>
        <v>0</v>
      </c>
      <c r="BG1840" s="228">
        <f>IF(N1840="zákl. přenesená",J1840,0)</f>
        <v>0</v>
      </c>
      <c r="BH1840" s="228">
        <f>IF(N1840="sníž. přenesená",J1840,0)</f>
        <v>0</v>
      </c>
      <c r="BI1840" s="228">
        <f>IF(N1840="nulová",J1840,0)</f>
        <v>0</v>
      </c>
      <c r="BJ1840" s="20" t="s">
        <v>86</v>
      </c>
      <c r="BK1840" s="228">
        <f>ROUND(I1840*H1840,2)</f>
        <v>0</v>
      </c>
      <c r="BL1840" s="20" t="s">
        <v>394</v>
      </c>
      <c r="BM1840" s="227" t="s">
        <v>2403</v>
      </c>
    </row>
    <row r="1841" s="2" customFormat="1">
      <c r="A1841" s="41"/>
      <c r="B1841" s="42"/>
      <c r="C1841" s="43"/>
      <c r="D1841" s="229" t="s">
        <v>242</v>
      </c>
      <c r="E1841" s="43"/>
      <c r="F1841" s="230" t="s">
        <v>2404</v>
      </c>
      <c r="G1841" s="43"/>
      <c r="H1841" s="43"/>
      <c r="I1841" s="231"/>
      <c r="J1841" s="43"/>
      <c r="K1841" s="43"/>
      <c r="L1841" s="47"/>
      <c r="M1841" s="232"/>
      <c r="N1841" s="233"/>
      <c r="O1841" s="87"/>
      <c r="P1841" s="87"/>
      <c r="Q1841" s="87"/>
      <c r="R1841" s="87"/>
      <c r="S1841" s="87"/>
      <c r="T1841" s="88"/>
      <c r="U1841" s="41"/>
      <c r="V1841" s="41"/>
      <c r="W1841" s="41"/>
      <c r="X1841" s="41"/>
      <c r="Y1841" s="41"/>
      <c r="Z1841" s="41"/>
      <c r="AA1841" s="41"/>
      <c r="AB1841" s="41"/>
      <c r="AC1841" s="41"/>
      <c r="AD1841" s="41"/>
      <c r="AE1841" s="41"/>
      <c r="AT1841" s="20" t="s">
        <v>242</v>
      </c>
      <c r="AU1841" s="20" t="s">
        <v>86</v>
      </c>
    </row>
    <row r="1842" s="13" customFormat="1">
      <c r="A1842" s="13"/>
      <c r="B1842" s="234"/>
      <c r="C1842" s="235"/>
      <c r="D1842" s="236" t="s">
        <v>244</v>
      </c>
      <c r="E1842" s="237" t="s">
        <v>21</v>
      </c>
      <c r="F1842" s="238" t="s">
        <v>708</v>
      </c>
      <c r="G1842" s="235"/>
      <c r="H1842" s="237" t="s">
        <v>21</v>
      </c>
      <c r="I1842" s="239"/>
      <c r="J1842" s="235"/>
      <c r="K1842" s="235"/>
      <c r="L1842" s="240"/>
      <c r="M1842" s="241"/>
      <c r="N1842" s="242"/>
      <c r="O1842" s="242"/>
      <c r="P1842" s="242"/>
      <c r="Q1842" s="242"/>
      <c r="R1842" s="242"/>
      <c r="S1842" s="242"/>
      <c r="T1842" s="24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T1842" s="244" t="s">
        <v>244</v>
      </c>
      <c r="AU1842" s="244" t="s">
        <v>86</v>
      </c>
      <c r="AV1842" s="13" t="s">
        <v>80</v>
      </c>
      <c r="AW1842" s="13" t="s">
        <v>33</v>
      </c>
      <c r="AX1842" s="13" t="s">
        <v>73</v>
      </c>
      <c r="AY1842" s="244" t="s">
        <v>233</v>
      </c>
    </row>
    <row r="1843" s="14" customFormat="1">
      <c r="A1843" s="14"/>
      <c r="B1843" s="245"/>
      <c r="C1843" s="246"/>
      <c r="D1843" s="236" t="s">
        <v>244</v>
      </c>
      <c r="E1843" s="247" t="s">
        <v>21</v>
      </c>
      <c r="F1843" s="248" t="s">
        <v>1699</v>
      </c>
      <c r="G1843" s="246"/>
      <c r="H1843" s="249">
        <v>18.52</v>
      </c>
      <c r="I1843" s="250"/>
      <c r="J1843" s="246"/>
      <c r="K1843" s="246"/>
      <c r="L1843" s="251"/>
      <c r="M1843" s="252"/>
      <c r="N1843" s="253"/>
      <c r="O1843" s="253"/>
      <c r="P1843" s="253"/>
      <c r="Q1843" s="253"/>
      <c r="R1843" s="253"/>
      <c r="S1843" s="253"/>
      <c r="T1843" s="25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T1843" s="255" t="s">
        <v>244</v>
      </c>
      <c r="AU1843" s="255" t="s">
        <v>86</v>
      </c>
      <c r="AV1843" s="14" t="s">
        <v>86</v>
      </c>
      <c r="AW1843" s="14" t="s">
        <v>33</v>
      </c>
      <c r="AX1843" s="14" t="s">
        <v>73</v>
      </c>
      <c r="AY1843" s="255" t="s">
        <v>233</v>
      </c>
    </row>
    <row r="1844" s="14" customFormat="1">
      <c r="A1844" s="14"/>
      <c r="B1844" s="245"/>
      <c r="C1844" s="246"/>
      <c r="D1844" s="236" t="s">
        <v>244</v>
      </c>
      <c r="E1844" s="247" t="s">
        <v>21</v>
      </c>
      <c r="F1844" s="248" t="s">
        <v>1700</v>
      </c>
      <c r="G1844" s="246"/>
      <c r="H1844" s="249">
        <v>12.51</v>
      </c>
      <c r="I1844" s="250"/>
      <c r="J1844" s="246"/>
      <c r="K1844" s="246"/>
      <c r="L1844" s="251"/>
      <c r="M1844" s="252"/>
      <c r="N1844" s="253"/>
      <c r="O1844" s="253"/>
      <c r="P1844" s="253"/>
      <c r="Q1844" s="253"/>
      <c r="R1844" s="253"/>
      <c r="S1844" s="253"/>
      <c r="T1844" s="25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T1844" s="255" t="s">
        <v>244</v>
      </c>
      <c r="AU1844" s="255" t="s">
        <v>86</v>
      </c>
      <c r="AV1844" s="14" t="s">
        <v>86</v>
      </c>
      <c r="AW1844" s="14" t="s">
        <v>33</v>
      </c>
      <c r="AX1844" s="14" t="s">
        <v>73</v>
      </c>
      <c r="AY1844" s="255" t="s">
        <v>233</v>
      </c>
    </row>
    <row r="1845" s="14" customFormat="1">
      <c r="A1845" s="14"/>
      <c r="B1845" s="245"/>
      <c r="C1845" s="246"/>
      <c r="D1845" s="236" t="s">
        <v>244</v>
      </c>
      <c r="E1845" s="247" t="s">
        <v>21</v>
      </c>
      <c r="F1845" s="248" t="s">
        <v>1701</v>
      </c>
      <c r="G1845" s="246"/>
      <c r="H1845" s="249">
        <v>31.59</v>
      </c>
      <c r="I1845" s="250"/>
      <c r="J1845" s="246"/>
      <c r="K1845" s="246"/>
      <c r="L1845" s="251"/>
      <c r="M1845" s="252"/>
      <c r="N1845" s="253"/>
      <c r="O1845" s="253"/>
      <c r="P1845" s="253"/>
      <c r="Q1845" s="253"/>
      <c r="R1845" s="253"/>
      <c r="S1845" s="253"/>
      <c r="T1845" s="25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T1845" s="255" t="s">
        <v>244</v>
      </c>
      <c r="AU1845" s="255" t="s">
        <v>86</v>
      </c>
      <c r="AV1845" s="14" t="s">
        <v>86</v>
      </c>
      <c r="AW1845" s="14" t="s">
        <v>33</v>
      </c>
      <c r="AX1845" s="14" t="s">
        <v>73</v>
      </c>
      <c r="AY1845" s="255" t="s">
        <v>233</v>
      </c>
    </row>
    <row r="1846" s="13" customFormat="1">
      <c r="A1846" s="13"/>
      <c r="B1846" s="234"/>
      <c r="C1846" s="235"/>
      <c r="D1846" s="236" t="s">
        <v>244</v>
      </c>
      <c r="E1846" s="237" t="s">
        <v>21</v>
      </c>
      <c r="F1846" s="238" t="s">
        <v>726</v>
      </c>
      <c r="G1846" s="235"/>
      <c r="H1846" s="237" t="s">
        <v>21</v>
      </c>
      <c r="I1846" s="239"/>
      <c r="J1846" s="235"/>
      <c r="K1846" s="235"/>
      <c r="L1846" s="240"/>
      <c r="M1846" s="241"/>
      <c r="N1846" s="242"/>
      <c r="O1846" s="242"/>
      <c r="P1846" s="242"/>
      <c r="Q1846" s="242"/>
      <c r="R1846" s="242"/>
      <c r="S1846" s="242"/>
      <c r="T1846" s="24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T1846" s="244" t="s">
        <v>244</v>
      </c>
      <c r="AU1846" s="244" t="s">
        <v>86</v>
      </c>
      <c r="AV1846" s="13" t="s">
        <v>80</v>
      </c>
      <c r="AW1846" s="13" t="s">
        <v>33</v>
      </c>
      <c r="AX1846" s="13" t="s">
        <v>73</v>
      </c>
      <c r="AY1846" s="244" t="s">
        <v>233</v>
      </c>
    </row>
    <row r="1847" s="14" customFormat="1">
      <c r="A1847" s="14"/>
      <c r="B1847" s="245"/>
      <c r="C1847" s="246"/>
      <c r="D1847" s="236" t="s">
        <v>244</v>
      </c>
      <c r="E1847" s="247" t="s">
        <v>21</v>
      </c>
      <c r="F1847" s="248" t="s">
        <v>1702</v>
      </c>
      <c r="G1847" s="246"/>
      <c r="H1847" s="249">
        <v>74.079999999999998</v>
      </c>
      <c r="I1847" s="250"/>
      <c r="J1847" s="246"/>
      <c r="K1847" s="246"/>
      <c r="L1847" s="251"/>
      <c r="M1847" s="252"/>
      <c r="N1847" s="253"/>
      <c r="O1847" s="253"/>
      <c r="P1847" s="253"/>
      <c r="Q1847" s="253"/>
      <c r="R1847" s="253"/>
      <c r="S1847" s="253"/>
      <c r="T1847" s="25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T1847" s="255" t="s">
        <v>244</v>
      </c>
      <c r="AU1847" s="255" t="s">
        <v>86</v>
      </c>
      <c r="AV1847" s="14" t="s">
        <v>86</v>
      </c>
      <c r="AW1847" s="14" t="s">
        <v>33</v>
      </c>
      <c r="AX1847" s="14" t="s">
        <v>73</v>
      </c>
      <c r="AY1847" s="255" t="s">
        <v>233</v>
      </c>
    </row>
    <row r="1848" s="14" customFormat="1">
      <c r="A1848" s="14"/>
      <c r="B1848" s="245"/>
      <c r="C1848" s="246"/>
      <c r="D1848" s="236" t="s">
        <v>244</v>
      </c>
      <c r="E1848" s="247" t="s">
        <v>21</v>
      </c>
      <c r="F1848" s="248" t="s">
        <v>1703</v>
      </c>
      <c r="G1848" s="246"/>
      <c r="H1848" s="249">
        <v>4.1699999999999999</v>
      </c>
      <c r="I1848" s="250"/>
      <c r="J1848" s="246"/>
      <c r="K1848" s="246"/>
      <c r="L1848" s="251"/>
      <c r="M1848" s="252"/>
      <c r="N1848" s="253"/>
      <c r="O1848" s="253"/>
      <c r="P1848" s="253"/>
      <c r="Q1848" s="253"/>
      <c r="R1848" s="253"/>
      <c r="S1848" s="253"/>
      <c r="T1848" s="25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T1848" s="255" t="s">
        <v>244</v>
      </c>
      <c r="AU1848" s="255" t="s">
        <v>86</v>
      </c>
      <c r="AV1848" s="14" t="s">
        <v>86</v>
      </c>
      <c r="AW1848" s="14" t="s">
        <v>33</v>
      </c>
      <c r="AX1848" s="14" t="s">
        <v>73</v>
      </c>
      <c r="AY1848" s="255" t="s">
        <v>233</v>
      </c>
    </row>
    <row r="1849" s="14" customFormat="1">
      <c r="A1849" s="14"/>
      <c r="B1849" s="245"/>
      <c r="C1849" s="246"/>
      <c r="D1849" s="236" t="s">
        <v>244</v>
      </c>
      <c r="E1849" s="247" t="s">
        <v>21</v>
      </c>
      <c r="F1849" s="248" t="s">
        <v>1704</v>
      </c>
      <c r="G1849" s="246"/>
      <c r="H1849" s="249">
        <v>10.529999999999999</v>
      </c>
      <c r="I1849" s="250"/>
      <c r="J1849" s="246"/>
      <c r="K1849" s="246"/>
      <c r="L1849" s="251"/>
      <c r="M1849" s="252"/>
      <c r="N1849" s="253"/>
      <c r="O1849" s="253"/>
      <c r="P1849" s="253"/>
      <c r="Q1849" s="253"/>
      <c r="R1849" s="253"/>
      <c r="S1849" s="253"/>
      <c r="T1849" s="25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T1849" s="255" t="s">
        <v>244</v>
      </c>
      <c r="AU1849" s="255" t="s">
        <v>86</v>
      </c>
      <c r="AV1849" s="14" t="s">
        <v>86</v>
      </c>
      <c r="AW1849" s="14" t="s">
        <v>33</v>
      </c>
      <c r="AX1849" s="14" t="s">
        <v>73</v>
      </c>
      <c r="AY1849" s="255" t="s">
        <v>233</v>
      </c>
    </row>
    <row r="1850" s="14" customFormat="1">
      <c r="A1850" s="14"/>
      <c r="B1850" s="245"/>
      <c r="C1850" s="246"/>
      <c r="D1850" s="236" t="s">
        <v>244</v>
      </c>
      <c r="E1850" s="247" t="s">
        <v>21</v>
      </c>
      <c r="F1850" s="248" t="s">
        <v>1705</v>
      </c>
      <c r="G1850" s="246"/>
      <c r="H1850" s="249">
        <v>2.7799999999999998</v>
      </c>
      <c r="I1850" s="250"/>
      <c r="J1850" s="246"/>
      <c r="K1850" s="246"/>
      <c r="L1850" s="251"/>
      <c r="M1850" s="252"/>
      <c r="N1850" s="253"/>
      <c r="O1850" s="253"/>
      <c r="P1850" s="253"/>
      <c r="Q1850" s="253"/>
      <c r="R1850" s="253"/>
      <c r="S1850" s="253"/>
      <c r="T1850" s="25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T1850" s="255" t="s">
        <v>244</v>
      </c>
      <c r="AU1850" s="255" t="s">
        <v>86</v>
      </c>
      <c r="AV1850" s="14" t="s">
        <v>86</v>
      </c>
      <c r="AW1850" s="14" t="s">
        <v>33</v>
      </c>
      <c r="AX1850" s="14" t="s">
        <v>73</v>
      </c>
      <c r="AY1850" s="255" t="s">
        <v>233</v>
      </c>
    </row>
    <row r="1851" s="14" customFormat="1">
      <c r="A1851" s="14"/>
      <c r="B1851" s="245"/>
      <c r="C1851" s="246"/>
      <c r="D1851" s="236" t="s">
        <v>244</v>
      </c>
      <c r="E1851" s="247" t="s">
        <v>21</v>
      </c>
      <c r="F1851" s="248" t="s">
        <v>1706</v>
      </c>
      <c r="G1851" s="246"/>
      <c r="H1851" s="249">
        <v>7.0199999999999996</v>
      </c>
      <c r="I1851" s="250"/>
      <c r="J1851" s="246"/>
      <c r="K1851" s="246"/>
      <c r="L1851" s="251"/>
      <c r="M1851" s="252"/>
      <c r="N1851" s="253"/>
      <c r="O1851" s="253"/>
      <c r="P1851" s="253"/>
      <c r="Q1851" s="253"/>
      <c r="R1851" s="253"/>
      <c r="S1851" s="253"/>
      <c r="T1851" s="25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T1851" s="255" t="s">
        <v>244</v>
      </c>
      <c r="AU1851" s="255" t="s">
        <v>86</v>
      </c>
      <c r="AV1851" s="14" t="s">
        <v>86</v>
      </c>
      <c r="AW1851" s="14" t="s">
        <v>33</v>
      </c>
      <c r="AX1851" s="14" t="s">
        <v>73</v>
      </c>
      <c r="AY1851" s="255" t="s">
        <v>233</v>
      </c>
    </row>
    <row r="1852" s="13" customFormat="1">
      <c r="A1852" s="13"/>
      <c r="B1852" s="234"/>
      <c r="C1852" s="235"/>
      <c r="D1852" s="236" t="s">
        <v>244</v>
      </c>
      <c r="E1852" s="237" t="s">
        <v>21</v>
      </c>
      <c r="F1852" s="238" t="s">
        <v>731</v>
      </c>
      <c r="G1852" s="235"/>
      <c r="H1852" s="237" t="s">
        <v>21</v>
      </c>
      <c r="I1852" s="239"/>
      <c r="J1852" s="235"/>
      <c r="K1852" s="235"/>
      <c r="L1852" s="240"/>
      <c r="M1852" s="241"/>
      <c r="N1852" s="242"/>
      <c r="O1852" s="242"/>
      <c r="P1852" s="242"/>
      <c r="Q1852" s="242"/>
      <c r="R1852" s="242"/>
      <c r="S1852" s="242"/>
      <c r="T1852" s="24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T1852" s="244" t="s">
        <v>244</v>
      </c>
      <c r="AU1852" s="244" t="s">
        <v>86</v>
      </c>
      <c r="AV1852" s="13" t="s">
        <v>80</v>
      </c>
      <c r="AW1852" s="13" t="s">
        <v>33</v>
      </c>
      <c r="AX1852" s="13" t="s">
        <v>73</v>
      </c>
      <c r="AY1852" s="244" t="s">
        <v>233</v>
      </c>
    </row>
    <row r="1853" s="14" customFormat="1">
      <c r="A1853" s="14"/>
      <c r="B1853" s="245"/>
      <c r="C1853" s="246"/>
      <c r="D1853" s="236" t="s">
        <v>244</v>
      </c>
      <c r="E1853" s="247" t="s">
        <v>21</v>
      </c>
      <c r="F1853" s="248" t="s">
        <v>1707</v>
      </c>
      <c r="G1853" s="246"/>
      <c r="H1853" s="249">
        <v>46.299999999999997</v>
      </c>
      <c r="I1853" s="250"/>
      <c r="J1853" s="246"/>
      <c r="K1853" s="246"/>
      <c r="L1853" s="251"/>
      <c r="M1853" s="252"/>
      <c r="N1853" s="253"/>
      <c r="O1853" s="253"/>
      <c r="P1853" s="253"/>
      <c r="Q1853" s="253"/>
      <c r="R1853" s="253"/>
      <c r="S1853" s="253"/>
      <c r="T1853" s="25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T1853" s="255" t="s">
        <v>244</v>
      </c>
      <c r="AU1853" s="255" t="s">
        <v>86</v>
      </c>
      <c r="AV1853" s="14" t="s">
        <v>86</v>
      </c>
      <c r="AW1853" s="14" t="s">
        <v>33</v>
      </c>
      <c r="AX1853" s="14" t="s">
        <v>73</v>
      </c>
      <c r="AY1853" s="255" t="s">
        <v>233</v>
      </c>
    </row>
    <row r="1854" s="14" customFormat="1">
      <c r="A1854" s="14"/>
      <c r="B1854" s="245"/>
      <c r="C1854" s="246"/>
      <c r="D1854" s="236" t="s">
        <v>244</v>
      </c>
      <c r="E1854" s="247" t="s">
        <v>21</v>
      </c>
      <c r="F1854" s="248" t="s">
        <v>1708</v>
      </c>
      <c r="G1854" s="246"/>
      <c r="H1854" s="249">
        <v>8.3399999999999999</v>
      </c>
      <c r="I1854" s="250"/>
      <c r="J1854" s="246"/>
      <c r="K1854" s="246"/>
      <c r="L1854" s="251"/>
      <c r="M1854" s="252"/>
      <c r="N1854" s="253"/>
      <c r="O1854" s="253"/>
      <c r="P1854" s="253"/>
      <c r="Q1854" s="253"/>
      <c r="R1854" s="253"/>
      <c r="S1854" s="253"/>
      <c r="T1854" s="25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T1854" s="255" t="s">
        <v>244</v>
      </c>
      <c r="AU1854" s="255" t="s">
        <v>86</v>
      </c>
      <c r="AV1854" s="14" t="s">
        <v>86</v>
      </c>
      <c r="AW1854" s="14" t="s">
        <v>33</v>
      </c>
      <c r="AX1854" s="14" t="s">
        <v>73</v>
      </c>
      <c r="AY1854" s="255" t="s">
        <v>233</v>
      </c>
    </row>
    <row r="1855" s="14" customFormat="1">
      <c r="A1855" s="14"/>
      <c r="B1855" s="245"/>
      <c r="C1855" s="246"/>
      <c r="D1855" s="236" t="s">
        <v>244</v>
      </c>
      <c r="E1855" s="247" t="s">
        <v>21</v>
      </c>
      <c r="F1855" s="248" t="s">
        <v>1709</v>
      </c>
      <c r="G1855" s="246"/>
      <c r="H1855" s="249">
        <v>21.059999999999999</v>
      </c>
      <c r="I1855" s="250"/>
      <c r="J1855" s="246"/>
      <c r="K1855" s="246"/>
      <c r="L1855" s="251"/>
      <c r="M1855" s="252"/>
      <c r="N1855" s="253"/>
      <c r="O1855" s="253"/>
      <c r="P1855" s="253"/>
      <c r="Q1855" s="253"/>
      <c r="R1855" s="253"/>
      <c r="S1855" s="253"/>
      <c r="T1855" s="25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T1855" s="255" t="s">
        <v>244</v>
      </c>
      <c r="AU1855" s="255" t="s">
        <v>86</v>
      </c>
      <c r="AV1855" s="14" t="s">
        <v>86</v>
      </c>
      <c r="AW1855" s="14" t="s">
        <v>33</v>
      </c>
      <c r="AX1855" s="14" t="s">
        <v>73</v>
      </c>
      <c r="AY1855" s="255" t="s">
        <v>233</v>
      </c>
    </row>
    <row r="1856" s="15" customFormat="1">
      <c r="A1856" s="15"/>
      <c r="B1856" s="256"/>
      <c r="C1856" s="257"/>
      <c r="D1856" s="236" t="s">
        <v>244</v>
      </c>
      <c r="E1856" s="258" t="s">
        <v>21</v>
      </c>
      <c r="F1856" s="259" t="s">
        <v>247</v>
      </c>
      <c r="G1856" s="257"/>
      <c r="H1856" s="260">
        <v>236.90000000000001</v>
      </c>
      <c r="I1856" s="261"/>
      <c r="J1856" s="257"/>
      <c r="K1856" s="257"/>
      <c r="L1856" s="262"/>
      <c r="M1856" s="263"/>
      <c r="N1856" s="264"/>
      <c r="O1856" s="264"/>
      <c r="P1856" s="264"/>
      <c r="Q1856" s="264"/>
      <c r="R1856" s="264"/>
      <c r="S1856" s="264"/>
      <c r="T1856" s="26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T1856" s="266" t="s">
        <v>244</v>
      </c>
      <c r="AU1856" s="266" t="s">
        <v>86</v>
      </c>
      <c r="AV1856" s="15" t="s">
        <v>240</v>
      </c>
      <c r="AW1856" s="15" t="s">
        <v>33</v>
      </c>
      <c r="AX1856" s="15" t="s">
        <v>80</v>
      </c>
      <c r="AY1856" s="266" t="s">
        <v>233</v>
      </c>
    </row>
    <row r="1857" s="2" customFormat="1" ht="24.15" customHeight="1">
      <c r="A1857" s="41"/>
      <c r="B1857" s="42"/>
      <c r="C1857" s="216" t="s">
        <v>2405</v>
      </c>
      <c r="D1857" s="216" t="s">
        <v>235</v>
      </c>
      <c r="E1857" s="217" t="s">
        <v>2406</v>
      </c>
      <c r="F1857" s="218" t="s">
        <v>2407</v>
      </c>
      <c r="G1857" s="219" t="s">
        <v>238</v>
      </c>
      <c r="H1857" s="220">
        <v>236.90000000000001</v>
      </c>
      <c r="I1857" s="221"/>
      <c r="J1857" s="222">
        <f>ROUND(I1857*H1857,2)</f>
        <v>0</v>
      </c>
      <c r="K1857" s="218" t="s">
        <v>239</v>
      </c>
      <c r="L1857" s="47"/>
      <c r="M1857" s="223" t="s">
        <v>21</v>
      </c>
      <c r="N1857" s="224" t="s">
        <v>45</v>
      </c>
      <c r="O1857" s="87"/>
      <c r="P1857" s="225">
        <f>O1857*H1857</f>
        <v>0</v>
      </c>
      <c r="Q1857" s="225">
        <v>0.0015</v>
      </c>
      <c r="R1857" s="225">
        <f>Q1857*H1857</f>
        <v>0.35535</v>
      </c>
      <c r="S1857" s="225">
        <v>0</v>
      </c>
      <c r="T1857" s="226">
        <f>S1857*H1857</f>
        <v>0</v>
      </c>
      <c r="U1857" s="41"/>
      <c r="V1857" s="41"/>
      <c r="W1857" s="41"/>
      <c r="X1857" s="41"/>
      <c r="Y1857" s="41"/>
      <c r="Z1857" s="41"/>
      <c r="AA1857" s="41"/>
      <c r="AB1857" s="41"/>
      <c r="AC1857" s="41"/>
      <c r="AD1857" s="41"/>
      <c r="AE1857" s="41"/>
      <c r="AR1857" s="227" t="s">
        <v>394</v>
      </c>
      <c r="AT1857" s="227" t="s">
        <v>235</v>
      </c>
      <c r="AU1857" s="227" t="s">
        <v>86</v>
      </c>
      <c r="AY1857" s="20" t="s">
        <v>233</v>
      </c>
      <c r="BE1857" s="228">
        <f>IF(N1857="základní",J1857,0)</f>
        <v>0</v>
      </c>
      <c r="BF1857" s="228">
        <f>IF(N1857="snížená",J1857,0)</f>
        <v>0</v>
      </c>
      <c r="BG1857" s="228">
        <f>IF(N1857="zákl. přenesená",J1857,0)</f>
        <v>0</v>
      </c>
      <c r="BH1857" s="228">
        <f>IF(N1857="sníž. přenesená",J1857,0)</f>
        <v>0</v>
      </c>
      <c r="BI1857" s="228">
        <f>IF(N1857="nulová",J1857,0)</f>
        <v>0</v>
      </c>
      <c r="BJ1857" s="20" t="s">
        <v>86</v>
      </c>
      <c r="BK1857" s="228">
        <f>ROUND(I1857*H1857,2)</f>
        <v>0</v>
      </c>
      <c r="BL1857" s="20" t="s">
        <v>394</v>
      </c>
      <c r="BM1857" s="227" t="s">
        <v>2408</v>
      </c>
    </row>
    <row r="1858" s="2" customFormat="1">
      <c r="A1858" s="41"/>
      <c r="B1858" s="42"/>
      <c r="C1858" s="43"/>
      <c r="D1858" s="229" t="s">
        <v>242</v>
      </c>
      <c r="E1858" s="43"/>
      <c r="F1858" s="230" t="s">
        <v>2409</v>
      </c>
      <c r="G1858" s="43"/>
      <c r="H1858" s="43"/>
      <c r="I1858" s="231"/>
      <c r="J1858" s="43"/>
      <c r="K1858" s="43"/>
      <c r="L1858" s="47"/>
      <c r="M1858" s="232"/>
      <c r="N1858" s="233"/>
      <c r="O1858" s="87"/>
      <c r="P1858" s="87"/>
      <c r="Q1858" s="87"/>
      <c r="R1858" s="87"/>
      <c r="S1858" s="87"/>
      <c r="T1858" s="88"/>
      <c r="U1858" s="41"/>
      <c r="V1858" s="41"/>
      <c r="W1858" s="41"/>
      <c r="X1858" s="41"/>
      <c r="Y1858" s="41"/>
      <c r="Z1858" s="41"/>
      <c r="AA1858" s="41"/>
      <c r="AB1858" s="41"/>
      <c r="AC1858" s="41"/>
      <c r="AD1858" s="41"/>
      <c r="AE1858" s="41"/>
      <c r="AT1858" s="20" t="s">
        <v>242</v>
      </c>
      <c r="AU1858" s="20" t="s">
        <v>86</v>
      </c>
    </row>
    <row r="1859" s="14" customFormat="1">
      <c r="A1859" s="14"/>
      <c r="B1859" s="245"/>
      <c r="C1859" s="246"/>
      <c r="D1859" s="236" t="s">
        <v>244</v>
      </c>
      <c r="E1859" s="247" t="s">
        <v>21</v>
      </c>
      <c r="F1859" s="248" t="s">
        <v>631</v>
      </c>
      <c r="G1859" s="246"/>
      <c r="H1859" s="249">
        <v>236.90000000000001</v>
      </c>
      <c r="I1859" s="250"/>
      <c r="J1859" s="246"/>
      <c r="K1859" s="246"/>
      <c r="L1859" s="251"/>
      <c r="M1859" s="252"/>
      <c r="N1859" s="253"/>
      <c r="O1859" s="253"/>
      <c r="P1859" s="253"/>
      <c r="Q1859" s="253"/>
      <c r="R1859" s="253"/>
      <c r="S1859" s="253"/>
      <c r="T1859" s="25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T1859" s="255" t="s">
        <v>244</v>
      </c>
      <c r="AU1859" s="255" t="s">
        <v>86</v>
      </c>
      <c r="AV1859" s="14" t="s">
        <v>86</v>
      </c>
      <c r="AW1859" s="14" t="s">
        <v>33</v>
      </c>
      <c r="AX1859" s="14" t="s">
        <v>73</v>
      </c>
      <c r="AY1859" s="255" t="s">
        <v>233</v>
      </c>
    </row>
    <row r="1860" s="15" customFormat="1">
      <c r="A1860" s="15"/>
      <c r="B1860" s="256"/>
      <c r="C1860" s="257"/>
      <c r="D1860" s="236" t="s">
        <v>244</v>
      </c>
      <c r="E1860" s="258" t="s">
        <v>21</v>
      </c>
      <c r="F1860" s="259" t="s">
        <v>247</v>
      </c>
      <c r="G1860" s="257"/>
      <c r="H1860" s="260">
        <v>236.90000000000001</v>
      </c>
      <c r="I1860" s="261"/>
      <c r="J1860" s="257"/>
      <c r="K1860" s="257"/>
      <c r="L1860" s="262"/>
      <c r="M1860" s="263"/>
      <c r="N1860" s="264"/>
      <c r="O1860" s="264"/>
      <c r="P1860" s="264"/>
      <c r="Q1860" s="264"/>
      <c r="R1860" s="264"/>
      <c r="S1860" s="264"/>
      <c r="T1860" s="26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T1860" s="266" t="s">
        <v>244</v>
      </c>
      <c r="AU1860" s="266" t="s">
        <v>86</v>
      </c>
      <c r="AV1860" s="15" t="s">
        <v>240</v>
      </c>
      <c r="AW1860" s="15" t="s">
        <v>33</v>
      </c>
      <c r="AX1860" s="15" t="s">
        <v>80</v>
      </c>
      <c r="AY1860" s="266" t="s">
        <v>233</v>
      </c>
    </row>
    <row r="1861" s="2" customFormat="1" ht="24.15" customHeight="1">
      <c r="A1861" s="41"/>
      <c r="B1861" s="42"/>
      <c r="C1861" s="216" t="s">
        <v>2410</v>
      </c>
      <c r="D1861" s="216" t="s">
        <v>235</v>
      </c>
      <c r="E1861" s="217" t="s">
        <v>2411</v>
      </c>
      <c r="F1861" s="218" t="s">
        <v>2412</v>
      </c>
      <c r="G1861" s="219" t="s">
        <v>332</v>
      </c>
      <c r="H1861" s="220">
        <v>213.21000000000001</v>
      </c>
      <c r="I1861" s="221"/>
      <c r="J1861" s="222">
        <f>ROUND(I1861*H1861,2)</f>
        <v>0</v>
      </c>
      <c r="K1861" s="218" t="s">
        <v>239</v>
      </c>
      <c r="L1861" s="47"/>
      <c r="M1861" s="223" t="s">
        <v>21</v>
      </c>
      <c r="N1861" s="224" t="s">
        <v>45</v>
      </c>
      <c r="O1861" s="87"/>
      <c r="P1861" s="225">
        <f>O1861*H1861</f>
        <v>0</v>
      </c>
      <c r="Q1861" s="225">
        <v>0.00032000000000000003</v>
      </c>
      <c r="R1861" s="225">
        <f>Q1861*H1861</f>
        <v>0.068227200000000002</v>
      </c>
      <c r="S1861" s="225">
        <v>0</v>
      </c>
      <c r="T1861" s="226">
        <f>S1861*H1861</f>
        <v>0</v>
      </c>
      <c r="U1861" s="41"/>
      <c r="V1861" s="41"/>
      <c r="W1861" s="41"/>
      <c r="X1861" s="41"/>
      <c r="Y1861" s="41"/>
      <c r="Z1861" s="41"/>
      <c r="AA1861" s="41"/>
      <c r="AB1861" s="41"/>
      <c r="AC1861" s="41"/>
      <c r="AD1861" s="41"/>
      <c r="AE1861" s="41"/>
      <c r="AR1861" s="227" t="s">
        <v>240</v>
      </c>
      <c r="AT1861" s="227" t="s">
        <v>235</v>
      </c>
      <c r="AU1861" s="227" t="s">
        <v>86</v>
      </c>
      <c r="AY1861" s="20" t="s">
        <v>233</v>
      </c>
      <c r="BE1861" s="228">
        <f>IF(N1861="základní",J1861,0)</f>
        <v>0</v>
      </c>
      <c r="BF1861" s="228">
        <f>IF(N1861="snížená",J1861,0)</f>
        <v>0</v>
      </c>
      <c r="BG1861" s="228">
        <f>IF(N1861="zákl. přenesená",J1861,0)</f>
        <v>0</v>
      </c>
      <c r="BH1861" s="228">
        <f>IF(N1861="sníž. přenesená",J1861,0)</f>
        <v>0</v>
      </c>
      <c r="BI1861" s="228">
        <f>IF(N1861="nulová",J1861,0)</f>
        <v>0</v>
      </c>
      <c r="BJ1861" s="20" t="s">
        <v>86</v>
      </c>
      <c r="BK1861" s="228">
        <f>ROUND(I1861*H1861,2)</f>
        <v>0</v>
      </c>
      <c r="BL1861" s="20" t="s">
        <v>240</v>
      </c>
      <c r="BM1861" s="227" t="s">
        <v>2413</v>
      </c>
    </row>
    <row r="1862" s="2" customFormat="1">
      <c r="A1862" s="41"/>
      <c r="B1862" s="42"/>
      <c r="C1862" s="43"/>
      <c r="D1862" s="229" t="s">
        <v>242</v>
      </c>
      <c r="E1862" s="43"/>
      <c r="F1862" s="230" t="s">
        <v>2414</v>
      </c>
      <c r="G1862" s="43"/>
      <c r="H1862" s="43"/>
      <c r="I1862" s="231"/>
      <c r="J1862" s="43"/>
      <c r="K1862" s="43"/>
      <c r="L1862" s="47"/>
      <c r="M1862" s="232"/>
      <c r="N1862" s="233"/>
      <c r="O1862" s="87"/>
      <c r="P1862" s="87"/>
      <c r="Q1862" s="87"/>
      <c r="R1862" s="87"/>
      <c r="S1862" s="87"/>
      <c r="T1862" s="88"/>
      <c r="U1862" s="41"/>
      <c r="V1862" s="41"/>
      <c r="W1862" s="41"/>
      <c r="X1862" s="41"/>
      <c r="Y1862" s="41"/>
      <c r="Z1862" s="41"/>
      <c r="AA1862" s="41"/>
      <c r="AB1862" s="41"/>
      <c r="AC1862" s="41"/>
      <c r="AD1862" s="41"/>
      <c r="AE1862" s="41"/>
      <c r="AT1862" s="20" t="s">
        <v>242</v>
      </c>
      <c r="AU1862" s="20" t="s">
        <v>86</v>
      </c>
    </row>
    <row r="1863" s="14" customFormat="1">
      <c r="A1863" s="14"/>
      <c r="B1863" s="245"/>
      <c r="C1863" s="246"/>
      <c r="D1863" s="236" t="s">
        <v>244</v>
      </c>
      <c r="E1863" s="247" t="s">
        <v>21</v>
      </c>
      <c r="F1863" s="248" t="s">
        <v>1381</v>
      </c>
      <c r="G1863" s="246"/>
      <c r="H1863" s="249">
        <v>213.21000000000001</v>
      </c>
      <c r="I1863" s="250"/>
      <c r="J1863" s="246"/>
      <c r="K1863" s="246"/>
      <c r="L1863" s="251"/>
      <c r="M1863" s="252"/>
      <c r="N1863" s="253"/>
      <c r="O1863" s="253"/>
      <c r="P1863" s="253"/>
      <c r="Q1863" s="253"/>
      <c r="R1863" s="253"/>
      <c r="S1863" s="253"/>
      <c r="T1863" s="25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T1863" s="255" t="s">
        <v>244</v>
      </c>
      <c r="AU1863" s="255" t="s">
        <v>86</v>
      </c>
      <c r="AV1863" s="14" t="s">
        <v>86</v>
      </c>
      <c r="AW1863" s="14" t="s">
        <v>33</v>
      </c>
      <c r="AX1863" s="14" t="s">
        <v>73</v>
      </c>
      <c r="AY1863" s="255" t="s">
        <v>233</v>
      </c>
    </row>
    <row r="1864" s="15" customFormat="1">
      <c r="A1864" s="15"/>
      <c r="B1864" s="256"/>
      <c r="C1864" s="257"/>
      <c r="D1864" s="236" t="s">
        <v>244</v>
      </c>
      <c r="E1864" s="258" t="s">
        <v>21</v>
      </c>
      <c r="F1864" s="259" t="s">
        <v>247</v>
      </c>
      <c r="G1864" s="257"/>
      <c r="H1864" s="260">
        <v>213.21000000000001</v>
      </c>
      <c r="I1864" s="261"/>
      <c r="J1864" s="257"/>
      <c r="K1864" s="257"/>
      <c r="L1864" s="262"/>
      <c r="M1864" s="263"/>
      <c r="N1864" s="264"/>
      <c r="O1864" s="264"/>
      <c r="P1864" s="264"/>
      <c r="Q1864" s="264"/>
      <c r="R1864" s="264"/>
      <c r="S1864" s="264"/>
      <c r="T1864" s="26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5"/>
      <c r="AE1864" s="15"/>
      <c r="AT1864" s="266" t="s">
        <v>244</v>
      </c>
      <c r="AU1864" s="266" t="s">
        <v>86</v>
      </c>
      <c r="AV1864" s="15" t="s">
        <v>240</v>
      </c>
      <c r="AW1864" s="15" t="s">
        <v>33</v>
      </c>
      <c r="AX1864" s="15" t="s">
        <v>80</v>
      </c>
      <c r="AY1864" s="266" t="s">
        <v>233</v>
      </c>
    </row>
    <row r="1865" s="2" customFormat="1" ht="24.15" customHeight="1">
      <c r="A1865" s="41"/>
      <c r="B1865" s="42"/>
      <c r="C1865" s="216" t="s">
        <v>2415</v>
      </c>
      <c r="D1865" s="216" t="s">
        <v>235</v>
      </c>
      <c r="E1865" s="217" t="s">
        <v>2416</v>
      </c>
      <c r="F1865" s="218" t="s">
        <v>2417</v>
      </c>
      <c r="G1865" s="219" t="s">
        <v>238</v>
      </c>
      <c r="H1865" s="220">
        <v>236.90000000000001</v>
      </c>
      <c r="I1865" s="221"/>
      <c r="J1865" s="222">
        <f>ROUND(I1865*H1865,2)</f>
        <v>0</v>
      </c>
      <c r="K1865" s="218" t="s">
        <v>239</v>
      </c>
      <c r="L1865" s="47"/>
      <c r="M1865" s="223" t="s">
        <v>21</v>
      </c>
      <c r="N1865" s="224" t="s">
        <v>45</v>
      </c>
      <c r="O1865" s="87"/>
      <c r="P1865" s="225">
        <f>O1865*H1865</f>
        <v>0</v>
      </c>
      <c r="Q1865" s="225">
        <v>5.0000000000000002E-05</v>
      </c>
      <c r="R1865" s="225">
        <f>Q1865*H1865</f>
        <v>0.011845000000000001</v>
      </c>
      <c r="S1865" s="225">
        <v>0</v>
      </c>
      <c r="T1865" s="226">
        <f>S1865*H1865</f>
        <v>0</v>
      </c>
      <c r="U1865" s="41"/>
      <c r="V1865" s="41"/>
      <c r="W1865" s="41"/>
      <c r="X1865" s="41"/>
      <c r="Y1865" s="41"/>
      <c r="Z1865" s="41"/>
      <c r="AA1865" s="41"/>
      <c r="AB1865" s="41"/>
      <c r="AC1865" s="41"/>
      <c r="AD1865" s="41"/>
      <c r="AE1865" s="41"/>
      <c r="AR1865" s="227" t="s">
        <v>394</v>
      </c>
      <c r="AT1865" s="227" t="s">
        <v>235</v>
      </c>
      <c r="AU1865" s="227" t="s">
        <v>86</v>
      </c>
      <c r="AY1865" s="20" t="s">
        <v>233</v>
      </c>
      <c r="BE1865" s="228">
        <f>IF(N1865="základní",J1865,0)</f>
        <v>0</v>
      </c>
      <c r="BF1865" s="228">
        <f>IF(N1865="snížená",J1865,0)</f>
        <v>0</v>
      </c>
      <c r="BG1865" s="228">
        <f>IF(N1865="zákl. přenesená",J1865,0)</f>
        <v>0</v>
      </c>
      <c r="BH1865" s="228">
        <f>IF(N1865="sníž. přenesená",J1865,0)</f>
        <v>0</v>
      </c>
      <c r="BI1865" s="228">
        <f>IF(N1865="nulová",J1865,0)</f>
        <v>0</v>
      </c>
      <c r="BJ1865" s="20" t="s">
        <v>86</v>
      </c>
      <c r="BK1865" s="228">
        <f>ROUND(I1865*H1865,2)</f>
        <v>0</v>
      </c>
      <c r="BL1865" s="20" t="s">
        <v>394</v>
      </c>
      <c r="BM1865" s="227" t="s">
        <v>2418</v>
      </c>
    </row>
    <row r="1866" s="2" customFormat="1">
      <c r="A1866" s="41"/>
      <c r="B1866" s="42"/>
      <c r="C1866" s="43"/>
      <c r="D1866" s="229" t="s">
        <v>242</v>
      </c>
      <c r="E1866" s="43"/>
      <c r="F1866" s="230" t="s">
        <v>2419</v>
      </c>
      <c r="G1866" s="43"/>
      <c r="H1866" s="43"/>
      <c r="I1866" s="231"/>
      <c r="J1866" s="43"/>
      <c r="K1866" s="43"/>
      <c r="L1866" s="47"/>
      <c r="M1866" s="232"/>
      <c r="N1866" s="233"/>
      <c r="O1866" s="87"/>
      <c r="P1866" s="87"/>
      <c r="Q1866" s="87"/>
      <c r="R1866" s="87"/>
      <c r="S1866" s="87"/>
      <c r="T1866" s="88"/>
      <c r="U1866" s="41"/>
      <c r="V1866" s="41"/>
      <c r="W1866" s="41"/>
      <c r="X1866" s="41"/>
      <c r="Y1866" s="41"/>
      <c r="Z1866" s="41"/>
      <c r="AA1866" s="41"/>
      <c r="AB1866" s="41"/>
      <c r="AC1866" s="41"/>
      <c r="AD1866" s="41"/>
      <c r="AE1866" s="41"/>
      <c r="AT1866" s="20" t="s">
        <v>242</v>
      </c>
      <c r="AU1866" s="20" t="s">
        <v>86</v>
      </c>
    </row>
    <row r="1867" s="14" customFormat="1">
      <c r="A1867" s="14"/>
      <c r="B1867" s="245"/>
      <c r="C1867" s="246"/>
      <c r="D1867" s="236" t="s">
        <v>244</v>
      </c>
      <c r="E1867" s="247" t="s">
        <v>21</v>
      </c>
      <c r="F1867" s="248" t="s">
        <v>631</v>
      </c>
      <c r="G1867" s="246"/>
      <c r="H1867" s="249">
        <v>236.90000000000001</v>
      </c>
      <c r="I1867" s="250"/>
      <c r="J1867" s="246"/>
      <c r="K1867" s="246"/>
      <c r="L1867" s="251"/>
      <c r="M1867" s="252"/>
      <c r="N1867" s="253"/>
      <c r="O1867" s="253"/>
      <c r="P1867" s="253"/>
      <c r="Q1867" s="253"/>
      <c r="R1867" s="253"/>
      <c r="S1867" s="253"/>
      <c r="T1867" s="25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T1867" s="255" t="s">
        <v>244</v>
      </c>
      <c r="AU1867" s="255" t="s">
        <v>86</v>
      </c>
      <c r="AV1867" s="14" t="s">
        <v>86</v>
      </c>
      <c r="AW1867" s="14" t="s">
        <v>33</v>
      </c>
      <c r="AX1867" s="14" t="s">
        <v>73</v>
      </c>
      <c r="AY1867" s="255" t="s">
        <v>233</v>
      </c>
    </row>
    <row r="1868" s="15" customFormat="1">
      <c r="A1868" s="15"/>
      <c r="B1868" s="256"/>
      <c r="C1868" s="257"/>
      <c r="D1868" s="236" t="s">
        <v>244</v>
      </c>
      <c r="E1868" s="258" t="s">
        <v>21</v>
      </c>
      <c r="F1868" s="259" t="s">
        <v>247</v>
      </c>
      <c r="G1868" s="257"/>
      <c r="H1868" s="260">
        <v>236.90000000000001</v>
      </c>
      <c r="I1868" s="261"/>
      <c r="J1868" s="257"/>
      <c r="K1868" s="257"/>
      <c r="L1868" s="262"/>
      <c r="M1868" s="263"/>
      <c r="N1868" s="264"/>
      <c r="O1868" s="264"/>
      <c r="P1868" s="264"/>
      <c r="Q1868" s="264"/>
      <c r="R1868" s="264"/>
      <c r="S1868" s="264"/>
      <c r="T1868" s="26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5"/>
      <c r="AE1868" s="15"/>
      <c r="AT1868" s="266" t="s">
        <v>244</v>
      </c>
      <c r="AU1868" s="266" t="s">
        <v>86</v>
      </c>
      <c r="AV1868" s="15" t="s">
        <v>240</v>
      </c>
      <c r="AW1868" s="15" t="s">
        <v>33</v>
      </c>
      <c r="AX1868" s="15" t="s">
        <v>80</v>
      </c>
      <c r="AY1868" s="266" t="s">
        <v>233</v>
      </c>
    </row>
    <row r="1869" s="2" customFormat="1" ht="49.05" customHeight="1">
      <c r="A1869" s="41"/>
      <c r="B1869" s="42"/>
      <c r="C1869" s="216" t="s">
        <v>2420</v>
      </c>
      <c r="D1869" s="216" t="s">
        <v>235</v>
      </c>
      <c r="E1869" s="217" t="s">
        <v>2421</v>
      </c>
      <c r="F1869" s="218" t="s">
        <v>2422</v>
      </c>
      <c r="G1869" s="219" t="s">
        <v>279</v>
      </c>
      <c r="H1869" s="220">
        <v>7.3559999999999999</v>
      </c>
      <c r="I1869" s="221"/>
      <c r="J1869" s="222">
        <f>ROUND(I1869*H1869,2)</f>
        <v>0</v>
      </c>
      <c r="K1869" s="218" t="s">
        <v>239</v>
      </c>
      <c r="L1869" s="47"/>
      <c r="M1869" s="223" t="s">
        <v>21</v>
      </c>
      <c r="N1869" s="224" t="s">
        <v>45</v>
      </c>
      <c r="O1869" s="87"/>
      <c r="P1869" s="225">
        <f>O1869*H1869</f>
        <v>0</v>
      </c>
      <c r="Q1869" s="225">
        <v>0</v>
      </c>
      <c r="R1869" s="225">
        <f>Q1869*H1869</f>
        <v>0</v>
      </c>
      <c r="S1869" s="225">
        <v>0</v>
      </c>
      <c r="T1869" s="226">
        <f>S1869*H1869</f>
        <v>0</v>
      </c>
      <c r="U1869" s="41"/>
      <c r="V1869" s="41"/>
      <c r="W1869" s="41"/>
      <c r="X1869" s="41"/>
      <c r="Y1869" s="41"/>
      <c r="Z1869" s="41"/>
      <c r="AA1869" s="41"/>
      <c r="AB1869" s="41"/>
      <c r="AC1869" s="41"/>
      <c r="AD1869" s="41"/>
      <c r="AE1869" s="41"/>
      <c r="AR1869" s="227" t="s">
        <v>394</v>
      </c>
      <c r="AT1869" s="227" t="s">
        <v>235</v>
      </c>
      <c r="AU1869" s="227" t="s">
        <v>86</v>
      </c>
      <c r="AY1869" s="20" t="s">
        <v>233</v>
      </c>
      <c r="BE1869" s="228">
        <f>IF(N1869="základní",J1869,0)</f>
        <v>0</v>
      </c>
      <c r="BF1869" s="228">
        <f>IF(N1869="snížená",J1869,0)</f>
        <v>0</v>
      </c>
      <c r="BG1869" s="228">
        <f>IF(N1869="zákl. přenesená",J1869,0)</f>
        <v>0</v>
      </c>
      <c r="BH1869" s="228">
        <f>IF(N1869="sníž. přenesená",J1869,0)</f>
        <v>0</v>
      </c>
      <c r="BI1869" s="228">
        <f>IF(N1869="nulová",J1869,0)</f>
        <v>0</v>
      </c>
      <c r="BJ1869" s="20" t="s">
        <v>86</v>
      </c>
      <c r="BK1869" s="228">
        <f>ROUND(I1869*H1869,2)</f>
        <v>0</v>
      </c>
      <c r="BL1869" s="20" t="s">
        <v>394</v>
      </c>
      <c r="BM1869" s="227" t="s">
        <v>2423</v>
      </c>
    </row>
    <row r="1870" s="2" customFormat="1">
      <c r="A1870" s="41"/>
      <c r="B1870" s="42"/>
      <c r="C1870" s="43"/>
      <c r="D1870" s="229" t="s">
        <v>242</v>
      </c>
      <c r="E1870" s="43"/>
      <c r="F1870" s="230" t="s">
        <v>2424</v>
      </c>
      <c r="G1870" s="43"/>
      <c r="H1870" s="43"/>
      <c r="I1870" s="231"/>
      <c r="J1870" s="43"/>
      <c r="K1870" s="43"/>
      <c r="L1870" s="47"/>
      <c r="M1870" s="232"/>
      <c r="N1870" s="233"/>
      <c r="O1870" s="87"/>
      <c r="P1870" s="87"/>
      <c r="Q1870" s="87"/>
      <c r="R1870" s="87"/>
      <c r="S1870" s="87"/>
      <c r="T1870" s="88"/>
      <c r="U1870" s="41"/>
      <c r="V1870" s="41"/>
      <c r="W1870" s="41"/>
      <c r="X1870" s="41"/>
      <c r="Y1870" s="41"/>
      <c r="Z1870" s="41"/>
      <c r="AA1870" s="41"/>
      <c r="AB1870" s="41"/>
      <c r="AC1870" s="41"/>
      <c r="AD1870" s="41"/>
      <c r="AE1870" s="41"/>
      <c r="AT1870" s="20" t="s">
        <v>242</v>
      </c>
      <c r="AU1870" s="20" t="s">
        <v>86</v>
      </c>
    </row>
    <row r="1871" s="12" customFormat="1" ht="22.8" customHeight="1">
      <c r="A1871" s="12"/>
      <c r="B1871" s="200"/>
      <c r="C1871" s="201"/>
      <c r="D1871" s="202" t="s">
        <v>72</v>
      </c>
      <c r="E1871" s="214" t="s">
        <v>2425</v>
      </c>
      <c r="F1871" s="214" t="s">
        <v>2426</v>
      </c>
      <c r="G1871" s="201"/>
      <c r="H1871" s="201"/>
      <c r="I1871" s="204"/>
      <c r="J1871" s="215">
        <f>BK1871</f>
        <v>0</v>
      </c>
      <c r="K1871" s="201"/>
      <c r="L1871" s="206"/>
      <c r="M1871" s="207"/>
      <c r="N1871" s="208"/>
      <c r="O1871" s="208"/>
      <c r="P1871" s="209">
        <f>SUM(P1872:P1904)</f>
        <v>0</v>
      </c>
      <c r="Q1871" s="208"/>
      <c r="R1871" s="209">
        <f>SUM(R1872:R1904)</f>
        <v>21.304895399999999</v>
      </c>
      <c r="S1871" s="208"/>
      <c r="T1871" s="210">
        <f>SUM(T1872:T1904)</f>
        <v>0</v>
      </c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R1871" s="211" t="s">
        <v>86</v>
      </c>
      <c r="AT1871" s="212" t="s">
        <v>72</v>
      </c>
      <c r="AU1871" s="212" t="s">
        <v>80</v>
      </c>
      <c r="AY1871" s="211" t="s">
        <v>233</v>
      </c>
      <c r="BK1871" s="213">
        <f>SUM(BK1872:BK1904)</f>
        <v>0</v>
      </c>
    </row>
    <row r="1872" s="2" customFormat="1" ht="24.15" customHeight="1">
      <c r="A1872" s="41"/>
      <c r="B1872" s="42"/>
      <c r="C1872" s="216" t="s">
        <v>2427</v>
      </c>
      <c r="D1872" s="216" t="s">
        <v>235</v>
      </c>
      <c r="E1872" s="217" t="s">
        <v>2428</v>
      </c>
      <c r="F1872" s="218" t="s">
        <v>2429</v>
      </c>
      <c r="G1872" s="219" t="s">
        <v>238</v>
      </c>
      <c r="H1872" s="220">
        <v>1676.78</v>
      </c>
      <c r="I1872" s="221"/>
      <c r="J1872" s="222">
        <f>ROUND(I1872*H1872,2)</f>
        <v>0</v>
      </c>
      <c r="K1872" s="218" t="s">
        <v>239</v>
      </c>
      <c r="L1872" s="47"/>
      <c r="M1872" s="223" t="s">
        <v>21</v>
      </c>
      <c r="N1872" s="224" t="s">
        <v>45</v>
      </c>
      <c r="O1872" s="87"/>
      <c r="P1872" s="225">
        <f>O1872*H1872</f>
        <v>0</v>
      </c>
      <c r="Q1872" s="225">
        <v>0</v>
      </c>
      <c r="R1872" s="225">
        <f>Q1872*H1872</f>
        <v>0</v>
      </c>
      <c r="S1872" s="225">
        <v>0</v>
      </c>
      <c r="T1872" s="226">
        <f>S1872*H1872</f>
        <v>0</v>
      </c>
      <c r="U1872" s="41"/>
      <c r="V1872" s="41"/>
      <c r="W1872" s="41"/>
      <c r="X1872" s="41"/>
      <c r="Y1872" s="41"/>
      <c r="Z1872" s="41"/>
      <c r="AA1872" s="41"/>
      <c r="AB1872" s="41"/>
      <c r="AC1872" s="41"/>
      <c r="AD1872" s="41"/>
      <c r="AE1872" s="41"/>
      <c r="AR1872" s="227" t="s">
        <v>394</v>
      </c>
      <c r="AT1872" s="227" t="s">
        <v>235</v>
      </c>
      <c r="AU1872" s="227" t="s">
        <v>86</v>
      </c>
      <c r="AY1872" s="20" t="s">
        <v>233</v>
      </c>
      <c r="BE1872" s="228">
        <f>IF(N1872="základní",J1872,0)</f>
        <v>0</v>
      </c>
      <c r="BF1872" s="228">
        <f>IF(N1872="snížená",J1872,0)</f>
        <v>0</v>
      </c>
      <c r="BG1872" s="228">
        <f>IF(N1872="zákl. přenesená",J1872,0)</f>
        <v>0</v>
      </c>
      <c r="BH1872" s="228">
        <f>IF(N1872="sníž. přenesená",J1872,0)</f>
        <v>0</v>
      </c>
      <c r="BI1872" s="228">
        <f>IF(N1872="nulová",J1872,0)</f>
        <v>0</v>
      </c>
      <c r="BJ1872" s="20" t="s">
        <v>86</v>
      </c>
      <c r="BK1872" s="228">
        <f>ROUND(I1872*H1872,2)</f>
        <v>0</v>
      </c>
      <c r="BL1872" s="20" t="s">
        <v>394</v>
      </c>
      <c r="BM1872" s="227" t="s">
        <v>2430</v>
      </c>
    </row>
    <row r="1873" s="2" customFormat="1">
      <c r="A1873" s="41"/>
      <c r="B1873" s="42"/>
      <c r="C1873" s="43"/>
      <c r="D1873" s="229" t="s">
        <v>242</v>
      </c>
      <c r="E1873" s="43"/>
      <c r="F1873" s="230" t="s">
        <v>2431</v>
      </c>
      <c r="G1873" s="43"/>
      <c r="H1873" s="43"/>
      <c r="I1873" s="231"/>
      <c r="J1873" s="43"/>
      <c r="K1873" s="43"/>
      <c r="L1873" s="47"/>
      <c r="M1873" s="232"/>
      <c r="N1873" s="233"/>
      <c r="O1873" s="87"/>
      <c r="P1873" s="87"/>
      <c r="Q1873" s="87"/>
      <c r="R1873" s="87"/>
      <c r="S1873" s="87"/>
      <c r="T1873" s="88"/>
      <c r="U1873" s="41"/>
      <c r="V1873" s="41"/>
      <c r="W1873" s="41"/>
      <c r="X1873" s="41"/>
      <c r="Y1873" s="41"/>
      <c r="Z1873" s="41"/>
      <c r="AA1873" s="41"/>
      <c r="AB1873" s="41"/>
      <c r="AC1873" s="41"/>
      <c r="AD1873" s="41"/>
      <c r="AE1873" s="41"/>
      <c r="AT1873" s="20" t="s">
        <v>242</v>
      </c>
      <c r="AU1873" s="20" t="s">
        <v>86</v>
      </c>
    </row>
    <row r="1874" s="14" customFormat="1">
      <c r="A1874" s="14"/>
      <c r="B1874" s="245"/>
      <c r="C1874" s="246"/>
      <c r="D1874" s="236" t="s">
        <v>244</v>
      </c>
      <c r="E1874" s="247" t="s">
        <v>21</v>
      </c>
      <c r="F1874" s="248" t="s">
        <v>628</v>
      </c>
      <c r="G1874" s="246"/>
      <c r="H1874" s="249">
        <v>1676.78</v>
      </c>
      <c r="I1874" s="250"/>
      <c r="J1874" s="246"/>
      <c r="K1874" s="246"/>
      <c r="L1874" s="251"/>
      <c r="M1874" s="252"/>
      <c r="N1874" s="253"/>
      <c r="O1874" s="253"/>
      <c r="P1874" s="253"/>
      <c r="Q1874" s="253"/>
      <c r="R1874" s="253"/>
      <c r="S1874" s="253"/>
      <c r="T1874" s="25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T1874" s="255" t="s">
        <v>244</v>
      </c>
      <c r="AU1874" s="255" t="s">
        <v>86</v>
      </c>
      <c r="AV1874" s="14" t="s">
        <v>86</v>
      </c>
      <c r="AW1874" s="14" t="s">
        <v>33</v>
      </c>
      <c r="AX1874" s="14" t="s">
        <v>73</v>
      </c>
      <c r="AY1874" s="255" t="s">
        <v>233</v>
      </c>
    </row>
    <row r="1875" s="15" customFormat="1">
      <c r="A1875" s="15"/>
      <c r="B1875" s="256"/>
      <c r="C1875" s="257"/>
      <c r="D1875" s="236" t="s">
        <v>244</v>
      </c>
      <c r="E1875" s="258" t="s">
        <v>21</v>
      </c>
      <c r="F1875" s="259" t="s">
        <v>247</v>
      </c>
      <c r="G1875" s="257"/>
      <c r="H1875" s="260">
        <v>1676.78</v>
      </c>
      <c r="I1875" s="261"/>
      <c r="J1875" s="257"/>
      <c r="K1875" s="257"/>
      <c r="L1875" s="262"/>
      <c r="M1875" s="263"/>
      <c r="N1875" s="264"/>
      <c r="O1875" s="264"/>
      <c r="P1875" s="264"/>
      <c r="Q1875" s="264"/>
      <c r="R1875" s="264"/>
      <c r="S1875" s="264"/>
      <c r="T1875" s="26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/>
      <c r="AE1875" s="15"/>
      <c r="AT1875" s="266" t="s">
        <v>244</v>
      </c>
      <c r="AU1875" s="266" t="s">
        <v>86</v>
      </c>
      <c r="AV1875" s="15" t="s">
        <v>240</v>
      </c>
      <c r="AW1875" s="15" t="s">
        <v>33</v>
      </c>
      <c r="AX1875" s="15" t="s">
        <v>80</v>
      </c>
      <c r="AY1875" s="266" t="s">
        <v>233</v>
      </c>
    </row>
    <row r="1876" s="2" customFormat="1" ht="21.75" customHeight="1">
      <c r="A1876" s="41"/>
      <c r="B1876" s="42"/>
      <c r="C1876" s="216" t="s">
        <v>2432</v>
      </c>
      <c r="D1876" s="216" t="s">
        <v>235</v>
      </c>
      <c r="E1876" s="217" t="s">
        <v>2433</v>
      </c>
      <c r="F1876" s="218" t="s">
        <v>2434</v>
      </c>
      <c r="G1876" s="219" t="s">
        <v>238</v>
      </c>
      <c r="H1876" s="220">
        <v>3353.5599999999999</v>
      </c>
      <c r="I1876" s="221"/>
      <c r="J1876" s="222">
        <f>ROUND(I1876*H1876,2)</f>
        <v>0</v>
      </c>
      <c r="K1876" s="218" t="s">
        <v>239</v>
      </c>
      <c r="L1876" s="47"/>
      <c r="M1876" s="223" t="s">
        <v>21</v>
      </c>
      <c r="N1876" s="224" t="s">
        <v>45</v>
      </c>
      <c r="O1876" s="87"/>
      <c r="P1876" s="225">
        <f>O1876*H1876</f>
        <v>0</v>
      </c>
      <c r="Q1876" s="225">
        <v>0</v>
      </c>
      <c r="R1876" s="225">
        <f>Q1876*H1876</f>
        <v>0</v>
      </c>
      <c r="S1876" s="225">
        <v>0</v>
      </c>
      <c r="T1876" s="226">
        <f>S1876*H1876</f>
        <v>0</v>
      </c>
      <c r="U1876" s="41"/>
      <c r="V1876" s="41"/>
      <c r="W1876" s="41"/>
      <c r="X1876" s="41"/>
      <c r="Y1876" s="41"/>
      <c r="Z1876" s="41"/>
      <c r="AA1876" s="41"/>
      <c r="AB1876" s="41"/>
      <c r="AC1876" s="41"/>
      <c r="AD1876" s="41"/>
      <c r="AE1876" s="41"/>
      <c r="AR1876" s="227" t="s">
        <v>394</v>
      </c>
      <c r="AT1876" s="227" t="s">
        <v>235</v>
      </c>
      <c r="AU1876" s="227" t="s">
        <v>86</v>
      </c>
      <c r="AY1876" s="20" t="s">
        <v>233</v>
      </c>
      <c r="BE1876" s="228">
        <f>IF(N1876="základní",J1876,0)</f>
        <v>0</v>
      </c>
      <c r="BF1876" s="228">
        <f>IF(N1876="snížená",J1876,0)</f>
        <v>0</v>
      </c>
      <c r="BG1876" s="228">
        <f>IF(N1876="zákl. přenesená",J1876,0)</f>
        <v>0</v>
      </c>
      <c r="BH1876" s="228">
        <f>IF(N1876="sníž. přenesená",J1876,0)</f>
        <v>0</v>
      </c>
      <c r="BI1876" s="228">
        <f>IF(N1876="nulová",J1876,0)</f>
        <v>0</v>
      </c>
      <c r="BJ1876" s="20" t="s">
        <v>86</v>
      </c>
      <c r="BK1876" s="228">
        <f>ROUND(I1876*H1876,2)</f>
        <v>0</v>
      </c>
      <c r="BL1876" s="20" t="s">
        <v>394</v>
      </c>
      <c r="BM1876" s="227" t="s">
        <v>2435</v>
      </c>
    </row>
    <row r="1877" s="2" customFormat="1">
      <c r="A1877" s="41"/>
      <c r="B1877" s="42"/>
      <c r="C1877" s="43"/>
      <c r="D1877" s="229" t="s">
        <v>242</v>
      </c>
      <c r="E1877" s="43"/>
      <c r="F1877" s="230" t="s">
        <v>2436</v>
      </c>
      <c r="G1877" s="43"/>
      <c r="H1877" s="43"/>
      <c r="I1877" s="231"/>
      <c r="J1877" s="43"/>
      <c r="K1877" s="43"/>
      <c r="L1877" s="47"/>
      <c r="M1877" s="232"/>
      <c r="N1877" s="233"/>
      <c r="O1877" s="87"/>
      <c r="P1877" s="87"/>
      <c r="Q1877" s="87"/>
      <c r="R1877" s="87"/>
      <c r="S1877" s="87"/>
      <c r="T1877" s="88"/>
      <c r="U1877" s="41"/>
      <c r="V1877" s="41"/>
      <c r="W1877" s="41"/>
      <c r="X1877" s="41"/>
      <c r="Y1877" s="41"/>
      <c r="Z1877" s="41"/>
      <c r="AA1877" s="41"/>
      <c r="AB1877" s="41"/>
      <c r="AC1877" s="41"/>
      <c r="AD1877" s="41"/>
      <c r="AE1877" s="41"/>
      <c r="AT1877" s="20" t="s">
        <v>242</v>
      </c>
      <c r="AU1877" s="20" t="s">
        <v>86</v>
      </c>
    </row>
    <row r="1878" s="13" customFormat="1">
      <c r="A1878" s="13"/>
      <c r="B1878" s="234"/>
      <c r="C1878" s="235"/>
      <c r="D1878" s="236" t="s">
        <v>244</v>
      </c>
      <c r="E1878" s="237" t="s">
        <v>21</v>
      </c>
      <c r="F1878" s="238" t="s">
        <v>2437</v>
      </c>
      <c r="G1878" s="235"/>
      <c r="H1878" s="237" t="s">
        <v>21</v>
      </c>
      <c r="I1878" s="239"/>
      <c r="J1878" s="235"/>
      <c r="K1878" s="235"/>
      <c r="L1878" s="240"/>
      <c r="M1878" s="241"/>
      <c r="N1878" s="242"/>
      <c r="O1878" s="242"/>
      <c r="P1878" s="242"/>
      <c r="Q1878" s="242"/>
      <c r="R1878" s="242"/>
      <c r="S1878" s="242"/>
      <c r="T1878" s="24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T1878" s="244" t="s">
        <v>244</v>
      </c>
      <c r="AU1878" s="244" t="s">
        <v>86</v>
      </c>
      <c r="AV1878" s="13" t="s">
        <v>80</v>
      </c>
      <c r="AW1878" s="13" t="s">
        <v>33</v>
      </c>
      <c r="AX1878" s="13" t="s">
        <v>73</v>
      </c>
      <c r="AY1878" s="244" t="s">
        <v>233</v>
      </c>
    </row>
    <row r="1879" s="14" customFormat="1">
      <c r="A1879" s="14"/>
      <c r="B1879" s="245"/>
      <c r="C1879" s="246"/>
      <c r="D1879" s="236" t="s">
        <v>244</v>
      </c>
      <c r="E1879" s="247" t="s">
        <v>21</v>
      </c>
      <c r="F1879" s="248" t="s">
        <v>2438</v>
      </c>
      <c r="G1879" s="246"/>
      <c r="H1879" s="249">
        <v>3353.5599999999999</v>
      </c>
      <c r="I1879" s="250"/>
      <c r="J1879" s="246"/>
      <c r="K1879" s="246"/>
      <c r="L1879" s="251"/>
      <c r="M1879" s="252"/>
      <c r="N1879" s="253"/>
      <c r="O1879" s="253"/>
      <c r="P1879" s="253"/>
      <c r="Q1879" s="253"/>
      <c r="R1879" s="253"/>
      <c r="S1879" s="253"/>
      <c r="T1879" s="25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T1879" s="255" t="s">
        <v>244</v>
      </c>
      <c r="AU1879" s="255" t="s">
        <v>86</v>
      </c>
      <c r="AV1879" s="14" t="s">
        <v>86</v>
      </c>
      <c r="AW1879" s="14" t="s">
        <v>33</v>
      </c>
      <c r="AX1879" s="14" t="s">
        <v>73</v>
      </c>
      <c r="AY1879" s="255" t="s">
        <v>233</v>
      </c>
    </row>
    <row r="1880" s="15" customFormat="1">
      <c r="A1880" s="15"/>
      <c r="B1880" s="256"/>
      <c r="C1880" s="257"/>
      <c r="D1880" s="236" t="s">
        <v>244</v>
      </c>
      <c r="E1880" s="258" t="s">
        <v>21</v>
      </c>
      <c r="F1880" s="259" t="s">
        <v>247</v>
      </c>
      <c r="G1880" s="257"/>
      <c r="H1880" s="260">
        <v>3353.5599999999999</v>
      </c>
      <c r="I1880" s="261"/>
      <c r="J1880" s="257"/>
      <c r="K1880" s="257"/>
      <c r="L1880" s="262"/>
      <c r="M1880" s="263"/>
      <c r="N1880" s="264"/>
      <c r="O1880" s="264"/>
      <c r="P1880" s="264"/>
      <c r="Q1880" s="264"/>
      <c r="R1880" s="264"/>
      <c r="S1880" s="264"/>
      <c r="T1880" s="26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5"/>
      <c r="AE1880" s="15"/>
      <c r="AT1880" s="266" t="s">
        <v>244</v>
      </c>
      <c r="AU1880" s="266" t="s">
        <v>86</v>
      </c>
      <c r="AV1880" s="15" t="s">
        <v>240</v>
      </c>
      <c r="AW1880" s="15" t="s">
        <v>33</v>
      </c>
      <c r="AX1880" s="15" t="s">
        <v>80</v>
      </c>
      <c r="AY1880" s="266" t="s">
        <v>233</v>
      </c>
    </row>
    <row r="1881" s="2" customFormat="1" ht="37.8" customHeight="1">
      <c r="A1881" s="41"/>
      <c r="B1881" s="42"/>
      <c r="C1881" s="216" t="s">
        <v>2439</v>
      </c>
      <c r="D1881" s="216" t="s">
        <v>235</v>
      </c>
      <c r="E1881" s="217" t="s">
        <v>2440</v>
      </c>
      <c r="F1881" s="218" t="s">
        <v>2441</v>
      </c>
      <c r="G1881" s="219" t="s">
        <v>238</v>
      </c>
      <c r="H1881" s="220">
        <v>1676.78</v>
      </c>
      <c r="I1881" s="221"/>
      <c r="J1881" s="222">
        <f>ROUND(I1881*H1881,2)</f>
        <v>0</v>
      </c>
      <c r="K1881" s="218" t="s">
        <v>239</v>
      </c>
      <c r="L1881" s="47"/>
      <c r="M1881" s="223" t="s">
        <v>21</v>
      </c>
      <c r="N1881" s="224" t="s">
        <v>45</v>
      </c>
      <c r="O1881" s="87"/>
      <c r="P1881" s="225">
        <f>O1881*H1881</f>
        <v>0</v>
      </c>
      <c r="Q1881" s="225">
        <v>0.0044999999999999997</v>
      </c>
      <c r="R1881" s="225">
        <f>Q1881*H1881</f>
        <v>7.5455099999999993</v>
      </c>
      <c r="S1881" s="225">
        <v>0</v>
      </c>
      <c r="T1881" s="226">
        <f>S1881*H1881</f>
        <v>0</v>
      </c>
      <c r="U1881" s="41"/>
      <c r="V1881" s="41"/>
      <c r="W1881" s="41"/>
      <c r="X1881" s="41"/>
      <c r="Y1881" s="41"/>
      <c r="Z1881" s="41"/>
      <c r="AA1881" s="41"/>
      <c r="AB1881" s="41"/>
      <c r="AC1881" s="41"/>
      <c r="AD1881" s="41"/>
      <c r="AE1881" s="41"/>
      <c r="AR1881" s="227" t="s">
        <v>394</v>
      </c>
      <c r="AT1881" s="227" t="s">
        <v>235</v>
      </c>
      <c r="AU1881" s="227" t="s">
        <v>86</v>
      </c>
      <c r="AY1881" s="20" t="s">
        <v>233</v>
      </c>
      <c r="BE1881" s="228">
        <f>IF(N1881="základní",J1881,0)</f>
        <v>0</v>
      </c>
      <c r="BF1881" s="228">
        <f>IF(N1881="snížená",J1881,0)</f>
        <v>0</v>
      </c>
      <c r="BG1881" s="228">
        <f>IF(N1881="zákl. přenesená",J1881,0)</f>
        <v>0</v>
      </c>
      <c r="BH1881" s="228">
        <f>IF(N1881="sníž. přenesená",J1881,0)</f>
        <v>0</v>
      </c>
      <c r="BI1881" s="228">
        <f>IF(N1881="nulová",J1881,0)</f>
        <v>0</v>
      </c>
      <c r="BJ1881" s="20" t="s">
        <v>86</v>
      </c>
      <c r="BK1881" s="228">
        <f>ROUND(I1881*H1881,2)</f>
        <v>0</v>
      </c>
      <c r="BL1881" s="20" t="s">
        <v>394</v>
      </c>
      <c r="BM1881" s="227" t="s">
        <v>2442</v>
      </c>
    </row>
    <row r="1882" s="2" customFormat="1">
      <c r="A1882" s="41"/>
      <c r="B1882" s="42"/>
      <c r="C1882" s="43"/>
      <c r="D1882" s="229" t="s">
        <v>242</v>
      </c>
      <c r="E1882" s="43"/>
      <c r="F1882" s="230" t="s">
        <v>2443</v>
      </c>
      <c r="G1882" s="43"/>
      <c r="H1882" s="43"/>
      <c r="I1882" s="231"/>
      <c r="J1882" s="43"/>
      <c r="K1882" s="43"/>
      <c r="L1882" s="47"/>
      <c r="M1882" s="232"/>
      <c r="N1882" s="233"/>
      <c r="O1882" s="87"/>
      <c r="P1882" s="87"/>
      <c r="Q1882" s="87"/>
      <c r="R1882" s="87"/>
      <c r="S1882" s="87"/>
      <c r="T1882" s="88"/>
      <c r="U1882" s="41"/>
      <c r="V1882" s="41"/>
      <c r="W1882" s="41"/>
      <c r="X1882" s="41"/>
      <c r="Y1882" s="41"/>
      <c r="Z1882" s="41"/>
      <c r="AA1882" s="41"/>
      <c r="AB1882" s="41"/>
      <c r="AC1882" s="41"/>
      <c r="AD1882" s="41"/>
      <c r="AE1882" s="41"/>
      <c r="AT1882" s="20" t="s">
        <v>242</v>
      </c>
      <c r="AU1882" s="20" t="s">
        <v>86</v>
      </c>
    </row>
    <row r="1883" s="14" customFormat="1">
      <c r="A1883" s="14"/>
      <c r="B1883" s="245"/>
      <c r="C1883" s="246"/>
      <c r="D1883" s="236" t="s">
        <v>244</v>
      </c>
      <c r="E1883" s="247" t="s">
        <v>21</v>
      </c>
      <c r="F1883" s="248" t="s">
        <v>628</v>
      </c>
      <c r="G1883" s="246"/>
      <c r="H1883" s="249">
        <v>1676.78</v>
      </c>
      <c r="I1883" s="250"/>
      <c r="J1883" s="246"/>
      <c r="K1883" s="246"/>
      <c r="L1883" s="251"/>
      <c r="M1883" s="252"/>
      <c r="N1883" s="253"/>
      <c r="O1883" s="253"/>
      <c r="P1883" s="253"/>
      <c r="Q1883" s="253"/>
      <c r="R1883" s="253"/>
      <c r="S1883" s="253"/>
      <c r="T1883" s="25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T1883" s="255" t="s">
        <v>244</v>
      </c>
      <c r="AU1883" s="255" t="s">
        <v>86</v>
      </c>
      <c r="AV1883" s="14" t="s">
        <v>86</v>
      </c>
      <c r="AW1883" s="14" t="s">
        <v>33</v>
      </c>
      <c r="AX1883" s="14" t="s">
        <v>73</v>
      </c>
      <c r="AY1883" s="255" t="s">
        <v>233</v>
      </c>
    </row>
    <row r="1884" s="15" customFormat="1">
      <c r="A1884" s="15"/>
      <c r="B1884" s="256"/>
      <c r="C1884" s="257"/>
      <c r="D1884" s="236" t="s">
        <v>244</v>
      </c>
      <c r="E1884" s="258" t="s">
        <v>21</v>
      </c>
      <c r="F1884" s="259" t="s">
        <v>247</v>
      </c>
      <c r="G1884" s="257"/>
      <c r="H1884" s="260">
        <v>1676.78</v>
      </c>
      <c r="I1884" s="261"/>
      <c r="J1884" s="257"/>
      <c r="K1884" s="257"/>
      <c r="L1884" s="262"/>
      <c r="M1884" s="263"/>
      <c r="N1884" s="264"/>
      <c r="O1884" s="264"/>
      <c r="P1884" s="264"/>
      <c r="Q1884" s="264"/>
      <c r="R1884" s="264"/>
      <c r="S1884" s="264"/>
      <c r="T1884" s="26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5"/>
      <c r="AE1884" s="15"/>
      <c r="AT1884" s="266" t="s">
        <v>244</v>
      </c>
      <c r="AU1884" s="266" t="s">
        <v>86</v>
      </c>
      <c r="AV1884" s="15" t="s">
        <v>240</v>
      </c>
      <c r="AW1884" s="15" t="s">
        <v>33</v>
      </c>
      <c r="AX1884" s="15" t="s">
        <v>80</v>
      </c>
      <c r="AY1884" s="266" t="s">
        <v>233</v>
      </c>
    </row>
    <row r="1885" s="2" customFormat="1" ht="16.5" customHeight="1">
      <c r="A1885" s="41"/>
      <c r="B1885" s="42"/>
      <c r="C1885" s="216" t="s">
        <v>2444</v>
      </c>
      <c r="D1885" s="216" t="s">
        <v>235</v>
      </c>
      <c r="E1885" s="217" t="s">
        <v>2445</v>
      </c>
      <c r="F1885" s="218" t="s">
        <v>2446</v>
      </c>
      <c r="G1885" s="219" t="s">
        <v>332</v>
      </c>
      <c r="H1885" s="220">
        <v>1509.1020000000001</v>
      </c>
      <c r="I1885" s="221"/>
      <c r="J1885" s="222">
        <f>ROUND(I1885*H1885,2)</f>
        <v>0</v>
      </c>
      <c r="K1885" s="218" t="s">
        <v>239</v>
      </c>
      <c r="L1885" s="47"/>
      <c r="M1885" s="223" t="s">
        <v>21</v>
      </c>
      <c r="N1885" s="224" t="s">
        <v>45</v>
      </c>
      <c r="O1885" s="87"/>
      <c r="P1885" s="225">
        <f>O1885*H1885</f>
        <v>0</v>
      </c>
      <c r="Q1885" s="225">
        <v>0</v>
      </c>
      <c r="R1885" s="225">
        <f>Q1885*H1885</f>
        <v>0</v>
      </c>
      <c r="S1885" s="225">
        <v>0</v>
      </c>
      <c r="T1885" s="226">
        <f>S1885*H1885</f>
        <v>0</v>
      </c>
      <c r="U1885" s="41"/>
      <c r="V1885" s="41"/>
      <c r="W1885" s="41"/>
      <c r="X1885" s="41"/>
      <c r="Y1885" s="41"/>
      <c r="Z1885" s="41"/>
      <c r="AA1885" s="41"/>
      <c r="AB1885" s="41"/>
      <c r="AC1885" s="41"/>
      <c r="AD1885" s="41"/>
      <c r="AE1885" s="41"/>
      <c r="AR1885" s="227" t="s">
        <v>394</v>
      </c>
      <c r="AT1885" s="227" t="s">
        <v>235</v>
      </c>
      <c r="AU1885" s="227" t="s">
        <v>86</v>
      </c>
      <c r="AY1885" s="20" t="s">
        <v>233</v>
      </c>
      <c r="BE1885" s="228">
        <f>IF(N1885="základní",J1885,0)</f>
        <v>0</v>
      </c>
      <c r="BF1885" s="228">
        <f>IF(N1885="snížená",J1885,0)</f>
        <v>0</v>
      </c>
      <c r="BG1885" s="228">
        <f>IF(N1885="zákl. přenesená",J1885,0)</f>
        <v>0</v>
      </c>
      <c r="BH1885" s="228">
        <f>IF(N1885="sníž. přenesená",J1885,0)</f>
        <v>0</v>
      </c>
      <c r="BI1885" s="228">
        <f>IF(N1885="nulová",J1885,0)</f>
        <v>0</v>
      </c>
      <c r="BJ1885" s="20" t="s">
        <v>86</v>
      </c>
      <c r="BK1885" s="228">
        <f>ROUND(I1885*H1885,2)</f>
        <v>0</v>
      </c>
      <c r="BL1885" s="20" t="s">
        <v>394</v>
      </c>
      <c r="BM1885" s="227" t="s">
        <v>2447</v>
      </c>
    </row>
    <row r="1886" s="2" customFormat="1">
      <c r="A1886" s="41"/>
      <c r="B1886" s="42"/>
      <c r="C1886" s="43"/>
      <c r="D1886" s="229" t="s">
        <v>242</v>
      </c>
      <c r="E1886" s="43"/>
      <c r="F1886" s="230" t="s">
        <v>2448</v>
      </c>
      <c r="G1886" s="43"/>
      <c r="H1886" s="43"/>
      <c r="I1886" s="231"/>
      <c r="J1886" s="43"/>
      <c r="K1886" s="43"/>
      <c r="L1886" s="47"/>
      <c r="M1886" s="232"/>
      <c r="N1886" s="233"/>
      <c r="O1886" s="87"/>
      <c r="P1886" s="87"/>
      <c r="Q1886" s="87"/>
      <c r="R1886" s="87"/>
      <c r="S1886" s="87"/>
      <c r="T1886" s="88"/>
      <c r="U1886" s="41"/>
      <c r="V1886" s="41"/>
      <c r="W1886" s="41"/>
      <c r="X1886" s="41"/>
      <c r="Y1886" s="41"/>
      <c r="Z1886" s="41"/>
      <c r="AA1886" s="41"/>
      <c r="AB1886" s="41"/>
      <c r="AC1886" s="41"/>
      <c r="AD1886" s="41"/>
      <c r="AE1886" s="41"/>
      <c r="AT1886" s="20" t="s">
        <v>242</v>
      </c>
      <c r="AU1886" s="20" t="s">
        <v>86</v>
      </c>
    </row>
    <row r="1887" s="14" customFormat="1">
      <c r="A1887" s="14"/>
      <c r="B1887" s="245"/>
      <c r="C1887" s="246"/>
      <c r="D1887" s="236" t="s">
        <v>244</v>
      </c>
      <c r="E1887" s="247" t="s">
        <v>21</v>
      </c>
      <c r="F1887" s="248" t="s">
        <v>1380</v>
      </c>
      <c r="G1887" s="246"/>
      <c r="H1887" s="249">
        <v>1509.1020000000001</v>
      </c>
      <c r="I1887" s="250"/>
      <c r="J1887" s="246"/>
      <c r="K1887" s="246"/>
      <c r="L1887" s="251"/>
      <c r="M1887" s="252"/>
      <c r="N1887" s="253"/>
      <c r="O1887" s="253"/>
      <c r="P1887" s="253"/>
      <c r="Q1887" s="253"/>
      <c r="R1887" s="253"/>
      <c r="S1887" s="253"/>
      <c r="T1887" s="25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T1887" s="255" t="s">
        <v>244</v>
      </c>
      <c r="AU1887" s="255" t="s">
        <v>86</v>
      </c>
      <c r="AV1887" s="14" t="s">
        <v>86</v>
      </c>
      <c r="AW1887" s="14" t="s">
        <v>33</v>
      </c>
      <c r="AX1887" s="14" t="s">
        <v>73</v>
      </c>
      <c r="AY1887" s="255" t="s">
        <v>233</v>
      </c>
    </row>
    <row r="1888" s="15" customFormat="1">
      <c r="A1888" s="15"/>
      <c r="B1888" s="256"/>
      <c r="C1888" s="257"/>
      <c r="D1888" s="236" t="s">
        <v>244</v>
      </c>
      <c r="E1888" s="258" t="s">
        <v>21</v>
      </c>
      <c r="F1888" s="259" t="s">
        <v>247</v>
      </c>
      <c r="G1888" s="257"/>
      <c r="H1888" s="260">
        <v>1509.1020000000001</v>
      </c>
      <c r="I1888" s="261"/>
      <c r="J1888" s="257"/>
      <c r="K1888" s="257"/>
      <c r="L1888" s="262"/>
      <c r="M1888" s="263"/>
      <c r="N1888" s="264"/>
      <c r="O1888" s="264"/>
      <c r="P1888" s="264"/>
      <c r="Q1888" s="264"/>
      <c r="R1888" s="264"/>
      <c r="S1888" s="264"/>
      <c r="T1888" s="26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15"/>
      <c r="AT1888" s="266" t="s">
        <v>244</v>
      </c>
      <c r="AU1888" s="266" t="s">
        <v>86</v>
      </c>
      <c r="AV1888" s="15" t="s">
        <v>240</v>
      </c>
      <c r="AW1888" s="15" t="s">
        <v>33</v>
      </c>
      <c r="AX1888" s="15" t="s">
        <v>80</v>
      </c>
      <c r="AY1888" s="266" t="s">
        <v>233</v>
      </c>
    </row>
    <row r="1889" s="2" customFormat="1" ht="16.5" customHeight="1">
      <c r="A1889" s="41"/>
      <c r="B1889" s="42"/>
      <c r="C1889" s="267" t="s">
        <v>2449</v>
      </c>
      <c r="D1889" s="267" t="s">
        <v>297</v>
      </c>
      <c r="E1889" s="268" t="s">
        <v>2450</v>
      </c>
      <c r="F1889" s="269" t="s">
        <v>2451</v>
      </c>
      <c r="G1889" s="270" t="s">
        <v>332</v>
      </c>
      <c r="H1889" s="271">
        <v>1629.8299999999999</v>
      </c>
      <c r="I1889" s="272"/>
      <c r="J1889" s="273">
        <f>ROUND(I1889*H1889,2)</f>
        <v>0</v>
      </c>
      <c r="K1889" s="269" t="s">
        <v>239</v>
      </c>
      <c r="L1889" s="274"/>
      <c r="M1889" s="275" t="s">
        <v>21</v>
      </c>
      <c r="N1889" s="276" t="s">
        <v>45</v>
      </c>
      <c r="O1889" s="87"/>
      <c r="P1889" s="225">
        <f>O1889*H1889</f>
        <v>0</v>
      </c>
      <c r="Q1889" s="225">
        <v>0.00022000000000000001</v>
      </c>
      <c r="R1889" s="225">
        <f>Q1889*H1889</f>
        <v>0.35856260000000001</v>
      </c>
      <c r="S1889" s="225">
        <v>0</v>
      </c>
      <c r="T1889" s="226">
        <f>S1889*H1889</f>
        <v>0</v>
      </c>
      <c r="U1889" s="41"/>
      <c r="V1889" s="41"/>
      <c r="W1889" s="41"/>
      <c r="X1889" s="41"/>
      <c r="Y1889" s="41"/>
      <c r="Z1889" s="41"/>
      <c r="AA1889" s="41"/>
      <c r="AB1889" s="41"/>
      <c r="AC1889" s="41"/>
      <c r="AD1889" s="41"/>
      <c r="AE1889" s="41"/>
      <c r="AR1889" s="227" t="s">
        <v>569</v>
      </c>
      <c r="AT1889" s="227" t="s">
        <v>297</v>
      </c>
      <c r="AU1889" s="227" t="s">
        <v>86</v>
      </c>
      <c r="AY1889" s="20" t="s">
        <v>233</v>
      </c>
      <c r="BE1889" s="228">
        <f>IF(N1889="základní",J1889,0)</f>
        <v>0</v>
      </c>
      <c r="BF1889" s="228">
        <f>IF(N1889="snížená",J1889,0)</f>
        <v>0</v>
      </c>
      <c r="BG1889" s="228">
        <f>IF(N1889="zákl. přenesená",J1889,0)</f>
        <v>0</v>
      </c>
      <c r="BH1889" s="228">
        <f>IF(N1889="sníž. přenesená",J1889,0)</f>
        <v>0</v>
      </c>
      <c r="BI1889" s="228">
        <f>IF(N1889="nulová",J1889,0)</f>
        <v>0</v>
      </c>
      <c r="BJ1889" s="20" t="s">
        <v>86</v>
      </c>
      <c r="BK1889" s="228">
        <f>ROUND(I1889*H1889,2)</f>
        <v>0</v>
      </c>
      <c r="BL1889" s="20" t="s">
        <v>394</v>
      </c>
      <c r="BM1889" s="227" t="s">
        <v>2452</v>
      </c>
    </row>
    <row r="1890" s="14" customFormat="1">
      <c r="A1890" s="14"/>
      <c r="B1890" s="245"/>
      <c r="C1890" s="246"/>
      <c r="D1890" s="236" t="s">
        <v>244</v>
      </c>
      <c r="E1890" s="246"/>
      <c r="F1890" s="248" t="s">
        <v>2453</v>
      </c>
      <c r="G1890" s="246"/>
      <c r="H1890" s="249">
        <v>1629.8299999999999</v>
      </c>
      <c r="I1890" s="250"/>
      <c r="J1890" s="246"/>
      <c r="K1890" s="246"/>
      <c r="L1890" s="251"/>
      <c r="M1890" s="252"/>
      <c r="N1890" s="253"/>
      <c r="O1890" s="253"/>
      <c r="P1890" s="253"/>
      <c r="Q1890" s="253"/>
      <c r="R1890" s="253"/>
      <c r="S1890" s="253"/>
      <c r="T1890" s="25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T1890" s="255" t="s">
        <v>244</v>
      </c>
      <c r="AU1890" s="255" t="s">
        <v>86</v>
      </c>
      <c r="AV1890" s="14" t="s">
        <v>86</v>
      </c>
      <c r="AW1890" s="14" t="s">
        <v>4</v>
      </c>
      <c r="AX1890" s="14" t="s">
        <v>80</v>
      </c>
      <c r="AY1890" s="255" t="s">
        <v>233</v>
      </c>
    </row>
    <row r="1891" s="2" customFormat="1" ht="37.8" customHeight="1">
      <c r="A1891" s="41"/>
      <c r="B1891" s="42"/>
      <c r="C1891" s="216" t="s">
        <v>2454</v>
      </c>
      <c r="D1891" s="216" t="s">
        <v>235</v>
      </c>
      <c r="E1891" s="217" t="s">
        <v>2455</v>
      </c>
      <c r="F1891" s="218" t="s">
        <v>2456</v>
      </c>
      <c r="G1891" s="219" t="s">
        <v>238</v>
      </c>
      <c r="H1891" s="220">
        <v>1676.78</v>
      </c>
      <c r="I1891" s="221"/>
      <c r="J1891" s="222">
        <f>ROUND(I1891*H1891,2)</f>
        <v>0</v>
      </c>
      <c r="K1891" s="218" t="s">
        <v>239</v>
      </c>
      <c r="L1891" s="47"/>
      <c r="M1891" s="223" t="s">
        <v>21</v>
      </c>
      <c r="N1891" s="224" t="s">
        <v>45</v>
      </c>
      <c r="O1891" s="87"/>
      <c r="P1891" s="225">
        <f>O1891*H1891</f>
        <v>0</v>
      </c>
      <c r="Q1891" s="225">
        <v>0</v>
      </c>
      <c r="R1891" s="225">
        <f>Q1891*H1891</f>
        <v>0</v>
      </c>
      <c r="S1891" s="225">
        <v>0</v>
      </c>
      <c r="T1891" s="226">
        <f>S1891*H1891</f>
        <v>0</v>
      </c>
      <c r="U1891" s="41"/>
      <c r="V1891" s="41"/>
      <c r="W1891" s="41"/>
      <c r="X1891" s="41"/>
      <c r="Y1891" s="41"/>
      <c r="Z1891" s="41"/>
      <c r="AA1891" s="41"/>
      <c r="AB1891" s="41"/>
      <c r="AC1891" s="41"/>
      <c r="AD1891" s="41"/>
      <c r="AE1891" s="41"/>
      <c r="AR1891" s="227" t="s">
        <v>394</v>
      </c>
      <c r="AT1891" s="227" t="s">
        <v>235</v>
      </c>
      <c r="AU1891" s="227" t="s">
        <v>86</v>
      </c>
      <c r="AY1891" s="20" t="s">
        <v>233</v>
      </c>
      <c r="BE1891" s="228">
        <f>IF(N1891="základní",J1891,0)</f>
        <v>0</v>
      </c>
      <c r="BF1891" s="228">
        <f>IF(N1891="snížená",J1891,0)</f>
        <v>0</v>
      </c>
      <c r="BG1891" s="228">
        <f>IF(N1891="zákl. přenesená",J1891,0)</f>
        <v>0</v>
      </c>
      <c r="BH1891" s="228">
        <f>IF(N1891="sníž. přenesená",J1891,0)</f>
        <v>0</v>
      </c>
      <c r="BI1891" s="228">
        <f>IF(N1891="nulová",J1891,0)</f>
        <v>0</v>
      </c>
      <c r="BJ1891" s="20" t="s">
        <v>86</v>
      </c>
      <c r="BK1891" s="228">
        <f>ROUND(I1891*H1891,2)</f>
        <v>0</v>
      </c>
      <c r="BL1891" s="20" t="s">
        <v>394</v>
      </c>
      <c r="BM1891" s="227" t="s">
        <v>2457</v>
      </c>
    </row>
    <row r="1892" s="2" customFormat="1">
      <c r="A1892" s="41"/>
      <c r="B1892" s="42"/>
      <c r="C1892" s="43"/>
      <c r="D1892" s="229" t="s">
        <v>242</v>
      </c>
      <c r="E1892" s="43"/>
      <c r="F1892" s="230" t="s">
        <v>2458</v>
      </c>
      <c r="G1892" s="43"/>
      <c r="H1892" s="43"/>
      <c r="I1892" s="231"/>
      <c r="J1892" s="43"/>
      <c r="K1892" s="43"/>
      <c r="L1892" s="47"/>
      <c r="M1892" s="232"/>
      <c r="N1892" s="233"/>
      <c r="O1892" s="87"/>
      <c r="P1892" s="87"/>
      <c r="Q1892" s="87"/>
      <c r="R1892" s="87"/>
      <c r="S1892" s="87"/>
      <c r="T1892" s="88"/>
      <c r="U1892" s="41"/>
      <c r="V1892" s="41"/>
      <c r="W1892" s="41"/>
      <c r="X1892" s="41"/>
      <c r="Y1892" s="41"/>
      <c r="Z1892" s="41"/>
      <c r="AA1892" s="41"/>
      <c r="AB1892" s="41"/>
      <c r="AC1892" s="41"/>
      <c r="AD1892" s="41"/>
      <c r="AE1892" s="41"/>
      <c r="AT1892" s="20" t="s">
        <v>242</v>
      </c>
      <c r="AU1892" s="20" t="s">
        <v>86</v>
      </c>
    </row>
    <row r="1893" s="14" customFormat="1">
      <c r="A1893" s="14"/>
      <c r="B1893" s="245"/>
      <c r="C1893" s="246"/>
      <c r="D1893" s="236" t="s">
        <v>244</v>
      </c>
      <c r="E1893" s="247" t="s">
        <v>21</v>
      </c>
      <c r="F1893" s="248" t="s">
        <v>628</v>
      </c>
      <c r="G1893" s="246"/>
      <c r="H1893" s="249">
        <v>1676.78</v>
      </c>
      <c r="I1893" s="250"/>
      <c r="J1893" s="246"/>
      <c r="K1893" s="246"/>
      <c r="L1893" s="251"/>
      <c r="M1893" s="252"/>
      <c r="N1893" s="253"/>
      <c r="O1893" s="253"/>
      <c r="P1893" s="253"/>
      <c r="Q1893" s="253"/>
      <c r="R1893" s="253"/>
      <c r="S1893" s="253"/>
      <c r="T1893" s="25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T1893" s="255" t="s">
        <v>244</v>
      </c>
      <c r="AU1893" s="255" t="s">
        <v>86</v>
      </c>
      <c r="AV1893" s="14" t="s">
        <v>86</v>
      </c>
      <c r="AW1893" s="14" t="s">
        <v>33</v>
      </c>
      <c r="AX1893" s="14" t="s">
        <v>73</v>
      </c>
      <c r="AY1893" s="255" t="s">
        <v>233</v>
      </c>
    </row>
    <row r="1894" s="15" customFormat="1">
      <c r="A1894" s="15"/>
      <c r="B1894" s="256"/>
      <c r="C1894" s="257"/>
      <c r="D1894" s="236" t="s">
        <v>244</v>
      </c>
      <c r="E1894" s="258" t="s">
        <v>21</v>
      </c>
      <c r="F1894" s="259" t="s">
        <v>247</v>
      </c>
      <c r="G1894" s="257"/>
      <c r="H1894" s="260">
        <v>1676.78</v>
      </c>
      <c r="I1894" s="261"/>
      <c r="J1894" s="257"/>
      <c r="K1894" s="257"/>
      <c r="L1894" s="262"/>
      <c r="M1894" s="263"/>
      <c r="N1894" s="264"/>
      <c r="O1894" s="264"/>
      <c r="P1894" s="264"/>
      <c r="Q1894" s="264"/>
      <c r="R1894" s="264"/>
      <c r="S1894" s="264"/>
      <c r="T1894" s="26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T1894" s="266" t="s">
        <v>244</v>
      </c>
      <c r="AU1894" s="266" t="s">
        <v>86</v>
      </c>
      <c r="AV1894" s="15" t="s">
        <v>240</v>
      </c>
      <c r="AW1894" s="15" t="s">
        <v>33</v>
      </c>
      <c r="AX1894" s="15" t="s">
        <v>80</v>
      </c>
      <c r="AY1894" s="266" t="s">
        <v>233</v>
      </c>
    </row>
    <row r="1895" s="2" customFormat="1" ht="44.25" customHeight="1">
      <c r="A1895" s="41"/>
      <c r="B1895" s="42"/>
      <c r="C1895" s="267" t="s">
        <v>2459</v>
      </c>
      <c r="D1895" s="267" t="s">
        <v>297</v>
      </c>
      <c r="E1895" s="268" t="s">
        <v>2460</v>
      </c>
      <c r="F1895" s="269" t="s">
        <v>2461</v>
      </c>
      <c r="G1895" s="270" t="s">
        <v>238</v>
      </c>
      <c r="H1895" s="271">
        <v>1810.922</v>
      </c>
      <c r="I1895" s="272"/>
      <c r="J1895" s="273">
        <f>ROUND(I1895*H1895,2)</f>
        <v>0</v>
      </c>
      <c r="K1895" s="269" t="s">
        <v>342</v>
      </c>
      <c r="L1895" s="274"/>
      <c r="M1895" s="275" t="s">
        <v>21</v>
      </c>
      <c r="N1895" s="276" t="s">
        <v>45</v>
      </c>
      <c r="O1895" s="87"/>
      <c r="P1895" s="225">
        <f>O1895*H1895</f>
        <v>0</v>
      </c>
      <c r="Q1895" s="225">
        <v>0.0070000000000000001</v>
      </c>
      <c r="R1895" s="225">
        <f>Q1895*H1895</f>
        <v>12.676454</v>
      </c>
      <c r="S1895" s="225">
        <v>0</v>
      </c>
      <c r="T1895" s="226">
        <f>S1895*H1895</f>
        <v>0</v>
      </c>
      <c r="U1895" s="41"/>
      <c r="V1895" s="41"/>
      <c r="W1895" s="41"/>
      <c r="X1895" s="41"/>
      <c r="Y1895" s="41"/>
      <c r="Z1895" s="41"/>
      <c r="AA1895" s="41"/>
      <c r="AB1895" s="41"/>
      <c r="AC1895" s="41"/>
      <c r="AD1895" s="41"/>
      <c r="AE1895" s="41"/>
      <c r="AR1895" s="227" t="s">
        <v>569</v>
      </c>
      <c r="AT1895" s="227" t="s">
        <v>297</v>
      </c>
      <c r="AU1895" s="227" t="s">
        <v>86</v>
      </c>
      <c r="AY1895" s="20" t="s">
        <v>233</v>
      </c>
      <c r="BE1895" s="228">
        <f>IF(N1895="základní",J1895,0)</f>
        <v>0</v>
      </c>
      <c r="BF1895" s="228">
        <f>IF(N1895="snížená",J1895,0)</f>
        <v>0</v>
      </c>
      <c r="BG1895" s="228">
        <f>IF(N1895="zákl. přenesená",J1895,0)</f>
        <v>0</v>
      </c>
      <c r="BH1895" s="228">
        <f>IF(N1895="sníž. přenesená",J1895,0)</f>
        <v>0</v>
      </c>
      <c r="BI1895" s="228">
        <f>IF(N1895="nulová",J1895,0)</f>
        <v>0</v>
      </c>
      <c r="BJ1895" s="20" t="s">
        <v>86</v>
      </c>
      <c r="BK1895" s="228">
        <f>ROUND(I1895*H1895,2)</f>
        <v>0</v>
      </c>
      <c r="BL1895" s="20" t="s">
        <v>394</v>
      </c>
      <c r="BM1895" s="227" t="s">
        <v>2462</v>
      </c>
    </row>
    <row r="1896" s="14" customFormat="1">
      <c r="A1896" s="14"/>
      <c r="B1896" s="245"/>
      <c r="C1896" s="246"/>
      <c r="D1896" s="236" t="s">
        <v>244</v>
      </c>
      <c r="E1896" s="246"/>
      <c r="F1896" s="248" t="s">
        <v>2463</v>
      </c>
      <c r="G1896" s="246"/>
      <c r="H1896" s="249">
        <v>1810.922</v>
      </c>
      <c r="I1896" s="250"/>
      <c r="J1896" s="246"/>
      <c r="K1896" s="246"/>
      <c r="L1896" s="251"/>
      <c r="M1896" s="252"/>
      <c r="N1896" s="253"/>
      <c r="O1896" s="253"/>
      <c r="P1896" s="253"/>
      <c r="Q1896" s="253"/>
      <c r="R1896" s="253"/>
      <c r="S1896" s="253"/>
      <c r="T1896" s="25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T1896" s="255" t="s">
        <v>244</v>
      </c>
      <c r="AU1896" s="255" t="s">
        <v>86</v>
      </c>
      <c r="AV1896" s="14" t="s">
        <v>86</v>
      </c>
      <c r="AW1896" s="14" t="s">
        <v>4</v>
      </c>
      <c r="AX1896" s="14" t="s">
        <v>80</v>
      </c>
      <c r="AY1896" s="255" t="s">
        <v>233</v>
      </c>
    </row>
    <row r="1897" s="2" customFormat="1" ht="24.15" customHeight="1">
      <c r="A1897" s="41"/>
      <c r="B1897" s="42"/>
      <c r="C1897" s="216" t="s">
        <v>2464</v>
      </c>
      <c r="D1897" s="216" t="s">
        <v>235</v>
      </c>
      <c r="E1897" s="217" t="s">
        <v>2465</v>
      </c>
      <c r="F1897" s="218" t="s">
        <v>2466</v>
      </c>
      <c r="G1897" s="219" t="s">
        <v>238</v>
      </c>
      <c r="H1897" s="220">
        <v>1676.78</v>
      </c>
      <c r="I1897" s="221"/>
      <c r="J1897" s="222">
        <f>ROUND(I1897*H1897,2)</f>
        <v>0</v>
      </c>
      <c r="K1897" s="218" t="s">
        <v>239</v>
      </c>
      <c r="L1897" s="47"/>
      <c r="M1897" s="223" t="s">
        <v>21</v>
      </c>
      <c r="N1897" s="224" t="s">
        <v>45</v>
      </c>
      <c r="O1897" s="87"/>
      <c r="P1897" s="225">
        <f>O1897*H1897</f>
        <v>0</v>
      </c>
      <c r="Q1897" s="225">
        <v>0</v>
      </c>
      <c r="R1897" s="225">
        <f>Q1897*H1897</f>
        <v>0</v>
      </c>
      <c r="S1897" s="225">
        <v>0</v>
      </c>
      <c r="T1897" s="226">
        <f>S1897*H1897</f>
        <v>0</v>
      </c>
      <c r="U1897" s="41"/>
      <c r="V1897" s="41"/>
      <c r="W1897" s="41"/>
      <c r="X1897" s="41"/>
      <c r="Y1897" s="41"/>
      <c r="Z1897" s="41"/>
      <c r="AA1897" s="41"/>
      <c r="AB1897" s="41"/>
      <c r="AC1897" s="41"/>
      <c r="AD1897" s="41"/>
      <c r="AE1897" s="41"/>
      <c r="AR1897" s="227" t="s">
        <v>394</v>
      </c>
      <c r="AT1897" s="227" t="s">
        <v>235</v>
      </c>
      <c r="AU1897" s="227" t="s">
        <v>86</v>
      </c>
      <c r="AY1897" s="20" t="s">
        <v>233</v>
      </c>
      <c r="BE1897" s="228">
        <f>IF(N1897="základní",J1897,0)</f>
        <v>0</v>
      </c>
      <c r="BF1897" s="228">
        <f>IF(N1897="snížená",J1897,0)</f>
        <v>0</v>
      </c>
      <c r="BG1897" s="228">
        <f>IF(N1897="zákl. přenesená",J1897,0)</f>
        <v>0</v>
      </c>
      <c r="BH1897" s="228">
        <f>IF(N1897="sníž. přenesená",J1897,0)</f>
        <v>0</v>
      </c>
      <c r="BI1897" s="228">
        <f>IF(N1897="nulová",J1897,0)</f>
        <v>0</v>
      </c>
      <c r="BJ1897" s="20" t="s">
        <v>86</v>
      </c>
      <c r="BK1897" s="228">
        <f>ROUND(I1897*H1897,2)</f>
        <v>0</v>
      </c>
      <c r="BL1897" s="20" t="s">
        <v>394</v>
      </c>
      <c r="BM1897" s="227" t="s">
        <v>2467</v>
      </c>
    </row>
    <row r="1898" s="2" customFormat="1">
      <c r="A1898" s="41"/>
      <c r="B1898" s="42"/>
      <c r="C1898" s="43"/>
      <c r="D1898" s="229" t="s">
        <v>242</v>
      </c>
      <c r="E1898" s="43"/>
      <c r="F1898" s="230" t="s">
        <v>2468</v>
      </c>
      <c r="G1898" s="43"/>
      <c r="H1898" s="43"/>
      <c r="I1898" s="231"/>
      <c r="J1898" s="43"/>
      <c r="K1898" s="43"/>
      <c r="L1898" s="47"/>
      <c r="M1898" s="232"/>
      <c r="N1898" s="233"/>
      <c r="O1898" s="87"/>
      <c r="P1898" s="87"/>
      <c r="Q1898" s="87"/>
      <c r="R1898" s="87"/>
      <c r="S1898" s="87"/>
      <c r="T1898" s="88"/>
      <c r="U1898" s="41"/>
      <c r="V1898" s="41"/>
      <c r="W1898" s="41"/>
      <c r="X1898" s="41"/>
      <c r="Y1898" s="41"/>
      <c r="Z1898" s="41"/>
      <c r="AA1898" s="41"/>
      <c r="AB1898" s="41"/>
      <c r="AC1898" s="41"/>
      <c r="AD1898" s="41"/>
      <c r="AE1898" s="41"/>
      <c r="AT1898" s="20" t="s">
        <v>242</v>
      </c>
      <c r="AU1898" s="20" t="s">
        <v>86</v>
      </c>
    </row>
    <row r="1899" s="14" customFormat="1">
      <c r="A1899" s="14"/>
      <c r="B1899" s="245"/>
      <c r="C1899" s="246"/>
      <c r="D1899" s="236" t="s">
        <v>244</v>
      </c>
      <c r="E1899" s="247" t="s">
        <v>21</v>
      </c>
      <c r="F1899" s="248" t="s">
        <v>628</v>
      </c>
      <c r="G1899" s="246"/>
      <c r="H1899" s="249">
        <v>1676.78</v>
      </c>
      <c r="I1899" s="250"/>
      <c r="J1899" s="246"/>
      <c r="K1899" s="246"/>
      <c r="L1899" s="251"/>
      <c r="M1899" s="252"/>
      <c r="N1899" s="253"/>
      <c r="O1899" s="253"/>
      <c r="P1899" s="253"/>
      <c r="Q1899" s="253"/>
      <c r="R1899" s="253"/>
      <c r="S1899" s="253"/>
      <c r="T1899" s="25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T1899" s="255" t="s">
        <v>244</v>
      </c>
      <c r="AU1899" s="255" t="s">
        <v>86</v>
      </c>
      <c r="AV1899" s="14" t="s">
        <v>86</v>
      </c>
      <c r="AW1899" s="14" t="s">
        <v>33</v>
      </c>
      <c r="AX1899" s="14" t="s">
        <v>73</v>
      </c>
      <c r="AY1899" s="255" t="s">
        <v>233</v>
      </c>
    </row>
    <row r="1900" s="15" customFormat="1">
      <c r="A1900" s="15"/>
      <c r="B1900" s="256"/>
      <c r="C1900" s="257"/>
      <c r="D1900" s="236" t="s">
        <v>244</v>
      </c>
      <c r="E1900" s="258" t="s">
        <v>21</v>
      </c>
      <c r="F1900" s="259" t="s">
        <v>247</v>
      </c>
      <c r="G1900" s="257"/>
      <c r="H1900" s="260">
        <v>1676.78</v>
      </c>
      <c r="I1900" s="261"/>
      <c r="J1900" s="257"/>
      <c r="K1900" s="257"/>
      <c r="L1900" s="262"/>
      <c r="M1900" s="263"/>
      <c r="N1900" s="264"/>
      <c r="O1900" s="264"/>
      <c r="P1900" s="264"/>
      <c r="Q1900" s="264"/>
      <c r="R1900" s="264"/>
      <c r="S1900" s="264"/>
      <c r="T1900" s="26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5"/>
      <c r="AE1900" s="15"/>
      <c r="AT1900" s="266" t="s">
        <v>244</v>
      </c>
      <c r="AU1900" s="266" t="s">
        <v>86</v>
      </c>
      <c r="AV1900" s="15" t="s">
        <v>240</v>
      </c>
      <c r="AW1900" s="15" t="s">
        <v>33</v>
      </c>
      <c r="AX1900" s="15" t="s">
        <v>80</v>
      </c>
      <c r="AY1900" s="266" t="s">
        <v>233</v>
      </c>
    </row>
    <row r="1901" s="2" customFormat="1" ht="16.5" customHeight="1">
      <c r="A1901" s="41"/>
      <c r="B1901" s="42"/>
      <c r="C1901" s="267" t="s">
        <v>2469</v>
      </c>
      <c r="D1901" s="267" t="s">
        <v>297</v>
      </c>
      <c r="E1901" s="268" t="s">
        <v>2470</v>
      </c>
      <c r="F1901" s="269" t="s">
        <v>2471</v>
      </c>
      <c r="G1901" s="270" t="s">
        <v>238</v>
      </c>
      <c r="H1901" s="271">
        <v>1810.922</v>
      </c>
      <c r="I1901" s="272"/>
      <c r="J1901" s="273">
        <f>ROUND(I1901*H1901,2)</f>
        <v>0</v>
      </c>
      <c r="K1901" s="269" t="s">
        <v>239</v>
      </c>
      <c r="L1901" s="274"/>
      <c r="M1901" s="275" t="s">
        <v>21</v>
      </c>
      <c r="N1901" s="276" t="s">
        <v>45</v>
      </c>
      <c r="O1901" s="87"/>
      <c r="P1901" s="225">
        <f>O1901*H1901</f>
        <v>0</v>
      </c>
      <c r="Q1901" s="225">
        <v>0.00040000000000000002</v>
      </c>
      <c r="R1901" s="225">
        <f>Q1901*H1901</f>
        <v>0.72436880000000003</v>
      </c>
      <c r="S1901" s="225">
        <v>0</v>
      </c>
      <c r="T1901" s="226">
        <f>S1901*H1901</f>
        <v>0</v>
      </c>
      <c r="U1901" s="41"/>
      <c r="V1901" s="41"/>
      <c r="W1901" s="41"/>
      <c r="X1901" s="41"/>
      <c r="Y1901" s="41"/>
      <c r="Z1901" s="41"/>
      <c r="AA1901" s="41"/>
      <c r="AB1901" s="41"/>
      <c r="AC1901" s="41"/>
      <c r="AD1901" s="41"/>
      <c r="AE1901" s="41"/>
      <c r="AR1901" s="227" t="s">
        <v>569</v>
      </c>
      <c r="AT1901" s="227" t="s">
        <v>297</v>
      </c>
      <c r="AU1901" s="227" t="s">
        <v>86</v>
      </c>
      <c r="AY1901" s="20" t="s">
        <v>233</v>
      </c>
      <c r="BE1901" s="228">
        <f>IF(N1901="základní",J1901,0)</f>
        <v>0</v>
      </c>
      <c r="BF1901" s="228">
        <f>IF(N1901="snížená",J1901,0)</f>
        <v>0</v>
      </c>
      <c r="BG1901" s="228">
        <f>IF(N1901="zákl. přenesená",J1901,0)</f>
        <v>0</v>
      </c>
      <c r="BH1901" s="228">
        <f>IF(N1901="sníž. přenesená",J1901,0)</f>
        <v>0</v>
      </c>
      <c r="BI1901" s="228">
        <f>IF(N1901="nulová",J1901,0)</f>
        <v>0</v>
      </c>
      <c r="BJ1901" s="20" t="s">
        <v>86</v>
      </c>
      <c r="BK1901" s="228">
        <f>ROUND(I1901*H1901,2)</f>
        <v>0</v>
      </c>
      <c r="BL1901" s="20" t="s">
        <v>394</v>
      </c>
      <c r="BM1901" s="227" t="s">
        <v>2472</v>
      </c>
    </row>
    <row r="1902" s="14" customFormat="1">
      <c r="A1902" s="14"/>
      <c r="B1902" s="245"/>
      <c r="C1902" s="246"/>
      <c r="D1902" s="236" t="s">
        <v>244</v>
      </c>
      <c r="E1902" s="246"/>
      <c r="F1902" s="248" t="s">
        <v>2463</v>
      </c>
      <c r="G1902" s="246"/>
      <c r="H1902" s="249">
        <v>1810.922</v>
      </c>
      <c r="I1902" s="250"/>
      <c r="J1902" s="246"/>
      <c r="K1902" s="246"/>
      <c r="L1902" s="251"/>
      <c r="M1902" s="252"/>
      <c r="N1902" s="253"/>
      <c r="O1902" s="253"/>
      <c r="P1902" s="253"/>
      <c r="Q1902" s="253"/>
      <c r="R1902" s="253"/>
      <c r="S1902" s="253"/>
      <c r="T1902" s="25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T1902" s="255" t="s">
        <v>244</v>
      </c>
      <c r="AU1902" s="255" t="s">
        <v>86</v>
      </c>
      <c r="AV1902" s="14" t="s">
        <v>86</v>
      </c>
      <c r="AW1902" s="14" t="s">
        <v>4</v>
      </c>
      <c r="AX1902" s="14" t="s">
        <v>80</v>
      </c>
      <c r="AY1902" s="255" t="s">
        <v>233</v>
      </c>
    </row>
    <row r="1903" s="2" customFormat="1" ht="49.05" customHeight="1">
      <c r="A1903" s="41"/>
      <c r="B1903" s="42"/>
      <c r="C1903" s="216" t="s">
        <v>2473</v>
      </c>
      <c r="D1903" s="216" t="s">
        <v>235</v>
      </c>
      <c r="E1903" s="217" t="s">
        <v>2474</v>
      </c>
      <c r="F1903" s="218" t="s">
        <v>2475</v>
      </c>
      <c r="G1903" s="219" t="s">
        <v>279</v>
      </c>
      <c r="H1903" s="220">
        <v>21.305</v>
      </c>
      <c r="I1903" s="221"/>
      <c r="J1903" s="222">
        <f>ROUND(I1903*H1903,2)</f>
        <v>0</v>
      </c>
      <c r="K1903" s="218" t="s">
        <v>239</v>
      </c>
      <c r="L1903" s="47"/>
      <c r="M1903" s="223" t="s">
        <v>21</v>
      </c>
      <c r="N1903" s="224" t="s">
        <v>45</v>
      </c>
      <c r="O1903" s="87"/>
      <c r="P1903" s="225">
        <f>O1903*H1903</f>
        <v>0</v>
      </c>
      <c r="Q1903" s="225">
        <v>0</v>
      </c>
      <c r="R1903" s="225">
        <f>Q1903*H1903</f>
        <v>0</v>
      </c>
      <c r="S1903" s="225">
        <v>0</v>
      </c>
      <c r="T1903" s="226">
        <f>S1903*H1903</f>
        <v>0</v>
      </c>
      <c r="U1903" s="41"/>
      <c r="V1903" s="41"/>
      <c r="W1903" s="41"/>
      <c r="X1903" s="41"/>
      <c r="Y1903" s="41"/>
      <c r="Z1903" s="41"/>
      <c r="AA1903" s="41"/>
      <c r="AB1903" s="41"/>
      <c r="AC1903" s="41"/>
      <c r="AD1903" s="41"/>
      <c r="AE1903" s="41"/>
      <c r="AR1903" s="227" t="s">
        <v>394</v>
      </c>
      <c r="AT1903" s="227" t="s">
        <v>235</v>
      </c>
      <c r="AU1903" s="227" t="s">
        <v>86</v>
      </c>
      <c r="AY1903" s="20" t="s">
        <v>233</v>
      </c>
      <c r="BE1903" s="228">
        <f>IF(N1903="základní",J1903,0)</f>
        <v>0</v>
      </c>
      <c r="BF1903" s="228">
        <f>IF(N1903="snížená",J1903,0)</f>
        <v>0</v>
      </c>
      <c r="BG1903" s="228">
        <f>IF(N1903="zákl. přenesená",J1903,0)</f>
        <v>0</v>
      </c>
      <c r="BH1903" s="228">
        <f>IF(N1903="sníž. přenesená",J1903,0)</f>
        <v>0</v>
      </c>
      <c r="BI1903" s="228">
        <f>IF(N1903="nulová",J1903,0)</f>
        <v>0</v>
      </c>
      <c r="BJ1903" s="20" t="s">
        <v>86</v>
      </c>
      <c r="BK1903" s="228">
        <f>ROUND(I1903*H1903,2)</f>
        <v>0</v>
      </c>
      <c r="BL1903" s="20" t="s">
        <v>394</v>
      </c>
      <c r="BM1903" s="227" t="s">
        <v>2476</v>
      </c>
    </row>
    <row r="1904" s="2" customFormat="1">
      <c r="A1904" s="41"/>
      <c r="B1904" s="42"/>
      <c r="C1904" s="43"/>
      <c r="D1904" s="229" t="s">
        <v>242</v>
      </c>
      <c r="E1904" s="43"/>
      <c r="F1904" s="230" t="s">
        <v>2477</v>
      </c>
      <c r="G1904" s="43"/>
      <c r="H1904" s="43"/>
      <c r="I1904" s="231"/>
      <c r="J1904" s="43"/>
      <c r="K1904" s="43"/>
      <c r="L1904" s="47"/>
      <c r="M1904" s="232"/>
      <c r="N1904" s="233"/>
      <c r="O1904" s="87"/>
      <c r="P1904" s="87"/>
      <c r="Q1904" s="87"/>
      <c r="R1904" s="87"/>
      <c r="S1904" s="87"/>
      <c r="T1904" s="88"/>
      <c r="U1904" s="41"/>
      <c r="V1904" s="41"/>
      <c r="W1904" s="41"/>
      <c r="X1904" s="41"/>
      <c r="Y1904" s="41"/>
      <c r="Z1904" s="41"/>
      <c r="AA1904" s="41"/>
      <c r="AB1904" s="41"/>
      <c r="AC1904" s="41"/>
      <c r="AD1904" s="41"/>
      <c r="AE1904" s="41"/>
      <c r="AT1904" s="20" t="s">
        <v>242</v>
      </c>
      <c r="AU1904" s="20" t="s">
        <v>86</v>
      </c>
    </row>
    <row r="1905" s="12" customFormat="1" ht="22.8" customHeight="1">
      <c r="A1905" s="12"/>
      <c r="B1905" s="200"/>
      <c r="C1905" s="201"/>
      <c r="D1905" s="202" t="s">
        <v>72</v>
      </c>
      <c r="E1905" s="214" t="s">
        <v>2478</v>
      </c>
      <c r="F1905" s="214" t="s">
        <v>2479</v>
      </c>
      <c r="G1905" s="201"/>
      <c r="H1905" s="201"/>
      <c r="I1905" s="204"/>
      <c r="J1905" s="215">
        <f>BK1905</f>
        <v>0</v>
      </c>
      <c r="K1905" s="201"/>
      <c r="L1905" s="206"/>
      <c r="M1905" s="207"/>
      <c r="N1905" s="208"/>
      <c r="O1905" s="208"/>
      <c r="P1905" s="209">
        <f>SUM(P1906:P1973)</f>
        <v>0</v>
      </c>
      <c r="Q1905" s="208"/>
      <c r="R1905" s="209">
        <f>SUM(R1906:R1973)</f>
        <v>24.954576100000001</v>
      </c>
      <c r="S1905" s="208"/>
      <c r="T1905" s="210">
        <f>SUM(T1906:T1973)</f>
        <v>0</v>
      </c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R1905" s="211" t="s">
        <v>86</v>
      </c>
      <c r="AT1905" s="212" t="s">
        <v>72</v>
      </c>
      <c r="AU1905" s="212" t="s">
        <v>80</v>
      </c>
      <c r="AY1905" s="211" t="s">
        <v>233</v>
      </c>
      <c r="BK1905" s="213">
        <f>SUM(BK1906:BK1973)</f>
        <v>0</v>
      </c>
    </row>
    <row r="1906" s="2" customFormat="1" ht="24.15" customHeight="1">
      <c r="A1906" s="41"/>
      <c r="B1906" s="42"/>
      <c r="C1906" s="216" t="s">
        <v>2480</v>
      </c>
      <c r="D1906" s="216" t="s">
        <v>235</v>
      </c>
      <c r="E1906" s="217" t="s">
        <v>2481</v>
      </c>
      <c r="F1906" s="218" t="s">
        <v>2482</v>
      </c>
      <c r="G1906" s="219" t="s">
        <v>238</v>
      </c>
      <c r="H1906" s="220">
        <v>145.08000000000001</v>
      </c>
      <c r="I1906" s="221"/>
      <c r="J1906" s="222">
        <f>ROUND(I1906*H1906,2)</f>
        <v>0</v>
      </c>
      <c r="K1906" s="218" t="s">
        <v>239</v>
      </c>
      <c r="L1906" s="47"/>
      <c r="M1906" s="223" t="s">
        <v>21</v>
      </c>
      <c r="N1906" s="224" t="s">
        <v>45</v>
      </c>
      <c r="O1906" s="87"/>
      <c r="P1906" s="225">
        <f>O1906*H1906</f>
        <v>0</v>
      </c>
      <c r="Q1906" s="225">
        <v>0.0015</v>
      </c>
      <c r="R1906" s="225">
        <f>Q1906*H1906</f>
        <v>0.21762000000000004</v>
      </c>
      <c r="S1906" s="225">
        <v>0</v>
      </c>
      <c r="T1906" s="226">
        <f>S1906*H1906</f>
        <v>0</v>
      </c>
      <c r="U1906" s="41"/>
      <c r="V1906" s="41"/>
      <c r="W1906" s="41"/>
      <c r="X1906" s="41"/>
      <c r="Y1906" s="41"/>
      <c r="Z1906" s="41"/>
      <c r="AA1906" s="41"/>
      <c r="AB1906" s="41"/>
      <c r="AC1906" s="41"/>
      <c r="AD1906" s="41"/>
      <c r="AE1906" s="41"/>
      <c r="AR1906" s="227" t="s">
        <v>394</v>
      </c>
      <c r="AT1906" s="227" t="s">
        <v>235</v>
      </c>
      <c r="AU1906" s="227" t="s">
        <v>86</v>
      </c>
      <c r="AY1906" s="20" t="s">
        <v>233</v>
      </c>
      <c r="BE1906" s="228">
        <f>IF(N1906="základní",J1906,0)</f>
        <v>0</v>
      </c>
      <c r="BF1906" s="228">
        <f>IF(N1906="snížená",J1906,0)</f>
        <v>0</v>
      </c>
      <c r="BG1906" s="228">
        <f>IF(N1906="zákl. přenesená",J1906,0)</f>
        <v>0</v>
      </c>
      <c r="BH1906" s="228">
        <f>IF(N1906="sníž. přenesená",J1906,0)</f>
        <v>0</v>
      </c>
      <c r="BI1906" s="228">
        <f>IF(N1906="nulová",J1906,0)</f>
        <v>0</v>
      </c>
      <c r="BJ1906" s="20" t="s">
        <v>86</v>
      </c>
      <c r="BK1906" s="228">
        <f>ROUND(I1906*H1906,2)</f>
        <v>0</v>
      </c>
      <c r="BL1906" s="20" t="s">
        <v>394</v>
      </c>
      <c r="BM1906" s="227" t="s">
        <v>2483</v>
      </c>
    </row>
    <row r="1907" s="2" customFormat="1">
      <c r="A1907" s="41"/>
      <c r="B1907" s="42"/>
      <c r="C1907" s="43"/>
      <c r="D1907" s="229" t="s">
        <v>242</v>
      </c>
      <c r="E1907" s="43"/>
      <c r="F1907" s="230" t="s">
        <v>2484</v>
      </c>
      <c r="G1907" s="43"/>
      <c r="H1907" s="43"/>
      <c r="I1907" s="231"/>
      <c r="J1907" s="43"/>
      <c r="K1907" s="43"/>
      <c r="L1907" s="47"/>
      <c r="M1907" s="232"/>
      <c r="N1907" s="233"/>
      <c r="O1907" s="87"/>
      <c r="P1907" s="87"/>
      <c r="Q1907" s="87"/>
      <c r="R1907" s="87"/>
      <c r="S1907" s="87"/>
      <c r="T1907" s="88"/>
      <c r="U1907" s="41"/>
      <c r="V1907" s="41"/>
      <c r="W1907" s="41"/>
      <c r="X1907" s="41"/>
      <c r="Y1907" s="41"/>
      <c r="Z1907" s="41"/>
      <c r="AA1907" s="41"/>
      <c r="AB1907" s="41"/>
      <c r="AC1907" s="41"/>
      <c r="AD1907" s="41"/>
      <c r="AE1907" s="41"/>
      <c r="AT1907" s="20" t="s">
        <v>242</v>
      </c>
      <c r="AU1907" s="20" t="s">
        <v>86</v>
      </c>
    </row>
    <row r="1908" s="13" customFormat="1">
      <c r="A1908" s="13"/>
      <c r="B1908" s="234"/>
      <c r="C1908" s="235"/>
      <c r="D1908" s="236" t="s">
        <v>244</v>
      </c>
      <c r="E1908" s="237" t="s">
        <v>21</v>
      </c>
      <c r="F1908" s="238" t="s">
        <v>708</v>
      </c>
      <c r="G1908" s="235"/>
      <c r="H1908" s="237" t="s">
        <v>21</v>
      </c>
      <c r="I1908" s="239"/>
      <c r="J1908" s="235"/>
      <c r="K1908" s="235"/>
      <c r="L1908" s="240"/>
      <c r="M1908" s="241"/>
      <c r="N1908" s="242"/>
      <c r="O1908" s="242"/>
      <c r="P1908" s="242"/>
      <c r="Q1908" s="242"/>
      <c r="R1908" s="242"/>
      <c r="S1908" s="242"/>
      <c r="T1908" s="24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T1908" s="244" t="s">
        <v>244</v>
      </c>
      <c r="AU1908" s="244" t="s">
        <v>86</v>
      </c>
      <c r="AV1908" s="13" t="s">
        <v>80</v>
      </c>
      <c r="AW1908" s="13" t="s">
        <v>33</v>
      </c>
      <c r="AX1908" s="13" t="s">
        <v>73</v>
      </c>
      <c r="AY1908" s="244" t="s">
        <v>233</v>
      </c>
    </row>
    <row r="1909" s="14" customFormat="1">
      <c r="A1909" s="14"/>
      <c r="B1909" s="245"/>
      <c r="C1909" s="246"/>
      <c r="D1909" s="236" t="s">
        <v>244</v>
      </c>
      <c r="E1909" s="247" t="s">
        <v>21</v>
      </c>
      <c r="F1909" s="248" t="s">
        <v>2485</v>
      </c>
      <c r="G1909" s="246"/>
      <c r="H1909" s="249">
        <v>10.247999999999999</v>
      </c>
      <c r="I1909" s="250"/>
      <c r="J1909" s="246"/>
      <c r="K1909" s="246"/>
      <c r="L1909" s="251"/>
      <c r="M1909" s="252"/>
      <c r="N1909" s="253"/>
      <c r="O1909" s="253"/>
      <c r="P1909" s="253"/>
      <c r="Q1909" s="253"/>
      <c r="R1909" s="253"/>
      <c r="S1909" s="253"/>
      <c r="T1909" s="25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T1909" s="255" t="s">
        <v>244</v>
      </c>
      <c r="AU1909" s="255" t="s">
        <v>86</v>
      </c>
      <c r="AV1909" s="14" t="s">
        <v>86</v>
      </c>
      <c r="AW1909" s="14" t="s">
        <v>33</v>
      </c>
      <c r="AX1909" s="14" t="s">
        <v>73</v>
      </c>
      <c r="AY1909" s="255" t="s">
        <v>233</v>
      </c>
    </row>
    <row r="1910" s="14" customFormat="1">
      <c r="A1910" s="14"/>
      <c r="B1910" s="245"/>
      <c r="C1910" s="246"/>
      <c r="D1910" s="236" t="s">
        <v>244</v>
      </c>
      <c r="E1910" s="247" t="s">
        <v>21</v>
      </c>
      <c r="F1910" s="248" t="s">
        <v>2486</v>
      </c>
      <c r="G1910" s="246"/>
      <c r="H1910" s="249">
        <v>12.177</v>
      </c>
      <c r="I1910" s="250"/>
      <c r="J1910" s="246"/>
      <c r="K1910" s="246"/>
      <c r="L1910" s="251"/>
      <c r="M1910" s="252"/>
      <c r="N1910" s="253"/>
      <c r="O1910" s="253"/>
      <c r="P1910" s="253"/>
      <c r="Q1910" s="253"/>
      <c r="R1910" s="253"/>
      <c r="S1910" s="253"/>
      <c r="T1910" s="25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T1910" s="255" t="s">
        <v>244</v>
      </c>
      <c r="AU1910" s="255" t="s">
        <v>86</v>
      </c>
      <c r="AV1910" s="14" t="s">
        <v>86</v>
      </c>
      <c r="AW1910" s="14" t="s">
        <v>33</v>
      </c>
      <c r="AX1910" s="14" t="s">
        <v>73</v>
      </c>
      <c r="AY1910" s="255" t="s">
        <v>233</v>
      </c>
    </row>
    <row r="1911" s="14" customFormat="1">
      <c r="A1911" s="14"/>
      <c r="B1911" s="245"/>
      <c r="C1911" s="246"/>
      <c r="D1911" s="236" t="s">
        <v>244</v>
      </c>
      <c r="E1911" s="247" t="s">
        <v>21</v>
      </c>
      <c r="F1911" s="248" t="s">
        <v>2487</v>
      </c>
      <c r="G1911" s="246"/>
      <c r="H1911" s="249">
        <v>18.521999999999998</v>
      </c>
      <c r="I1911" s="250"/>
      <c r="J1911" s="246"/>
      <c r="K1911" s="246"/>
      <c r="L1911" s="251"/>
      <c r="M1911" s="252"/>
      <c r="N1911" s="253"/>
      <c r="O1911" s="253"/>
      <c r="P1911" s="253"/>
      <c r="Q1911" s="253"/>
      <c r="R1911" s="253"/>
      <c r="S1911" s="253"/>
      <c r="T1911" s="25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T1911" s="255" t="s">
        <v>244</v>
      </c>
      <c r="AU1911" s="255" t="s">
        <v>86</v>
      </c>
      <c r="AV1911" s="14" t="s">
        <v>86</v>
      </c>
      <c r="AW1911" s="14" t="s">
        <v>33</v>
      </c>
      <c r="AX1911" s="14" t="s">
        <v>73</v>
      </c>
      <c r="AY1911" s="255" t="s">
        <v>233</v>
      </c>
    </row>
    <row r="1912" s="13" customFormat="1">
      <c r="A1912" s="13"/>
      <c r="B1912" s="234"/>
      <c r="C1912" s="235"/>
      <c r="D1912" s="236" t="s">
        <v>244</v>
      </c>
      <c r="E1912" s="237" t="s">
        <v>21</v>
      </c>
      <c r="F1912" s="238" t="s">
        <v>726</v>
      </c>
      <c r="G1912" s="235"/>
      <c r="H1912" s="237" t="s">
        <v>21</v>
      </c>
      <c r="I1912" s="239"/>
      <c r="J1912" s="235"/>
      <c r="K1912" s="235"/>
      <c r="L1912" s="240"/>
      <c r="M1912" s="241"/>
      <c r="N1912" s="242"/>
      <c r="O1912" s="242"/>
      <c r="P1912" s="242"/>
      <c r="Q1912" s="242"/>
      <c r="R1912" s="242"/>
      <c r="S1912" s="242"/>
      <c r="T1912" s="24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T1912" s="244" t="s">
        <v>244</v>
      </c>
      <c r="AU1912" s="244" t="s">
        <v>86</v>
      </c>
      <c r="AV1912" s="13" t="s">
        <v>80</v>
      </c>
      <c r="AW1912" s="13" t="s">
        <v>33</v>
      </c>
      <c r="AX1912" s="13" t="s">
        <v>73</v>
      </c>
      <c r="AY1912" s="244" t="s">
        <v>233</v>
      </c>
    </row>
    <row r="1913" s="14" customFormat="1">
      <c r="A1913" s="14"/>
      <c r="B1913" s="245"/>
      <c r="C1913" s="246"/>
      <c r="D1913" s="236" t="s">
        <v>244</v>
      </c>
      <c r="E1913" s="247" t="s">
        <v>21</v>
      </c>
      <c r="F1913" s="248" t="s">
        <v>2488</v>
      </c>
      <c r="G1913" s="246"/>
      <c r="H1913" s="249">
        <v>40.991999999999997</v>
      </c>
      <c r="I1913" s="250"/>
      <c r="J1913" s="246"/>
      <c r="K1913" s="246"/>
      <c r="L1913" s="251"/>
      <c r="M1913" s="252"/>
      <c r="N1913" s="253"/>
      <c r="O1913" s="253"/>
      <c r="P1913" s="253"/>
      <c r="Q1913" s="253"/>
      <c r="R1913" s="253"/>
      <c r="S1913" s="253"/>
      <c r="T1913" s="25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T1913" s="255" t="s">
        <v>244</v>
      </c>
      <c r="AU1913" s="255" t="s">
        <v>86</v>
      </c>
      <c r="AV1913" s="14" t="s">
        <v>86</v>
      </c>
      <c r="AW1913" s="14" t="s">
        <v>33</v>
      </c>
      <c r="AX1913" s="14" t="s">
        <v>73</v>
      </c>
      <c r="AY1913" s="255" t="s">
        <v>233</v>
      </c>
    </row>
    <row r="1914" s="14" customFormat="1">
      <c r="A1914" s="14"/>
      <c r="B1914" s="245"/>
      <c r="C1914" s="246"/>
      <c r="D1914" s="236" t="s">
        <v>244</v>
      </c>
      <c r="E1914" s="247" t="s">
        <v>21</v>
      </c>
      <c r="F1914" s="248" t="s">
        <v>2489</v>
      </c>
      <c r="G1914" s="246"/>
      <c r="H1914" s="249">
        <v>4.0590000000000002</v>
      </c>
      <c r="I1914" s="250"/>
      <c r="J1914" s="246"/>
      <c r="K1914" s="246"/>
      <c r="L1914" s="251"/>
      <c r="M1914" s="252"/>
      <c r="N1914" s="253"/>
      <c r="O1914" s="253"/>
      <c r="P1914" s="253"/>
      <c r="Q1914" s="253"/>
      <c r="R1914" s="253"/>
      <c r="S1914" s="253"/>
      <c r="T1914" s="25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T1914" s="255" t="s">
        <v>244</v>
      </c>
      <c r="AU1914" s="255" t="s">
        <v>86</v>
      </c>
      <c r="AV1914" s="14" t="s">
        <v>86</v>
      </c>
      <c r="AW1914" s="14" t="s">
        <v>33</v>
      </c>
      <c r="AX1914" s="14" t="s">
        <v>73</v>
      </c>
      <c r="AY1914" s="255" t="s">
        <v>233</v>
      </c>
    </row>
    <row r="1915" s="14" customFormat="1">
      <c r="A1915" s="14"/>
      <c r="B1915" s="245"/>
      <c r="C1915" s="246"/>
      <c r="D1915" s="236" t="s">
        <v>244</v>
      </c>
      <c r="E1915" s="247" t="s">
        <v>21</v>
      </c>
      <c r="F1915" s="248" t="s">
        <v>2490</v>
      </c>
      <c r="G1915" s="246"/>
      <c r="H1915" s="249">
        <v>6.1740000000000004</v>
      </c>
      <c r="I1915" s="250"/>
      <c r="J1915" s="246"/>
      <c r="K1915" s="246"/>
      <c r="L1915" s="251"/>
      <c r="M1915" s="252"/>
      <c r="N1915" s="253"/>
      <c r="O1915" s="253"/>
      <c r="P1915" s="253"/>
      <c r="Q1915" s="253"/>
      <c r="R1915" s="253"/>
      <c r="S1915" s="253"/>
      <c r="T1915" s="25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T1915" s="255" t="s">
        <v>244</v>
      </c>
      <c r="AU1915" s="255" t="s">
        <v>86</v>
      </c>
      <c r="AV1915" s="14" t="s">
        <v>86</v>
      </c>
      <c r="AW1915" s="14" t="s">
        <v>33</v>
      </c>
      <c r="AX1915" s="14" t="s">
        <v>73</v>
      </c>
      <c r="AY1915" s="255" t="s">
        <v>233</v>
      </c>
    </row>
    <row r="1916" s="14" customFormat="1">
      <c r="A1916" s="14"/>
      <c r="B1916" s="245"/>
      <c r="C1916" s="246"/>
      <c r="D1916" s="236" t="s">
        <v>244</v>
      </c>
      <c r="E1916" s="247" t="s">
        <v>21</v>
      </c>
      <c r="F1916" s="248" t="s">
        <v>2491</v>
      </c>
      <c r="G1916" s="246"/>
      <c r="H1916" s="249">
        <v>2.706</v>
      </c>
      <c r="I1916" s="250"/>
      <c r="J1916" s="246"/>
      <c r="K1916" s="246"/>
      <c r="L1916" s="251"/>
      <c r="M1916" s="252"/>
      <c r="N1916" s="253"/>
      <c r="O1916" s="253"/>
      <c r="P1916" s="253"/>
      <c r="Q1916" s="253"/>
      <c r="R1916" s="253"/>
      <c r="S1916" s="253"/>
      <c r="T1916" s="25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T1916" s="255" t="s">
        <v>244</v>
      </c>
      <c r="AU1916" s="255" t="s">
        <v>86</v>
      </c>
      <c r="AV1916" s="14" t="s">
        <v>86</v>
      </c>
      <c r="AW1916" s="14" t="s">
        <v>33</v>
      </c>
      <c r="AX1916" s="14" t="s">
        <v>73</v>
      </c>
      <c r="AY1916" s="255" t="s">
        <v>233</v>
      </c>
    </row>
    <row r="1917" s="14" customFormat="1">
      <c r="A1917" s="14"/>
      <c r="B1917" s="245"/>
      <c r="C1917" s="246"/>
      <c r="D1917" s="236" t="s">
        <v>244</v>
      </c>
      <c r="E1917" s="247" t="s">
        <v>21</v>
      </c>
      <c r="F1917" s="248" t="s">
        <v>2492</v>
      </c>
      <c r="G1917" s="246"/>
      <c r="H1917" s="249">
        <v>4.1159999999999997</v>
      </c>
      <c r="I1917" s="250"/>
      <c r="J1917" s="246"/>
      <c r="K1917" s="246"/>
      <c r="L1917" s="251"/>
      <c r="M1917" s="252"/>
      <c r="N1917" s="253"/>
      <c r="O1917" s="253"/>
      <c r="P1917" s="253"/>
      <c r="Q1917" s="253"/>
      <c r="R1917" s="253"/>
      <c r="S1917" s="253"/>
      <c r="T1917" s="25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T1917" s="255" t="s">
        <v>244</v>
      </c>
      <c r="AU1917" s="255" t="s">
        <v>86</v>
      </c>
      <c r="AV1917" s="14" t="s">
        <v>86</v>
      </c>
      <c r="AW1917" s="14" t="s">
        <v>33</v>
      </c>
      <c r="AX1917" s="14" t="s">
        <v>73</v>
      </c>
      <c r="AY1917" s="255" t="s">
        <v>233</v>
      </c>
    </row>
    <row r="1918" s="13" customFormat="1">
      <c r="A1918" s="13"/>
      <c r="B1918" s="234"/>
      <c r="C1918" s="235"/>
      <c r="D1918" s="236" t="s">
        <v>244</v>
      </c>
      <c r="E1918" s="237" t="s">
        <v>21</v>
      </c>
      <c r="F1918" s="238" t="s">
        <v>731</v>
      </c>
      <c r="G1918" s="235"/>
      <c r="H1918" s="237" t="s">
        <v>21</v>
      </c>
      <c r="I1918" s="239"/>
      <c r="J1918" s="235"/>
      <c r="K1918" s="235"/>
      <c r="L1918" s="240"/>
      <c r="M1918" s="241"/>
      <c r="N1918" s="242"/>
      <c r="O1918" s="242"/>
      <c r="P1918" s="242"/>
      <c r="Q1918" s="242"/>
      <c r="R1918" s="242"/>
      <c r="S1918" s="242"/>
      <c r="T1918" s="24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T1918" s="244" t="s">
        <v>244</v>
      </c>
      <c r="AU1918" s="244" t="s">
        <v>86</v>
      </c>
      <c r="AV1918" s="13" t="s">
        <v>80</v>
      </c>
      <c r="AW1918" s="13" t="s">
        <v>33</v>
      </c>
      <c r="AX1918" s="13" t="s">
        <v>73</v>
      </c>
      <c r="AY1918" s="244" t="s">
        <v>233</v>
      </c>
    </row>
    <row r="1919" s="14" customFormat="1">
      <c r="A1919" s="14"/>
      <c r="B1919" s="245"/>
      <c r="C1919" s="246"/>
      <c r="D1919" s="236" t="s">
        <v>244</v>
      </c>
      <c r="E1919" s="247" t="s">
        <v>21</v>
      </c>
      <c r="F1919" s="248" t="s">
        <v>2493</v>
      </c>
      <c r="G1919" s="246"/>
      <c r="H1919" s="249">
        <v>25.620000000000001</v>
      </c>
      <c r="I1919" s="250"/>
      <c r="J1919" s="246"/>
      <c r="K1919" s="246"/>
      <c r="L1919" s="251"/>
      <c r="M1919" s="252"/>
      <c r="N1919" s="253"/>
      <c r="O1919" s="253"/>
      <c r="P1919" s="253"/>
      <c r="Q1919" s="253"/>
      <c r="R1919" s="253"/>
      <c r="S1919" s="253"/>
      <c r="T1919" s="25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T1919" s="255" t="s">
        <v>244</v>
      </c>
      <c r="AU1919" s="255" t="s">
        <v>86</v>
      </c>
      <c r="AV1919" s="14" t="s">
        <v>86</v>
      </c>
      <c r="AW1919" s="14" t="s">
        <v>33</v>
      </c>
      <c r="AX1919" s="14" t="s">
        <v>73</v>
      </c>
      <c r="AY1919" s="255" t="s">
        <v>233</v>
      </c>
    </row>
    <row r="1920" s="14" customFormat="1">
      <c r="A1920" s="14"/>
      <c r="B1920" s="245"/>
      <c r="C1920" s="246"/>
      <c r="D1920" s="236" t="s">
        <v>244</v>
      </c>
      <c r="E1920" s="247" t="s">
        <v>21</v>
      </c>
      <c r="F1920" s="248" t="s">
        <v>2494</v>
      </c>
      <c r="G1920" s="246"/>
      <c r="H1920" s="249">
        <v>8.1180000000000003</v>
      </c>
      <c r="I1920" s="250"/>
      <c r="J1920" s="246"/>
      <c r="K1920" s="246"/>
      <c r="L1920" s="251"/>
      <c r="M1920" s="252"/>
      <c r="N1920" s="253"/>
      <c r="O1920" s="253"/>
      <c r="P1920" s="253"/>
      <c r="Q1920" s="253"/>
      <c r="R1920" s="253"/>
      <c r="S1920" s="253"/>
      <c r="T1920" s="25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T1920" s="255" t="s">
        <v>244</v>
      </c>
      <c r="AU1920" s="255" t="s">
        <v>86</v>
      </c>
      <c r="AV1920" s="14" t="s">
        <v>86</v>
      </c>
      <c r="AW1920" s="14" t="s">
        <v>33</v>
      </c>
      <c r="AX1920" s="14" t="s">
        <v>73</v>
      </c>
      <c r="AY1920" s="255" t="s">
        <v>233</v>
      </c>
    </row>
    <row r="1921" s="14" customFormat="1">
      <c r="A1921" s="14"/>
      <c r="B1921" s="245"/>
      <c r="C1921" s="246"/>
      <c r="D1921" s="236" t="s">
        <v>244</v>
      </c>
      <c r="E1921" s="247" t="s">
        <v>21</v>
      </c>
      <c r="F1921" s="248" t="s">
        <v>2495</v>
      </c>
      <c r="G1921" s="246"/>
      <c r="H1921" s="249">
        <v>12.348000000000001</v>
      </c>
      <c r="I1921" s="250"/>
      <c r="J1921" s="246"/>
      <c r="K1921" s="246"/>
      <c r="L1921" s="251"/>
      <c r="M1921" s="252"/>
      <c r="N1921" s="253"/>
      <c r="O1921" s="253"/>
      <c r="P1921" s="253"/>
      <c r="Q1921" s="253"/>
      <c r="R1921" s="253"/>
      <c r="S1921" s="253"/>
      <c r="T1921" s="25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T1921" s="255" t="s">
        <v>244</v>
      </c>
      <c r="AU1921" s="255" t="s">
        <v>86</v>
      </c>
      <c r="AV1921" s="14" t="s">
        <v>86</v>
      </c>
      <c r="AW1921" s="14" t="s">
        <v>33</v>
      </c>
      <c r="AX1921" s="14" t="s">
        <v>73</v>
      </c>
      <c r="AY1921" s="255" t="s">
        <v>233</v>
      </c>
    </row>
    <row r="1922" s="15" customFormat="1">
      <c r="A1922" s="15"/>
      <c r="B1922" s="256"/>
      <c r="C1922" s="257"/>
      <c r="D1922" s="236" t="s">
        <v>244</v>
      </c>
      <c r="E1922" s="258" t="s">
        <v>21</v>
      </c>
      <c r="F1922" s="259" t="s">
        <v>247</v>
      </c>
      <c r="G1922" s="257"/>
      <c r="H1922" s="260">
        <v>145.08000000000001</v>
      </c>
      <c r="I1922" s="261"/>
      <c r="J1922" s="257"/>
      <c r="K1922" s="257"/>
      <c r="L1922" s="262"/>
      <c r="M1922" s="263"/>
      <c r="N1922" s="264"/>
      <c r="O1922" s="264"/>
      <c r="P1922" s="264"/>
      <c r="Q1922" s="264"/>
      <c r="R1922" s="264"/>
      <c r="S1922" s="264"/>
      <c r="T1922" s="26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15"/>
      <c r="AT1922" s="266" t="s">
        <v>244</v>
      </c>
      <c r="AU1922" s="266" t="s">
        <v>86</v>
      </c>
      <c r="AV1922" s="15" t="s">
        <v>240</v>
      </c>
      <c r="AW1922" s="15" t="s">
        <v>33</v>
      </c>
      <c r="AX1922" s="15" t="s">
        <v>80</v>
      </c>
      <c r="AY1922" s="266" t="s">
        <v>233</v>
      </c>
    </row>
    <row r="1923" s="2" customFormat="1" ht="24.15" customHeight="1">
      <c r="A1923" s="41"/>
      <c r="B1923" s="42"/>
      <c r="C1923" s="216" t="s">
        <v>2496</v>
      </c>
      <c r="D1923" s="216" t="s">
        <v>235</v>
      </c>
      <c r="E1923" s="217" t="s">
        <v>2497</v>
      </c>
      <c r="F1923" s="218" t="s">
        <v>2498</v>
      </c>
      <c r="G1923" s="219" t="s">
        <v>402</v>
      </c>
      <c r="H1923" s="220">
        <v>280</v>
      </c>
      <c r="I1923" s="221"/>
      <c r="J1923" s="222">
        <f>ROUND(I1923*H1923,2)</f>
        <v>0</v>
      </c>
      <c r="K1923" s="218" t="s">
        <v>239</v>
      </c>
      <c r="L1923" s="47"/>
      <c r="M1923" s="223" t="s">
        <v>21</v>
      </c>
      <c r="N1923" s="224" t="s">
        <v>45</v>
      </c>
      <c r="O1923" s="87"/>
      <c r="P1923" s="225">
        <f>O1923*H1923</f>
        <v>0</v>
      </c>
      <c r="Q1923" s="225">
        <v>0.00021000000000000001</v>
      </c>
      <c r="R1923" s="225">
        <f>Q1923*H1923</f>
        <v>0.058800000000000005</v>
      </c>
      <c r="S1923" s="225">
        <v>0</v>
      </c>
      <c r="T1923" s="226">
        <f>S1923*H1923</f>
        <v>0</v>
      </c>
      <c r="U1923" s="41"/>
      <c r="V1923" s="41"/>
      <c r="W1923" s="41"/>
      <c r="X1923" s="41"/>
      <c r="Y1923" s="41"/>
      <c r="Z1923" s="41"/>
      <c r="AA1923" s="41"/>
      <c r="AB1923" s="41"/>
      <c r="AC1923" s="41"/>
      <c r="AD1923" s="41"/>
      <c r="AE1923" s="41"/>
      <c r="AR1923" s="227" t="s">
        <v>394</v>
      </c>
      <c r="AT1923" s="227" t="s">
        <v>235</v>
      </c>
      <c r="AU1923" s="227" t="s">
        <v>86</v>
      </c>
      <c r="AY1923" s="20" t="s">
        <v>233</v>
      </c>
      <c r="BE1923" s="228">
        <f>IF(N1923="základní",J1923,0)</f>
        <v>0</v>
      </c>
      <c r="BF1923" s="228">
        <f>IF(N1923="snížená",J1923,0)</f>
        <v>0</v>
      </c>
      <c r="BG1923" s="228">
        <f>IF(N1923="zákl. přenesená",J1923,0)</f>
        <v>0</v>
      </c>
      <c r="BH1923" s="228">
        <f>IF(N1923="sníž. přenesená",J1923,0)</f>
        <v>0</v>
      </c>
      <c r="BI1923" s="228">
        <f>IF(N1923="nulová",J1923,0)</f>
        <v>0</v>
      </c>
      <c r="BJ1923" s="20" t="s">
        <v>86</v>
      </c>
      <c r="BK1923" s="228">
        <f>ROUND(I1923*H1923,2)</f>
        <v>0</v>
      </c>
      <c r="BL1923" s="20" t="s">
        <v>394</v>
      </c>
      <c r="BM1923" s="227" t="s">
        <v>2499</v>
      </c>
    </row>
    <row r="1924" s="2" customFormat="1">
      <c r="A1924" s="41"/>
      <c r="B1924" s="42"/>
      <c r="C1924" s="43"/>
      <c r="D1924" s="229" t="s">
        <v>242</v>
      </c>
      <c r="E1924" s="43"/>
      <c r="F1924" s="230" t="s">
        <v>2500</v>
      </c>
      <c r="G1924" s="43"/>
      <c r="H1924" s="43"/>
      <c r="I1924" s="231"/>
      <c r="J1924" s="43"/>
      <c r="K1924" s="43"/>
      <c r="L1924" s="47"/>
      <c r="M1924" s="232"/>
      <c r="N1924" s="233"/>
      <c r="O1924" s="87"/>
      <c r="P1924" s="87"/>
      <c r="Q1924" s="87"/>
      <c r="R1924" s="87"/>
      <c r="S1924" s="87"/>
      <c r="T1924" s="88"/>
      <c r="U1924" s="41"/>
      <c r="V1924" s="41"/>
      <c r="W1924" s="41"/>
      <c r="X1924" s="41"/>
      <c r="Y1924" s="41"/>
      <c r="Z1924" s="41"/>
      <c r="AA1924" s="41"/>
      <c r="AB1924" s="41"/>
      <c r="AC1924" s="41"/>
      <c r="AD1924" s="41"/>
      <c r="AE1924" s="41"/>
      <c r="AT1924" s="20" t="s">
        <v>242</v>
      </c>
      <c r="AU1924" s="20" t="s">
        <v>86</v>
      </c>
    </row>
    <row r="1925" s="13" customFormat="1">
      <c r="A1925" s="13"/>
      <c r="B1925" s="234"/>
      <c r="C1925" s="235"/>
      <c r="D1925" s="236" t="s">
        <v>244</v>
      </c>
      <c r="E1925" s="237" t="s">
        <v>21</v>
      </c>
      <c r="F1925" s="238" t="s">
        <v>708</v>
      </c>
      <c r="G1925" s="235"/>
      <c r="H1925" s="237" t="s">
        <v>21</v>
      </c>
      <c r="I1925" s="239"/>
      <c r="J1925" s="235"/>
      <c r="K1925" s="235"/>
      <c r="L1925" s="240"/>
      <c r="M1925" s="241"/>
      <c r="N1925" s="242"/>
      <c r="O1925" s="242"/>
      <c r="P1925" s="242"/>
      <c r="Q1925" s="242"/>
      <c r="R1925" s="242"/>
      <c r="S1925" s="242"/>
      <c r="T1925" s="24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T1925" s="244" t="s">
        <v>244</v>
      </c>
      <c r="AU1925" s="244" t="s">
        <v>86</v>
      </c>
      <c r="AV1925" s="13" t="s">
        <v>80</v>
      </c>
      <c r="AW1925" s="13" t="s">
        <v>33</v>
      </c>
      <c r="AX1925" s="13" t="s">
        <v>73</v>
      </c>
      <c r="AY1925" s="244" t="s">
        <v>233</v>
      </c>
    </row>
    <row r="1926" s="14" customFormat="1">
      <c r="A1926" s="14"/>
      <c r="B1926" s="245"/>
      <c r="C1926" s="246"/>
      <c r="D1926" s="236" t="s">
        <v>244</v>
      </c>
      <c r="E1926" s="247" t="s">
        <v>21</v>
      </c>
      <c r="F1926" s="248" t="s">
        <v>2501</v>
      </c>
      <c r="G1926" s="246"/>
      <c r="H1926" s="249">
        <v>16</v>
      </c>
      <c r="I1926" s="250"/>
      <c r="J1926" s="246"/>
      <c r="K1926" s="246"/>
      <c r="L1926" s="251"/>
      <c r="M1926" s="252"/>
      <c r="N1926" s="253"/>
      <c r="O1926" s="253"/>
      <c r="P1926" s="253"/>
      <c r="Q1926" s="253"/>
      <c r="R1926" s="253"/>
      <c r="S1926" s="253"/>
      <c r="T1926" s="25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T1926" s="255" t="s">
        <v>244</v>
      </c>
      <c r="AU1926" s="255" t="s">
        <v>86</v>
      </c>
      <c r="AV1926" s="14" t="s">
        <v>86</v>
      </c>
      <c r="AW1926" s="14" t="s">
        <v>33</v>
      </c>
      <c r="AX1926" s="14" t="s">
        <v>73</v>
      </c>
      <c r="AY1926" s="255" t="s">
        <v>233</v>
      </c>
    </row>
    <row r="1927" s="14" customFormat="1">
      <c r="A1927" s="14"/>
      <c r="B1927" s="245"/>
      <c r="C1927" s="246"/>
      <c r="D1927" s="236" t="s">
        <v>244</v>
      </c>
      <c r="E1927" s="247" t="s">
        <v>21</v>
      </c>
      <c r="F1927" s="248" t="s">
        <v>2502</v>
      </c>
      <c r="G1927" s="246"/>
      <c r="H1927" s="249">
        <v>36</v>
      </c>
      <c r="I1927" s="250"/>
      <c r="J1927" s="246"/>
      <c r="K1927" s="246"/>
      <c r="L1927" s="251"/>
      <c r="M1927" s="252"/>
      <c r="N1927" s="253"/>
      <c r="O1927" s="253"/>
      <c r="P1927" s="253"/>
      <c r="Q1927" s="253"/>
      <c r="R1927" s="253"/>
      <c r="S1927" s="253"/>
      <c r="T1927" s="25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T1927" s="255" t="s">
        <v>244</v>
      </c>
      <c r="AU1927" s="255" t="s">
        <v>86</v>
      </c>
      <c r="AV1927" s="14" t="s">
        <v>86</v>
      </c>
      <c r="AW1927" s="14" t="s">
        <v>33</v>
      </c>
      <c r="AX1927" s="14" t="s">
        <v>73</v>
      </c>
      <c r="AY1927" s="255" t="s">
        <v>233</v>
      </c>
    </row>
    <row r="1928" s="14" customFormat="1">
      <c r="A1928" s="14"/>
      <c r="B1928" s="245"/>
      <c r="C1928" s="246"/>
      <c r="D1928" s="236" t="s">
        <v>244</v>
      </c>
      <c r="E1928" s="247" t="s">
        <v>21</v>
      </c>
      <c r="F1928" s="248" t="s">
        <v>2503</v>
      </c>
      <c r="G1928" s="246"/>
      <c r="H1928" s="249">
        <v>36</v>
      </c>
      <c r="I1928" s="250"/>
      <c r="J1928" s="246"/>
      <c r="K1928" s="246"/>
      <c r="L1928" s="251"/>
      <c r="M1928" s="252"/>
      <c r="N1928" s="253"/>
      <c r="O1928" s="253"/>
      <c r="P1928" s="253"/>
      <c r="Q1928" s="253"/>
      <c r="R1928" s="253"/>
      <c r="S1928" s="253"/>
      <c r="T1928" s="25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T1928" s="255" t="s">
        <v>244</v>
      </c>
      <c r="AU1928" s="255" t="s">
        <v>86</v>
      </c>
      <c r="AV1928" s="14" t="s">
        <v>86</v>
      </c>
      <c r="AW1928" s="14" t="s">
        <v>33</v>
      </c>
      <c r="AX1928" s="14" t="s">
        <v>73</v>
      </c>
      <c r="AY1928" s="255" t="s">
        <v>233</v>
      </c>
    </row>
    <row r="1929" s="13" customFormat="1">
      <c r="A1929" s="13"/>
      <c r="B1929" s="234"/>
      <c r="C1929" s="235"/>
      <c r="D1929" s="236" t="s">
        <v>244</v>
      </c>
      <c r="E1929" s="237" t="s">
        <v>21</v>
      </c>
      <c r="F1929" s="238" t="s">
        <v>726</v>
      </c>
      <c r="G1929" s="235"/>
      <c r="H1929" s="237" t="s">
        <v>21</v>
      </c>
      <c r="I1929" s="239"/>
      <c r="J1929" s="235"/>
      <c r="K1929" s="235"/>
      <c r="L1929" s="240"/>
      <c r="M1929" s="241"/>
      <c r="N1929" s="242"/>
      <c r="O1929" s="242"/>
      <c r="P1929" s="242"/>
      <c r="Q1929" s="242"/>
      <c r="R1929" s="242"/>
      <c r="S1929" s="242"/>
      <c r="T1929" s="24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T1929" s="244" t="s">
        <v>244</v>
      </c>
      <c r="AU1929" s="244" t="s">
        <v>86</v>
      </c>
      <c r="AV1929" s="13" t="s">
        <v>80</v>
      </c>
      <c r="AW1929" s="13" t="s">
        <v>33</v>
      </c>
      <c r="AX1929" s="13" t="s">
        <v>73</v>
      </c>
      <c r="AY1929" s="244" t="s">
        <v>233</v>
      </c>
    </row>
    <row r="1930" s="14" customFormat="1">
      <c r="A1930" s="14"/>
      <c r="B1930" s="245"/>
      <c r="C1930" s="246"/>
      <c r="D1930" s="236" t="s">
        <v>244</v>
      </c>
      <c r="E1930" s="247" t="s">
        <v>21</v>
      </c>
      <c r="F1930" s="248" t="s">
        <v>2504</v>
      </c>
      <c r="G1930" s="246"/>
      <c r="H1930" s="249">
        <v>64</v>
      </c>
      <c r="I1930" s="250"/>
      <c r="J1930" s="246"/>
      <c r="K1930" s="246"/>
      <c r="L1930" s="251"/>
      <c r="M1930" s="252"/>
      <c r="N1930" s="253"/>
      <c r="O1930" s="253"/>
      <c r="P1930" s="253"/>
      <c r="Q1930" s="253"/>
      <c r="R1930" s="253"/>
      <c r="S1930" s="253"/>
      <c r="T1930" s="25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T1930" s="255" t="s">
        <v>244</v>
      </c>
      <c r="AU1930" s="255" t="s">
        <v>86</v>
      </c>
      <c r="AV1930" s="14" t="s">
        <v>86</v>
      </c>
      <c r="AW1930" s="14" t="s">
        <v>33</v>
      </c>
      <c r="AX1930" s="14" t="s">
        <v>73</v>
      </c>
      <c r="AY1930" s="255" t="s">
        <v>233</v>
      </c>
    </row>
    <row r="1931" s="14" customFormat="1">
      <c r="A1931" s="14"/>
      <c r="B1931" s="245"/>
      <c r="C1931" s="246"/>
      <c r="D1931" s="236" t="s">
        <v>244</v>
      </c>
      <c r="E1931" s="247" t="s">
        <v>21</v>
      </c>
      <c r="F1931" s="248" t="s">
        <v>2505</v>
      </c>
      <c r="G1931" s="246"/>
      <c r="H1931" s="249">
        <v>12</v>
      </c>
      <c r="I1931" s="250"/>
      <c r="J1931" s="246"/>
      <c r="K1931" s="246"/>
      <c r="L1931" s="251"/>
      <c r="M1931" s="252"/>
      <c r="N1931" s="253"/>
      <c r="O1931" s="253"/>
      <c r="P1931" s="253"/>
      <c r="Q1931" s="253"/>
      <c r="R1931" s="253"/>
      <c r="S1931" s="253"/>
      <c r="T1931" s="25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T1931" s="255" t="s">
        <v>244</v>
      </c>
      <c r="AU1931" s="255" t="s">
        <v>86</v>
      </c>
      <c r="AV1931" s="14" t="s">
        <v>86</v>
      </c>
      <c r="AW1931" s="14" t="s">
        <v>33</v>
      </c>
      <c r="AX1931" s="14" t="s">
        <v>73</v>
      </c>
      <c r="AY1931" s="255" t="s">
        <v>233</v>
      </c>
    </row>
    <row r="1932" s="14" customFormat="1">
      <c r="A1932" s="14"/>
      <c r="B1932" s="245"/>
      <c r="C1932" s="246"/>
      <c r="D1932" s="236" t="s">
        <v>244</v>
      </c>
      <c r="E1932" s="247" t="s">
        <v>21</v>
      </c>
      <c r="F1932" s="248" t="s">
        <v>2506</v>
      </c>
      <c r="G1932" s="246"/>
      <c r="H1932" s="249">
        <v>12</v>
      </c>
      <c r="I1932" s="250"/>
      <c r="J1932" s="246"/>
      <c r="K1932" s="246"/>
      <c r="L1932" s="251"/>
      <c r="M1932" s="252"/>
      <c r="N1932" s="253"/>
      <c r="O1932" s="253"/>
      <c r="P1932" s="253"/>
      <c r="Q1932" s="253"/>
      <c r="R1932" s="253"/>
      <c r="S1932" s="253"/>
      <c r="T1932" s="25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T1932" s="255" t="s">
        <v>244</v>
      </c>
      <c r="AU1932" s="255" t="s">
        <v>86</v>
      </c>
      <c r="AV1932" s="14" t="s">
        <v>86</v>
      </c>
      <c r="AW1932" s="14" t="s">
        <v>33</v>
      </c>
      <c r="AX1932" s="14" t="s">
        <v>73</v>
      </c>
      <c r="AY1932" s="255" t="s">
        <v>233</v>
      </c>
    </row>
    <row r="1933" s="14" customFormat="1">
      <c r="A1933" s="14"/>
      <c r="B1933" s="245"/>
      <c r="C1933" s="246"/>
      <c r="D1933" s="236" t="s">
        <v>244</v>
      </c>
      <c r="E1933" s="247" t="s">
        <v>21</v>
      </c>
      <c r="F1933" s="248" t="s">
        <v>2507</v>
      </c>
      <c r="G1933" s="246"/>
      <c r="H1933" s="249">
        <v>8</v>
      </c>
      <c r="I1933" s="250"/>
      <c r="J1933" s="246"/>
      <c r="K1933" s="246"/>
      <c r="L1933" s="251"/>
      <c r="M1933" s="252"/>
      <c r="N1933" s="253"/>
      <c r="O1933" s="253"/>
      <c r="P1933" s="253"/>
      <c r="Q1933" s="253"/>
      <c r="R1933" s="253"/>
      <c r="S1933" s="253"/>
      <c r="T1933" s="25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T1933" s="255" t="s">
        <v>244</v>
      </c>
      <c r="AU1933" s="255" t="s">
        <v>86</v>
      </c>
      <c r="AV1933" s="14" t="s">
        <v>86</v>
      </c>
      <c r="AW1933" s="14" t="s">
        <v>33</v>
      </c>
      <c r="AX1933" s="14" t="s">
        <v>73</v>
      </c>
      <c r="AY1933" s="255" t="s">
        <v>233</v>
      </c>
    </row>
    <row r="1934" s="14" customFormat="1">
      <c r="A1934" s="14"/>
      <c r="B1934" s="245"/>
      <c r="C1934" s="246"/>
      <c r="D1934" s="236" t="s">
        <v>244</v>
      </c>
      <c r="E1934" s="247" t="s">
        <v>21</v>
      </c>
      <c r="F1934" s="248" t="s">
        <v>2508</v>
      </c>
      <c r="G1934" s="246"/>
      <c r="H1934" s="249">
        <v>8</v>
      </c>
      <c r="I1934" s="250"/>
      <c r="J1934" s="246"/>
      <c r="K1934" s="246"/>
      <c r="L1934" s="251"/>
      <c r="M1934" s="252"/>
      <c r="N1934" s="253"/>
      <c r="O1934" s="253"/>
      <c r="P1934" s="253"/>
      <c r="Q1934" s="253"/>
      <c r="R1934" s="253"/>
      <c r="S1934" s="253"/>
      <c r="T1934" s="25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T1934" s="255" t="s">
        <v>244</v>
      </c>
      <c r="AU1934" s="255" t="s">
        <v>86</v>
      </c>
      <c r="AV1934" s="14" t="s">
        <v>86</v>
      </c>
      <c r="AW1934" s="14" t="s">
        <v>33</v>
      </c>
      <c r="AX1934" s="14" t="s">
        <v>73</v>
      </c>
      <c r="AY1934" s="255" t="s">
        <v>233</v>
      </c>
    </row>
    <row r="1935" s="13" customFormat="1">
      <c r="A1935" s="13"/>
      <c r="B1935" s="234"/>
      <c r="C1935" s="235"/>
      <c r="D1935" s="236" t="s">
        <v>244</v>
      </c>
      <c r="E1935" s="237" t="s">
        <v>21</v>
      </c>
      <c r="F1935" s="238" t="s">
        <v>731</v>
      </c>
      <c r="G1935" s="235"/>
      <c r="H1935" s="237" t="s">
        <v>21</v>
      </c>
      <c r="I1935" s="239"/>
      <c r="J1935" s="235"/>
      <c r="K1935" s="235"/>
      <c r="L1935" s="240"/>
      <c r="M1935" s="241"/>
      <c r="N1935" s="242"/>
      <c r="O1935" s="242"/>
      <c r="P1935" s="242"/>
      <c r="Q1935" s="242"/>
      <c r="R1935" s="242"/>
      <c r="S1935" s="242"/>
      <c r="T1935" s="24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T1935" s="244" t="s">
        <v>244</v>
      </c>
      <c r="AU1935" s="244" t="s">
        <v>86</v>
      </c>
      <c r="AV1935" s="13" t="s">
        <v>80</v>
      </c>
      <c r="AW1935" s="13" t="s">
        <v>33</v>
      </c>
      <c r="AX1935" s="13" t="s">
        <v>73</v>
      </c>
      <c r="AY1935" s="244" t="s">
        <v>233</v>
      </c>
    </row>
    <row r="1936" s="14" customFormat="1">
      <c r="A1936" s="14"/>
      <c r="B1936" s="245"/>
      <c r="C1936" s="246"/>
      <c r="D1936" s="236" t="s">
        <v>244</v>
      </c>
      <c r="E1936" s="247" t="s">
        <v>21</v>
      </c>
      <c r="F1936" s="248" t="s">
        <v>2509</v>
      </c>
      <c r="G1936" s="246"/>
      <c r="H1936" s="249">
        <v>40</v>
      </c>
      <c r="I1936" s="250"/>
      <c r="J1936" s="246"/>
      <c r="K1936" s="246"/>
      <c r="L1936" s="251"/>
      <c r="M1936" s="252"/>
      <c r="N1936" s="253"/>
      <c r="O1936" s="253"/>
      <c r="P1936" s="253"/>
      <c r="Q1936" s="253"/>
      <c r="R1936" s="253"/>
      <c r="S1936" s="253"/>
      <c r="T1936" s="25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T1936" s="255" t="s">
        <v>244</v>
      </c>
      <c r="AU1936" s="255" t="s">
        <v>86</v>
      </c>
      <c r="AV1936" s="14" t="s">
        <v>86</v>
      </c>
      <c r="AW1936" s="14" t="s">
        <v>33</v>
      </c>
      <c r="AX1936" s="14" t="s">
        <v>73</v>
      </c>
      <c r="AY1936" s="255" t="s">
        <v>233</v>
      </c>
    </row>
    <row r="1937" s="14" customFormat="1">
      <c r="A1937" s="14"/>
      <c r="B1937" s="245"/>
      <c r="C1937" s="246"/>
      <c r="D1937" s="236" t="s">
        <v>244</v>
      </c>
      <c r="E1937" s="247" t="s">
        <v>21</v>
      </c>
      <c r="F1937" s="248" t="s">
        <v>2510</v>
      </c>
      <c r="G1937" s="246"/>
      <c r="H1937" s="249">
        <v>24</v>
      </c>
      <c r="I1937" s="250"/>
      <c r="J1937" s="246"/>
      <c r="K1937" s="246"/>
      <c r="L1937" s="251"/>
      <c r="M1937" s="252"/>
      <c r="N1937" s="253"/>
      <c r="O1937" s="253"/>
      <c r="P1937" s="253"/>
      <c r="Q1937" s="253"/>
      <c r="R1937" s="253"/>
      <c r="S1937" s="253"/>
      <c r="T1937" s="25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T1937" s="255" t="s">
        <v>244</v>
      </c>
      <c r="AU1937" s="255" t="s">
        <v>86</v>
      </c>
      <c r="AV1937" s="14" t="s">
        <v>86</v>
      </c>
      <c r="AW1937" s="14" t="s">
        <v>33</v>
      </c>
      <c r="AX1937" s="14" t="s">
        <v>73</v>
      </c>
      <c r="AY1937" s="255" t="s">
        <v>233</v>
      </c>
    </row>
    <row r="1938" s="14" customFormat="1">
      <c r="A1938" s="14"/>
      <c r="B1938" s="245"/>
      <c r="C1938" s="246"/>
      <c r="D1938" s="236" t="s">
        <v>244</v>
      </c>
      <c r="E1938" s="247" t="s">
        <v>21</v>
      </c>
      <c r="F1938" s="248" t="s">
        <v>2511</v>
      </c>
      <c r="G1938" s="246"/>
      <c r="H1938" s="249">
        <v>24</v>
      </c>
      <c r="I1938" s="250"/>
      <c r="J1938" s="246"/>
      <c r="K1938" s="246"/>
      <c r="L1938" s="251"/>
      <c r="M1938" s="252"/>
      <c r="N1938" s="253"/>
      <c r="O1938" s="253"/>
      <c r="P1938" s="253"/>
      <c r="Q1938" s="253"/>
      <c r="R1938" s="253"/>
      <c r="S1938" s="253"/>
      <c r="T1938" s="25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T1938" s="255" t="s">
        <v>244</v>
      </c>
      <c r="AU1938" s="255" t="s">
        <v>86</v>
      </c>
      <c r="AV1938" s="14" t="s">
        <v>86</v>
      </c>
      <c r="AW1938" s="14" t="s">
        <v>33</v>
      </c>
      <c r="AX1938" s="14" t="s">
        <v>73</v>
      </c>
      <c r="AY1938" s="255" t="s">
        <v>233</v>
      </c>
    </row>
    <row r="1939" s="15" customFormat="1">
      <c r="A1939" s="15"/>
      <c r="B1939" s="256"/>
      <c r="C1939" s="257"/>
      <c r="D1939" s="236" t="s">
        <v>244</v>
      </c>
      <c r="E1939" s="258" t="s">
        <v>21</v>
      </c>
      <c r="F1939" s="259" t="s">
        <v>247</v>
      </c>
      <c r="G1939" s="257"/>
      <c r="H1939" s="260">
        <v>280</v>
      </c>
      <c r="I1939" s="261"/>
      <c r="J1939" s="257"/>
      <c r="K1939" s="257"/>
      <c r="L1939" s="262"/>
      <c r="M1939" s="263"/>
      <c r="N1939" s="264"/>
      <c r="O1939" s="264"/>
      <c r="P1939" s="264"/>
      <c r="Q1939" s="264"/>
      <c r="R1939" s="264"/>
      <c r="S1939" s="264"/>
      <c r="T1939" s="26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5"/>
      <c r="AE1939" s="15"/>
      <c r="AT1939" s="266" t="s">
        <v>244</v>
      </c>
      <c r="AU1939" s="266" t="s">
        <v>86</v>
      </c>
      <c r="AV1939" s="15" t="s">
        <v>240</v>
      </c>
      <c r="AW1939" s="15" t="s">
        <v>33</v>
      </c>
      <c r="AX1939" s="15" t="s">
        <v>80</v>
      </c>
      <c r="AY1939" s="266" t="s">
        <v>233</v>
      </c>
    </row>
    <row r="1940" s="2" customFormat="1" ht="37.8" customHeight="1">
      <c r="A1940" s="41"/>
      <c r="B1940" s="42"/>
      <c r="C1940" s="216" t="s">
        <v>2512</v>
      </c>
      <c r="D1940" s="216" t="s">
        <v>235</v>
      </c>
      <c r="E1940" s="217" t="s">
        <v>2513</v>
      </c>
      <c r="F1940" s="218" t="s">
        <v>2514</v>
      </c>
      <c r="G1940" s="219" t="s">
        <v>238</v>
      </c>
      <c r="H1940" s="220">
        <v>1252.6659999999999</v>
      </c>
      <c r="I1940" s="221"/>
      <c r="J1940" s="222">
        <f>ROUND(I1940*H1940,2)</f>
        <v>0</v>
      </c>
      <c r="K1940" s="218" t="s">
        <v>239</v>
      </c>
      <c r="L1940" s="47"/>
      <c r="M1940" s="223" t="s">
        <v>21</v>
      </c>
      <c r="N1940" s="224" t="s">
        <v>45</v>
      </c>
      <c r="O1940" s="87"/>
      <c r="P1940" s="225">
        <f>O1940*H1940</f>
        <v>0</v>
      </c>
      <c r="Q1940" s="225">
        <v>0.0060000000000000001</v>
      </c>
      <c r="R1940" s="225">
        <f>Q1940*H1940</f>
        <v>7.5159959999999995</v>
      </c>
      <c r="S1940" s="225">
        <v>0</v>
      </c>
      <c r="T1940" s="226">
        <f>S1940*H1940</f>
        <v>0</v>
      </c>
      <c r="U1940" s="41"/>
      <c r="V1940" s="41"/>
      <c r="W1940" s="41"/>
      <c r="X1940" s="41"/>
      <c r="Y1940" s="41"/>
      <c r="Z1940" s="41"/>
      <c r="AA1940" s="41"/>
      <c r="AB1940" s="41"/>
      <c r="AC1940" s="41"/>
      <c r="AD1940" s="41"/>
      <c r="AE1940" s="41"/>
      <c r="AR1940" s="227" t="s">
        <v>394</v>
      </c>
      <c r="AT1940" s="227" t="s">
        <v>235</v>
      </c>
      <c r="AU1940" s="227" t="s">
        <v>86</v>
      </c>
      <c r="AY1940" s="20" t="s">
        <v>233</v>
      </c>
      <c r="BE1940" s="228">
        <f>IF(N1940="základní",J1940,0)</f>
        <v>0</v>
      </c>
      <c r="BF1940" s="228">
        <f>IF(N1940="snížená",J1940,0)</f>
        <v>0</v>
      </c>
      <c r="BG1940" s="228">
        <f>IF(N1940="zákl. přenesená",J1940,0)</f>
        <v>0</v>
      </c>
      <c r="BH1940" s="228">
        <f>IF(N1940="sníž. přenesená",J1940,0)</f>
        <v>0</v>
      </c>
      <c r="BI1940" s="228">
        <f>IF(N1940="nulová",J1940,0)</f>
        <v>0</v>
      </c>
      <c r="BJ1940" s="20" t="s">
        <v>86</v>
      </c>
      <c r="BK1940" s="228">
        <f>ROUND(I1940*H1940,2)</f>
        <v>0</v>
      </c>
      <c r="BL1940" s="20" t="s">
        <v>394</v>
      </c>
      <c r="BM1940" s="227" t="s">
        <v>2515</v>
      </c>
    </row>
    <row r="1941" s="2" customFormat="1">
      <c r="A1941" s="41"/>
      <c r="B1941" s="42"/>
      <c r="C1941" s="43"/>
      <c r="D1941" s="229" t="s">
        <v>242</v>
      </c>
      <c r="E1941" s="43"/>
      <c r="F1941" s="230" t="s">
        <v>2516</v>
      </c>
      <c r="G1941" s="43"/>
      <c r="H1941" s="43"/>
      <c r="I1941" s="231"/>
      <c r="J1941" s="43"/>
      <c r="K1941" s="43"/>
      <c r="L1941" s="47"/>
      <c r="M1941" s="232"/>
      <c r="N1941" s="233"/>
      <c r="O1941" s="87"/>
      <c r="P1941" s="87"/>
      <c r="Q1941" s="87"/>
      <c r="R1941" s="87"/>
      <c r="S1941" s="87"/>
      <c r="T1941" s="88"/>
      <c r="U1941" s="41"/>
      <c r="V1941" s="41"/>
      <c r="W1941" s="41"/>
      <c r="X1941" s="41"/>
      <c r="Y1941" s="41"/>
      <c r="Z1941" s="41"/>
      <c r="AA1941" s="41"/>
      <c r="AB1941" s="41"/>
      <c r="AC1941" s="41"/>
      <c r="AD1941" s="41"/>
      <c r="AE1941" s="41"/>
      <c r="AT1941" s="20" t="s">
        <v>242</v>
      </c>
      <c r="AU1941" s="20" t="s">
        <v>86</v>
      </c>
    </row>
    <row r="1942" s="13" customFormat="1">
      <c r="A1942" s="13"/>
      <c r="B1942" s="234"/>
      <c r="C1942" s="235"/>
      <c r="D1942" s="236" t="s">
        <v>244</v>
      </c>
      <c r="E1942" s="237" t="s">
        <v>21</v>
      </c>
      <c r="F1942" s="238" t="s">
        <v>708</v>
      </c>
      <c r="G1942" s="235"/>
      <c r="H1942" s="237" t="s">
        <v>21</v>
      </c>
      <c r="I1942" s="239"/>
      <c r="J1942" s="235"/>
      <c r="K1942" s="235"/>
      <c r="L1942" s="240"/>
      <c r="M1942" s="241"/>
      <c r="N1942" s="242"/>
      <c r="O1942" s="242"/>
      <c r="P1942" s="242"/>
      <c r="Q1942" s="242"/>
      <c r="R1942" s="242"/>
      <c r="S1942" s="242"/>
      <c r="T1942" s="24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T1942" s="244" t="s">
        <v>244</v>
      </c>
      <c r="AU1942" s="244" t="s">
        <v>86</v>
      </c>
      <c r="AV1942" s="13" t="s">
        <v>80</v>
      </c>
      <c r="AW1942" s="13" t="s">
        <v>33</v>
      </c>
      <c r="AX1942" s="13" t="s">
        <v>73</v>
      </c>
      <c r="AY1942" s="244" t="s">
        <v>233</v>
      </c>
    </row>
    <row r="1943" s="14" customFormat="1">
      <c r="A1943" s="14"/>
      <c r="B1943" s="245"/>
      <c r="C1943" s="246"/>
      <c r="D1943" s="236" t="s">
        <v>244</v>
      </c>
      <c r="E1943" s="247" t="s">
        <v>21</v>
      </c>
      <c r="F1943" s="248" t="s">
        <v>2517</v>
      </c>
      <c r="G1943" s="246"/>
      <c r="H1943" s="249">
        <v>16.207000000000001</v>
      </c>
      <c r="I1943" s="250"/>
      <c r="J1943" s="246"/>
      <c r="K1943" s="246"/>
      <c r="L1943" s="251"/>
      <c r="M1943" s="252"/>
      <c r="N1943" s="253"/>
      <c r="O1943" s="253"/>
      <c r="P1943" s="253"/>
      <c r="Q1943" s="253"/>
      <c r="R1943" s="253"/>
      <c r="S1943" s="253"/>
      <c r="T1943" s="25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T1943" s="255" t="s">
        <v>244</v>
      </c>
      <c r="AU1943" s="255" t="s">
        <v>86</v>
      </c>
      <c r="AV1943" s="14" t="s">
        <v>86</v>
      </c>
      <c r="AW1943" s="14" t="s">
        <v>33</v>
      </c>
      <c r="AX1943" s="14" t="s">
        <v>73</v>
      </c>
      <c r="AY1943" s="255" t="s">
        <v>233</v>
      </c>
    </row>
    <row r="1944" s="14" customFormat="1">
      <c r="A1944" s="14"/>
      <c r="B1944" s="245"/>
      <c r="C1944" s="246"/>
      <c r="D1944" s="236" t="s">
        <v>244</v>
      </c>
      <c r="E1944" s="247" t="s">
        <v>21</v>
      </c>
      <c r="F1944" s="248" t="s">
        <v>2518</v>
      </c>
      <c r="G1944" s="246"/>
      <c r="H1944" s="249">
        <v>15.384</v>
      </c>
      <c r="I1944" s="250"/>
      <c r="J1944" s="246"/>
      <c r="K1944" s="246"/>
      <c r="L1944" s="251"/>
      <c r="M1944" s="252"/>
      <c r="N1944" s="253"/>
      <c r="O1944" s="253"/>
      <c r="P1944" s="253"/>
      <c r="Q1944" s="253"/>
      <c r="R1944" s="253"/>
      <c r="S1944" s="253"/>
      <c r="T1944" s="25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T1944" s="255" t="s">
        <v>244</v>
      </c>
      <c r="AU1944" s="255" t="s">
        <v>86</v>
      </c>
      <c r="AV1944" s="14" t="s">
        <v>86</v>
      </c>
      <c r="AW1944" s="14" t="s">
        <v>33</v>
      </c>
      <c r="AX1944" s="14" t="s">
        <v>73</v>
      </c>
      <c r="AY1944" s="255" t="s">
        <v>233</v>
      </c>
    </row>
    <row r="1945" s="14" customFormat="1">
      <c r="A1945" s="14"/>
      <c r="B1945" s="245"/>
      <c r="C1945" s="246"/>
      <c r="D1945" s="236" t="s">
        <v>244</v>
      </c>
      <c r="E1945" s="247" t="s">
        <v>21</v>
      </c>
      <c r="F1945" s="248" t="s">
        <v>2519</v>
      </c>
      <c r="G1945" s="246"/>
      <c r="H1945" s="249">
        <v>12.734</v>
      </c>
      <c r="I1945" s="250"/>
      <c r="J1945" s="246"/>
      <c r="K1945" s="246"/>
      <c r="L1945" s="251"/>
      <c r="M1945" s="252"/>
      <c r="N1945" s="253"/>
      <c r="O1945" s="253"/>
      <c r="P1945" s="253"/>
      <c r="Q1945" s="253"/>
      <c r="R1945" s="253"/>
      <c r="S1945" s="253"/>
      <c r="T1945" s="25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T1945" s="255" t="s">
        <v>244</v>
      </c>
      <c r="AU1945" s="255" t="s">
        <v>86</v>
      </c>
      <c r="AV1945" s="14" t="s">
        <v>86</v>
      </c>
      <c r="AW1945" s="14" t="s">
        <v>33</v>
      </c>
      <c r="AX1945" s="14" t="s">
        <v>73</v>
      </c>
      <c r="AY1945" s="255" t="s">
        <v>233</v>
      </c>
    </row>
    <row r="1946" s="14" customFormat="1">
      <c r="A1946" s="14"/>
      <c r="B1946" s="245"/>
      <c r="C1946" s="246"/>
      <c r="D1946" s="236" t="s">
        <v>244</v>
      </c>
      <c r="E1946" s="247" t="s">
        <v>21</v>
      </c>
      <c r="F1946" s="248" t="s">
        <v>2520</v>
      </c>
      <c r="G1946" s="246"/>
      <c r="H1946" s="249">
        <v>85.036000000000001</v>
      </c>
      <c r="I1946" s="250"/>
      <c r="J1946" s="246"/>
      <c r="K1946" s="246"/>
      <c r="L1946" s="251"/>
      <c r="M1946" s="252"/>
      <c r="N1946" s="253"/>
      <c r="O1946" s="253"/>
      <c r="P1946" s="253"/>
      <c r="Q1946" s="253"/>
      <c r="R1946" s="253"/>
      <c r="S1946" s="253"/>
      <c r="T1946" s="25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T1946" s="255" t="s">
        <v>244</v>
      </c>
      <c r="AU1946" s="255" t="s">
        <v>86</v>
      </c>
      <c r="AV1946" s="14" t="s">
        <v>86</v>
      </c>
      <c r="AW1946" s="14" t="s">
        <v>33</v>
      </c>
      <c r="AX1946" s="14" t="s">
        <v>73</v>
      </c>
      <c r="AY1946" s="255" t="s">
        <v>233</v>
      </c>
    </row>
    <row r="1947" s="14" customFormat="1">
      <c r="A1947" s="14"/>
      <c r="B1947" s="245"/>
      <c r="C1947" s="246"/>
      <c r="D1947" s="236" t="s">
        <v>244</v>
      </c>
      <c r="E1947" s="247" t="s">
        <v>21</v>
      </c>
      <c r="F1947" s="248" t="s">
        <v>2521</v>
      </c>
      <c r="G1947" s="246"/>
      <c r="H1947" s="249">
        <v>102.47</v>
      </c>
      <c r="I1947" s="250"/>
      <c r="J1947" s="246"/>
      <c r="K1947" s="246"/>
      <c r="L1947" s="251"/>
      <c r="M1947" s="252"/>
      <c r="N1947" s="253"/>
      <c r="O1947" s="253"/>
      <c r="P1947" s="253"/>
      <c r="Q1947" s="253"/>
      <c r="R1947" s="253"/>
      <c r="S1947" s="253"/>
      <c r="T1947" s="25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T1947" s="255" t="s">
        <v>244</v>
      </c>
      <c r="AU1947" s="255" t="s">
        <v>86</v>
      </c>
      <c r="AV1947" s="14" t="s">
        <v>86</v>
      </c>
      <c r="AW1947" s="14" t="s">
        <v>33</v>
      </c>
      <c r="AX1947" s="14" t="s">
        <v>73</v>
      </c>
      <c r="AY1947" s="255" t="s">
        <v>233</v>
      </c>
    </row>
    <row r="1948" s="14" customFormat="1">
      <c r="A1948" s="14"/>
      <c r="B1948" s="245"/>
      <c r="C1948" s="246"/>
      <c r="D1948" s="236" t="s">
        <v>244</v>
      </c>
      <c r="E1948" s="247" t="s">
        <v>21</v>
      </c>
      <c r="F1948" s="248" t="s">
        <v>2522</v>
      </c>
      <c r="G1948" s="246"/>
      <c r="H1948" s="249">
        <v>154.28700000000001</v>
      </c>
      <c r="I1948" s="250"/>
      <c r="J1948" s="246"/>
      <c r="K1948" s="246"/>
      <c r="L1948" s="251"/>
      <c r="M1948" s="252"/>
      <c r="N1948" s="253"/>
      <c r="O1948" s="253"/>
      <c r="P1948" s="253"/>
      <c r="Q1948" s="253"/>
      <c r="R1948" s="253"/>
      <c r="S1948" s="253"/>
      <c r="T1948" s="25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T1948" s="255" t="s">
        <v>244</v>
      </c>
      <c r="AU1948" s="255" t="s">
        <v>86</v>
      </c>
      <c r="AV1948" s="14" t="s">
        <v>86</v>
      </c>
      <c r="AW1948" s="14" t="s">
        <v>33</v>
      </c>
      <c r="AX1948" s="14" t="s">
        <v>73</v>
      </c>
      <c r="AY1948" s="255" t="s">
        <v>233</v>
      </c>
    </row>
    <row r="1949" s="13" customFormat="1">
      <c r="A1949" s="13"/>
      <c r="B1949" s="234"/>
      <c r="C1949" s="235"/>
      <c r="D1949" s="236" t="s">
        <v>244</v>
      </c>
      <c r="E1949" s="237" t="s">
        <v>21</v>
      </c>
      <c r="F1949" s="238" t="s">
        <v>726</v>
      </c>
      <c r="G1949" s="235"/>
      <c r="H1949" s="237" t="s">
        <v>21</v>
      </c>
      <c r="I1949" s="239"/>
      <c r="J1949" s="235"/>
      <c r="K1949" s="235"/>
      <c r="L1949" s="240"/>
      <c r="M1949" s="241"/>
      <c r="N1949" s="242"/>
      <c r="O1949" s="242"/>
      <c r="P1949" s="242"/>
      <c r="Q1949" s="242"/>
      <c r="R1949" s="242"/>
      <c r="S1949" s="242"/>
      <c r="T1949" s="24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T1949" s="244" t="s">
        <v>244</v>
      </c>
      <c r="AU1949" s="244" t="s">
        <v>86</v>
      </c>
      <c r="AV1949" s="13" t="s">
        <v>80</v>
      </c>
      <c r="AW1949" s="13" t="s">
        <v>33</v>
      </c>
      <c r="AX1949" s="13" t="s">
        <v>73</v>
      </c>
      <c r="AY1949" s="244" t="s">
        <v>233</v>
      </c>
    </row>
    <row r="1950" s="14" customFormat="1">
      <c r="A1950" s="14"/>
      <c r="B1950" s="245"/>
      <c r="C1950" s="246"/>
      <c r="D1950" s="236" t="s">
        <v>244</v>
      </c>
      <c r="E1950" s="247" t="s">
        <v>21</v>
      </c>
      <c r="F1950" s="248" t="s">
        <v>2523</v>
      </c>
      <c r="G1950" s="246"/>
      <c r="H1950" s="249">
        <v>340.14400000000001</v>
      </c>
      <c r="I1950" s="250"/>
      <c r="J1950" s="246"/>
      <c r="K1950" s="246"/>
      <c r="L1950" s="251"/>
      <c r="M1950" s="252"/>
      <c r="N1950" s="253"/>
      <c r="O1950" s="253"/>
      <c r="P1950" s="253"/>
      <c r="Q1950" s="253"/>
      <c r="R1950" s="253"/>
      <c r="S1950" s="253"/>
      <c r="T1950" s="25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T1950" s="255" t="s">
        <v>244</v>
      </c>
      <c r="AU1950" s="255" t="s">
        <v>86</v>
      </c>
      <c r="AV1950" s="14" t="s">
        <v>86</v>
      </c>
      <c r="AW1950" s="14" t="s">
        <v>33</v>
      </c>
      <c r="AX1950" s="14" t="s">
        <v>73</v>
      </c>
      <c r="AY1950" s="255" t="s">
        <v>233</v>
      </c>
    </row>
    <row r="1951" s="14" customFormat="1">
      <c r="A1951" s="14"/>
      <c r="B1951" s="245"/>
      <c r="C1951" s="246"/>
      <c r="D1951" s="236" t="s">
        <v>244</v>
      </c>
      <c r="E1951" s="247" t="s">
        <v>21</v>
      </c>
      <c r="F1951" s="248" t="s">
        <v>2524</v>
      </c>
      <c r="G1951" s="246"/>
      <c r="H1951" s="249">
        <v>34.156999999999996</v>
      </c>
      <c r="I1951" s="250"/>
      <c r="J1951" s="246"/>
      <c r="K1951" s="246"/>
      <c r="L1951" s="251"/>
      <c r="M1951" s="252"/>
      <c r="N1951" s="253"/>
      <c r="O1951" s="253"/>
      <c r="P1951" s="253"/>
      <c r="Q1951" s="253"/>
      <c r="R1951" s="253"/>
      <c r="S1951" s="253"/>
      <c r="T1951" s="25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T1951" s="255" t="s">
        <v>244</v>
      </c>
      <c r="AU1951" s="255" t="s">
        <v>86</v>
      </c>
      <c r="AV1951" s="14" t="s">
        <v>86</v>
      </c>
      <c r="AW1951" s="14" t="s">
        <v>33</v>
      </c>
      <c r="AX1951" s="14" t="s">
        <v>73</v>
      </c>
      <c r="AY1951" s="255" t="s">
        <v>233</v>
      </c>
    </row>
    <row r="1952" s="14" customFormat="1">
      <c r="A1952" s="14"/>
      <c r="B1952" s="245"/>
      <c r="C1952" s="246"/>
      <c r="D1952" s="236" t="s">
        <v>244</v>
      </c>
      <c r="E1952" s="247" t="s">
        <v>21</v>
      </c>
      <c r="F1952" s="248" t="s">
        <v>2525</v>
      </c>
      <c r="G1952" s="246"/>
      <c r="H1952" s="249">
        <v>51.429000000000002</v>
      </c>
      <c r="I1952" s="250"/>
      <c r="J1952" s="246"/>
      <c r="K1952" s="246"/>
      <c r="L1952" s="251"/>
      <c r="M1952" s="252"/>
      <c r="N1952" s="253"/>
      <c r="O1952" s="253"/>
      <c r="P1952" s="253"/>
      <c r="Q1952" s="253"/>
      <c r="R1952" s="253"/>
      <c r="S1952" s="253"/>
      <c r="T1952" s="25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T1952" s="255" t="s">
        <v>244</v>
      </c>
      <c r="AU1952" s="255" t="s">
        <v>86</v>
      </c>
      <c r="AV1952" s="14" t="s">
        <v>86</v>
      </c>
      <c r="AW1952" s="14" t="s">
        <v>33</v>
      </c>
      <c r="AX1952" s="14" t="s">
        <v>73</v>
      </c>
      <c r="AY1952" s="255" t="s">
        <v>233</v>
      </c>
    </row>
    <row r="1953" s="14" customFormat="1">
      <c r="A1953" s="14"/>
      <c r="B1953" s="245"/>
      <c r="C1953" s="246"/>
      <c r="D1953" s="236" t="s">
        <v>244</v>
      </c>
      <c r="E1953" s="247" t="s">
        <v>21</v>
      </c>
      <c r="F1953" s="248" t="s">
        <v>2526</v>
      </c>
      <c r="G1953" s="246"/>
      <c r="H1953" s="249">
        <v>22.771000000000001</v>
      </c>
      <c r="I1953" s="250"/>
      <c r="J1953" s="246"/>
      <c r="K1953" s="246"/>
      <c r="L1953" s="251"/>
      <c r="M1953" s="252"/>
      <c r="N1953" s="253"/>
      <c r="O1953" s="253"/>
      <c r="P1953" s="253"/>
      <c r="Q1953" s="253"/>
      <c r="R1953" s="253"/>
      <c r="S1953" s="253"/>
      <c r="T1953" s="25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T1953" s="255" t="s">
        <v>244</v>
      </c>
      <c r="AU1953" s="255" t="s">
        <v>86</v>
      </c>
      <c r="AV1953" s="14" t="s">
        <v>86</v>
      </c>
      <c r="AW1953" s="14" t="s">
        <v>33</v>
      </c>
      <c r="AX1953" s="14" t="s">
        <v>73</v>
      </c>
      <c r="AY1953" s="255" t="s">
        <v>233</v>
      </c>
    </row>
    <row r="1954" s="14" customFormat="1">
      <c r="A1954" s="14"/>
      <c r="B1954" s="245"/>
      <c r="C1954" s="246"/>
      <c r="D1954" s="236" t="s">
        <v>244</v>
      </c>
      <c r="E1954" s="247" t="s">
        <v>21</v>
      </c>
      <c r="F1954" s="248" t="s">
        <v>2527</v>
      </c>
      <c r="G1954" s="246"/>
      <c r="H1954" s="249">
        <v>34.286000000000001</v>
      </c>
      <c r="I1954" s="250"/>
      <c r="J1954" s="246"/>
      <c r="K1954" s="246"/>
      <c r="L1954" s="251"/>
      <c r="M1954" s="252"/>
      <c r="N1954" s="253"/>
      <c r="O1954" s="253"/>
      <c r="P1954" s="253"/>
      <c r="Q1954" s="253"/>
      <c r="R1954" s="253"/>
      <c r="S1954" s="253"/>
      <c r="T1954" s="25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T1954" s="255" t="s">
        <v>244</v>
      </c>
      <c r="AU1954" s="255" t="s">
        <v>86</v>
      </c>
      <c r="AV1954" s="14" t="s">
        <v>86</v>
      </c>
      <c r="AW1954" s="14" t="s">
        <v>33</v>
      </c>
      <c r="AX1954" s="14" t="s">
        <v>73</v>
      </c>
      <c r="AY1954" s="255" t="s">
        <v>233</v>
      </c>
    </row>
    <row r="1955" s="13" customFormat="1">
      <c r="A1955" s="13"/>
      <c r="B1955" s="234"/>
      <c r="C1955" s="235"/>
      <c r="D1955" s="236" t="s">
        <v>244</v>
      </c>
      <c r="E1955" s="237" t="s">
        <v>21</v>
      </c>
      <c r="F1955" s="238" t="s">
        <v>731</v>
      </c>
      <c r="G1955" s="235"/>
      <c r="H1955" s="237" t="s">
        <v>21</v>
      </c>
      <c r="I1955" s="239"/>
      <c r="J1955" s="235"/>
      <c r="K1955" s="235"/>
      <c r="L1955" s="240"/>
      <c r="M1955" s="241"/>
      <c r="N1955" s="242"/>
      <c r="O1955" s="242"/>
      <c r="P1955" s="242"/>
      <c r="Q1955" s="242"/>
      <c r="R1955" s="242"/>
      <c r="S1955" s="242"/>
      <c r="T1955" s="24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T1955" s="244" t="s">
        <v>244</v>
      </c>
      <c r="AU1955" s="244" t="s">
        <v>86</v>
      </c>
      <c r="AV1955" s="13" t="s">
        <v>80</v>
      </c>
      <c r="AW1955" s="13" t="s">
        <v>33</v>
      </c>
      <c r="AX1955" s="13" t="s">
        <v>73</v>
      </c>
      <c r="AY1955" s="244" t="s">
        <v>233</v>
      </c>
    </row>
    <row r="1956" s="14" customFormat="1">
      <c r="A1956" s="14"/>
      <c r="B1956" s="245"/>
      <c r="C1956" s="246"/>
      <c r="D1956" s="236" t="s">
        <v>244</v>
      </c>
      <c r="E1956" s="247" t="s">
        <v>21</v>
      </c>
      <c r="F1956" s="248" t="s">
        <v>2528</v>
      </c>
      <c r="G1956" s="246"/>
      <c r="H1956" s="249">
        <v>212.59</v>
      </c>
      <c r="I1956" s="250"/>
      <c r="J1956" s="246"/>
      <c r="K1956" s="246"/>
      <c r="L1956" s="251"/>
      <c r="M1956" s="252"/>
      <c r="N1956" s="253"/>
      <c r="O1956" s="253"/>
      <c r="P1956" s="253"/>
      <c r="Q1956" s="253"/>
      <c r="R1956" s="253"/>
      <c r="S1956" s="253"/>
      <c r="T1956" s="25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T1956" s="255" t="s">
        <v>244</v>
      </c>
      <c r="AU1956" s="255" t="s">
        <v>86</v>
      </c>
      <c r="AV1956" s="14" t="s">
        <v>86</v>
      </c>
      <c r="AW1956" s="14" t="s">
        <v>33</v>
      </c>
      <c r="AX1956" s="14" t="s">
        <v>73</v>
      </c>
      <c r="AY1956" s="255" t="s">
        <v>233</v>
      </c>
    </row>
    <row r="1957" s="14" customFormat="1">
      <c r="A1957" s="14"/>
      <c r="B1957" s="245"/>
      <c r="C1957" s="246"/>
      <c r="D1957" s="236" t="s">
        <v>244</v>
      </c>
      <c r="E1957" s="247" t="s">
        <v>21</v>
      </c>
      <c r="F1957" s="248" t="s">
        <v>2529</v>
      </c>
      <c r="G1957" s="246"/>
      <c r="H1957" s="249">
        <v>68.313000000000002</v>
      </c>
      <c r="I1957" s="250"/>
      <c r="J1957" s="246"/>
      <c r="K1957" s="246"/>
      <c r="L1957" s="251"/>
      <c r="M1957" s="252"/>
      <c r="N1957" s="253"/>
      <c r="O1957" s="253"/>
      <c r="P1957" s="253"/>
      <c r="Q1957" s="253"/>
      <c r="R1957" s="253"/>
      <c r="S1957" s="253"/>
      <c r="T1957" s="25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T1957" s="255" t="s">
        <v>244</v>
      </c>
      <c r="AU1957" s="255" t="s">
        <v>86</v>
      </c>
      <c r="AV1957" s="14" t="s">
        <v>86</v>
      </c>
      <c r="AW1957" s="14" t="s">
        <v>33</v>
      </c>
      <c r="AX1957" s="14" t="s">
        <v>73</v>
      </c>
      <c r="AY1957" s="255" t="s">
        <v>233</v>
      </c>
    </row>
    <row r="1958" s="14" customFormat="1">
      <c r="A1958" s="14"/>
      <c r="B1958" s="245"/>
      <c r="C1958" s="246"/>
      <c r="D1958" s="236" t="s">
        <v>244</v>
      </c>
      <c r="E1958" s="247" t="s">
        <v>21</v>
      </c>
      <c r="F1958" s="248" t="s">
        <v>2530</v>
      </c>
      <c r="G1958" s="246"/>
      <c r="H1958" s="249">
        <v>102.858</v>
      </c>
      <c r="I1958" s="250"/>
      <c r="J1958" s="246"/>
      <c r="K1958" s="246"/>
      <c r="L1958" s="251"/>
      <c r="M1958" s="252"/>
      <c r="N1958" s="253"/>
      <c r="O1958" s="253"/>
      <c r="P1958" s="253"/>
      <c r="Q1958" s="253"/>
      <c r="R1958" s="253"/>
      <c r="S1958" s="253"/>
      <c r="T1958" s="25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T1958" s="255" t="s">
        <v>244</v>
      </c>
      <c r="AU1958" s="255" t="s">
        <v>86</v>
      </c>
      <c r="AV1958" s="14" t="s">
        <v>86</v>
      </c>
      <c r="AW1958" s="14" t="s">
        <v>33</v>
      </c>
      <c r="AX1958" s="14" t="s">
        <v>73</v>
      </c>
      <c r="AY1958" s="255" t="s">
        <v>233</v>
      </c>
    </row>
    <row r="1959" s="15" customFormat="1">
      <c r="A1959" s="15"/>
      <c r="B1959" s="256"/>
      <c r="C1959" s="257"/>
      <c r="D1959" s="236" t="s">
        <v>244</v>
      </c>
      <c r="E1959" s="258" t="s">
        <v>622</v>
      </c>
      <c r="F1959" s="259" t="s">
        <v>247</v>
      </c>
      <c r="G1959" s="257"/>
      <c r="H1959" s="260">
        <v>1252.6659999999999</v>
      </c>
      <c r="I1959" s="261"/>
      <c r="J1959" s="257"/>
      <c r="K1959" s="257"/>
      <c r="L1959" s="262"/>
      <c r="M1959" s="263"/>
      <c r="N1959" s="264"/>
      <c r="O1959" s="264"/>
      <c r="P1959" s="264"/>
      <c r="Q1959" s="264"/>
      <c r="R1959" s="264"/>
      <c r="S1959" s="264"/>
      <c r="T1959" s="265"/>
      <c r="U1959" s="15"/>
      <c r="V1959" s="15"/>
      <c r="W1959" s="15"/>
      <c r="X1959" s="15"/>
      <c r="Y1959" s="15"/>
      <c r="Z1959" s="15"/>
      <c r="AA1959" s="15"/>
      <c r="AB1959" s="15"/>
      <c r="AC1959" s="15"/>
      <c r="AD1959" s="15"/>
      <c r="AE1959" s="15"/>
      <c r="AT1959" s="266" t="s">
        <v>244</v>
      </c>
      <c r="AU1959" s="266" t="s">
        <v>86</v>
      </c>
      <c r="AV1959" s="15" t="s">
        <v>240</v>
      </c>
      <c r="AW1959" s="15" t="s">
        <v>33</v>
      </c>
      <c r="AX1959" s="15" t="s">
        <v>80</v>
      </c>
      <c r="AY1959" s="266" t="s">
        <v>233</v>
      </c>
    </row>
    <row r="1960" s="2" customFormat="1" ht="16.5" customHeight="1">
      <c r="A1960" s="41"/>
      <c r="B1960" s="42"/>
      <c r="C1960" s="267" t="s">
        <v>2531</v>
      </c>
      <c r="D1960" s="267" t="s">
        <v>297</v>
      </c>
      <c r="E1960" s="268" t="s">
        <v>2532</v>
      </c>
      <c r="F1960" s="269" t="s">
        <v>2533</v>
      </c>
      <c r="G1960" s="270" t="s">
        <v>238</v>
      </c>
      <c r="H1960" s="271">
        <v>1377.9259999999999</v>
      </c>
      <c r="I1960" s="272"/>
      <c r="J1960" s="273">
        <f>ROUND(I1960*H1960,2)</f>
        <v>0</v>
      </c>
      <c r="K1960" s="269" t="s">
        <v>239</v>
      </c>
      <c r="L1960" s="274"/>
      <c r="M1960" s="275" t="s">
        <v>21</v>
      </c>
      <c r="N1960" s="276" t="s">
        <v>45</v>
      </c>
      <c r="O1960" s="87"/>
      <c r="P1960" s="225">
        <f>O1960*H1960</f>
        <v>0</v>
      </c>
      <c r="Q1960" s="225">
        <v>0.0118</v>
      </c>
      <c r="R1960" s="225">
        <f>Q1960*H1960</f>
        <v>16.2595268</v>
      </c>
      <c r="S1960" s="225">
        <v>0</v>
      </c>
      <c r="T1960" s="226">
        <f>S1960*H1960</f>
        <v>0</v>
      </c>
      <c r="U1960" s="41"/>
      <c r="V1960" s="41"/>
      <c r="W1960" s="41"/>
      <c r="X1960" s="41"/>
      <c r="Y1960" s="41"/>
      <c r="Z1960" s="41"/>
      <c r="AA1960" s="41"/>
      <c r="AB1960" s="41"/>
      <c r="AC1960" s="41"/>
      <c r="AD1960" s="41"/>
      <c r="AE1960" s="41"/>
      <c r="AR1960" s="227" t="s">
        <v>569</v>
      </c>
      <c r="AT1960" s="227" t="s">
        <v>297</v>
      </c>
      <c r="AU1960" s="227" t="s">
        <v>86</v>
      </c>
      <c r="AY1960" s="20" t="s">
        <v>233</v>
      </c>
      <c r="BE1960" s="228">
        <f>IF(N1960="základní",J1960,0)</f>
        <v>0</v>
      </c>
      <c r="BF1960" s="228">
        <f>IF(N1960="snížená",J1960,0)</f>
        <v>0</v>
      </c>
      <c r="BG1960" s="228">
        <f>IF(N1960="zákl. přenesená",J1960,0)</f>
        <v>0</v>
      </c>
      <c r="BH1960" s="228">
        <f>IF(N1960="sníž. přenesená",J1960,0)</f>
        <v>0</v>
      </c>
      <c r="BI1960" s="228">
        <f>IF(N1960="nulová",J1960,0)</f>
        <v>0</v>
      </c>
      <c r="BJ1960" s="20" t="s">
        <v>86</v>
      </c>
      <c r="BK1960" s="228">
        <f>ROUND(I1960*H1960,2)</f>
        <v>0</v>
      </c>
      <c r="BL1960" s="20" t="s">
        <v>394</v>
      </c>
      <c r="BM1960" s="227" t="s">
        <v>2534</v>
      </c>
    </row>
    <row r="1961" s="14" customFormat="1">
      <c r="A1961" s="14"/>
      <c r="B1961" s="245"/>
      <c r="C1961" s="246"/>
      <c r="D1961" s="236" t="s">
        <v>244</v>
      </c>
      <c r="E1961" s="246"/>
      <c r="F1961" s="248" t="s">
        <v>2535</v>
      </c>
      <c r="G1961" s="246"/>
      <c r="H1961" s="249">
        <v>1377.9259999999999</v>
      </c>
      <c r="I1961" s="250"/>
      <c r="J1961" s="246"/>
      <c r="K1961" s="246"/>
      <c r="L1961" s="251"/>
      <c r="M1961" s="252"/>
      <c r="N1961" s="253"/>
      <c r="O1961" s="253"/>
      <c r="P1961" s="253"/>
      <c r="Q1961" s="253"/>
      <c r="R1961" s="253"/>
      <c r="S1961" s="253"/>
      <c r="T1961" s="25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T1961" s="255" t="s">
        <v>244</v>
      </c>
      <c r="AU1961" s="255" t="s">
        <v>86</v>
      </c>
      <c r="AV1961" s="14" t="s">
        <v>86</v>
      </c>
      <c r="AW1961" s="14" t="s">
        <v>4</v>
      </c>
      <c r="AX1961" s="14" t="s">
        <v>80</v>
      </c>
      <c r="AY1961" s="255" t="s">
        <v>233</v>
      </c>
    </row>
    <row r="1962" s="2" customFormat="1" ht="24.15" customHeight="1">
      <c r="A1962" s="41"/>
      <c r="B1962" s="42"/>
      <c r="C1962" s="216" t="s">
        <v>2536</v>
      </c>
      <c r="D1962" s="216" t="s">
        <v>235</v>
      </c>
      <c r="E1962" s="217" t="s">
        <v>2537</v>
      </c>
      <c r="F1962" s="218" t="s">
        <v>2538</v>
      </c>
      <c r="G1962" s="219" t="s">
        <v>332</v>
      </c>
      <c r="H1962" s="220">
        <v>800</v>
      </c>
      <c r="I1962" s="221"/>
      <c r="J1962" s="222">
        <f>ROUND(I1962*H1962,2)</f>
        <v>0</v>
      </c>
      <c r="K1962" s="218" t="s">
        <v>342</v>
      </c>
      <c r="L1962" s="47"/>
      <c r="M1962" s="223" t="s">
        <v>21</v>
      </c>
      <c r="N1962" s="224" t="s">
        <v>45</v>
      </c>
      <c r="O1962" s="87"/>
      <c r="P1962" s="225">
        <f>O1962*H1962</f>
        <v>0</v>
      </c>
      <c r="Q1962" s="225">
        <v>0.00055000000000000003</v>
      </c>
      <c r="R1962" s="225">
        <f>Q1962*H1962</f>
        <v>0.44</v>
      </c>
      <c r="S1962" s="225">
        <v>0</v>
      </c>
      <c r="T1962" s="226">
        <f>S1962*H1962</f>
        <v>0</v>
      </c>
      <c r="U1962" s="41"/>
      <c r="V1962" s="41"/>
      <c r="W1962" s="41"/>
      <c r="X1962" s="41"/>
      <c r="Y1962" s="41"/>
      <c r="Z1962" s="41"/>
      <c r="AA1962" s="41"/>
      <c r="AB1962" s="41"/>
      <c r="AC1962" s="41"/>
      <c r="AD1962" s="41"/>
      <c r="AE1962" s="41"/>
      <c r="AR1962" s="227" t="s">
        <v>394</v>
      </c>
      <c r="AT1962" s="227" t="s">
        <v>235</v>
      </c>
      <c r="AU1962" s="227" t="s">
        <v>86</v>
      </c>
      <c r="AY1962" s="20" t="s">
        <v>233</v>
      </c>
      <c r="BE1962" s="228">
        <f>IF(N1962="základní",J1962,0)</f>
        <v>0</v>
      </c>
      <c r="BF1962" s="228">
        <f>IF(N1962="snížená",J1962,0)</f>
        <v>0</v>
      </c>
      <c r="BG1962" s="228">
        <f>IF(N1962="zákl. přenesená",J1962,0)</f>
        <v>0</v>
      </c>
      <c r="BH1962" s="228">
        <f>IF(N1962="sníž. přenesená",J1962,0)</f>
        <v>0</v>
      </c>
      <c r="BI1962" s="228">
        <f>IF(N1962="nulová",J1962,0)</f>
        <v>0</v>
      </c>
      <c r="BJ1962" s="20" t="s">
        <v>86</v>
      </c>
      <c r="BK1962" s="228">
        <f>ROUND(I1962*H1962,2)</f>
        <v>0</v>
      </c>
      <c r="BL1962" s="20" t="s">
        <v>394</v>
      </c>
      <c r="BM1962" s="227" t="s">
        <v>2539</v>
      </c>
    </row>
    <row r="1963" s="14" customFormat="1">
      <c r="A1963" s="14"/>
      <c r="B1963" s="245"/>
      <c r="C1963" s="246"/>
      <c r="D1963" s="236" t="s">
        <v>244</v>
      </c>
      <c r="E1963" s="247" t="s">
        <v>21</v>
      </c>
      <c r="F1963" s="248" t="s">
        <v>2540</v>
      </c>
      <c r="G1963" s="246"/>
      <c r="H1963" s="249">
        <v>800</v>
      </c>
      <c r="I1963" s="250"/>
      <c r="J1963" s="246"/>
      <c r="K1963" s="246"/>
      <c r="L1963" s="251"/>
      <c r="M1963" s="252"/>
      <c r="N1963" s="253"/>
      <c r="O1963" s="253"/>
      <c r="P1963" s="253"/>
      <c r="Q1963" s="253"/>
      <c r="R1963" s="253"/>
      <c r="S1963" s="253"/>
      <c r="T1963" s="25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T1963" s="255" t="s">
        <v>244</v>
      </c>
      <c r="AU1963" s="255" t="s">
        <v>86</v>
      </c>
      <c r="AV1963" s="14" t="s">
        <v>86</v>
      </c>
      <c r="AW1963" s="14" t="s">
        <v>33</v>
      </c>
      <c r="AX1963" s="14" t="s">
        <v>73</v>
      </c>
      <c r="AY1963" s="255" t="s">
        <v>233</v>
      </c>
    </row>
    <row r="1964" s="15" customFormat="1">
      <c r="A1964" s="15"/>
      <c r="B1964" s="256"/>
      <c r="C1964" s="257"/>
      <c r="D1964" s="236" t="s">
        <v>244</v>
      </c>
      <c r="E1964" s="258" t="s">
        <v>21</v>
      </c>
      <c r="F1964" s="259" t="s">
        <v>247</v>
      </c>
      <c r="G1964" s="257"/>
      <c r="H1964" s="260">
        <v>800</v>
      </c>
      <c r="I1964" s="261"/>
      <c r="J1964" s="257"/>
      <c r="K1964" s="257"/>
      <c r="L1964" s="262"/>
      <c r="M1964" s="263"/>
      <c r="N1964" s="264"/>
      <c r="O1964" s="264"/>
      <c r="P1964" s="264"/>
      <c r="Q1964" s="264"/>
      <c r="R1964" s="264"/>
      <c r="S1964" s="264"/>
      <c r="T1964" s="265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15"/>
      <c r="AT1964" s="266" t="s">
        <v>244</v>
      </c>
      <c r="AU1964" s="266" t="s">
        <v>86</v>
      </c>
      <c r="AV1964" s="15" t="s">
        <v>240</v>
      </c>
      <c r="AW1964" s="15" t="s">
        <v>33</v>
      </c>
      <c r="AX1964" s="15" t="s">
        <v>80</v>
      </c>
      <c r="AY1964" s="266" t="s">
        <v>233</v>
      </c>
    </row>
    <row r="1965" s="2" customFormat="1" ht="24.15" customHeight="1">
      <c r="A1965" s="41"/>
      <c r="B1965" s="42"/>
      <c r="C1965" s="216" t="s">
        <v>2541</v>
      </c>
      <c r="D1965" s="216" t="s">
        <v>235</v>
      </c>
      <c r="E1965" s="217" t="s">
        <v>2542</v>
      </c>
      <c r="F1965" s="218" t="s">
        <v>2543</v>
      </c>
      <c r="G1965" s="219" t="s">
        <v>332</v>
      </c>
      <c r="H1965" s="220">
        <v>800</v>
      </c>
      <c r="I1965" s="221"/>
      <c r="J1965" s="222">
        <f>ROUND(I1965*H1965,2)</f>
        <v>0</v>
      </c>
      <c r="K1965" s="218" t="s">
        <v>342</v>
      </c>
      <c r="L1965" s="47"/>
      <c r="M1965" s="223" t="s">
        <v>21</v>
      </c>
      <c r="N1965" s="224" t="s">
        <v>45</v>
      </c>
      <c r="O1965" s="87"/>
      <c r="P1965" s="225">
        <f>O1965*H1965</f>
        <v>0</v>
      </c>
      <c r="Q1965" s="225">
        <v>0.00050000000000000001</v>
      </c>
      <c r="R1965" s="225">
        <f>Q1965*H1965</f>
        <v>0.40000000000000002</v>
      </c>
      <c r="S1965" s="225">
        <v>0</v>
      </c>
      <c r="T1965" s="226">
        <f>S1965*H1965</f>
        <v>0</v>
      </c>
      <c r="U1965" s="41"/>
      <c r="V1965" s="41"/>
      <c r="W1965" s="41"/>
      <c r="X1965" s="41"/>
      <c r="Y1965" s="41"/>
      <c r="Z1965" s="41"/>
      <c r="AA1965" s="41"/>
      <c r="AB1965" s="41"/>
      <c r="AC1965" s="41"/>
      <c r="AD1965" s="41"/>
      <c r="AE1965" s="41"/>
      <c r="AR1965" s="227" t="s">
        <v>394</v>
      </c>
      <c r="AT1965" s="227" t="s">
        <v>235</v>
      </c>
      <c r="AU1965" s="227" t="s">
        <v>86</v>
      </c>
      <c r="AY1965" s="20" t="s">
        <v>233</v>
      </c>
      <c r="BE1965" s="228">
        <f>IF(N1965="základní",J1965,0)</f>
        <v>0</v>
      </c>
      <c r="BF1965" s="228">
        <f>IF(N1965="snížená",J1965,0)</f>
        <v>0</v>
      </c>
      <c r="BG1965" s="228">
        <f>IF(N1965="zákl. přenesená",J1965,0)</f>
        <v>0</v>
      </c>
      <c r="BH1965" s="228">
        <f>IF(N1965="sníž. přenesená",J1965,0)</f>
        <v>0</v>
      </c>
      <c r="BI1965" s="228">
        <f>IF(N1965="nulová",J1965,0)</f>
        <v>0</v>
      </c>
      <c r="BJ1965" s="20" t="s">
        <v>86</v>
      </c>
      <c r="BK1965" s="228">
        <f>ROUND(I1965*H1965,2)</f>
        <v>0</v>
      </c>
      <c r="BL1965" s="20" t="s">
        <v>394</v>
      </c>
      <c r="BM1965" s="227" t="s">
        <v>2544</v>
      </c>
    </row>
    <row r="1966" s="14" customFormat="1">
      <c r="A1966" s="14"/>
      <c r="B1966" s="245"/>
      <c r="C1966" s="246"/>
      <c r="D1966" s="236" t="s">
        <v>244</v>
      </c>
      <c r="E1966" s="247" t="s">
        <v>21</v>
      </c>
      <c r="F1966" s="248" t="s">
        <v>2540</v>
      </c>
      <c r="G1966" s="246"/>
      <c r="H1966" s="249">
        <v>800</v>
      </c>
      <c r="I1966" s="250"/>
      <c r="J1966" s="246"/>
      <c r="K1966" s="246"/>
      <c r="L1966" s="251"/>
      <c r="M1966" s="252"/>
      <c r="N1966" s="253"/>
      <c r="O1966" s="253"/>
      <c r="P1966" s="253"/>
      <c r="Q1966" s="253"/>
      <c r="R1966" s="253"/>
      <c r="S1966" s="253"/>
      <c r="T1966" s="25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T1966" s="255" t="s">
        <v>244</v>
      </c>
      <c r="AU1966" s="255" t="s">
        <v>86</v>
      </c>
      <c r="AV1966" s="14" t="s">
        <v>86</v>
      </c>
      <c r="AW1966" s="14" t="s">
        <v>33</v>
      </c>
      <c r="AX1966" s="14" t="s">
        <v>73</v>
      </c>
      <c r="AY1966" s="255" t="s">
        <v>233</v>
      </c>
    </row>
    <row r="1967" s="15" customFormat="1">
      <c r="A1967" s="15"/>
      <c r="B1967" s="256"/>
      <c r="C1967" s="257"/>
      <c r="D1967" s="236" t="s">
        <v>244</v>
      </c>
      <c r="E1967" s="258" t="s">
        <v>21</v>
      </c>
      <c r="F1967" s="259" t="s">
        <v>247</v>
      </c>
      <c r="G1967" s="257"/>
      <c r="H1967" s="260">
        <v>800</v>
      </c>
      <c r="I1967" s="261"/>
      <c r="J1967" s="257"/>
      <c r="K1967" s="257"/>
      <c r="L1967" s="262"/>
      <c r="M1967" s="263"/>
      <c r="N1967" s="264"/>
      <c r="O1967" s="264"/>
      <c r="P1967" s="264"/>
      <c r="Q1967" s="264"/>
      <c r="R1967" s="264"/>
      <c r="S1967" s="264"/>
      <c r="T1967" s="265"/>
      <c r="U1967" s="15"/>
      <c r="V1967" s="15"/>
      <c r="W1967" s="15"/>
      <c r="X1967" s="15"/>
      <c r="Y1967" s="15"/>
      <c r="Z1967" s="15"/>
      <c r="AA1967" s="15"/>
      <c r="AB1967" s="15"/>
      <c r="AC1967" s="15"/>
      <c r="AD1967" s="15"/>
      <c r="AE1967" s="15"/>
      <c r="AT1967" s="266" t="s">
        <v>244</v>
      </c>
      <c r="AU1967" s="266" t="s">
        <v>86</v>
      </c>
      <c r="AV1967" s="15" t="s">
        <v>240</v>
      </c>
      <c r="AW1967" s="15" t="s">
        <v>33</v>
      </c>
      <c r="AX1967" s="15" t="s">
        <v>80</v>
      </c>
      <c r="AY1967" s="266" t="s">
        <v>233</v>
      </c>
    </row>
    <row r="1968" s="2" customFormat="1" ht="24.15" customHeight="1">
      <c r="A1968" s="41"/>
      <c r="B1968" s="42"/>
      <c r="C1968" s="216" t="s">
        <v>2545</v>
      </c>
      <c r="D1968" s="216" t="s">
        <v>235</v>
      </c>
      <c r="E1968" s="217" t="s">
        <v>2546</v>
      </c>
      <c r="F1968" s="218" t="s">
        <v>2547</v>
      </c>
      <c r="G1968" s="219" t="s">
        <v>238</v>
      </c>
      <c r="H1968" s="220">
        <v>1252.6659999999999</v>
      </c>
      <c r="I1968" s="221"/>
      <c r="J1968" s="222">
        <f>ROUND(I1968*H1968,2)</f>
        <v>0</v>
      </c>
      <c r="K1968" s="218" t="s">
        <v>239</v>
      </c>
      <c r="L1968" s="47"/>
      <c r="M1968" s="223" t="s">
        <v>21</v>
      </c>
      <c r="N1968" s="224" t="s">
        <v>45</v>
      </c>
      <c r="O1968" s="87"/>
      <c r="P1968" s="225">
        <f>O1968*H1968</f>
        <v>0</v>
      </c>
      <c r="Q1968" s="225">
        <v>5.0000000000000002E-05</v>
      </c>
      <c r="R1968" s="225">
        <f>Q1968*H1968</f>
        <v>0.062633300000000003</v>
      </c>
      <c r="S1968" s="225">
        <v>0</v>
      </c>
      <c r="T1968" s="226">
        <f>S1968*H1968</f>
        <v>0</v>
      </c>
      <c r="U1968" s="41"/>
      <c r="V1968" s="41"/>
      <c r="W1968" s="41"/>
      <c r="X1968" s="41"/>
      <c r="Y1968" s="41"/>
      <c r="Z1968" s="41"/>
      <c r="AA1968" s="41"/>
      <c r="AB1968" s="41"/>
      <c r="AC1968" s="41"/>
      <c r="AD1968" s="41"/>
      <c r="AE1968" s="41"/>
      <c r="AR1968" s="227" t="s">
        <v>394</v>
      </c>
      <c r="AT1968" s="227" t="s">
        <v>235</v>
      </c>
      <c r="AU1968" s="227" t="s">
        <v>86</v>
      </c>
      <c r="AY1968" s="20" t="s">
        <v>233</v>
      </c>
      <c r="BE1968" s="228">
        <f>IF(N1968="základní",J1968,0)</f>
        <v>0</v>
      </c>
      <c r="BF1968" s="228">
        <f>IF(N1968="snížená",J1968,0)</f>
        <v>0</v>
      </c>
      <c r="BG1968" s="228">
        <f>IF(N1968="zákl. přenesená",J1968,0)</f>
        <v>0</v>
      </c>
      <c r="BH1968" s="228">
        <f>IF(N1968="sníž. přenesená",J1968,0)</f>
        <v>0</v>
      </c>
      <c r="BI1968" s="228">
        <f>IF(N1968="nulová",J1968,0)</f>
        <v>0</v>
      </c>
      <c r="BJ1968" s="20" t="s">
        <v>86</v>
      </c>
      <c r="BK1968" s="228">
        <f>ROUND(I1968*H1968,2)</f>
        <v>0</v>
      </c>
      <c r="BL1968" s="20" t="s">
        <v>394</v>
      </c>
      <c r="BM1968" s="227" t="s">
        <v>2548</v>
      </c>
    </row>
    <row r="1969" s="2" customFormat="1">
      <c r="A1969" s="41"/>
      <c r="B1969" s="42"/>
      <c r="C1969" s="43"/>
      <c r="D1969" s="229" t="s">
        <v>242</v>
      </c>
      <c r="E1969" s="43"/>
      <c r="F1969" s="230" t="s">
        <v>2549</v>
      </c>
      <c r="G1969" s="43"/>
      <c r="H1969" s="43"/>
      <c r="I1969" s="231"/>
      <c r="J1969" s="43"/>
      <c r="K1969" s="43"/>
      <c r="L1969" s="47"/>
      <c r="M1969" s="232"/>
      <c r="N1969" s="233"/>
      <c r="O1969" s="87"/>
      <c r="P1969" s="87"/>
      <c r="Q1969" s="87"/>
      <c r="R1969" s="87"/>
      <c r="S1969" s="87"/>
      <c r="T1969" s="88"/>
      <c r="U1969" s="41"/>
      <c r="V1969" s="41"/>
      <c r="W1969" s="41"/>
      <c r="X1969" s="41"/>
      <c r="Y1969" s="41"/>
      <c r="Z1969" s="41"/>
      <c r="AA1969" s="41"/>
      <c r="AB1969" s="41"/>
      <c r="AC1969" s="41"/>
      <c r="AD1969" s="41"/>
      <c r="AE1969" s="41"/>
      <c r="AT1969" s="20" t="s">
        <v>242</v>
      </c>
      <c r="AU1969" s="20" t="s">
        <v>86</v>
      </c>
    </row>
    <row r="1970" s="14" customFormat="1">
      <c r="A1970" s="14"/>
      <c r="B1970" s="245"/>
      <c r="C1970" s="246"/>
      <c r="D1970" s="236" t="s">
        <v>244</v>
      </c>
      <c r="E1970" s="247" t="s">
        <v>21</v>
      </c>
      <c r="F1970" s="248" t="s">
        <v>622</v>
      </c>
      <c r="G1970" s="246"/>
      <c r="H1970" s="249">
        <v>1252.6659999999999</v>
      </c>
      <c r="I1970" s="250"/>
      <c r="J1970" s="246"/>
      <c r="K1970" s="246"/>
      <c r="L1970" s="251"/>
      <c r="M1970" s="252"/>
      <c r="N1970" s="253"/>
      <c r="O1970" s="253"/>
      <c r="P1970" s="253"/>
      <c r="Q1970" s="253"/>
      <c r="R1970" s="253"/>
      <c r="S1970" s="253"/>
      <c r="T1970" s="25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T1970" s="255" t="s">
        <v>244</v>
      </c>
      <c r="AU1970" s="255" t="s">
        <v>86</v>
      </c>
      <c r="AV1970" s="14" t="s">
        <v>86</v>
      </c>
      <c r="AW1970" s="14" t="s">
        <v>33</v>
      </c>
      <c r="AX1970" s="14" t="s">
        <v>73</v>
      </c>
      <c r="AY1970" s="255" t="s">
        <v>233</v>
      </c>
    </row>
    <row r="1971" s="15" customFormat="1">
      <c r="A1971" s="15"/>
      <c r="B1971" s="256"/>
      <c r="C1971" s="257"/>
      <c r="D1971" s="236" t="s">
        <v>244</v>
      </c>
      <c r="E1971" s="258" t="s">
        <v>21</v>
      </c>
      <c r="F1971" s="259" t="s">
        <v>247</v>
      </c>
      <c r="G1971" s="257"/>
      <c r="H1971" s="260">
        <v>1252.6659999999999</v>
      </c>
      <c r="I1971" s="261"/>
      <c r="J1971" s="257"/>
      <c r="K1971" s="257"/>
      <c r="L1971" s="262"/>
      <c r="M1971" s="263"/>
      <c r="N1971" s="264"/>
      <c r="O1971" s="264"/>
      <c r="P1971" s="264"/>
      <c r="Q1971" s="264"/>
      <c r="R1971" s="264"/>
      <c r="S1971" s="264"/>
      <c r="T1971" s="26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T1971" s="266" t="s">
        <v>244</v>
      </c>
      <c r="AU1971" s="266" t="s">
        <v>86</v>
      </c>
      <c r="AV1971" s="15" t="s">
        <v>240</v>
      </c>
      <c r="AW1971" s="15" t="s">
        <v>33</v>
      </c>
      <c r="AX1971" s="15" t="s">
        <v>80</v>
      </c>
      <c r="AY1971" s="266" t="s">
        <v>233</v>
      </c>
    </row>
    <row r="1972" s="2" customFormat="1" ht="49.05" customHeight="1">
      <c r="A1972" s="41"/>
      <c r="B1972" s="42"/>
      <c r="C1972" s="216" t="s">
        <v>2550</v>
      </c>
      <c r="D1972" s="216" t="s">
        <v>235</v>
      </c>
      <c r="E1972" s="217" t="s">
        <v>2551</v>
      </c>
      <c r="F1972" s="218" t="s">
        <v>2552</v>
      </c>
      <c r="G1972" s="219" t="s">
        <v>279</v>
      </c>
      <c r="H1972" s="220">
        <v>24.954999999999998</v>
      </c>
      <c r="I1972" s="221"/>
      <c r="J1972" s="222">
        <f>ROUND(I1972*H1972,2)</f>
        <v>0</v>
      </c>
      <c r="K1972" s="218" t="s">
        <v>239</v>
      </c>
      <c r="L1972" s="47"/>
      <c r="M1972" s="223" t="s">
        <v>21</v>
      </c>
      <c r="N1972" s="224" t="s">
        <v>45</v>
      </c>
      <c r="O1972" s="87"/>
      <c r="P1972" s="225">
        <f>O1972*H1972</f>
        <v>0</v>
      </c>
      <c r="Q1972" s="225">
        <v>0</v>
      </c>
      <c r="R1972" s="225">
        <f>Q1972*H1972</f>
        <v>0</v>
      </c>
      <c r="S1972" s="225">
        <v>0</v>
      </c>
      <c r="T1972" s="226">
        <f>S1972*H1972</f>
        <v>0</v>
      </c>
      <c r="U1972" s="41"/>
      <c r="V1972" s="41"/>
      <c r="W1972" s="41"/>
      <c r="X1972" s="41"/>
      <c r="Y1972" s="41"/>
      <c r="Z1972" s="41"/>
      <c r="AA1972" s="41"/>
      <c r="AB1972" s="41"/>
      <c r="AC1972" s="41"/>
      <c r="AD1972" s="41"/>
      <c r="AE1972" s="41"/>
      <c r="AR1972" s="227" t="s">
        <v>394</v>
      </c>
      <c r="AT1972" s="227" t="s">
        <v>235</v>
      </c>
      <c r="AU1972" s="227" t="s">
        <v>86</v>
      </c>
      <c r="AY1972" s="20" t="s">
        <v>233</v>
      </c>
      <c r="BE1972" s="228">
        <f>IF(N1972="základní",J1972,0)</f>
        <v>0</v>
      </c>
      <c r="BF1972" s="228">
        <f>IF(N1972="snížená",J1972,0)</f>
        <v>0</v>
      </c>
      <c r="BG1972" s="228">
        <f>IF(N1972="zákl. přenesená",J1972,0)</f>
        <v>0</v>
      </c>
      <c r="BH1972" s="228">
        <f>IF(N1972="sníž. přenesená",J1972,0)</f>
        <v>0</v>
      </c>
      <c r="BI1972" s="228">
        <f>IF(N1972="nulová",J1972,0)</f>
        <v>0</v>
      </c>
      <c r="BJ1972" s="20" t="s">
        <v>86</v>
      </c>
      <c r="BK1972" s="228">
        <f>ROUND(I1972*H1972,2)</f>
        <v>0</v>
      </c>
      <c r="BL1972" s="20" t="s">
        <v>394</v>
      </c>
      <c r="BM1972" s="227" t="s">
        <v>2553</v>
      </c>
    </row>
    <row r="1973" s="2" customFormat="1">
      <c r="A1973" s="41"/>
      <c r="B1973" s="42"/>
      <c r="C1973" s="43"/>
      <c r="D1973" s="229" t="s">
        <v>242</v>
      </c>
      <c r="E1973" s="43"/>
      <c r="F1973" s="230" t="s">
        <v>2554</v>
      </c>
      <c r="G1973" s="43"/>
      <c r="H1973" s="43"/>
      <c r="I1973" s="231"/>
      <c r="J1973" s="43"/>
      <c r="K1973" s="43"/>
      <c r="L1973" s="47"/>
      <c r="M1973" s="232"/>
      <c r="N1973" s="233"/>
      <c r="O1973" s="87"/>
      <c r="P1973" s="87"/>
      <c r="Q1973" s="87"/>
      <c r="R1973" s="87"/>
      <c r="S1973" s="87"/>
      <c r="T1973" s="88"/>
      <c r="U1973" s="41"/>
      <c r="V1973" s="41"/>
      <c r="W1973" s="41"/>
      <c r="X1973" s="41"/>
      <c r="Y1973" s="41"/>
      <c r="Z1973" s="41"/>
      <c r="AA1973" s="41"/>
      <c r="AB1973" s="41"/>
      <c r="AC1973" s="41"/>
      <c r="AD1973" s="41"/>
      <c r="AE1973" s="41"/>
      <c r="AT1973" s="20" t="s">
        <v>242</v>
      </c>
      <c r="AU1973" s="20" t="s">
        <v>86</v>
      </c>
    </row>
    <row r="1974" s="12" customFormat="1" ht="22.8" customHeight="1">
      <c r="A1974" s="12"/>
      <c r="B1974" s="200"/>
      <c r="C1974" s="201"/>
      <c r="D1974" s="202" t="s">
        <v>72</v>
      </c>
      <c r="E1974" s="214" t="s">
        <v>572</v>
      </c>
      <c r="F1974" s="214" t="s">
        <v>573</v>
      </c>
      <c r="G1974" s="201"/>
      <c r="H1974" s="201"/>
      <c r="I1974" s="204"/>
      <c r="J1974" s="215">
        <f>BK1974</f>
        <v>0</v>
      </c>
      <c r="K1974" s="201"/>
      <c r="L1974" s="206"/>
      <c r="M1974" s="207"/>
      <c r="N1974" s="208"/>
      <c r="O1974" s="208"/>
      <c r="P1974" s="209">
        <f>SUM(P1975:P2032)</f>
        <v>0</v>
      </c>
      <c r="Q1974" s="208"/>
      <c r="R1974" s="209">
        <f>SUM(R1975:R2032)</f>
        <v>0.71388596000000015</v>
      </c>
      <c r="S1974" s="208"/>
      <c r="T1974" s="210">
        <f>SUM(T1975:T2032)</f>
        <v>0</v>
      </c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R1974" s="211" t="s">
        <v>86</v>
      </c>
      <c r="AT1974" s="212" t="s">
        <v>72</v>
      </c>
      <c r="AU1974" s="212" t="s">
        <v>80</v>
      </c>
      <c r="AY1974" s="211" t="s">
        <v>233</v>
      </c>
      <c r="BK1974" s="213">
        <f>SUM(BK1975:BK2032)</f>
        <v>0</v>
      </c>
    </row>
    <row r="1975" s="2" customFormat="1" ht="24.15" customHeight="1">
      <c r="A1975" s="41"/>
      <c r="B1975" s="42"/>
      <c r="C1975" s="216" t="s">
        <v>2555</v>
      </c>
      <c r="D1975" s="216" t="s">
        <v>235</v>
      </c>
      <c r="E1975" s="217" t="s">
        <v>2556</v>
      </c>
      <c r="F1975" s="218" t="s">
        <v>2557</v>
      </c>
      <c r="G1975" s="219" t="s">
        <v>473</v>
      </c>
      <c r="H1975" s="220">
        <v>1</v>
      </c>
      <c r="I1975" s="221"/>
      <c r="J1975" s="222">
        <f>ROUND(I1975*H1975,2)</f>
        <v>0</v>
      </c>
      <c r="K1975" s="218" t="s">
        <v>342</v>
      </c>
      <c r="L1975" s="47"/>
      <c r="M1975" s="223" t="s">
        <v>21</v>
      </c>
      <c r="N1975" s="224" t="s">
        <v>45</v>
      </c>
      <c r="O1975" s="87"/>
      <c r="P1975" s="225">
        <f>O1975*H1975</f>
        <v>0</v>
      </c>
      <c r="Q1975" s="225">
        <v>0</v>
      </c>
      <c r="R1975" s="225">
        <f>Q1975*H1975</f>
        <v>0</v>
      </c>
      <c r="S1975" s="225">
        <v>0</v>
      </c>
      <c r="T1975" s="226">
        <f>S1975*H1975</f>
        <v>0</v>
      </c>
      <c r="U1975" s="41"/>
      <c r="V1975" s="41"/>
      <c r="W1975" s="41"/>
      <c r="X1975" s="41"/>
      <c r="Y1975" s="41"/>
      <c r="Z1975" s="41"/>
      <c r="AA1975" s="41"/>
      <c r="AB1975" s="41"/>
      <c r="AC1975" s="41"/>
      <c r="AD1975" s="41"/>
      <c r="AE1975" s="41"/>
      <c r="AR1975" s="227" t="s">
        <v>394</v>
      </c>
      <c r="AT1975" s="227" t="s">
        <v>235</v>
      </c>
      <c r="AU1975" s="227" t="s">
        <v>86</v>
      </c>
      <c r="AY1975" s="20" t="s">
        <v>233</v>
      </c>
      <c r="BE1975" s="228">
        <f>IF(N1975="základní",J1975,0)</f>
        <v>0</v>
      </c>
      <c r="BF1975" s="228">
        <f>IF(N1975="snížená",J1975,0)</f>
        <v>0</v>
      </c>
      <c r="BG1975" s="228">
        <f>IF(N1975="zákl. přenesená",J1975,0)</f>
        <v>0</v>
      </c>
      <c r="BH1975" s="228">
        <f>IF(N1975="sníž. přenesená",J1975,0)</f>
        <v>0</v>
      </c>
      <c r="BI1975" s="228">
        <f>IF(N1975="nulová",J1975,0)</f>
        <v>0</v>
      </c>
      <c r="BJ1975" s="20" t="s">
        <v>86</v>
      </c>
      <c r="BK1975" s="228">
        <f>ROUND(I1975*H1975,2)</f>
        <v>0</v>
      </c>
      <c r="BL1975" s="20" t="s">
        <v>394</v>
      </c>
      <c r="BM1975" s="227" t="s">
        <v>2558</v>
      </c>
    </row>
    <row r="1976" s="2" customFormat="1" ht="24.15" customHeight="1">
      <c r="A1976" s="41"/>
      <c r="B1976" s="42"/>
      <c r="C1976" s="216" t="s">
        <v>2559</v>
      </c>
      <c r="D1976" s="216" t="s">
        <v>235</v>
      </c>
      <c r="E1976" s="217" t="s">
        <v>2560</v>
      </c>
      <c r="F1976" s="218" t="s">
        <v>2561</v>
      </c>
      <c r="G1976" s="219" t="s">
        <v>238</v>
      </c>
      <c r="H1976" s="220">
        <v>137.536</v>
      </c>
      <c r="I1976" s="221"/>
      <c r="J1976" s="222">
        <f>ROUND(I1976*H1976,2)</f>
        <v>0</v>
      </c>
      <c r="K1976" s="218" t="s">
        <v>239</v>
      </c>
      <c r="L1976" s="47"/>
      <c r="M1976" s="223" t="s">
        <v>21</v>
      </c>
      <c r="N1976" s="224" t="s">
        <v>45</v>
      </c>
      <c r="O1976" s="87"/>
      <c r="P1976" s="225">
        <f>O1976*H1976</f>
        <v>0</v>
      </c>
      <c r="Q1976" s="225">
        <v>0.00013999999999999999</v>
      </c>
      <c r="R1976" s="225">
        <f>Q1976*H1976</f>
        <v>0.019255039999999998</v>
      </c>
      <c r="S1976" s="225">
        <v>0</v>
      </c>
      <c r="T1976" s="226">
        <f>S1976*H1976</f>
        <v>0</v>
      </c>
      <c r="U1976" s="41"/>
      <c r="V1976" s="41"/>
      <c r="W1976" s="41"/>
      <c r="X1976" s="41"/>
      <c r="Y1976" s="41"/>
      <c r="Z1976" s="41"/>
      <c r="AA1976" s="41"/>
      <c r="AB1976" s="41"/>
      <c r="AC1976" s="41"/>
      <c r="AD1976" s="41"/>
      <c r="AE1976" s="41"/>
      <c r="AR1976" s="227" t="s">
        <v>394</v>
      </c>
      <c r="AT1976" s="227" t="s">
        <v>235</v>
      </c>
      <c r="AU1976" s="227" t="s">
        <v>86</v>
      </c>
      <c r="AY1976" s="20" t="s">
        <v>233</v>
      </c>
      <c r="BE1976" s="228">
        <f>IF(N1976="základní",J1976,0)</f>
        <v>0</v>
      </c>
      <c r="BF1976" s="228">
        <f>IF(N1976="snížená",J1976,0)</f>
        <v>0</v>
      </c>
      <c r="BG1976" s="228">
        <f>IF(N1976="zákl. přenesená",J1976,0)</f>
        <v>0</v>
      </c>
      <c r="BH1976" s="228">
        <f>IF(N1976="sníž. přenesená",J1976,0)</f>
        <v>0</v>
      </c>
      <c r="BI1976" s="228">
        <f>IF(N1976="nulová",J1976,0)</f>
        <v>0</v>
      </c>
      <c r="BJ1976" s="20" t="s">
        <v>86</v>
      </c>
      <c r="BK1976" s="228">
        <f>ROUND(I1976*H1976,2)</f>
        <v>0</v>
      </c>
      <c r="BL1976" s="20" t="s">
        <v>394</v>
      </c>
      <c r="BM1976" s="227" t="s">
        <v>2562</v>
      </c>
    </row>
    <row r="1977" s="2" customFormat="1">
      <c r="A1977" s="41"/>
      <c r="B1977" s="42"/>
      <c r="C1977" s="43"/>
      <c r="D1977" s="229" t="s">
        <v>242</v>
      </c>
      <c r="E1977" s="43"/>
      <c r="F1977" s="230" t="s">
        <v>2563</v>
      </c>
      <c r="G1977" s="43"/>
      <c r="H1977" s="43"/>
      <c r="I1977" s="231"/>
      <c r="J1977" s="43"/>
      <c r="K1977" s="43"/>
      <c r="L1977" s="47"/>
      <c r="M1977" s="232"/>
      <c r="N1977" s="233"/>
      <c r="O1977" s="87"/>
      <c r="P1977" s="87"/>
      <c r="Q1977" s="87"/>
      <c r="R1977" s="87"/>
      <c r="S1977" s="87"/>
      <c r="T1977" s="88"/>
      <c r="U1977" s="41"/>
      <c r="V1977" s="41"/>
      <c r="W1977" s="41"/>
      <c r="X1977" s="41"/>
      <c r="Y1977" s="41"/>
      <c r="Z1977" s="41"/>
      <c r="AA1977" s="41"/>
      <c r="AB1977" s="41"/>
      <c r="AC1977" s="41"/>
      <c r="AD1977" s="41"/>
      <c r="AE1977" s="41"/>
      <c r="AT1977" s="20" t="s">
        <v>242</v>
      </c>
      <c r="AU1977" s="20" t="s">
        <v>86</v>
      </c>
    </row>
    <row r="1978" s="13" customFormat="1">
      <c r="A1978" s="13"/>
      <c r="B1978" s="234"/>
      <c r="C1978" s="235"/>
      <c r="D1978" s="236" t="s">
        <v>244</v>
      </c>
      <c r="E1978" s="237" t="s">
        <v>21</v>
      </c>
      <c r="F1978" s="238" t="s">
        <v>2564</v>
      </c>
      <c r="G1978" s="235"/>
      <c r="H1978" s="237" t="s">
        <v>21</v>
      </c>
      <c r="I1978" s="239"/>
      <c r="J1978" s="235"/>
      <c r="K1978" s="235"/>
      <c r="L1978" s="240"/>
      <c r="M1978" s="241"/>
      <c r="N1978" s="242"/>
      <c r="O1978" s="242"/>
      <c r="P1978" s="242"/>
      <c r="Q1978" s="242"/>
      <c r="R1978" s="242"/>
      <c r="S1978" s="242"/>
      <c r="T1978" s="24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T1978" s="244" t="s">
        <v>244</v>
      </c>
      <c r="AU1978" s="244" t="s">
        <v>86</v>
      </c>
      <c r="AV1978" s="13" t="s">
        <v>80</v>
      </c>
      <c r="AW1978" s="13" t="s">
        <v>33</v>
      </c>
      <c r="AX1978" s="13" t="s">
        <v>73</v>
      </c>
      <c r="AY1978" s="244" t="s">
        <v>233</v>
      </c>
    </row>
    <row r="1979" s="14" customFormat="1">
      <c r="A1979" s="14"/>
      <c r="B1979" s="245"/>
      <c r="C1979" s="246"/>
      <c r="D1979" s="236" t="s">
        <v>244</v>
      </c>
      <c r="E1979" s="247" t="s">
        <v>21</v>
      </c>
      <c r="F1979" s="248" t="s">
        <v>2565</v>
      </c>
      <c r="G1979" s="246"/>
      <c r="H1979" s="249">
        <v>137.536</v>
      </c>
      <c r="I1979" s="250"/>
      <c r="J1979" s="246"/>
      <c r="K1979" s="246"/>
      <c r="L1979" s="251"/>
      <c r="M1979" s="252"/>
      <c r="N1979" s="253"/>
      <c r="O1979" s="253"/>
      <c r="P1979" s="253"/>
      <c r="Q1979" s="253"/>
      <c r="R1979" s="253"/>
      <c r="S1979" s="253"/>
      <c r="T1979" s="25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T1979" s="255" t="s">
        <v>244</v>
      </c>
      <c r="AU1979" s="255" t="s">
        <v>86</v>
      </c>
      <c r="AV1979" s="14" t="s">
        <v>86</v>
      </c>
      <c r="AW1979" s="14" t="s">
        <v>33</v>
      </c>
      <c r="AX1979" s="14" t="s">
        <v>73</v>
      </c>
      <c r="AY1979" s="255" t="s">
        <v>233</v>
      </c>
    </row>
    <row r="1980" s="15" customFormat="1">
      <c r="A1980" s="15"/>
      <c r="B1980" s="256"/>
      <c r="C1980" s="257"/>
      <c r="D1980" s="236" t="s">
        <v>244</v>
      </c>
      <c r="E1980" s="258" t="s">
        <v>21</v>
      </c>
      <c r="F1980" s="259" t="s">
        <v>247</v>
      </c>
      <c r="G1980" s="257"/>
      <c r="H1980" s="260">
        <v>137.536</v>
      </c>
      <c r="I1980" s="261"/>
      <c r="J1980" s="257"/>
      <c r="K1980" s="257"/>
      <c r="L1980" s="262"/>
      <c r="M1980" s="263"/>
      <c r="N1980" s="264"/>
      <c r="O1980" s="264"/>
      <c r="P1980" s="264"/>
      <c r="Q1980" s="264"/>
      <c r="R1980" s="264"/>
      <c r="S1980" s="264"/>
      <c r="T1980" s="26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T1980" s="266" t="s">
        <v>244</v>
      </c>
      <c r="AU1980" s="266" t="s">
        <v>86</v>
      </c>
      <c r="AV1980" s="15" t="s">
        <v>240</v>
      </c>
      <c r="AW1980" s="15" t="s">
        <v>33</v>
      </c>
      <c r="AX1980" s="15" t="s">
        <v>80</v>
      </c>
      <c r="AY1980" s="266" t="s">
        <v>233</v>
      </c>
    </row>
    <row r="1981" s="2" customFormat="1" ht="24.15" customHeight="1">
      <c r="A1981" s="41"/>
      <c r="B1981" s="42"/>
      <c r="C1981" s="216" t="s">
        <v>2566</v>
      </c>
      <c r="D1981" s="216" t="s">
        <v>235</v>
      </c>
      <c r="E1981" s="217" t="s">
        <v>2567</v>
      </c>
      <c r="F1981" s="218" t="s">
        <v>2568</v>
      </c>
      <c r="G1981" s="219" t="s">
        <v>238</v>
      </c>
      <c r="H1981" s="220">
        <v>137.536</v>
      </c>
      <c r="I1981" s="221"/>
      <c r="J1981" s="222">
        <f>ROUND(I1981*H1981,2)</f>
        <v>0</v>
      </c>
      <c r="K1981" s="218" t="s">
        <v>239</v>
      </c>
      <c r="L1981" s="47"/>
      <c r="M1981" s="223" t="s">
        <v>21</v>
      </c>
      <c r="N1981" s="224" t="s">
        <v>45</v>
      </c>
      <c r="O1981" s="87"/>
      <c r="P1981" s="225">
        <f>O1981*H1981</f>
        <v>0</v>
      </c>
      <c r="Q1981" s="225">
        <v>0.00012</v>
      </c>
      <c r="R1981" s="225">
        <f>Q1981*H1981</f>
        <v>0.016504319999999999</v>
      </c>
      <c r="S1981" s="225">
        <v>0</v>
      </c>
      <c r="T1981" s="226">
        <f>S1981*H1981</f>
        <v>0</v>
      </c>
      <c r="U1981" s="41"/>
      <c r="V1981" s="41"/>
      <c r="W1981" s="41"/>
      <c r="X1981" s="41"/>
      <c r="Y1981" s="41"/>
      <c r="Z1981" s="41"/>
      <c r="AA1981" s="41"/>
      <c r="AB1981" s="41"/>
      <c r="AC1981" s="41"/>
      <c r="AD1981" s="41"/>
      <c r="AE1981" s="41"/>
      <c r="AR1981" s="227" t="s">
        <v>394</v>
      </c>
      <c r="AT1981" s="227" t="s">
        <v>235</v>
      </c>
      <c r="AU1981" s="227" t="s">
        <v>86</v>
      </c>
      <c r="AY1981" s="20" t="s">
        <v>233</v>
      </c>
      <c r="BE1981" s="228">
        <f>IF(N1981="základní",J1981,0)</f>
        <v>0</v>
      </c>
      <c r="BF1981" s="228">
        <f>IF(N1981="snížená",J1981,0)</f>
        <v>0</v>
      </c>
      <c r="BG1981" s="228">
        <f>IF(N1981="zákl. přenesená",J1981,0)</f>
        <v>0</v>
      </c>
      <c r="BH1981" s="228">
        <f>IF(N1981="sníž. přenesená",J1981,0)</f>
        <v>0</v>
      </c>
      <c r="BI1981" s="228">
        <f>IF(N1981="nulová",J1981,0)</f>
        <v>0</v>
      </c>
      <c r="BJ1981" s="20" t="s">
        <v>86</v>
      </c>
      <c r="BK1981" s="228">
        <f>ROUND(I1981*H1981,2)</f>
        <v>0</v>
      </c>
      <c r="BL1981" s="20" t="s">
        <v>394</v>
      </c>
      <c r="BM1981" s="227" t="s">
        <v>2569</v>
      </c>
    </row>
    <row r="1982" s="2" customFormat="1">
      <c r="A1982" s="41"/>
      <c r="B1982" s="42"/>
      <c r="C1982" s="43"/>
      <c r="D1982" s="229" t="s">
        <v>242</v>
      </c>
      <c r="E1982" s="43"/>
      <c r="F1982" s="230" t="s">
        <v>2570</v>
      </c>
      <c r="G1982" s="43"/>
      <c r="H1982" s="43"/>
      <c r="I1982" s="231"/>
      <c r="J1982" s="43"/>
      <c r="K1982" s="43"/>
      <c r="L1982" s="47"/>
      <c r="M1982" s="232"/>
      <c r="N1982" s="233"/>
      <c r="O1982" s="87"/>
      <c r="P1982" s="87"/>
      <c r="Q1982" s="87"/>
      <c r="R1982" s="87"/>
      <c r="S1982" s="87"/>
      <c r="T1982" s="88"/>
      <c r="U1982" s="41"/>
      <c r="V1982" s="41"/>
      <c r="W1982" s="41"/>
      <c r="X1982" s="41"/>
      <c r="Y1982" s="41"/>
      <c r="Z1982" s="41"/>
      <c r="AA1982" s="41"/>
      <c r="AB1982" s="41"/>
      <c r="AC1982" s="41"/>
      <c r="AD1982" s="41"/>
      <c r="AE1982" s="41"/>
      <c r="AT1982" s="20" t="s">
        <v>242</v>
      </c>
      <c r="AU1982" s="20" t="s">
        <v>86</v>
      </c>
    </row>
    <row r="1983" s="13" customFormat="1">
      <c r="A1983" s="13"/>
      <c r="B1983" s="234"/>
      <c r="C1983" s="235"/>
      <c r="D1983" s="236" t="s">
        <v>244</v>
      </c>
      <c r="E1983" s="237" t="s">
        <v>21</v>
      </c>
      <c r="F1983" s="238" t="s">
        <v>2564</v>
      </c>
      <c r="G1983" s="235"/>
      <c r="H1983" s="237" t="s">
        <v>21</v>
      </c>
      <c r="I1983" s="239"/>
      <c r="J1983" s="235"/>
      <c r="K1983" s="235"/>
      <c r="L1983" s="240"/>
      <c r="M1983" s="241"/>
      <c r="N1983" s="242"/>
      <c r="O1983" s="242"/>
      <c r="P1983" s="242"/>
      <c r="Q1983" s="242"/>
      <c r="R1983" s="242"/>
      <c r="S1983" s="242"/>
      <c r="T1983" s="24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T1983" s="244" t="s">
        <v>244</v>
      </c>
      <c r="AU1983" s="244" t="s">
        <v>86</v>
      </c>
      <c r="AV1983" s="13" t="s">
        <v>80</v>
      </c>
      <c r="AW1983" s="13" t="s">
        <v>33</v>
      </c>
      <c r="AX1983" s="13" t="s">
        <v>73</v>
      </c>
      <c r="AY1983" s="244" t="s">
        <v>233</v>
      </c>
    </row>
    <row r="1984" s="14" customFormat="1">
      <c r="A1984" s="14"/>
      <c r="B1984" s="245"/>
      <c r="C1984" s="246"/>
      <c r="D1984" s="236" t="s">
        <v>244</v>
      </c>
      <c r="E1984" s="247" t="s">
        <v>21</v>
      </c>
      <c r="F1984" s="248" t="s">
        <v>2565</v>
      </c>
      <c r="G1984" s="246"/>
      <c r="H1984" s="249">
        <v>137.536</v>
      </c>
      <c r="I1984" s="250"/>
      <c r="J1984" s="246"/>
      <c r="K1984" s="246"/>
      <c r="L1984" s="251"/>
      <c r="M1984" s="252"/>
      <c r="N1984" s="253"/>
      <c r="O1984" s="253"/>
      <c r="P1984" s="253"/>
      <c r="Q1984" s="253"/>
      <c r="R1984" s="253"/>
      <c r="S1984" s="253"/>
      <c r="T1984" s="25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T1984" s="255" t="s">
        <v>244</v>
      </c>
      <c r="AU1984" s="255" t="s">
        <v>86</v>
      </c>
      <c r="AV1984" s="14" t="s">
        <v>86</v>
      </c>
      <c r="AW1984" s="14" t="s">
        <v>33</v>
      </c>
      <c r="AX1984" s="14" t="s">
        <v>73</v>
      </c>
      <c r="AY1984" s="255" t="s">
        <v>233</v>
      </c>
    </row>
    <row r="1985" s="15" customFormat="1">
      <c r="A1985" s="15"/>
      <c r="B1985" s="256"/>
      <c r="C1985" s="257"/>
      <c r="D1985" s="236" t="s">
        <v>244</v>
      </c>
      <c r="E1985" s="258" t="s">
        <v>21</v>
      </c>
      <c r="F1985" s="259" t="s">
        <v>247</v>
      </c>
      <c r="G1985" s="257"/>
      <c r="H1985" s="260">
        <v>137.536</v>
      </c>
      <c r="I1985" s="261"/>
      <c r="J1985" s="257"/>
      <c r="K1985" s="257"/>
      <c r="L1985" s="262"/>
      <c r="M1985" s="263"/>
      <c r="N1985" s="264"/>
      <c r="O1985" s="264"/>
      <c r="P1985" s="264"/>
      <c r="Q1985" s="264"/>
      <c r="R1985" s="264"/>
      <c r="S1985" s="264"/>
      <c r="T1985" s="26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T1985" s="266" t="s">
        <v>244</v>
      </c>
      <c r="AU1985" s="266" t="s">
        <v>86</v>
      </c>
      <c r="AV1985" s="15" t="s">
        <v>240</v>
      </c>
      <c r="AW1985" s="15" t="s">
        <v>33</v>
      </c>
      <c r="AX1985" s="15" t="s">
        <v>80</v>
      </c>
      <c r="AY1985" s="266" t="s">
        <v>233</v>
      </c>
    </row>
    <row r="1986" s="2" customFormat="1" ht="44.25" customHeight="1">
      <c r="A1986" s="41"/>
      <c r="B1986" s="42"/>
      <c r="C1986" s="216" t="s">
        <v>2571</v>
      </c>
      <c r="D1986" s="216" t="s">
        <v>235</v>
      </c>
      <c r="E1986" s="217" t="s">
        <v>574</v>
      </c>
      <c r="F1986" s="218" t="s">
        <v>575</v>
      </c>
      <c r="G1986" s="219" t="s">
        <v>238</v>
      </c>
      <c r="H1986" s="220">
        <v>543.72000000000003</v>
      </c>
      <c r="I1986" s="221"/>
      <c r="J1986" s="222">
        <f>ROUND(I1986*H1986,2)</f>
        <v>0</v>
      </c>
      <c r="K1986" s="218" t="s">
        <v>239</v>
      </c>
      <c r="L1986" s="47"/>
      <c r="M1986" s="223" t="s">
        <v>21</v>
      </c>
      <c r="N1986" s="224" t="s">
        <v>45</v>
      </c>
      <c r="O1986" s="87"/>
      <c r="P1986" s="225">
        <f>O1986*H1986</f>
        <v>0</v>
      </c>
      <c r="Q1986" s="225">
        <v>0.00010000000000000001</v>
      </c>
      <c r="R1986" s="225">
        <f>Q1986*H1986</f>
        <v>0.054372000000000004</v>
      </c>
      <c r="S1986" s="225">
        <v>0</v>
      </c>
      <c r="T1986" s="226">
        <f>S1986*H1986</f>
        <v>0</v>
      </c>
      <c r="U1986" s="41"/>
      <c r="V1986" s="41"/>
      <c r="W1986" s="41"/>
      <c r="X1986" s="41"/>
      <c r="Y1986" s="41"/>
      <c r="Z1986" s="41"/>
      <c r="AA1986" s="41"/>
      <c r="AB1986" s="41"/>
      <c r="AC1986" s="41"/>
      <c r="AD1986" s="41"/>
      <c r="AE1986" s="41"/>
      <c r="AR1986" s="227" t="s">
        <v>394</v>
      </c>
      <c r="AT1986" s="227" t="s">
        <v>235</v>
      </c>
      <c r="AU1986" s="227" t="s">
        <v>86</v>
      </c>
      <c r="AY1986" s="20" t="s">
        <v>233</v>
      </c>
      <c r="BE1986" s="228">
        <f>IF(N1986="základní",J1986,0)</f>
        <v>0</v>
      </c>
      <c r="BF1986" s="228">
        <f>IF(N1986="snížená",J1986,0)</f>
        <v>0</v>
      </c>
      <c r="BG1986" s="228">
        <f>IF(N1986="zákl. přenesená",J1986,0)</f>
        <v>0</v>
      </c>
      <c r="BH1986" s="228">
        <f>IF(N1986="sníž. přenesená",J1986,0)</f>
        <v>0</v>
      </c>
      <c r="BI1986" s="228">
        <f>IF(N1986="nulová",J1986,0)</f>
        <v>0</v>
      </c>
      <c r="BJ1986" s="20" t="s">
        <v>86</v>
      </c>
      <c r="BK1986" s="228">
        <f>ROUND(I1986*H1986,2)</f>
        <v>0</v>
      </c>
      <c r="BL1986" s="20" t="s">
        <v>394</v>
      </c>
      <c r="BM1986" s="227" t="s">
        <v>2572</v>
      </c>
    </row>
    <row r="1987" s="2" customFormat="1">
      <c r="A1987" s="41"/>
      <c r="B1987" s="42"/>
      <c r="C1987" s="43"/>
      <c r="D1987" s="229" t="s">
        <v>242</v>
      </c>
      <c r="E1987" s="43"/>
      <c r="F1987" s="230" t="s">
        <v>577</v>
      </c>
      <c r="G1987" s="43"/>
      <c r="H1987" s="43"/>
      <c r="I1987" s="231"/>
      <c r="J1987" s="43"/>
      <c r="K1987" s="43"/>
      <c r="L1987" s="47"/>
      <c r="M1987" s="232"/>
      <c r="N1987" s="233"/>
      <c r="O1987" s="87"/>
      <c r="P1987" s="87"/>
      <c r="Q1987" s="87"/>
      <c r="R1987" s="87"/>
      <c r="S1987" s="87"/>
      <c r="T1987" s="88"/>
      <c r="U1987" s="41"/>
      <c r="V1987" s="41"/>
      <c r="W1987" s="41"/>
      <c r="X1987" s="41"/>
      <c r="Y1987" s="41"/>
      <c r="Z1987" s="41"/>
      <c r="AA1987" s="41"/>
      <c r="AB1987" s="41"/>
      <c r="AC1987" s="41"/>
      <c r="AD1987" s="41"/>
      <c r="AE1987" s="41"/>
      <c r="AT1987" s="20" t="s">
        <v>242</v>
      </c>
      <c r="AU1987" s="20" t="s">
        <v>86</v>
      </c>
    </row>
    <row r="1988" s="14" customFormat="1">
      <c r="A1988" s="14"/>
      <c r="B1988" s="245"/>
      <c r="C1988" s="246"/>
      <c r="D1988" s="236" t="s">
        <v>244</v>
      </c>
      <c r="E1988" s="247" t="s">
        <v>21</v>
      </c>
      <c r="F1988" s="248" t="s">
        <v>590</v>
      </c>
      <c r="G1988" s="246"/>
      <c r="H1988" s="249">
        <v>543.72000000000003</v>
      </c>
      <c r="I1988" s="250"/>
      <c r="J1988" s="246"/>
      <c r="K1988" s="246"/>
      <c r="L1988" s="251"/>
      <c r="M1988" s="252"/>
      <c r="N1988" s="253"/>
      <c r="O1988" s="253"/>
      <c r="P1988" s="253"/>
      <c r="Q1988" s="253"/>
      <c r="R1988" s="253"/>
      <c r="S1988" s="253"/>
      <c r="T1988" s="25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T1988" s="255" t="s">
        <v>244</v>
      </c>
      <c r="AU1988" s="255" t="s">
        <v>86</v>
      </c>
      <c r="AV1988" s="14" t="s">
        <v>86</v>
      </c>
      <c r="AW1988" s="14" t="s">
        <v>33</v>
      </c>
      <c r="AX1988" s="14" t="s">
        <v>73</v>
      </c>
      <c r="AY1988" s="255" t="s">
        <v>233</v>
      </c>
    </row>
    <row r="1989" s="15" customFormat="1">
      <c r="A1989" s="15"/>
      <c r="B1989" s="256"/>
      <c r="C1989" s="257"/>
      <c r="D1989" s="236" t="s">
        <v>244</v>
      </c>
      <c r="E1989" s="258" t="s">
        <v>21</v>
      </c>
      <c r="F1989" s="259" t="s">
        <v>247</v>
      </c>
      <c r="G1989" s="257"/>
      <c r="H1989" s="260">
        <v>543.72000000000003</v>
      </c>
      <c r="I1989" s="261"/>
      <c r="J1989" s="257"/>
      <c r="K1989" s="257"/>
      <c r="L1989" s="262"/>
      <c r="M1989" s="263"/>
      <c r="N1989" s="264"/>
      <c r="O1989" s="264"/>
      <c r="P1989" s="264"/>
      <c r="Q1989" s="264"/>
      <c r="R1989" s="264"/>
      <c r="S1989" s="264"/>
      <c r="T1989" s="26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T1989" s="266" t="s">
        <v>244</v>
      </c>
      <c r="AU1989" s="266" t="s">
        <v>86</v>
      </c>
      <c r="AV1989" s="15" t="s">
        <v>240</v>
      </c>
      <c r="AW1989" s="15" t="s">
        <v>33</v>
      </c>
      <c r="AX1989" s="15" t="s">
        <v>80</v>
      </c>
      <c r="AY1989" s="266" t="s">
        <v>233</v>
      </c>
    </row>
    <row r="1990" s="2" customFormat="1" ht="44.25" customHeight="1">
      <c r="A1990" s="41"/>
      <c r="B1990" s="42"/>
      <c r="C1990" s="216" t="s">
        <v>2573</v>
      </c>
      <c r="D1990" s="216" t="s">
        <v>235</v>
      </c>
      <c r="E1990" s="217" t="s">
        <v>2574</v>
      </c>
      <c r="F1990" s="218" t="s">
        <v>2575</v>
      </c>
      <c r="G1990" s="219" t="s">
        <v>238</v>
      </c>
      <c r="H1990" s="220">
        <v>989.34400000000005</v>
      </c>
      <c r="I1990" s="221"/>
      <c r="J1990" s="222">
        <f>ROUND(I1990*H1990,2)</f>
        <v>0</v>
      </c>
      <c r="K1990" s="218" t="s">
        <v>239</v>
      </c>
      <c r="L1990" s="47"/>
      <c r="M1990" s="223" t="s">
        <v>21</v>
      </c>
      <c r="N1990" s="224" t="s">
        <v>45</v>
      </c>
      <c r="O1990" s="87"/>
      <c r="P1990" s="225">
        <f>O1990*H1990</f>
        <v>0</v>
      </c>
      <c r="Q1990" s="225">
        <v>0.00027</v>
      </c>
      <c r="R1990" s="225">
        <f>Q1990*H1990</f>
        <v>0.26712288000000001</v>
      </c>
      <c r="S1990" s="225">
        <v>0</v>
      </c>
      <c r="T1990" s="226">
        <f>S1990*H1990</f>
        <v>0</v>
      </c>
      <c r="U1990" s="41"/>
      <c r="V1990" s="41"/>
      <c r="W1990" s="41"/>
      <c r="X1990" s="41"/>
      <c r="Y1990" s="41"/>
      <c r="Z1990" s="41"/>
      <c r="AA1990" s="41"/>
      <c r="AB1990" s="41"/>
      <c r="AC1990" s="41"/>
      <c r="AD1990" s="41"/>
      <c r="AE1990" s="41"/>
      <c r="AR1990" s="227" t="s">
        <v>394</v>
      </c>
      <c r="AT1990" s="227" t="s">
        <v>235</v>
      </c>
      <c r="AU1990" s="227" t="s">
        <v>86</v>
      </c>
      <c r="AY1990" s="20" t="s">
        <v>233</v>
      </c>
      <c r="BE1990" s="228">
        <f>IF(N1990="základní",J1990,0)</f>
        <v>0</v>
      </c>
      <c r="BF1990" s="228">
        <f>IF(N1990="snížená",J1990,0)</f>
        <v>0</v>
      </c>
      <c r="BG1990" s="228">
        <f>IF(N1990="zákl. přenesená",J1990,0)</f>
        <v>0</v>
      </c>
      <c r="BH1990" s="228">
        <f>IF(N1990="sníž. přenesená",J1990,0)</f>
        <v>0</v>
      </c>
      <c r="BI1990" s="228">
        <f>IF(N1990="nulová",J1990,0)</f>
        <v>0</v>
      </c>
      <c r="BJ1990" s="20" t="s">
        <v>86</v>
      </c>
      <c r="BK1990" s="228">
        <f>ROUND(I1990*H1990,2)</f>
        <v>0</v>
      </c>
      <c r="BL1990" s="20" t="s">
        <v>394</v>
      </c>
      <c r="BM1990" s="227" t="s">
        <v>2576</v>
      </c>
    </row>
    <row r="1991" s="2" customFormat="1">
      <c r="A1991" s="41"/>
      <c r="B1991" s="42"/>
      <c r="C1991" s="43"/>
      <c r="D1991" s="229" t="s">
        <v>242</v>
      </c>
      <c r="E1991" s="43"/>
      <c r="F1991" s="230" t="s">
        <v>2577</v>
      </c>
      <c r="G1991" s="43"/>
      <c r="H1991" s="43"/>
      <c r="I1991" s="231"/>
      <c r="J1991" s="43"/>
      <c r="K1991" s="43"/>
      <c r="L1991" s="47"/>
      <c r="M1991" s="232"/>
      <c r="N1991" s="233"/>
      <c r="O1991" s="87"/>
      <c r="P1991" s="87"/>
      <c r="Q1991" s="87"/>
      <c r="R1991" s="87"/>
      <c r="S1991" s="87"/>
      <c r="T1991" s="88"/>
      <c r="U1991" s="41"/>
      <c r="V1991" s="41"/>
      <c r="W1991" s="41"/>
      <c r="X1991" s="41"/>
      <c r="Y1991" s="41"/>
      <c r="Z1991" s="41"/>
      <c r="AA1991" s="41"/>
      <c r="AB1991" s="41"/>
      <c r="AC1991" s="41"/>
      <c r="AD1991" s="41"/>
      <c r="AE1991" s="41"/>
      <c r="AT1991" s="20" t="s">
        <v>242</v>
      </c>
      <c r="AU1991" s="20" t="s">
        <v>86</v>
      </c>
    </row>
    <row r="1992" s="13" customFormat="1">
      <c r="A1992" s="13"/>
      <c r="B1992" s="234"/>
      <c r="C1992" s="235"/>
      <c r="D1992" s="236" t="s">
        <v>244</v>
      </c>
      <c r="E1992" s="237" t="s">
        <v>21</v>
      </c>
      <c r="F1992" s="238" t="s">
        <v>775</v>
      </c>
      <c r="G1992" s="235"/>
      <c r="H1992" s="237" t="s">
        <v>21</v>
      </c>
      <c r="I1992" s="239"/>
      <c r="J1992" s="235"/>
      <c r="K1992" s="235"/>
      <c r="L1992" s="240"/>
      <c r="M1992" s="241"/>
      <c r="N1992" s="242"/>
      <c r="O1992" s="242"/>
      <c r="P1992" s="242"/>
      <c r="Q1992" s="242"/>
      <c r="R1992" s="242"/>
      <c r="S1992" s="242"/>
      <c r="T1992" s="24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T1992" s="244" t="s">
        <v>244</v>
      </c>
      <c r="AU1992" s="244" t="s">
        <v>86</v>
      </c>
      <c r="AV1992" s="13" t="s">
        <v>80</v>
      </c>
      <c r="AW1992" s="13" t="s">
        <v>33</v>
      </c>
      <c r="AX1992" s="13" t="s">
        <v>73</v>
      </c>
      <c r="AY1992" s="244" t="s">
        <v>233</v>
      </c>
    </row>
    <row r="1993" s="13" customFormat="1">
      <c r="A1993" s="13"/>
      <c r="B1993" s="234"/>
      <c r="C1993" s="235"/>
      <c r="D1993" s="236" t="s">
        <v>244</v>
      </c>
      <c r="E1993" s="237" t="s">
        <v>21</v>
      </c>
      <c r="F1993" s="238" t="s">
        <v>2578</v>
      </c>
      <c r="G1993" s="235"/>
      <c r="H1993" s="237" t="s">
        <v>21</v>
      </c>
      <c r="I1993" s="239"/>
      <c r="J1993" s="235"/>
      <c r="K1993" s="235"/>
      <c r="L1993" s="240"/>
      <c r="M1993" s="241"/>
      <c r="N1993" s="242"/>
      <c r="O1993" s="242"/>
      <c r="P1993" s="242"/>
      <c r="Q1993" s="242"/>
      <c r="R1993" s="242"/>
      <c r="S1993" s="242"/>
      <c r="T1993" s="24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T1993" s="244" t="s">
        <v>244</v>
      </c>
      <c r="AU1993" s="244" t="s">
        <v>86</v>
      </c>
      <c r="AV1993" s="13" t="s">
        <v>80</v>
      </c>
      <c r="AW1993" s="13" t="s">
        <v>33</v>
      </c>
      <c r="AX1993" s="13" t="s">
        <v>73</v>
      </c>
      <c r="AY1993" s="244" t="s">
        <v>233</v>
      </c>
    </row>
    <row r="1994" s="14" customFormat="1">
      <c r="A1994" s="14"/>
      <c r="B1994" s="245"/>
      <c r="C1994" s="246"/>
      <c r="D1994" s="236" t="s">
        <v>244</v>
      </c>
      <c r="E1994" s="247" t="s">
        <v>21</v>
      </c>
      <c r="F1994" s="248" t="s">
        <v>2579</v>
      </c>
      <c r="G1994" s="246"/>
      <c r="H1994" s="249">
        <v>439.60599999999999</v>
      </c>
      <c r="I1994" s="250"/>
      <c r="J1994" s="246"/>
      <c r="K1994" s="246"/>
      <c r="L1994" s="251"/>
      <c r="M1994" s="252"/>
      <c r="N1994" s="253"/>
      <c r="O1994" s="253"/>
      <c r="P1994" s="253"/>
      <c r="Q1994" s="253"/>
      <c r="R1994" s="253"/>
      <c r="S1994" s="253"/>
      <c r="T1994" s="25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T1994" s="255" t="s">
        <v>244</v>
      </c>
      <c r="AU1994" s="255" t="s">
        <v>86</v>
      </c>
      <c r="AV1994" s="14" t="s">
        <v>86</v>
      </c>
      <c r="AW1994" s="14" t="s">
        <v>33</v>
      </c>
      <c r="AX1994" s="14" t="s">
        <v>73</v>
      </c>
      <c r="AY1994" s="255" t="s">
        <v>233</v>
      </c>
    </row>
    <row r="1995" s="13" customFormat="1">
      <c r="A1995" s="13"/>
      <c r="B1995" s="234"/>
      <c r="C1995" s="235"/>
      <c r="D1995" s="236" t="s">
        <v>244</v>
      </c>
      <c r="E1995" s="237" t="s">
        <v>21</v>
      </c>
      <c r="F1995" s="238" t="s">
        <v>2580</v>
      </c>
      <c r="G1995" s="235"/>
      <c r="H1995" s="237" t="s">
        <v>21</v>
      </c>
      <c r="I1995" s="239"/>
      <c r="J1995" s="235"/>
      <c r="K1995" s="235"/>
      <c r="L1995" s="240"/>
      <c r="M1995" s="241"/>
      <c r="N1995" s="242"/>
      <c r="O1995" s="242"/>
      <c r="P1995" s="242"/>
      <c r="Q1995" s="242"/>
      <c r="R1995" s="242"/>
      <c r="S1995" s="242"/>
      <c r="T1995" s="24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T1995" s="244" t="s">
        <v>244</v>
      </c>
      <c r="AU1995" s="244" t="s">
        <v>86</v>
      </c>
      <c r="AV1995" s="13" t="s">
        <v>80</v>
      </c>
      <c r="AW1995" s="13" t="s">
        <v>33</v>
      </c>
      <c r="AX1995" s="13" t="s">
        <v>73</v>
      </c>
      <c r="AY1995" s="244" t="s">
        <v>233</v>
      </c>
    </row>
    <row r="1996" s="14" customFormat="1">
      <c r="A1996" s="14"/>
      <c r="B1996" s="245"/>
      <c r="C1996" s="246"/>
      <c r="D1996" s="236" t="s">
        <v>244</v>
      </c>
      <c r="E1996" s="247" t="s">
        <v>21</v>
      </c>
      <c r="F1996" s="248" t="s">
        <v>2581</v>
      </c>
      <c r="G1996" s="246"/>
      <c r="H1996" s="249">
        <v>30.728000000000002</v>
      </c>
      <c r="I1996" s="250"/>
      <c r="J1996" s="246"/>
      <c r="K1996" s="246"/>
      <c r="L1996" s="251"/>
      <c r="M1996" s="252"/>
      <c r="N1996" s="253"/>
      <c r="O1996" s="253"/>
      <c r="P1996" s="253"/>
      <c r="Q1996" s="253"/>
      <c r="R1996" s="253"/>
      <c r="S1996" s="253"/>
      <c r="T1996" s="25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T1996" s="255" t="s">
        <v>244</v>
      </c>
      <c r="AU1996" s="255" t="s">
        <v>86</v>
      </c>
      <c r="AV1996" s="14" t="s">
        <v>86</v>
      </c>
      <c r="AW1996" s="14" t="s">
        <v>33</v>
      </c>
      <c r="AX1996" s="14" t="s">
        <v>73</v>
      </c>
      <c r="AY1996" s="255" t="s">
        <v>233</v>
      </c>
    </row>
    <row r="1997" s="14" customFormat="1">
      <c r="A1997" s="14"/>
      <c r="B1997" s="245"/>
      <c r="C1997" s="246"/>
      <c r="D1997" s="236" t="s">
        <v>244</v>
      </c>
      <c r="E1997" s="247" t="s">
        <v>21</v>
      </c>
      <c r="F1997" s="248" t="s">
        <v>2582</v>
      </c>
      <c r="G1997" s="246"/>
      <c r="H1997" s="249">
        <v>61.284999999999997</v>
      </c>
      <c r="I1997" s="250"/>
      <c r="J1997" s="246"/>
      <c r="K1997" s="246"/>
      <c r="L1997" s="251"/>
      <c r="M1997" s="252"/>
      <c r="N1997" s="253"/>
      <c r="O1997" s="253"/>
      <c r="P1997" s="253"/>
      <c r="Q1997" s="253"/>
      <c r="R1997" s="253"/>
      <c r="S1997" s="253"/>
      <c r="T1997" s="25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T1997" s="255" t="s">
        <v>244</v>
      </c>
      <c r="AU1997" s="255" t="s">
        <v>86</v>
      </c>
      <c r="AV1997" s="14" t="s">
        <v>86</v>
      </c>
      <c r="AW1997" s="14" t="s">
        <v>33</v>
      </c>
      <c r="AX1997" s="14" t="s">
        <v>73</v>
      </c>
      <c r="AY1997" s="255" t="s">
        <v>233</v>
      </c>
    </row>
    <row r="1998" s="16" customFormat="1">
      <c r="A1998" s="16"/>
      <c r="B1998" s="287"/>
      <c r="C1998" s="288"/>
      <c r="D1998" s="236" t="s">
        <v>244</v>
      </c>
      <c r="E1998" s="289" t="s">
        <v>21</v>
      </c>
      <c r="F1998" s="290" t="s">
        <v>725</v>
      </c>
      <c r="G1998" s="288"/>
      <c r="H1998" s="291">
        <v>531.61900000000003</v>
      </c>
      <c r="I1998" s="292"/>
      <c r="J1998" s="288"/>
      <c r="K1998" s="288"/>
      <c r="L1998" s="293"/>
      <c r="M1998" s="294"/>
      <c r="N1998" s="295"/>
      <c r="O1998" s="295"/>
      <c r="P1998" s="295"/>
      <c r="Q1998" s="295"/>
      <c r="R1998" s="295"/>
      <c r="S1998" s="295"/>
      <c r="T1998" s="296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/>
      <c r="AE1998" s="16"/>
      <c r="AT1998" s="297" t="s">
        <v>244</v>
      </c>
      <c r="AU1998" s="297" t="s">
        <v>86</v>
      </c>
      <c r="AV1998" s="16" t="s">
        <v>117</v>
      </c>
      <c r="AW1998" s="16" t="s">
        <v>33</v>
      </c>
      <c r="AX1998" s="16" t="s">
        <v>73</v>
      </c>
      <c r="AY1998" s="297" t="s">
        <v>233</v>
      </c>
    </row>
    <row r="1999" s="13" customFormat="1">
      <c r="A1999" s="13"/>
      <c r="B1999" s="234"/>
      <c r="C1999" s="235"/>
      <c r="D1999" s="236" t="s">
        <v>244</v>
      </c>
      <c r="E1999" s="237" t="s">
        <v>21</v>
      </c>
      <c r="F1999" s="238" t="s">
        <v>2583</v>
      </c>
      <c r="G1999" s="235"/>
      <c r="H1999" s="237" t="s">
        <v>21</v>
      </c>
      <c r="I1999" s="239"/>
      <c r="J1999" s="235"/>
      <c r="K1999" s="235"/>
      <c r="L1999" s="240"/>
      <c r="M1999" s="241"/>
      <c r="N1999" s="242"/>
      <c r="O1999" s="242"/>
      <c r="P1999" s="242"/>
      <c r="Q1999" s="242"/>
      <c r="R1999" s="242"/>
      <c r="S1999" s="242"/>
      <c r="T1999" s="24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T1999" s="244" t="s">
        <v>244</v>
      </c>
      <c r="AU1999" s="244" t="s">
        <v>86</v>
      </c>
      <c r="AV1999" s="13" t="s">
        <v>80</v>
      </c>
      <c r="AW1999" s="13" t="s">
        <v>33</v>
      </c>
      <c r="AX1999" s="13" t="s">
        <v>73</v>
      </c>
      <c r="AY1999" s="244" t="s">
        <v>233</v>
      </c>
    </row>
    <row r="2000" s="14" customFormat="1">
      <c r="A2000" s="14"/>
      <c r="B2000" s="245"/>
      <c r="C2000" s="246"/>
      <c r="D2000" s="236" t="s">
        <v>244</v>
      </c>
      <c r="E2000" s="247" t="s">
        <v>21</v>
      </c>
      <c r="F2000" s="248" t="s">
        <v>2584</v>
      </c>
      <c r="G2000" s="246"/>
      <c r="H2000" s="249">
        <v>121.69</v>
      </c>
      <c r="I2000" s="250"/>
      <c r="J2000" s="246"/>
      <c r="K2000" s="246"/>
      <c r="L2000" s="251"/>
      <c r="M2000" s="252"/>
      <c r="N2000" s="253"/>
      <c r="O2000" s="253"/>
      <c r="P2000" s="253"/>
      <c r="Q2000" s="253"/>
      <c r="R2000" s="253"/>
      <c r="S2000" s="253"/>
      <c r="T2000" s="25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T2000" s="255" t="s">
        <v>244</v>
      </c>
      <c r="AU2000" s="255" t="s">
        <v>86</v>
      </c>
      <c r="AV2000" s="14" t="s">
        <v>86</v>
      </c>
      <c r="AW2000" s="14" t="s">
        <v>33</v>
      </c>
      <c r="AX2000" s="14" t="s">
        <v>73</v>
      </c>
      <c r="AY2000" s="255" t="s">
        <v>233</v>
      </c>
    </row>
    <row r="2001" s="14" customFormat="1">
      <c r="A2001" s="14"/>
      <c r="B2001" s="245"/>
      <c r="C2001" s="246"/>
      <c r="D2001" s="236" t="s">
        <v>244</v>
      </c>
      <c r="E2001" s="247" t="s">
        <v>21</v>
      </c>
      <c r="F2001" s="248" t="s">
        <v>2585</v>
      </c>
      <c r="G2001" s="246"/>
      <c r="H2001" s="249">
        <v>4.3730000000000002</v>
      </c>
      <c r="I2001" s="250"/>
      <c r="J2001" s="246"/>
      <c r="K2001" s="246"/>
      <c r="L2001" s="251"/>
      <c r="M2001" s="252"/>
      <c r="N2001" s="253"/>
      <c r="O2001" s="253"/>
      <c r="P2001" s="253"/>
      <c r="Q2001" s="253"/>
      <c r="R2001" s="253"/>
      <c r="S2001" s="253"/>
      <c r="T2001" s="25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T2001" s="255" t="s">
        <v>244</v>
      </c>
      <c r="AU2001" s="255" t="s">
        <v>86</v>
      </c>
      <c r="AV2001" s="14" t="s">
        <v>86</v>
      </c>
      <c r="AW2001" s="14" t="s">
        <v>33</v>
      </c>
      <c r="AX2001" s="14" t="s">
        <v>73</v>
      </c>
      <c r="AY2001" s="255" t="s">
        <v>233</v>
      </c>
    </row>
    <row r="2002" s="14" customFormat="1">
      <c r="A2002" s="14"/>
      <c r="B2002" s="245"/>
      <c r="C2002" s="246"/>
      <c r="D2002" s="236" t="s">
        <v>244</v>
      </c>
      <c r="E2002" s="247" t="s">
        <v>21</v>
      </c>
      <c r="F2002" s="248" t="s">
        <v>2586</v>
      </c>
      <c r="G2002" s="246"/>
      <c r="H2002" s="249">
        <v>-18.959</v>
      </c>
      <c r="I2002" s="250"/>
      <c r="J2002" s="246"/>
      <c r="K2002" s="246"/>
      <c r="L2002" s="251"/>
      <c r="M2002" s="252"/>
      <c r="N2002" s="253"/>
      <c r="O2002" s="253"/>
      <c r="P2002" s="253"/>
      <c r="Q2002" s="253"/>
      <c r="R2002" s="253"/>
      <c r="S2002" s="253"/>
      <c r="T2002" s="25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T2002" s="255" t="s">
        <v>244</v>
      </c>
      <c r="AU2002" s="255" t="s">
        <v>86</v>
      </c>
      <c r="AV2002" s="14" t="s">
        <v>86</v>
      </c>
      <c r="AW2002" s="14" t="s">
        <v>33</v>
      </c>
      <c r="AX2002" s="14" t="s">
        <v>73</v>
      </c>
      <c r="AY2002" s="255" t="s">
        <v>233</v>
      </c>
    </row>
    <row r="2003" s="14" customFormat="1">
      <c r="A2003" s="14"/>
      <c r="B2003" s="245"/>
      <c r="C2003" s="246"/>
      <c r="D2003" s="236" t="s">
        <v>244</v>
      </c>
      <c r="E2003" s="247" t="s">
        <v>21</v>
      </c>
      <c r="F2003" s="248" t="s">
        <v>1261</v>
      </c>
      <c r="G2003" s="246"/>
      <c r="H2003" s="249">
        <v>-16.66</v>
      </c>
      <c r="I2003" s="250"/>
      <c r="J2003" s="246"/>
      <c r="K2003" s="246"/>
      <c r="L2003" s="251"/>
      <c r="M2003" s="252"/>
      <c r="N2003" s="253"/>
      <c r="O2003" s="253"/>
      <c r="P2003" s="253"/>
      <c r="Q2003" s="253"/>
      <c r="R2003" s="253"/>
      <c r="S2003" s="253"/>
      <c r="T2003" s="25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T2003" s="255" t="s">
        <v>244</v>
      </c>
      <c r="AU2003" s="255" t="s">
        <v>86</v>
      </c>
      <c r="AV2003" s="14" t="s">
        <v>86</v>
      </c>
      <c r="AW2003" s="14" t="s">
        <v>33</v>
      </c>
      <c r="AX2003" s="14" t="s">
        <v>73</v>
      </c>
      <c r="AY2003" s="255" t="s">
        <v>233</v>
      </c>
    </row>
    <row r="2004" s="14" customFormat="1">
      <c r="A2004" s="14"/>
      <c r="B2004" s="245"/>
      <c r="C2004" s="246"/>
      <c r="D2004" s="236" t="s">
        <v>244</v>
      </c>
      <c r="E2004" s="247" t="s">
        <v>21</v>
      </c>
      <c r="F2004" s="248" t="s">
        <v>1262</v>
      </c>
      <c r="G2004" s="246"/>
      <c r="H2004" s="249">
        <v>-14.999000000000001</v>
      </c>
      <c r="I2004" s="250"/>
      <c r="J2004" s="246"/>
      <c r="K2004" s="246"/>
      <c r="L2004" s="251"/>
      <c r="M2004" s="252"/>
      <c r="N2004" s="253"/>
      <c r="O2004" s="253"/>
      <c r="P2004" s="253"/>
      <c r="Q2004" s="253"/>
      <c r="R2004" s="253"/>
      <c r="S2004" s="253"/>
      <c r="T2004" s="25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T2004" s="255" t="s">
        <v>244</v>
      </c>
      <c r="AU2004" s="255" t="s">
        <v>86</v>
      </c>
      <c r="AV2004" s="14" t="s">
        <v>86</v>
      </c>
      <c r="AW2004" s="14" t="s">
        <v>33</v>
      </c>
      <c r="AX2004" s="14" t="s">
        <v>73</v>
      </c>
      <c r="AY2004" s="255" t="s">
        <v>233</v>
      </c>
    </row>
    <row r="2005" s="16" customFormat="1">
      <c r="A2005" s="16"/>
      <c r="B2005" s="287"/>
      <c r="C2005" s="288"/>
      <c r="D2005" s="236" t="s">
        <v>244</v>
      </c>
      <c r="E2005" s="289" t="s">
        <v>21</v>
      </c>
      <c r="F2005" s="290" t="s">
        <v>725</v>
      </c>
      <c r="G2005" s="288"/>
      <c r="H2005" s="291">
        <v>75.444999999999993</v>
      </c>
      <c r="I2005" s="292"/>
      <c r="J2005" s="288"/>
      <c r="K2005" s="288"/>
      <c r="L2005" s="293"/>
      <c r="M2005" s="294"/>
      <c r="N2005" s="295"/>
      <c r="O2005" s="295"/>
      <c r="P2005" s="295"/>
      <c r="Q2005" s="295"/>
      <c r="R2005" s="295"/>
      <c r="S2005" s="295"/>
      <c r="T2005" s="296"/>
      <c r="U2005" s="16"/>
      <c r="V2005" s="16"/>
      <c r="W2005" s="16"/>
      <c r="X2005" s="16"/>
      <c r="Y2005" s="16"/>
      <c r="Z2005" s="16"/>
      <c r="AA2005" s="16"/>
      <c r="AB2005" s="16"/>
      <c r="AC2005" s="16"/>
      <c r="AD2005" s="16"/>
      <c r="AE2005" s="16"/>
      <c r="AT2005" s="297" t="s">
        <v>244</v>
      </c>
      <c r="AU2005" s="297" t="s">
        <v>86</v>
      </c>
      <c r="AV2005" s="16" t="s">
        <v>117</v>
      </c>
      <c r="AW2005" s="16" t="s">
        <v>33</v>
      </c>
      <c r="AX2005" s="16" t="s">
        <v>73</v>
      </c>
      <c r="AY2005" s="297" t="s">
        <v>233</v>
      </c>
    </row>
    <row r="2006" s="13" customFormat="1">
      <c r="A2006" s="13"/>
      <c r="B2006" s="234"/>
      <c r="C2006" s="235"/>
      <c r="D2006" s="236" t="s">
        <v>244</v>
      </c>
      <c r="E2006" s="237" t="s">
        <v>21</v>
      </c>
      <c r="F2006" s="238" t="s">
        <v>2587</v>
      </c>
      <c r="G2006" s="235"/>
      <c r="H2006" s="237" t="s">
        <v>21</v>
      </c>
      <c r="I2006" s="239"/>
      <c r="J2006" s="235"/>
      <c r="K2006" s="235"/>
      <c r="L2006" s="240"/>
      <c r="M2006" s="241"/>
      <c r="N2006" s="242"/>
      <c r="O2006" s="242"/>
      <c r="P2006" s="242"/>
      <c r="Q2006" s="242"/>
      <c r="R2006" s="242"/>
      <c r="S2006" s="242"/>
      <c r="T2006" s="24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T2006" s="244" t="s">
        <v>244</v>
      </c>
      <c r="AU2006" s="244" t="s">
        <v>86</v>
      </c>
      <c r="AV2006" s="13" t="s">
        <v>80</v>
      </c>
      <c r="AW2006" s="13" t="s">
        <v>33</v>
      </c>
      <c r="AX2006" s="13" t="s">
        <v>73</v>
      </c>
      <c r="AY2006" s="244" t="s">
        <v>233</v>
      </c>
    </row>
    <row r="2007" s="14" customFormat="1">
      <c r="A2007" s="14"/>
      <c r="B2007" s="245"/>
      <c r="C2007" s="246"/>
      <c r="D2007" s="236" t="s">
        <v>244</v>
      </c>
      <c r="E2007" s="247" t="s">
        <v>21</v>
      </c>
      <c r="F2007" s="248" t="s">
        <v>2588</v>
      </c>
      <c r="G2007" s="246"/>
      <c r="H2007" s="249">
        <v>45</v>
      </c>
      <c r="I2007" s="250"/>
      <c r="J2007" s="246"/>
      <c r="K2007" s="246"/>
      <c r="L2007" s="251"/>
      <c r="M2007" s="252"/>
      <c r="N2007" s="253"/>
      <c r="O2007" s="253"/>
      <c r="P2007" s="253"/>
      <c r="Q2007" s="253"/>
      <c r="R2007" s="253"/>
      <c r="S2007" s="253"/>
      <c r="T2007" s="25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T2007" s="255" t="s">
        <v>244</v>
      </c>
      <c r="AU2007" s="255" t="s">
        <v>86</v>
      </c>
      <c r="AV2007" s="14" t="s">
        <v>86</v>
      </c>
      <c r="AW2007" s="14" t="s">
        <v>33</v>
      </c>
      <c r="AX2007" s="14" t="s">
        <v>73</v>
      </c>
      <c r="AY2007" s="255" t="s">
        <v>233</v>
      </c>
    </row>
    <row r="2008" s="14" customFormat="1">
      <c r="A2008" s="14"/>
      <c r="B2008" s="245"/>
      <c r="C2008" s="246"/>
      <c r="D2008" s="236" t="s">
        <v>244</v>
      </c>
      <c r="E2008" s="247" t="s">
        <v>21</v>
      </c>
      <c r="F2008" s="248" t="s">
        <v>415</v>
      </c>
      <c r="G2008" s="246"/>
      <c r="H2008" s="249">
        <v>20</v>
      </c>
      <c r="I2008" s="250"/>
      <c r="J2008" s="246"/>
      <c r="K2008" s="246"/>
      <c r="L2008" s="251"/>
      <c r="M2008" s="252"/>
      <c r="N2008" s="253"/>
      <c r="O2008" s="253"/>
      <c r="P2008" s="253"/>
      <c r="Q2008" s="253"/>
      <c r="R2008" s="253"/>
      <c r="S2008" s="253"/>
      <c r="T2008" s="25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T2008" s="255" t="s">
        <v>244</v>
      </c>
      <c r="AU2008" s="255" t="s">
        <v>86</v>
      </c>
      <c r="AV2008" s="14" t="s">
        <v>86</v>
      </c>
      <c r="AW2008" s="14" t="s">
        <v>33</v>
      </c>
      <c r="AX2008" s="14" t="s">
        <v>73</v>
      </c>
      <c r="AY2008" s="255" t="s">
        <v>233</v>
      </c>
    </row>
    <row r="2009" s="16" customFormat="1">
      <c r="A2009" s="16"/>
      <c r="B2009" s="287"/>
      <c r="C2009" s="288"/>
      <c r="D2009" s="236" t="s">
        <v>244</v>
      </c>
      <c r="E2009" s="289" t="s">
        <v>21</v>
      </c>
      <c r="F2009" s="290" t="s">
        <v>725</v>
      </c>
      <c r="G2009" s="288"/>
      <c r="H2009" s="291">
        <v>65</v>
      </c>
      <c r="I2009" s="292"/>
      <c r="J2009" s="288"/>
      <c r="K2009" s="288"/>
      <c r="L2009" s="293"/>
      <c r="M2009" s="294"/>
      <c r="N2009" s="295"/>
      <c r="O2009" s="295"/>
      <c r="P2009" s="295"/>
      <c r="Q2009" s="295"/>
      <c r="R2009" s="295"/>
      <c r="S2009" s="295"/>
      <c r="T2009" s="296"/>
      <c r="U2009" s="16"/>
      <c r="V2009" s="16"/>
      <c r="W2009" s="16"/>
      <c r="X2009" s="16"/>
      <c r="Y2009" s="16"/>
      <c r="Z2009" s="16"/>
      <c r="AA2009" s="16"/>
      <c r="AB2009" s="16"/>
      <c r="AC2009" s="16"/>
      <c r="AD2009" s="16"/>
      <c r="AE2009" s="16"/>
      <c r="AT2009" s="297" t="s">
        <v>244</v>
      </c>
      <c r="AU2009" s="297" t="s">
        <v>86</v>
      </c>
      <c r="AV2009" s="16" t="s">
        <v>117</v>
      </c>
      <c r="AW2009" s="16" t="s">
        <v>33</v>
      </c>
      <c r="AX2009" s="16" t="s">
        <v>73</v>
      </c>
      <c r="AY2009" s="297" t="s">
        <v>233</v>
      </c>
    </row>
    <row r="2010" s="13" customFormat="1">
      <c r="A2010" s="13"/>
      <c r="B2010" s="234"/>
      <c r="C2010" s="235"/>
      <c r="D2010" s="236" t="s">
        <v>244</v>
      </c>
      <c r="E2010" s="237" t="s">
        <v>21</v>
      </c>
      <c r="F2010" s="238" t="s">
        <v>2589</v>
      </c>
      <c r="G2010" s="235"/>
      <c r="H2010" s="237" t="s">
        <v>21</v>
      </c>
      <c r="I2010" s="239"/>
      <c r="J2010" s="235"/>
      <c r="K2010" s="235"/>
      <c r="L2010" s="240"/>
      <c r="M2010" s="241"/>
      <c r="N2010" s="242"/>
      <c r="O2010" s="242"/>
      <c r="P2010" s="242"/>
      <c r="Q2010" s="242"/>
      <c r="R2010" s="242"/>
      <c r="S2010" s="242"/>
      <c r="T2010" s="24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T2010" s="244" t="s">
        <v>244</v>
      </c>
      <c r="AU2010" s="244" t="s">
        <v>86</v>
      </c>
      <c r="AV2010" s="13" t="s">
        <v>80</v>
      </c>
      <c r="AW2010" s="13" t="s">
        <v>33</v>
      </c>
      <c r="AX2010" s="13" t="s">
        <v>73</v>
      </c>
      <c r="AY2010" s="244" t="s">
        <v>233</v>
      </c>
    </row>
    <row r="2011" s="14" customFormat="1">
      <c r="A2011" s="14"/>
      <c r="B2011" s="245"/>
      <c r="C2011" s="246"/>
      <c r="D2011" s="236" t="s">
        <v>244</v>
      </c>
      <c r="E2011" s="247" t="s">
        <v>21</v>
      </c>
      <c r="F2011" s="248" t="s">
        <v>1555</v>
      </c>
      <c r="G2011" s="246"/>
      <c r="H2011" s="249">
        <v>100</v>
      </c>
      <c r="I2011" s="250"/>
      <c r="J2011" s="246"/>
      <c r="K2011" s="246"/>
      <c r="L2011" s="251"/>
      <c r="M2011" s="252"/>
      <c r="N2011" s="253"/>
      <c r="O2011" s="253"/>
      <c r="P2011" s="253"/>
      <c r="Q2011" s="253"/>
      <c r="R2011" s="253"/>
      <c r="S2011" s="253"/>
      <c r="T2011" s="25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T2011" s="255" t="s">
        <v>244</v>
      </c>
      <c r="AU2011" s="255" t="s">
        <v>86</v>
      </c>
      <c r="AV2011" s="14" t="s">
        <v>86</v>
      </c>
      <c r="AW2011" s="14" t="s">
        <v>33</v>
      </c>
      <c r="AX2011" s="14" t="s">
        <v>73</v>
      </c>
      <c r="AY2011" s="255" t="s">
        <v>233</v>
      </c>
    </row>
    <row r="2012" s="16" customFormat="1">
      <c r="A2012" s="16"/>
      <c r="B2012" s="287"/>
      <c r="C2012" s="288"/>
      <c r="D2012" s="236" t="s">
        <v>244</v>
      </c>
      <c r="E2012" s="289" t="s">
        <v>21</v>
      </c>
      <c r="F2012" s="290" t="s">
        <v>725</v>
      </c>
      <c r="G2012" s="288"/>
      <c r="H2012" s="291">
        <v>100</v>
      </c>
      <c r="I2012" s="292"/>
      <c r="J2012" s="288"/>
      <c r="K2012" s="288"/>
      <c r="L2012" s="293"/>
      <c r="M2012" s="294"/>
      <c r="N2012" s="295"/>
      <c r="O2012" s="295"/>
      <c r="P2012" s="295"/>
      <c r="Q2012" s="295"/>
      <c r="R2012" s="295"/>
      <c r="S2012" s="295"/>
      <c r="T2012" s="29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T2012" s="297" t="s">
        <v>244</v>
      </c>
      <c r="AU2012" s="297" t="s">
        <v>86</v>
      </c>
      <c r="AV2012" s="16" t="s">
        <v>117</v>
      </c>
      <c r="AW2012" s="16" t="s">
        <v>33</v>
      </c>
      <c r="AX2012" s="16" t="s">
        <v>73</v>
      </c>
      <c r="AY2012" s="297" t="s">
        <v>233</v>
      </c>
    </row>
    <row r="2013" s="13" customFormat="1">
      <c r="A2013" s="13"/>
      <c r="B2013" s="234"/>
      <c r="C2013" s="235"/>
      <c r="D2013" s="236" t="s">
        <v>244</v>
      </c>
      <c r="E2013" s="237" t="s">
        <v>21</v>
      </c>
      <c r="F2013" s="238" t="s">
        <v>2590</v>
      </c>
      <c r="G2013" s="235"/>
      <c r="H2013" s="237" t="s">
        <v>21</v>
      </c>
      <c r="I2013" s="239"/>
      <c r="J2013" s="235"/>
      <c r="K2013" s="235"/>
      <c r="L2013" s="240"/>
      <c r="M2013" s="241"/>
      <c r="N2013" s="242"/>
      <c r="O2013" s="242"/>
      <c r="P2013" s="242"/>
      <c r="Q2013" s="242"/>
      <c r="R2013" s="242"/>
      <c r="S2013" s="242"/>
      <c r="T2013" s="24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T2013" s="244" t="s">
        <v>244</v>
      </c>
      <c r="AU2013" s="244" t="s">
        <v>86</v>
      </c>
      <c r="AV2013" s="13" t="s">
        <v>80</v>
      </c>
      <c r="AW2013" s="13" t="s">
        <v>33</v>
      </c>
      <c r="AX2013" s="13" t="s">
        <v>73</v>
      </c>
      <c r="AY2013" s="244" t="s">
        <v>233</v>
      </c>
    </row>
    <row r="2014" s="14" customFormat="1">
      <c r="A2014" s="14"/>
      <c r="B2014" s="245"/>
      <c r="C2014" s="246"/>
      <c r="D2014" s="236" t="s">
        <v>244</v>
      </c>
      <c r="E2014" s="247" t="s">
        <v>21</v>
      </c>
      <c r="F2014" s="248" t="s">
        <v>644</v>
      </c>
      <c r="G2014" s="246"/>
      <c r="H2014" s="249">
        <v>17.280000000000001</v>
      </c>
      <c r="I2014" s="250"/>
      <c r="J2014" s="246"/>
      <c r="K2014" s="246"/>
      <c r="L2014" s="251"/>
      <c r="M2014" s="252"/>
      <c r="N2014" s="253"/>
      <c r="O2014" s="253"/>
      <c r="P2014" s="253"/>
      <c r="Q2014" s="253"/>
      <c r="R2014" s="253"/>
      <c r="S2014" s="253"/>
      <c r="T2014" s="25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T2014" s="255" t="s">
        <v>244</v>
      </c>
      <c r="AU2014" s="255" t="s">
        <v>86</v>
      </c>
      <c r="AV2014" s="14" t="s">
        <v>86</v>
      </c>
      <c r="AW2014" s="14" t="s">
        <v>33</v>
      </c>
      <c r="AX2014" s="14" t="s">
        <v>73</v>
      </c>
      <c r="AY2014" s="255" t="s">
        <v>233</v>
      </c>
    </row>
    <row r="2015" s="16" customFormat="1">
      <c r="A2015" s="16"/>
      <c r="B2015" s="287"/>
      <c r="C2015" s="288"/>
      <c r="D2015" s="236" t="s">
        <v>244</v>
      </c>
      <c r="E2015" s="289" t="s">
        <v>21</v>
      </c>
      <c r="F2015" s="290" t="s">
        <v>725</v>
      </c>
      <c r="G2015" s="288"/>
      <c r="H2015" s="291">
        <v>17.280000000000001</v>
      </c>
      <c r="I2015" s="292"/>
      <c r="J2015" s="288"/>
      <c r="K2015" s="288"/>
      <c r="L2015" s="293"/>
      <c r="M2015" s="294"/>
      <c r="N2015" s="295"/>
      <c r="O2015" s="295"/>
      <c r="P2015" s="295"/>
      <c r="Q2015" s="295"/>
      <c r="R2015" s="295"/>
      <c r="S2015" s="295"/>
      <c r="T2015" s="296"/>
      <c r="U2015" s="16"/>
      <c r="V2015" s="16"/>
      <c r="W2015" s="16"/>
      <c r="X2015" s="16"/>
      <c r="Y2015" s="16"/>
      <c r="Z2015" s="16"/>
      <c r="AA2015" s="16"/>
      <c r="AB2015" s="16"/>
      <c r="AC2015" s="16"/>
      <c r="AD2015" s="16"/>
      <c r="AE2015" s="16"/>
      <c r="AT2015" s="297" t="s">
        <v>244</v>
      </c>
      <c r="AU2015" s="297" t="s">
        <v>86</v>
      </c>
      <c r="AV2015" s="16" t="s">
        <v>117</v>
      </c>
      <c r="AW2015" s="16" t="s">
        <v>33</v>
      </c>
      <c r="AX2015" s="16" t="s">
        <v>73</v>
      </c>
      <c r="AY2015" s="297" t="s">
        <v>233</v>
      </c>
    </row>
    <row r="2016" s="13" customFormat="1">
      <c r="A2016" s="13"/>
      <c r="B2016" s="234"/>
      <c r="C2016" s="235"/>
      <c r="D2016" s="236" t="s">
        <v>244</v>
      </c>
      <c r="E2016" s="237" t="s">
        <v>21</v>
      </c>
      <c r="F2016" s="238" t="s">
        <v>2591</v>
      </c>
      <c r="G2016" s="235"/>
      <c r="H2016" s="237" t="s">
        <v>21</v>
      </c>
      <c r="I2016" s="239"/>
      <c r="J2016" s="235"/>
      <c r="K2016" s="235"/>
      <c r="L2016" s="240"/>
      <c r="M2016" s="241"/>
      <c r="N2016" s="242"/>
      <c r="O2016" s="242"/>
      <c r="P2016" s="242"/>
      <c r="Q2016" s="242"/>
      <c r="R2016" s="242"/>
      <c r="S2016" s="242"/>
      <c r="T2016" s="24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T2016" s="244" t="s">
        <v>244</v>
      </c>
      <c r="AU2016" s="244" t="s">
        <v>86</v>
      </c>
      <c r="AV2016" s="13" t="s">
        <v>80</v>
      </c>
      <c r="AW2016" s="13" t="s">
        <v>33</v>
      </c>
      <c r="AX2016" s="13" t="s">
        <v>73</v>
      </c>
      <c r="AY2016" s="244" t="s">
        <v>233</v>
      </c>
    </row>
    <row r="2017" s="14" customFormat="1">
      <c r="A2017" s="14"/>
      <c r="B2017" s="245"/>
      <c r="C2017" s="246"/>
      <c r="D2017" s="236" t="s">
        <v>244</v>
      </c>
      <c r="E2017" s="247" t="s">
        <v>21</v>
      </c>
      <c r="F2017" s="248" t="s">
        <v>2592</v>
      </c>
      <c r="G2017" s="246"/>
      <c r="H2017" s="249">
        <v>200</v>
      </c>
      <c r="I2017" s="250"/>
      <c r="J2017" s="246"/>
      <c r="K2017" s="246"/>
      <c r="L2017" s="251"/>
      <c r="M2017" s="252"/>
      <c r="N2017" s="253"/>
      <c r="O2017" s="253"/>
      <c r="P2017" s="253"/>
      <c r="Q2017" s="253"/>
      <c r="R2017" s="253"/>
      <c r="S2017" s="253"/>
      <c r="T2017" s="25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T2017" s="255" t="s">
        <v>244</v>
      </c>
      <c r="AU2017" s="255" t="s">
        <v>86</v>
      </c>
      <c r="AV2017" s="14" t="s">
        <v>86</v>
      </c>
      <c r="AW2017" s="14" t="s">
        <v>33</v>
      </c>
      <c r="AX2017" s="14" t="s">
        <v>73</v>
      </c>
      <c r="AY2017" s="255" t="s">
        <v>233</v>
      </c>
    </row>
    <row r="2018" s="16" customFormat="1">
      <c r="A2018" s="16"/>
      <c r="B2018" s="287"/>
      <c r="C2018" s="288"/>
      <c r="D2018" s="236" t="s">
        <v>244</v>
      </c>
      <c r="E2018" s="289" t="s">
        <v>21</v>
      </c>
      <c r="F2018" s="290" t="s">
        <v>725</v>
      </c>
      <c r="G2018" s="288"/>
      <c r="H2018" s="291">
        <v>200</v>
      </c>
      <c r="I2018" s="292"/>
      <c r="J2018" s="288"/>
      <c r="K2018" s="288"/>
      <c r="L2018" s="293"/>
      <c r="M2018" s="294"/>
      <c r="N2018" s="295"/>
      <c r="O2018" s="295"/>
      <c r="P2018" s="295"/>
      <c r="Q2018" s="295"/>
      <c r="R2018" s="295"/>
      <c r="S2018" s="295"/>
      <c r="T2018" s="29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T2018" s="297" t="s">
        <v>244</v>
      </c>
      <c r="AU2018" s="297" t="s">
        <v>86</v>
      </c>
      <c r="AV2018" s="16" t="s">
        <v>117</v>
      </c>
      <c r="AW2018" s="16" t="s">
        <v>33</v>
      </c>
      <c r="AX2018" s="16" t="s">
        <v>73</v>
      </c>
      <c r="AY2018" s="297" t="s">
        <v>233</v>
      </c>
    </row>
    <row r="2019" s="15" customFormat="1">
      <c r="A2019" s="15"/>
      <c r="B2019" s="256"/>
      <c r="C2019" s="257"/>
      <c r="D2019" s="236" t="s">
        <v>244</v>
      </c>
      <c r="E2019" s="258" t="s">
        <v>21</v>
      </c>
      <c r="F2019" s="259" t="s">
        <v>247</v>
      </c>
      <c r="G2019" s="257"/>
      <c r="H2019" s="260">
        <v>989.34400000000005</v>
      </c>
      <c r="I2019" s="261"/>
      <c r="J2019" s="257"/>
      <c r="K2019" s="257"/>
      <c r="L2019" s="262"/>
      <c r="M2019" s="263"/>
      <c r="N2019" s="264"/>
      <c r="O2019" s="264"/>
      <c r="P2019" s="264"/>
      <c r="Q2019" s="264"/>
      <c r="R2019" s="264"/>
      <c r="S2019" s="264"/>
      <c r="T2019" s="265"/>
      <c r="U2019" s="15"/>
      <c r="V2019" s="15"/>
      <c r="W2019" s="15"/>
      <c r="X2019" s="15"/>
      <c r="Y2019" s="15"/>
      <c r="Z2019" s="15"/>
      <c r="AA2019" s="15"/>
      <c r="AB2019" s="15"/>
      <c r="AC2019" s="15"/>
      <c r="AD2019" s="15"/>
      <c r="AE2019" s="15"/>
      <c r="AT2019" s="266" t="s">
        <v>244</v>
      </c>
      <c r="AU2019" s="266" t="s">
        <v>86</v>
      </c>
      <c r="AV2019" s="15" t="s">
        <v>240</v>
      </c>
      <c r="AW2019" s="15" t="s">
        <v>33</v>
      </c>
      <c r="AX2019" s="15" t="s">
        <v>80</v>
      </c>
      <c r="AY2019" s="266" t="s">
        <v>233</v>
      </c>
    </row>
    <row r="2020" s="2" customFormat="1" ht="37.8" customHeight="1">
      <c r="A2020" s="41"/>
      <c r="B2020" s="42"/>
      <c r="C2020" s="216" t="s">
        <v>2593</v>
      </c>
      <c r="D2020" s="216" t="s">
        <v>235</v>
      </c>
      <c r="E2020" s="217" t="s">
        <v>2594</v>
      </c>
      <c r="F2020" s="218" t="s">
        <v>2595</v>
      </c>
      <c r="G2020" s="219" t="s">
        <v>238</v>
      </c>
      <c r="H2020" s="220">
        <v>1696.251</v>
      </c>
      <c r="I2020" s="221"/>
      <c r="J2020" s="222">
        <f>ROUND(I2020*H2020,2)</f>
        <v>0</v>
      </c>
      <c r="K2020" s="218" t="s">
        <v>239</v>
      </c>
      <c r="L2020" s="47"/>
      <c r="M2020" s="223" t="s">
        <v>21</v>
      </c>
      <c r="N2020" s="224" t="s">
        <v>45</v>
      </c>
      <c r="O2020" s="87"/>
      <c r="P2020" s="225">
        <f>O2020*H2020</f>
        <v>0</v>
      </c>
      <c r="Q2020" s="225">
        <v>0.00012</v>
      </c>
      <c r="R2020" s="225">
        <f>Q2020*H2020</f>
        <v>0.20355012</v>
      </c>
      <c r="S2020" s="225">
        <v>0</v>
      </c>
      <c r="T2020" s="226">
        <f>S2020*H2020</f>
        <v>0</v>
      </c>
      <c r="U2020" s="41"/>
      <c r="V2020" s="41"/>
      <c r="W2020" s="41"/>
      <c r="X2020" s="41"/>
      <c r="Y2020" s="41"/>
      <c r="Z2020" s="41"/>
      <c r="AA2020" s="41"/>
      <c r="AB2020" s="41"/>
      <c r="AC2020" s="41"/>
      <c r="AD2020" s="41"/>
      <c r="AE2020" s="41"/>
      <c r="AR2020" s="227" t="s">
        <v>394</v>
      </c>
      <c r="AT2020" s="227" t="s">
        <v>235</v>
      </c>
      <c r="AU2020" s="227" t="s">
        <v>86</v>
      </c>
      <c r="AY2020" s="20" t="s">
        <v>233</v>
      </c>
      <c r="BE2020" s="228">
        <f>IF(N2020="základní",J2020,0)</f>
        <v>0</v>
      </c>
      <c r="BF2020" s="228">
        <f>IF(N2020="snížená",J2020,0)</f>
        <v>0</v>
      </c>
      <c r="BG2020" s="228">
        <f>IF(N2020="zákl. přenesená",J2020,0)</f>
        <v>0</v>
      </c>
      <c r="BH2020" s="228">
        <f>IF(N2020="sníž. přenesená",J2020,0)</f>
        <v>0</v>
      </c>
      <c r="BI2020" s="228">
        <f>IF(N2020="nulová",J2020,0)</f>
        <v>0</v>
      </c>
      <c r="BJ2020" s="20" t="s">
        <v>86</v>
      </c>
      <c r="BK2020" s="228">
        <f>ROUND(I2020*H2020,2)</f>
        <v>0</v>
      </c>
      <c r="BL2020" s="20" t="s">
        <v>394</v>
      </c>
      <c r="BM2020" s="227" t="s">
        <v>2596</v>
      </c>
    </row>
    <row r="2021" s="2" customFormat="1">
      <c r="A2021" s="41"/>
      <c r="B2021" s="42"/>
      <c r="C2021" s="43"/>
      <c r="D2021" s="229" t="s">
        <v>242</v>
      </c>
      <c r="E2021" s="43"/>
      <c r="F2021" s="230" t="s">
        <v>2597</v>
      </c>
      <c r="G2021" s="43"/>
      <c r="H2021" s="43"/>
      <c r="I2021" s="231"/>
      <c r="J2021" s="43"/>
      <c r="K2021" s="43"/>
      <c r="L2021" s="47"/>
      <c r="M2021" s="232"/>
      <c r="N2021" s="233"/>
      <c r="O2021" s="87"/>
      <c r="P2021" s="87"/>
      <c r="Q2021" s="87"/>
      <c r="R2021" s="87"/>
      <c r="S2021" s="87"/>
      <c r="T2021" s="88"/>
      <c r="U2021" s="41"/>
      <c r="V2021" s="41"/>
      <c r="W2021" s="41"/>
      <c r="X2021" s="41"/>
      <c r="Y2021" s="41"/>
      <c r="Z2021" s="41"/>
      <c r="AA2021" s="41"/>
      <c r="AB2021" s="41"/>
      <c r="AC2021" s="41"/>
      <c r="AD2021" s="41"/>
      <c r="AE2021" s="41"/>
      <c r="AT2021" s="20" t="s">
        <v>242</v>
      </c>
      <c r="AU2021" s="20" t="s">
        <v>86</v>
      </c>
    </row>
    <row r="2022" s="14" customFormat="1">
      <c r="A2022" s="14"/>
      <c r="B2022" s="245"/>
      <c r="C2022" s="246"/>
      <c r="D2022" s="236" t="s">
        <v>244</v>
      </c>
      <c r="E2022" s="247" t="s">
        <v>21</v>
      </c>
      <c r="F2022" s="248" t="s">
        <v>633</v>
      </c>
      <c r="G2022" s="246"/>
      <c r="H2022" s="249">
        <v>1173.8199999999999</v>
      </c>
      <c r="I2022" s="250"/>
      <c r="J2022" s="246"/>
      <c r="K2022" s="246"/>
      <c r="L2022" s="251"/>
      <c r="M2022" s="252"/>
      <c r="N2022" s="253"/>
      <c r="O2022" s="253"/>
      <c r="P2022" s="253"/>
      <c r="Q2022" s="253"/>
      <c r="R2022" s="253"/>
      <c r="S2022" s="253"/>
      <c r="T2022" s="25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T2022" s="255" t="s">
        <v>244</v>
      </c>
      <c r="AU2022" s="255" t="s">
        <v>86</v>
      </c>
      <c r="AV2022" s="14" t="s">
        <v>86</v>
      </c>
      <c r="AW2022" s="14" t="s">
        <v>33</v>
      </c>
      <c r="AX2022" s="14" t="s">
        <v>73</v>
      </c>
      <c r="AY2022" s="255" t="s">
        <v>233</v>
      </c>
    </row>
    <row r="2023" s="14" customFormat="1">
      <c r="A2023" s="14"/>
      <c r="B2023" s="245"/>
      <c r="C2023" s="246"/>
      <c r="D2023" s="236" t="s">
        <v>244</v>
      </c>
      <c r="E2023" s="247" t="s">
        <v>21</v>
      </c>
      <c r="F2023" s="248" t="s">
        <v>653</v>
      </c>
      <c r="G2023" s="246"/>
      <c r="H2023" s="249">
        <v>62.920999999999999</v>
      </c>
      <c r="I2023" s="250"/>
      <c r="J2023" s="246"/>
      <c r="K2023" s="246"/>
      <c r="L2023" s="251"/>
      <c r="M2023" s="252"/>
      <c r="N2023" s="253"/>
      <c r="O2023" s="253"/>
      <c r="P2023" s="253"/>
      <c r="Q2023" s="253"/>
      <c r="R2023" s="253"/>
      <c r="S2023" s="253"/>
      <c r="T2023" s="25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T2023" s="255" t="s">
        <v>244</v>
      </c>
      <c r="AU2023" s="255" t="s">
        <v>86</v>
      </c>
      <c r="AV2023" s="14" t="s">
        <v>86</v>
      </c>
      <c r="AW2023" s="14" t="s">
        <v>33</v>
      </c>
      <c r="AX2023" s="14" t="s">
        <v>73</v>
      </c>
      <c r="AY2023" s="255" t="s">
        <v>233</v>
      </c>
    </row>
    <row r="2024" s="14" customFormat="1">
      <c r="A2024" s="14"/>
      <c r="B2024" s="245"/>
      <c r="C2024" s="246"/>
      <c r="D2024" s="236" t="s">
        <v>244</v>
      </c>
      <c r="E2024" s="247" t="s">
        <v>21</v>
      </c>
      <c r="F2024" s="248" t="s">
        <v>625</v>
      </c>
      <c r="G2024" s="246"/>
      <c r="H2024" s="249">
        <v>140.59</v>
      </c>
      <c r="I2024" s="250"/>
      <c r="J2024" s="246"/>
      <c r="K2024" s="246"/>
      <c r="L2024" s="251"/>
      <c r="M2024" s="252"/>
      <c r="N2024" s="253"/>
      <c r="O2024" s="253"/>
      <c r="P2024" s="253"/>
      <c r="Q2024" s="253"/>
      <c r="R2024" s="253"/>
      <c r="S2024" s="253"/>
      <c r="T2024" s="25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T2024" s="255" t="s">
        <v>244</v>
      </c>
      <c r="AU2024" s="255" t="s">
        <v>86</v>
      </c>
      <c r="AV2024" s="14" t="s">
        <v>86</v>
      </c>
      <c r="AW2024" s="14" t="s">
        <v>33</v>
      </c>
      <c r="AX2024" s="14" t="s">
        <v>73</v>
      </c>
      <c r="AY2024" s="255" t="s">
        <v>233</v>
      </c>
    </row>
    <row r="2025" s="14" customFormat="1">
      <c r="A2025" s="14"/>
      <c r="B2025" s="245"/>
      <c r="C2025" s="246"/>
      <c r="D2025" s="236" t="s">
        <v>244</v>
      </c>
      <c r="E2025" s="247" t="s">
        <v>21</v>
      </c>
      <c r="F2025" s="248" t="s">
        <v>644</v>
      </c>
      <c r="G2025" s="246"/>
      <c r="H2025" s="249">
        <v>17.280000000000001</v>
      </c>
      <c r="I2025" s="250"/>
      <c r="J2025" s="246"/>
      <c r="K2025" s="246"/>
      <c r="L2025" s="251"/>
      <c r="M2025" s="252"/>
      <c r="N2025" s="253"/>
      <c r="O2025" s="253"/>
      <c r="P2025" s="253"/>
      <c r="Q2025" s="253"/>
      <c r="R2025" s="253"/>
      <c r="S2025" s="253"/>
      <c r="T2025" s="25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T2025" s="255" t="s">
        <v>244</v>
      </c>
      <c r="AU2025" s="255" t="s">
        <v>86</v>
      </c>
      <c r="AV2025" s="14" t="s">
        <v>86</v>
      </c>
      <c r="AW2025" s="14" t="s">
        <v>33</v>
      </c>
      <c r="AX2025" s="14" t="s">
        <v>73</v>
      </c>
      <c r="AY2025" s="255" t="s">
        <v>233</v>
      </c>
    </row>
    <row r="2026" s="14" customFormat="1">
      <c r="A2026" s="14"/>
      <c r="B2026" s="245"/>
      <c r="C2026" s="246"/>
      <c r="D2026" s="236" t="s">
        <v>244</v>
      </c>
      <c r="E2026" s="247" t="s">
        <v>21</v>
      </c>
      <c r="F2026" s="248" t="s">
        <v>647</v>
      </c>
      <c r="G2026" s="246"/>
      <c r="H2026" s="249">
        <v>301.63999999999999</v>
      </c>
      <c r="I2026" s="250"/>
      <c r="J2026" s="246"/>
      <c r="K2026" s="246"/>
      <c r="L2026" s="251"/>
      <c r="M2026" s="252"/>
      <c r="N2026" s="253"/>
      <c r="O2026" s="253"/>
      <c r="P2026" s="253"/>
      <c r="Q2026" s="253"/>
      <c r="R2026" s="253"/>
      <c r="S2026" s="253"/>
      <c r="T2026" s="25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T2026" s="255" t="s">
        <v>244</v>
      </c>
      <c r="AU2026" s="255" t="s">
        <v>86</v>
      </c>
      <c r="AV2026" s="14" t="s">
        <v>86</v>
      </c>
      <c r="AW2026" s="14" t="s">
        <v>33</v>
      </c>
      <c r="AX2026" s="14" t="s">
        <v>73</v>
      </c>
      <c r="AY2026" s="255" t="s">
        <v>233</v>
      </c>
    </row>
    <row r="2027" s="15" customFormat="1">
      <c r="A2027" s="15"/>
      <c r="B2027" s="256"/>
      <c r="C2027" s="257"/>
      <c r="D2027" s="236" t="s">
        <v>244</v>
      </c>
      <c r="E2027" s="258" t="s">
        <v>21</v>
      </c>
      <c r="F2027" s="259" t="s">
        <v>247</v>
      </c>
      <c r="G2027" s="257"/>
      <c r="H2027" s="260">
        <v>1696.251</v>
      </c>
      <c r="I2027" s="261"/>
      <c r="J2027" s="257"/>
      <c r="K2027" s="257"/>
      <c r="L2027" s="262"/>
      <c r="M2027" s="263"/>
      <c r="N2027" s="264"/>
      <c r="O2027" s="264"/>
      <c r="P2027" s="264"/>
      <c r="Q2027" s="264"/>
      <c r="R2027" s="264"/>
      <c r="S2027" s="264"/>
      <c r="T2027" s="265"/>
      <c r="U2027" s="15"/>
      <c r="V2027" s="15"/>
      <c r="W2027" s="15"/>
      <c r="X2027" s="15"/>
      <c r="Y2027" s="15"/>
      <c r="Z2027" s="15"/>
      <c r="AA2027" s="15"/>
      <c r="AB2027" s="15"/>
      <c r="AC2027" s="15"/>
      <c r="AD2027" s="15"/>
      <c r="AE2027" s="15"/>
      <c r="AT2027" s="266" t="s">
        <v>244</v>
      </c>
      <c r="AU2027" s="266" t="s">
        <v>86</v>
      </c>
      <c r="AV2027" s="15" t="s">
        <v>240</v>
      </c>
      <c r="AW2027" s="15" t="s">
        <v>33</v>
      </c>
      <c r="AX2027" s="15" t="s">
        <v>80</v>
      </c>
      <c r="AY2027" s="266" t="s">
        <v>233</v>
      </c>
    </row>
    <row r="2028" s="2" customFormat="1" ht="24.15" customHeight="1">
      <c r="A2028" s="41"/>
      <c r="B2028" s="42"/>
      <c r="C2028" s="216" t="s">
        <v>2598</v>
      </c>
      <c r="D2028" s="216" t="s">
        <v>235</v>
      </c>
      <c r="E2028" s="217" t="s">
        <v>2599</v>
      </c>
      <c r="F2028" s="218" t="s">
        <v>2600</v>
      </c>
      <c r="G2028" s="219" t="s">
        <v>238</v>
      </c>
      <c r="H2028" s="220">
        <v>318.92000000000002</v>
      </c>
      <c r="I2028" s="221"/>
      <c r="J2028" s="222">
        <f>ROUND(I2028*H2028,2)</f>
        <v>0</v>
      </c>
      <c r="K2028" s="218" t="s">
        <v>239</v>
      </c>
      <c r="L2028" s="47"/>
      <c r="M2028" s="223" t="s">
        <v>21</v>
      </c>
      <c r="N2028" s="224" t="s">
        <v>45</v>
      </c>
      <c r="O2028" s="87"/>
      <c r="P2028" s="225">
        <f>O2028*H2028</f>
        <v>0</v>
      </c>
      <c r="Q2028" s="225">
        <v>0.00048000000000000001</v>
      </c>
      <c r="R2028" s="225">
        <f>Q2028*H2028</f>
        <v>0.15308160000000001</v>
      </c>
      <c r="S2028" s="225">
        <v>0</v>
      </c>
      <c r="T2028" s="226">
        <f>S2028*H2028</f>
        <v>0</v>
      </c>
      <c r="U2028" s="41"/>
      <c r="V2028" s="41"/>
      <c r="W2028" s="41"/>
      <c r="X2028" s="41"/>
      <c r="Y2028" s="41"/>
      <c r="Z2028" s="41"/>
      <c r="AA2028" s="41"/>
      <c r="AB2028" s="41"/>
      <c r="AC2028" s="41"/>
      <c r="AD2028" s="41"/>
      <c r="AE2028" s="41"/>
      <c r="AR2028" s="227" t="s">
        <v>394</v>
      </c>
      <c r="AT2028" s="227" t="s">
        <v>235</v>
      </c>
      <c r="AU2028" s="227" t="s">
        <v>86</v>
      </c>
      <c r="AY2028" s="20" t="s">
        <v>233</v>
      </c>
      <c r="BE2028" s="228">
        <f>IF(N2028="základní",J2028,0)</f>
        <v>0</v>
      </c>
      <c r="BF2028" s="228">
        <f>IF(N2028="snížená",J2028,0)</f>
        <v>0</v>
      </c>
      <c r="BG2028" s="228">
        <f>IF(N2028="zákl. přenesená",J2028,0)</f>
        <v>0</v>
      </c>
      <c r="BH2028" s="228">
        <f>IF(N2028="sníž. přenesená",J2028,0)</f>
        <v>0</v>
      </c>
      <c r="BI2028" s="228">
        <f>IF(N2028="nulová",J2028,0)</f>
        <v>0</v>
      </c>
      <c r="BJ2028" s="20" t="s">
        <v>86</v>
      </c>
      <c r="BK2028" s="228">
        <f>ROUND(I2028*H2028,2)</f>
        <v>0</v>
      </c>
      <c r="BL2028" s="20" t="s">
        <v>394</v>
      </c>
      <c r="BM2028" s="227" t="s">
        <v>2601</v>
      </c>
    </row>
    <row r="2029" s="2" customFormat="1">
      <c r="A2029" s="41"/>
      <c r="B2029" s="42"/>
      <c r="C2029" s="43"/>
      <c r="D2029" s="229" t="s">
        <v>242</v>
      </c>
      <c r="E2029" s="43"/>
      <c r="F2029" s="230" t="s">
        <v>2602</v>
      </c>
      <c r="G2029" s="43"/>
      <c r="H2029" s="43"/>
      <c r="I2029" s="231"/>
      <c r="J2029" s="43"/>
      <c r="K2029" s="43"/>
      <c r="L2029" s="47"/>
      <c r="M2029" s="232"/>
      <c r="N2029" s="233"/>
      <c r="O2029" s="87"/>
      <c r="P2029" s="87"/>
      <c r="Q2029" s="87"/>
      <c r="R2029" s="87"/>
      <c r="S2029" s="87"/>
      <c r="T2029" s="88"/>
      <c r="U2029" s="41"/>
      <c r="V2029" s="41"/>
      <c r="W2029" s="41"/>
      <c r="X2029" s="41"/>
      <c r="Y2029" s="41"/>
      <c r="Z2029" s="41"/>
      <c r="AA2029" s="41"/>
      <c r="AB2029" s="41"/>
      <c r="AC2029" s="41"/>
      <c r="AD2029" s="41"/>
      <c r="AE2029" s="41"/>
      <c r="AT2029" s="20" t="s">
        <v>242</v>
      </c>
      <c r="AU2029" s="20" t="s">
        <v>86</v>
      </c>
    </row>
    <row r="2030" s="14" customFormat="1">
      <c r="A2030" s="14"/>
      <c r="B2030" s="245"/>
      <c r="C2030" s="246"/>
      <c r="D2030" s="236" t="s">
        <v>244</v>
      </c>
      <c r="E2030" s="247" t="s">
        <v>21</v>
      </c>
      <c r="F2030" s="248" t="s">
        <v>644</v>
      </c>
      <c r="G2030" s="246"/>
      <c r="H2030" s="249">
        <v>17.280000000000001</v>
      </c>
      <c r="I2030" s="250"/>
      <c r="J2030" s="246"/>
      <c r="K2030" s="246"/>
      <c r="L2030" s="251"/>
      <c r="M2030" s="252"/>
      <c r="N2030" s="253"/>
      <c r="O2030" s="253"/>
      <c r="P2030" s="253"/>
      <c r="Q2030" s="253"/>
      <c r="R2030" s="253"/>
      <c r="S2030" s="253"/>
      <c r="T2030" s="25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T2030" s="255" t="s">
        <v>244</v>
      </c>
      <c r="AU2030" s="255" t="s">
        <v>86</v>
      </c>
      <c r="AV2030" s="14" t="s">
        <v>86</v>
      </c>
      <c r="AW2030" s="14" t="s">
        <v>33</v>
      </c>
      <c r="AX2030" s="14" t="s">
        <v>73</v>
      </c>
      <c r="AY2030" s="255" t="s">
        <v>233</v>
      </c>
    </row>
    <row r="2031" s="14" customFormat="1">
      <c r="A2031" s="14"/>
      <c r="B2031" s="245"/>
      <c r="C2031" s="246"/>
      <c r="D2031" s="236" t="s">
        <v>244</v>
      </c>
      <c r="E2031" s="247" t="s">
        <v>21</v>
      </c>
      <c r="F2031" s="248" t="s">
        <v>647</v>
      </c>
      <c r="G2031" s="246"/>
      <c r="H2031" s="249">
        <v>301.63999999999999</v>
      </c>
      <c r="I2031" s="250"/>
      <c r="J2031" s="246"/>
      <c r="K2031" s="246"/>
      <c r="L2031" s="251"/>
      <c r="M2031" s="252"/>
      <c r="N2031" s="253"/>
      <c r="O2031" s="253"/>
      <c r="P2031" s="253"/>
      <c r="Q2031" s="253"/>
      <c r="R2031" s="253"/>
      <c r="S2031" s="253"/>
      <c r="T2031" s="25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T2031" s="255" t="s">
        <v>244</v>
      </c>
      <c r="AU2031" s="255" t="s">
        <v>86</v>
      </c>
      <c r="AV2031" s="14" t="s">
        <v>86</v>
      </c>
      <c r="AW2031" s="14" t="s">
        <v>33</v>
      </c>
      <c r="AX2031" s="14" t="s">
        <v>73</v>
      </c>
      <c r="AY2031" s="255" t="s">
        <v>233</v>
      </c>
    </row>
    <row r="2032" s="15" customFormat="1">
      <c r="A2032" s="15"/>
      <c r="B2032" s="256"/>
      <c r="C2032" s="257"/>
      <c r="D2032" s="236" t="s">
        <v>244</v>
      </c>
      <c r="E2032" s="258" t="s">
        <v>21</v>
      </c>
      <c r="F2032" s="259" t="s">
        <v>247</v>
      </c>
      <c r="G2032" s="257"/>
      <c r="H2032" s="260">
        <v>318.92000000000002</v>
      </c>
      <c r="I2032" s="261"/>
      <c r="J2032" s="257"/>
      <c r="K2032" s="257"/>
      <c r="L2032" s="262"/>
      <c r="M2032" s="263"/>
      <c r="N2032" s="264"/>
      <c r="O2032" s="264"/>
      <c r="P2032" s="264"/>
      <c r="Q2032" s="264"/>
      <c r="R2032" s="264"/>
      <c r="S2032" s="264"/>
      <c r="T2032" s="265"/>
      <c r="U2032" s="15"/>
      <c r="V2032" s="15"/>
      <c r="W2032" s="15"/>
      <c r="X2032" s="15"/>
      <c r="Y2032" s="15"/>
      <c r="Z2032" s="15"/>
      <c r="AA2032" s="15"/>
      <c r="AB2032" s="15"/>
      <c r="AC2032" s="15"/>
      <c r="AD2032" s="15"/>
      <c r="AE2032" s="15"/>
      <c r="AT2032" s="266" t="s">
        <v>244</v>
      </c>
      <c r="AU2032" s="266" t="s">
        <v>86</v>
      </c>
      <c r="AV2032" s="15" t="s">
        <v>240</v>
      </c>
      <c r="AW2032" s="15" t="s">
        <v>33</v>
      </c>
      <c r="AX2032" s="15" t="s">
        <v>80</v>
      </c>
      <c r="AY2032" s="266" t="s">
        <v>233</v>
      </c>
    </row>
    <row r="2033" s="12" customFormat="1" ht="22.8" customHeight="1">
      <c r="A2033" s="12"/>
      <c r="B2033" s="200"/>
      <c r="C2033" s="201"/>
      <c r="D2033" s="202" t="s">
        <v>72</v>
      </c>
      <c r="E2033" s="214" t="s">
        <v>2603</v>
      </c>
      <c r="F2033" s="214" t="s">
        <v>2604</v>
      </c>
      <c r="G2033" s="201"/>
      <c r="H2033" s="201"/>
      <c r="I2033" s="204"/>
      <c r="J2033" s="215">
        <f>BK2033</f>
        <v>0</v>
      </c>
      <c r="K2033" s="201"/>
      <c r="L2033" s="206"/>
      <c r="M2033" s="207"/>
      <c r="N2033" s="208"/>
      <c r="O2033" s="208"/>
      <c r="P2033" s="209">
        <f>SUM(P2034:P2146)</f>
        <v>0</v>
      </c>
      <c r="Q2033" s="208"/>
      <c r="R2033" s="209">
        <f>SUM(R2034:R2146)</f>
        <v>3.9361905799999999</v>
      </c>
      <c r="S2033" s="208"/>
      <c r="T2033" s="210">
        <f>SUM(T2034:T2146)</f>
        <v>0.97716168000000003</v>
      </c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R2033" s="211" t="s">
        <v>86</v>
      </c>
      <c r="AT2033" s="212" t="s">
        <v>72</v>
      </c>
      <c r="AU2033" s="212" t="s">
        <v>80</v>
      </c>
      <c r="AY2033" s="211" t="s">
        <v>233</v>
      </c>
      <c r="BK2033" s="213">
        <f>SUM(BK2034:BK2146)</f>
        <v>0</v>
      </c>
    </row>
    <row r="2034" s="2" customFormat="1" ht="24.15" customHeight="1">
      <c r="A2034" s="41"/>
      <c r="B2034" s="42"/>
      <c r="C2034" s="216" t="s">
        <v>2605</v>
      </c>
      <c r="D2034" s="216" t="s">
        <v>235</v>
      </c>
      <c r="E2034" s="217" t="s">
        <v>2606</v>
      </c>
      <c r="F2034" s="218" t="s">
        <v>2607</v>
      </c>
      <c r="G2034" s="219" t="s">
        <v>238</v>
      </c>
      <c r="H2034" s="220">
        <v>8143.0140000000001</v>
      </c>
      <c r="I2034" s="221"/>
      <c r="J2034" s="222">
        <f>ROUND(I2034*H2034,2)</f>
        <v>0</v>
      </c>
      <c r="K2034" s="218" t="s">
        <v>239</v>
      </c>
      <c r="L2034" s="47"/>
      <c r="M2034" s="223" t="s">
        <v>21</v>
      </c>
      <c r="N2034" s="224" t="s">
        <v>45</v>
      </c>
      <c r="O2034" s="87"/>
      <c r="P2034" s="225">
        <f>O2034*H2034</f>
        <v>0</v>
      </c>
      <c r="Q2034" s="225">
        <v>1.0000000000000001E-05</v>
      </c>
      <c r="R2034" s="225">
        <f>Q2034*H2034</f>
        <v>0.081430140000000012</v>
      </c>
      <c r="S2034" s="225">
        <v>0.00012</v>
      </c>
      <c r="T2034" s="226">
        <f>S2034*H2034</f>
        <v>0.97716168000000003</v>
      </c>
      <c r="U2034" s="41"/>
      <c r="V2034" s="41"/>
      <c r="W2034" s="41"/>
      <c r="X2034" s="41"/>
      <c r="Y2034" s="41"/>
      <c r="Z2034" s="41"/>
      <c r="AA2034" s="41"/>
      <c r="AB2034" s="41"/>
      <c r="AC2034" s="41"/>
      <c r="AD2034" s="41"/>
      <c r="AE2034" s="41"/>
      <c r="AR2034" s="227" t="s">
        <v>394</v>
      </c>
      <c r="AT2034" s="227" t="s">
        <v>235</v>
      </c>
      <c r="AU2034" s="227" t="s">
        <v>86</v>
      </c>
      <c r="AY2034" s="20" t="s">
        <v>233</v>
      </c>
      <c r="BE2034" s="228">
        <f>IF(N2034="základní",J2034,0)</f>
        <v>0</v>
      </c>
      <c r="BF2034" s="228">
        <f>IF(N2034="snížená",J2034,0)</f>
        <v>0</v>
      </c>
      <c r="BG2034" s="228">
        <f>IF(N2034="zákl. přenesená",J2034,0)</f>
        <v>0</v>
      </c>
      <c r="BH2034" s="228">
        <f>IF(N2034="sníž. přenesená",J2034,0)</f>
        <v>0</v>
      </c>
      <c r="BI2034" s="228">
        <f>IF(N2034="nulová",J2034,0)</f>
        <v>0</v>
      </c>
      <c r="BJ2034" s="20" t="s">
        <v>86</v>
      </c>
      <c r="BK2034" s="228">
        <f>ROUND(I2034*H2034,2)</f>
        <v>0</v>
      </c>
      <c r="BL2034" s="20" t="s">
        <v>394</v>
      </c>
      <c r="BM2034" s="227" t="s">
        <v>2608</v>
      </c>
    </row>
    <row r="2035" s="2" customFormat="1">
      <c r="A2035" s="41"/>
      <c r="B2035" s="42"/>
      <c r="C2035" s="43"/>
      <c r="D2035" s="229" t="s">
        <v>242</v>
      </c>
      <c r="E2035" s="43"/>
      <c r="F2035" s="230" t="s">
        <v>2609</v>
      </c>
      <c r="G2035" s="43"/>
      <c r="H2035" s="43"/>
      <c r="I2035" s="231"/>
      <c r="J2035" s="43"/>
      <c r="K2035" s="43"/>
      <c r="L2035" s="47"/>
      <c r="M2035" s="232"/>
      <c r="N2035" s="233"/>
      <c r="O2035" s="87"/>
      <c r="P2035" s="87"/>
      <c r="Q2035" s="87"/>
      <c r="R2035" s="87"/>
      <c r="S2035" s="87"/>
      <c r="T2035" s="88"/>
      <c r="U2035" s="41"/>
      <c r="V2035" s="41"/>
      <c r="W2035" s="41"/>
      <c r="X2035" s="41"/>
      <c r="Y2035" s="41"/>
      <c r="Z2035" s="41"/>
      <c r="AA2035" s="41"/>
      <c r="AB2035" s="41"/>
      <c r="AC2035" s="41"/>
      <c r="AD2035" s="41"/>
      <c r="AE2035" s="41"/>
      <c r="AT2035" s="20" t="s">
        <v>242</v>
      </c>
      <c r="AU2035" s="20" t="s">
        <v>86</v>
      </c>
    </row>
    <row r="2036" s="14" customFormat="1">
      <c r="A2036" s="14"/>
      <c r="B2036" s="245"/>
      <c r="C2036" s="246"/>
      <c r="D2036" s="236" t="s">
        <v>244</v>
      </c>
      <c r="E2036" s="247" t="s">
        <v>21</v>
      </c>
      <c r="F2036" s="248" t="s">
        <v>659</v>
      </c>
      <c r="G2036" s="246"/>
      <c r="H2036" s="249">
        <v>748.54600000000005</v>
      </c>
      <c r="I2036" s="250"/>
      <c r="J2036" s="246"/>
      <c r="K2036" s="246"/>
      <c r="L2036" s="251"/>
      <c r="M2036" s="252"/>
      <c r="N2036" s="253"/>
      <c r="O2036" s="253"/>
      <c r="P2036" s="253"/>
      <c r="Q2036" s="253"/>
      <c r="R2036" s="253"/>
      <c r="S2036" s="253"/>
      <c r="T2036" s="25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T2036" s="255" t="s">
        <v>244</v>
      </c>
      <c r="AU2036" s="255" t="s">
        <v>86</v>
      </c>
      <c r="AV2036" s="14" t="s">
        <v>86</v>
      </c>
      <c r="AW2036" s="14" t="s">
        <v>33</v>
      </c>
      <c r="AX2036" s="14" t="s">
        <v>73</v>
      </c>
      <c r="AY2036" s="255" t="s">
        <v>233</v>
      </c>
    </row>
    <row r="2037" s="14" customFormat="1">
      <c r="A2037" s="14"/>
      <c r="B2037" s="245"/>
      <c r="C2037" s="246"/>
      <c r="D2037" s="236" t="s">
        <v>244</v>
      </c>
      <c r="E2037" s="247" t="s">
        <v>21</v>
      </c>
      <c r="F2037" s="248" t="s">
        <v>662</v>
      </c>
      <c r="G2037" s="246"/>
      <c r="H2037" s="249">
        <v>1817.3699999999999</v>
      </c>
      <c r="I2037" s="250"/>
      <c r="J2037" s="246"/>
      <c r="K2037" s="246"/>
      <c r="L2037" s="251"/>
      <c r="M2037" s="252"/>
      <c r="N2037" s="253"/>
      <c r="O2037" s="253"/>
      <c r="P2037" s="253"/>
      <c r="Q2037" s="253"/>
      <c r="R2037" s="253"/>
      <c r="S2037" s="253"/>
      <c r="T2037" s="25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T2037" s="255" t="s">
        <v>244</v>
      </c>
      <c r="AU2037" s="255" t="s">
        <v>86</v>
      </c>
      <c r="AV2037" s="14" t="s">
        <v>86</v>
      </c>
      <c r="AW2037" s="14" t="s">
        <v>33</v>
      </c>
      <c r="AX2037" s="14" t="s">
        <v>73</v>
      </c>
      <c r="AY2037" s="255" t="s">
        <v>233</v>
      </c>
    </row>
    <row r="2038" s="14" customFormat="1">
      <c r="A2038" s="14"/>
      <c r="B2038" s="245"/>
      <c r="C2038" s="246"/>
      <c r="D2038" s="236" t="s">
        <v>244</v>
      </c>
      <c r="E2038" s="247" t="s">
        <v>21</v>
      </c>
      <c r="F2038" s="248" t="s">
        <v>619</v>
      </c>
      <c r="G2038" s="246"/>
      <c r="H2038" s="249">
        <v>5577.098</v>
      </c>
      <c r="I2038" s="250"/>
      <c r="J2038" s="246"/>
      <c r="K2038" s="246"/>
      <c r="L2038" s="251"/>
      <c r="M2038" s="252"/>
      <c r="N2038" s="253"/>
      <c r="O2038" s="253"/>
      <c r="P2038" s="253"/>
      <c r="Q2038" s="253"/>
      <c r="R2038" s="253"/>
      <c r="S2038" s="253"/>
      <c r="T2038" s="25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T2038" s="255" t="s">
        <v>244</v>
      </c>
      <c r="AU2038" s="255" t="s">
        <v>86</v>
      </c>
      <c r="AV2038" s="14" t="s">
        <v>86</v>
      </c>
      <c r="AW2038" s="14" t="s">
        <v>33</v>
      </c>
      <c r="AX2038" s="14" t="s">
        <v>73</v>
      </c>
      <c r="AY2038" s="255" t="s">
        <v>233</v>
      </c>
    </row>
    <row r="2039" s="15" customFormat="1">
      <c r="A2039" s="15"/>
      <c r="B2039" s="256"/>
      <c r="C2039" s="257"/>
      <c r="D2039" s="236" t="s">
        <v>244</v>
      </c>
      <c r="E2039" s="258" t="s">
        <v>21</v>
      </c>
      <c r="F2039" s="259" t="s">
        <v>247</v>
      </c>
      <c r="G2039" s="257"/>
      <c r="H2039" s="260">
        <v>8143.0140000000001</v>
      </c>
      <c r="I2039" s="261"/>
      <c r="J2039" s="257"/>
      <c r="K2039" s="257"/>
      <c r="L2039" s="262"/>
      <c r="M2039" s="263"/>
      <c r="N2039" s="264"/>
      <c r="O2039" s="264"/>
      <c r="P2039" s="264"/>
      <c r="Q2039" s="264"/>
      <c r="R2039" s="264"/>
      <c r="S2039" s="264"/>
      <c r="T2039" s="265"/>
      <c r="U2039" s="15"/>
      <c r="V2039" s="15"/>
      <c r="W2039" s="15"/>
      <c r="X2039" s="15"/>
      <c r="Y2039" s="15"/>
      <c r="Z2039" s="15"/>
      <c r="AA2039" s="15"/>
      <c r="AB2039" s="15"/>
      <c r="AC2039" s="15"/>
      <c r="AD2039" s="15"/>
      <c r="AE2039" s="15"/>
      <c r="AT2039" s="266" t="s">
        <v>244</v>
      </c>
      <c r="AU2039" s="266" t="s">
        <v>86</v>
      </c>
      <c r="AV2039" s="15" t="s">
        <v>240</v>
      </c>
      <c r="AW2039" s="15" t="s">
        <v>33</v>
      </c>
      <c r="AX2039" s="15" t="s">
        <v>80</v>
      </c>
      <c r="AY2039" s="266" t="s">
        <v>233</v>
      </c>
    </row>
    <row r="2040" s="2" customFormat="1" ht="44.25" customHeight="1">
      <c r="A2040" s="41"/>
      <c r="B2040" s="42"/>
      <c r="C2040" s="216" t="s">
        <v>2610</v>
      </c>
      <c r="D2040" s="216" t="s">
        <v>235</v>
      </c>
      <c r="E2040" s="217" t="s">
        <v>2611</v>
      </c>
      <c r="F2040" s="218" t="s">
        <v>2612</v>
      </c>
      <c r="G2040" s="219" t="s">
        <v>238</v>
      </c>
      <c r="H2040" s="220">
        <v>1170.1700000000001</v>
      </c>
      <c r="I2040" s="221"/>
      <c r="J2040" s="222">
        <f>ROUND(I2040*H2040,2)</f>
        <v>0</v>
      </c>
      <c r="K2040" s="218" t="s">
        <v>239</v>
      </c>
      <c r="L2040" s="47"/>
      <c r="M2040" s="223" t="s">
        <v>21</v>
      </c>
      <c r="N2040" s="224" t="s">
        <v>45</v>
      </c>
      <c r="O2040" s="87"/>
      <c r="P2040" s="225">
        <f>O2040*H2040</f>
        <v>0</v>
      </c>
      <c r="Q2040" s="225">
        <v>0</v>
      </c>
      <c r="R2040" s="225">
        <f>Q2040*H2040</f>
        <v>0</v>
      </c>
      <c r="S2040" s="225">
        <v>0</v>
      </c>
      <c r="T2040" s="226">
        <f>S2040*H2040</f>
        <v>0</v>
      </c>
      <c r="U2040" s="41"/>
      <c r="V2040" s="41"/>
      <c r="W2040" s="41"/>
      <c r="X2040" s="41"/>
      <c r="Y2040" s="41"/>
      <c r="Z2040" s="41"/>
      <c r="AA2040" s="41"/>
      <c r="AB2040" s="41"/>
      <c r="AC2040" s="41"/>
      <c r="AD2040" s="41"/>
      <c r="AE2040" s="41"/>
      <c r="AR2040" s="227" t="s">
        <v>394</v>
      </c>
      <c r="AT2040" s="227" t="s">
        <v>235</v>
      </c>
      <c r="AU2040" s="227" t="s">
        <v>86</v>
      </c>
      <c r="AY2040" s="20" t="s">
        <v>233</v>
      </c>
      <c r="BE2040" s="228">
        <f>IF(N2040="základní",J2040,0)</f>
        <v>0</v>
      </c>
      <c r="BF2040" s="228">
        <f>IF(N2040="snížená",J2040,0)</f>
        <v>0</v>
      </c>
      <c r="BG2040" s="228">
        <f>IF(N2040="zákl. přenesená",J2040,0)</f>
        <v>0</v>
      </c>
      <c r="BH2040" s="228">
        <f>IF(N2040="sníž. přenesená",J2040,0)</f>
        <v>0</v>
      </c>
      <c r="BI2040" s="228">
        <f>IF(N2040="nulová",J2040,0)</f>
        <v>0</v>
      </c>
      <c r="BJ2040" s="20" t="s">
        <v>86</v>
      </c>
      <c r="BK2040" s="228">
        <f>ROUND(I2040*H2040,2)</f>
        <v>0</v>
      </c>
      <c r="BL2040" s="20" t="s">
        <v>394</v>
      </c>
      <c r="BM2040" s="227" t="s">
        <v>2613</v>
      </c>
    </row>
    <row r="2041" s="2" customFormat="1">
      <c r="A2041" s="41"/>
      <c r="B2041" s="42"/>
      <c r="C2041" s="43"/>
      <c r="D2041" s="229" t="s">
        <v>242</v>
      </c>
      <c r="E2041" s="43"/>
      <c r="F2041" s="230" t="s">
        <v>2614</v>
      </c>
      <c r="G2041" s="43"/>
      <c r="H2041" s="43"/>
      <c r="I2041" s="231"/>
      <c r="J2041" s="43"/>
      <c r="K2041" s="43"/>
      <c r="L2041" s="47"/>
      <c r="M2041" s="232"/>
      <c r="N2041" s="233"/>
      <c r="O2041" s="87"/>
      <c r="P2041" s="87"/>
      <c r="Q2041" s="87"/>
      <c r="R2041" s="87"/>
      <c r="S2041" s="87"/>
      <c r="T2041" s="88"/>
      <c r="U2041" s="41"/>
      <c r="V2041" s="41"/>
      <c r="W2041" s="41"/>
      <c r="X2041" s="41"/>
      <c r="Y2041" s="41"/>
      <c r="Z2041" s="41"/>
      <c r="AA2041" s="41"/>
      <c r="AB2041" s="41"/>
      <c r="AC2041" s="41"/>
      <c r="AD2041" s="41"/>
      <c r="AE2041" s="41"/>
      <c r="AT2041" s="20" t="s">
        <v>242</v>
      </c>
      <c r="AU2041" s="20" t="s">
        <v>86</v>
      </c>
    </row>
    <row r="2042" s="13" customFormat="1">
      <c r="A2042" s="13"/>
      <c r="B2042" s="234"/>
      <c r="C2042" s="235"/>
      <c r="D2042" s="236" t="s">
        <v>244</v>
      </c>
      <c r="E2042" s="237" t="s">
        <v>21</v>
      </c>
      <c r="F2042" s="238" t="s">
        <v>1034</v>
      </c>
      <c r="G2042" s="235"/>
      <c r="H2042" s="237" t="s">
        <v>21</v>
      </c>
      <c r="I2042" s="239"/>
      <c r="J2042" s="235"/>
      <c r="K2042" s="235"/>
      <c r="L2042" s="240"/>
      <c r="M2042" s="241"/>
      <c r="N2042" s="242"/>
      <c r="O2042" s="242"/>
      <c r="P2042" s="242"/>
      <c r="Q2042" s="242"/>
      <c r="R2042" s="242"/>
      <c r="S2042" s="242"/>
      <c r="T2042" s="24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T2042" s="244" t="s">
        <v>244</v>
      </c>
      <c r="AU2042" s="244" t="s">
        <v>86</v>
      </c>
      <c r="AV2042" s="13" t="s">
        <v>80</v>
      </c>
      <c r="AW2042" s="13" t="s">
        <v>33</v>
      </c>
      <c r="AX2042" s="13" t="s">
        <v>73</v>
      </c>
      <c r="AY2042" s="244" t="s">
        <v>233</v>
      </c>
    </row>
    <row r="2043" s="14" customFormat="1">
      <c r="A2043" s="14"/>
      <c r="B2043" s="245"/>
      <c r="C2043" s="246"/>
      <c r="D2043" s="236" t="s">
        <v>244</v>
      </c>
      <c r="E2043" s="247" t="s">
        <v>21</v>
      </c>
      <c r="F2043" s="248" t="s">
        <v>1035</v>
      </c>
      <c r="G2043" s="246"/>
      <c r="H2043" s="249">
        <v>420.17000000000002</v>
      </c>
      <c r="I2043" s="250"/>
      <c r="J2043" s="246"/>
      <c r="K2043" s="246"/>
      <c r="L2043" s="251"/>
      <c r="M2043" s="252"/>
      <c r="N2043" s="253"/>
      <c r="O2043" s="253"/>
      <c r="P2043" s="253"/>
      <c r="Q2043" s="253"/>
      <c r="R2043" s="253"/>
      <c r="S2043" s="253"/>
      <c r="T2043" s="25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T2043" s="255" t="s">
        <v>244</v>
      </c>
      <c r="AU2043" s="255" t="s">
        <v>86</v>
      </c>
      <c r="AV2043" s="14" t="s">
        <v>86</v>
      </c>
      <c r="AW2043" s="14" t="s">
        <v>33</v>
      </c>
      <c r="AX2043" s="14" t="s">
        <v>73</v>
      </c>
      <c r="AY2043" s="255" t="s">
        <v>233</v>
      </c>
    </row>
    <row r="2044" s="13" customFormat="1">
      <c r="A2044" s="13"/>
      <c r="B2044" s="234"/>
      <c r="C2044" s="235"/>
      <c r="D2044" s="236" t="s">
        <v>244</v>
      </c>
      <c r="E2044" s="237" t="s">
        <v>21</v>
      </c>
      <c r="F2044" s="238" t="s">
        <v>1036</v>
      </c>
      <c r="G2044" s="235"/>
      <c r="H2044" s="237" t="s">
        <v>21</v>
      </c>
      <c r="I2044" s="239"/>
      <c r="J2044" s="235"/>
      <c r="K2044" s="235"/>
      <c r="L2044" s="240"/>
      <c r="M2044" s="241"/>
      <c r="N2044" s="242"/>
      <c r="O2044" s="242"/>
      <c r="P2044" s="242"/>
      <c r="Q2044" s="242"/>
      <c r="R2044" s="242"/>
      <c r="S2044" s="242"/>
      <c r="T2044" s="24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T2044" s="244" t="s">
        <v>244</v>
      </c>
      <c r="AU2044" s="244" t="s">
        <v>86</v>
      </c>
      <c r="AV2044" s="13" t="s">
        <v>80</v>
      </c>
      <c r="AW2044" s="13" t="s">
        <v>33</v>
      </c>
      <c r="AX2044" s="13" t="s">
        <v>73</v>
      </c>
      <c r="AY2044" s="244" t="s">
        <v>233</v>
      </c>
    </row>
    <row r="2045" s="14" customFormat="1">
      <c r="A2045" s="14"/>
      <c r="B2045" s="245"/>
      <c r="C2045" s="246"/>
      <c r="D2045" s="236" t="s">
        <v>244</v>
      </c>
      <c r="E2045" s="247" t="s">
        <v>21</v>
      </c>
      <c r="F2045" s="248" t="s">
        <v>1037</v>
      </c>
      <c r="G2045" s="246"/>
      <c r="H2045" s="249">
        <v>750</v>
      </c>
      <c r="I2045" s="250"/>
      <c r="J2045" s="246"/>
      <c r="K2045" s="246"/>
      <c r="L2045" s="251"/>
      <c r="M2045" s="252"/>
      <c r="N2045" s="253"/>
      <c r="O2045" s="253"/>
      <c r="P2045" s="253"/>
      <c r="Q2045" s="253"/>
      <c r="R2045" s="253"/>
      <c r="S2045" s="253"/>
      <c r="T2045" s="25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T2045" s="255" t="s">
        <v>244</v>
      </c>
      <c r="AU2045" s="255" t="s">
        <v>86</v>
      </c>
      <c r="AV2045" s="14" t="s">
        <v>86</v>
      </c>
      <c r="AW2045" s="14" t="s">
        <v>33</v>
      </c>
      <c r="AX2045" s="14" t="s">
        <v>73</v>
      </c>
      <c r="AY2045" s="255" t="s">
        <v>233</v>
      </c>
    </row>
    <row r="2046" s="15" customFormat="1">
      <c r="A2046" s="15"/>
      <c r="B2046" s="256"/>
      <c r="C2046" s="257"/>
      <c r="D2046" s="236" t="s">
        <v>244</v>
      </c>
      <c r="E2046" s="258" t="s">
        <v>21</v>
      </c>
      <c r="F2046" s="259" t="s">
        <v>247</v>
      </c>
      <c r="G2046" s="257"/>
      <c r="H2046" s="260">
        <v>1170.1700000000001</v>
      </c>
      <c r="I2046" s="261"/>
      <c r="J2046" s="257"/>
      <c r="K2046" s="257"/>
      <c r="L2046" s="262"/>
      <c r="M2046" s="263"/>
      <c r="N2046" s="264"/>
      <c r="O2046" s="264"/>
      <c r="P2046" s="264"/>
      <c r="Q2046" s="264"/>
      <c r="R2046" s="264"/>
      <c r="S2046" s="264"/>
      <c r="T2046" s="265"/>
      <c r="U2046" s="15"/>
      <c r="V2046" s="15"/>
      <c r="W2046" s="15"/>
      <c r="X2046" s="15"/>
      <c r="Y2046" s="15"/>
      <c r="Z2046" s="15"/>
      <c r="AA2046" s="15"/>
      <c r="AB2046" s="15"/>
      <c r="AC2046" s="15"/>
      <c r="AD2046" s="15"/>
      <c r="AE2046" s="15"/>
      <c r="AT2046" s="266" t="s">
        <v>244</v>
      </c>
      <c r="AU2046" s="266" t="s">
        <v>86</v>
      </c>
      <c r="AV2046" s="15" t="s">
        <v>240</v>
      </c>
      <c r="AW2046" s="15" t="s">
        <v>33</v>
      </c>
      <c r="AX2046" s="15" t="s">
        <v>80</v>
      </c>
      <c r="AY2046" s="266" t="s">
        <v>233</v>
      </c>
    </row>
    <row r="2047" s="2" customFormat="1" ht="16.5" customHeight="1">
      <c r="A2047" s="41"/>
      <c r="B2047" s="42"/>
      <c r="C2047" s="267" t="s">
        <v>2615</v>
      </c>
      <c r="D2047" s="267" t="s">
        <v>297</v>
      </c>
      <c r="E2047" s="268" t="s">
        <v>2616</v>
      </c>
      <c r="F2047" s="269" t="s">
        <v>2617</v>
      </c>
      <c r="G2047" s="270" t="s">
        <v>238</v>
      </c>
      <c r="H2047" s="271">
        <v>1228.6790000000001</v>
      </c>
      <c r="I2047" s="272"/>
      <c r="J2047" s="273">
        <f>ROUND(I2047*H2047,2)</f>
        <v>0</v>
      </c>
      <c r="K2047" s="269" t="s">
        <v>239</v>
      </c>
      <c r="L2047" s="274"/>
      <c r="M2047" s="275" t="s">
        <v>21</v>
      </c>
      <c r="N2047" s="276" t="s">
        <v>45</v>
      </c>
      <c r="O2047" s="87"/>
      <c r="P2047" s="225">
        <f>O2047*H2047</f>
        <v>0</v>
      </c>
      <c r="Q2047" s="225">
        <v>0</v>
      </c>
      <c r="R2047" s="225">
        <f>Q2047*H2047</f>
        <v>0</v>
      </c>
      <c r="S2047" s="225">
        <v>0</v>
      </c>
      <c r="T2047" s="226">
        <f>S2047*H2047</f>
        <v>0</v>
      </c>
      <c r="U2047" s="41"/>
      <c r="V2047" s="41"/>
      <c r="W2047" s="41"/>
      <c r="X2047" s="41"/>
      <c r="Y2047" s="41"/>
      <c r="Z2047" s="41"/>
      <c r="AA2047" s="41"/>
      <c r="AB2047" s="41"/>
      <c r="AC2047" s="41"/>
      <c r="AD2047" s="41"/>
      <c r="AE2047" s="41"/>
      <c r="AR2047" s="227" t="s">
        <v>569</v>
      </c>
      <c r="AT2047" s="227" t="s">
        <v>297</v>
      </c>
      <c r="AU2047" s="227" t="s">
        <v>86</v>
      </c>
      <c r="AY2047" s="20" t="s">
        <v>233</v>
      </c>
      <c r="BE2047" s="228">
        <f>IF(N2047="základní",J2047,0)</f>
        <v>0</v>
      </c>
      <c r="BF2047" s="228">
        <f>IF(N2047="snížená",J2047,0)</f>
        <v>0</v>
      </c>
      <c r="BG2047" s="228">
        <f>IF(N2047="zákl. přenesená",J2047,0)</f>
        <v>0</v>
      </c>
      <c r="BH2047" s="228">
        <f>IF(N2047="sníž. přenesená",J2047,0)</f>
        <v>0</v>
      </c>
      <c r="BI2047" s="228">
        <f>IF(N2047="nulová",J2047,0)</f>
        <v>0</v>
      </c>
      <c r="BJ2047" s="20" t="s">
        <v>86</v>
      </c>
      <c r="BK2047" s="228">
        <f>ROUND(I2047*H2047,2)</f>
        <v>0</v>
      </c>
      <c r="BL2047" s="20" t="s">
        <v>394</v>
      </c>
      <c r="BM2047" s="227" t="s">
        <v>2618</v>
      </c>
    </row>
    <row r="2048" s="14" customFormat="1">
      <c r="A2048" s="14"/>
      <c r="B2048" s="245"/>
      <c r="C2048" s="246"/>
      <c r="D2048" s="236" t="s">
        <v>244</v>
      </c>
      <c r="E2048" s="246"/>
      <c r="F2048" s="248" t="s">
        <v>2619</v>
      </c>
      <c r="G2048" s="246"/>
      <c r="H2048" s="249">
        <v>1228.6790000000001</v>
      </c>
      <c r="I2048" s="250"/>
      <c r="J2048" s="246"/>
      <c r="K2048" s="246"/>
      <c r="L2048" s="251"/>
      <c r="M2048" s="252"/>
      <c r="N2048" s="253"/>
      <c r="O2048" s="253"/>
      <c r="P2048" s="253"/>
      <c r="Q2048" s="253"/>
      <c r="R2048" s="253"/>
      <c r="S2048" s="253"/>
      <c r="T2048" s="25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T2048" s="255" t="s">
        <v>244</v>
      </c>
      <c r="AU2048" s="255" t="s">
        <v>86</v>
      </c>
      <c r="AV2048" s="14" t="s">
        <v>86</v>
      </c>
      <c r="AW2048" s="14" t="s">
        <v>4</v>
      </c>
      <c r="AX2048" s="14" t="s">
        <v>80</v>
      </c>
      <c r="AY2048" s="255" t="s">
        <v>233</v>
      </c>
    </row>
    <row r="2049" s="2" customFormat="1" ht="33" customHeight="1">
      <c r="A2049" s="41"/>
      <c r="B2049" s="42"/>
      <c r="C2049" s="216" t="s">
        <v>2620</v>
      </c>
      <c r="D2049" s="216" t="s">
        <v>235</v>
      </c>
      <c r="E2049" s="217" t="s">
        <v>2621</v>
      </c>
      <c r="F2049" s="218" t="s">
        <v>2622</v>
      </c>
      <c r="G2049" s="219" t="s">
        <v>238</v>
      </c>
      <c r="H2049" s="220">
        <v>8379.9140000000007</v>
      </c>
      <c r="I2049" s="221"/>
      <c r="J2049" s="222">
        <f>ROUND(I2049*H2049,2)</f>
        <v>0</v>
      </c>
      <c r="K2049" s="218" t="s">
        <v>239</v>
      </c>
      <c r="L2049" s="47"/>
      <c r="M2049" s="223" t="s">
        <v>21</v>
      </c>
      <c r="N2049" s="224" t="s">
        <v>45</v>
      </c>
      <c r="O2049" s="87"/>
      <c r="P2049" s="225">
        <f>O2049*H2049</f>
        <v>0</v>
      </c>
      <c r="Q2049" s="225">
        <v>0.00020000000000000001</v>
      </c>
      <c r="R2049" s="225">
        <f>Q2049*H2049</f>
        <v>1.6759828000000001</v>
      </c>
      <c r="S2049" s="225">
        <v>0</v>
      </c>
      <c r="T2049" s="226">
        <f>S2049*H2049</f>
        <v>0</v>
      </c>
      <c r="U2049" s="41"/>
      <c r="V2049" s="41"/>
      <c r="W2049" s="41"/>
      <c r="X2049" s="41"/>
      <c r="Y2049" s="41"/>
      <c r="Z2049" s="41"/>
      <c r="AA2049" s="41"/>
      <c r="AB2049" s="41"/>
      <c r="AC2049" s="41"/>
      <c r="AD2049" s="41"/>
      <c r="AE2049" s="41"/>
      <c r="AR2049" s="227" t="s">
        <v>394</v>
      </c>
      <c r="AT2049" s="227" t="s">
        <v>235</v>
      </c>
      <c r="AU2049" s="227" t="s">
        <v>86</v>
      </c>
      <c r="AY2049" s="20" t="s">
        <v>233</v>
      </c>
      <c r="BE2049" s="228">
        <f>IF(N2049="základní",J2049,0)</f>
        <v>0</v>
      </c>
      <c r="BF2049" s="228">
        <f>IF(N2049="snížená",J2049,0)</f>
        <v>0</v>
      </c>
      <c r="BG2049" s="228">
        <f>IF(N2049="zákl. přenesená",J2049,0)</f>
        <v>0</v>
      </c>
      <c r="BH2049" s="228">
        <f>IF(N2049="sníž. přenesená",J2049,0)</f>
        <v>0</v>
      </c>
      <c r="BI2049" s="228">
        <f>IF(N2049="nulová",J2049,0)</f>
        <v>0</v>
      </c>
      <c r="BJ2049" s="20" t="s">
        <v>86</v>
      </c>
      <c r="BK2049" s="228">
        <f>ROUND(I2049*H2049,2)</f>
        <v>0</v>
      </c>
      <c r="BL2049" s="20" t="s">
        <v>394</v>
      </c>
      <c r="BM2049" s="227" t="s">
        <v>2623</v>
      </c>
    </row>
    <row r="2050" s="2" customFormat="1">
      <c r="A2050" s="41"/>
      <c r="B2050" s="42"/>
      <c r="C2050" s="43"/>
      <c r="D2050" s="229" t="s">
        <v>242</v>
      </c>
      <c r="E2050" s="43"/>
      <c r="F2050" s="230" t="s">
        <v>2624</v>
      </c>
      <c r="G2050" s="43"/>
      <c r="H2050" s="43"/>
      <c r="I2050" s="231"/>
      <c r="J2050" s="43"/>
      <c r="K2050" s="43"/>
      <c r="L2050" s="47"/>
      <c r="M2050" s="232"/>
      <c r="N2050" s="233"/>
      <c r="O2050" s="87"/>
      <c r="P2050" s="87"/>
      <c r="Q2050" s="87"/>
      <c r="R2050" s="87"/>
      <c r="S2050" s="87"/>
      <c r="T2050" s="88"/>
      <c r="U2050" s="41"/>
      <c r="V2050" s="41"/>
      <c r="W2050" s="41"/>
      <c r="X2050" s="41"/>
      <c r="Y2050" s="41"/>
      <c r="Z2050" s="41"/>
      <c r="AA2050" s="41"/>
      <c r="AB2050" s="41"/>
      <c r="AC2050" s="41"/>
      <c r="AD2050" s="41"/>
      <c r="AE2050" s="41"/>
      <c r="AT2050" s="20" t="s">
        <v>242</v>
      </c>
      <c r="AU2050" s="20" t="s">
        <v>86</v>
      </c>
    </row>
    <row r="2051" s="14" customFormat="1">
      <c r="A2051" s="14"/>
      <c r="B2051" s="245"/>
      <c r="C2051" s="246"/>
      <c r="D2051" s="236" t="s">
        <v>244</v>
      </c>
      <c r="E2051" s="247" t="s">
        <v>21</v>
      </c>
      <c r="F2051" s="248" t="s">
        <v>578</v>
      </c>
      <c r="G2051" s="246"/>
      <c r="H2051" s="249">
        <v>236.90000000000001</v>
      </c>
      <c r="I2051" s="250"/>
      <c r="J2051" s="246"/>
      <c r="K2051" s="246"/>
      <c r="L2051" s="251"/>
      <c r="M2051" s="252"/>
      <c r="N2051" s="253"/>
      <c r="O2051" s="253"/>
      <c r="P2051" s="253"/>
      <c r="Q2051" s="253"/>
      <c r="R2051" s="253"/>
      <c r="S2051" s="253"/>
      <c r="T2051" s="25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T2051" s="255" t="s">
        <v>244</v>
      </c>
      <c r="AU2051" s="255" t="s">
        <v>86</v>
      </c>
      <c r="AV2051" s="14" t="s">
        <v>86</v>
      </c>
      <c r="AW2051" s="14" t="s">
        <v>33</v>
      </c>
      <c r="AX2051" s="14" t="s">
        <v>73</v>
      </c>
      <c r="AY2051" s="255" t="s">
        <v>233</v>
      </c>
    </row>
    <row r="2052" s="14" customFormat="1">
      <c r="A2052" s="14"/>
      <c r="B2052" s="245"/>
      <c r="C2052" s="246"/>
      <c r="D2052" s="236" t="s">
        <v>244</v>
      </c>
      <c r="E2052" s="247" t="s">
        <v>21</v>
      </c>
      <c r="F2052" s="248" t="s">
        <v>659</v>
      </c>
      <c r="G2052" s="246"/>
      <c r="H2052" s="249">
        <v>748.54600000000005</v>
      </c>
      <c r="I2052" s="250"/>
      <c r="J2052" s="246"/>
      <c r="K2052" s="246"/>
      <c r="L2052" s="251"/>
      <c r="M2052" s="252"/>
      <c r="N2052" s="253"/>
      <c r="O2052" s="253"/>
      <c r="P2052" s="253"/>
      <c r="Q2052" s="253"/>
      <c r="R2052" s="253"/>
      <c r="S2052" s="253"/>
      <c r="T2052" s="25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T2052" s="255" t="s">
        <v>244</v>
      </c>
      <c r="AU2052" s="255" t="s">
        <v>86</v>
      </c>
      <c r="AV2052" s="14" t="s">
        <v>86</v>
      </c>
      <c r="AW2052" s="14" t="s">
        <v>33</v>
      </c>
      <c r="AX2052" s="14" t="s">
        <v>73</v>
      </c>
      <c r="AY2052" s="255" t="s">
        <v>233</v>
      </c>
    </row>
    <row r="2053" s="14" customFormat="1">
      <c r="A2053" s="14"/>
      <c r="B2053" s="245"/>
      <c r="C2053" s="246"/>
      <c r="D2053" s="236" t="s">
        <v>244</v>
      </c>
      <c r="E2053" s="247" t="s">
        <v>21</v>
      </c>
      <c r="F2053" s="248" t="s">
        <v>662</v>
      </c>
      <c r="G2053" s="246"/>
      <c r="H2053" s="249">
        <v>1817.3699999999999</v>
      </c>
      <c r="I2053" s="250"/>
      <c r="J2053" s="246"/>
      <c r="K2053" s="246"/>
      <c r="L2053" s="251"/>
      <c r="M2053" s="252"/>
      <c r="N2053" s="253"/>
      <c r="O2053" s="253"/>
      <c r="P2053" s="253"/>
      <c r="Q2053" s="253"/>
      <c r="R2053" s="253"/>
      <c r="S2053" s="253"/>
      <c r="T2053" s="25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T2053" s="255" t="s">
        <v>244</v>
      </c>
      <c r="AU2053" s="255" t="s">
        <v>86</v>
      </c>
      <c r="AV2053" s="14" t="s">
        <v>86</v>
      </c>
      <c r="AW2053" s="14" t="s">
        <v>33</v>
      </c>
      <c r="AX2053" s="14" t="s">
        <v>73</v>
      </c>
      <c r="AY2053" s="255" t="s">
        <v>233</v>
      </c>
    </row>
    <row r="2054" s="14" customFormat="1">
      <c r="A2054" s="14"/>
      <c r="B2054" s="245"/>
      <c r="C2054" s="246"/>
      <c r="D2054" s="236" t="s">
        <v>244</v>
      </c>
      <c r="E2054" s="247" t="s">
        <v>21</v>
      </c>
      <c r="F2054" s="248" t="s">
        <v>619</v>
      </c>
      <c r="G2054" s="246"/>
      <c r="H2054" s="249">
        <v>5577.098</v>
      </c>
      <c r="I2054" s="250"/>
      <c r="J2054" s="246"/>
      <c r="K2054" s="246"/>
      <c r="L2054" s="251"/>
      <c r="M2054" s="252"/>
      <c r="N2054" s="253"/>
      <c r="O2054" s="253"/>
      <c r="P2054" s="253"/>
      <c r="Q2054" s="253"/>
      <c r="R2054" s="253"/>
      <c r="S2054" s="253"/>
      <c r="T2054" s="25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T2054" s="255" t="s">
        <v>244</v>
      </c>
      <c r="AU2054" s="255" t="s">
        <v>86</v>
      </c>
      <c r="AV2054" s="14" t="s">
        <v>86</v>
      </c>
      <c r="AW2054" s="14" t="s">
        <v>33</v>
      </c>
      <c r="AX2054" s="14" t="s">
        <v>73</v>
      </c>
      <c r="AY2054" s="255" t="s">
        <v>233</v>
      </c>
    </row>
    <row r="2055" s="15" customFormat="1">
      <c r="A2055" s="15"/>
      <c r="B2055" s="256"/>
      <c r="C2055" s="257"/>
      <c r="D2055" s="236" t="s">
        <v>244</v>
      </c>
      <c r="E2055" s="258" t="s">
        <v>21</v>
      </c>
      <c r="F2055" s="259" t="s">
        <v>247</v>
      </c>
      <c r="G2055" s="257"/>
      <c r="H2055" s="260">
        <v>8379.9140000000007</v>
      </c>
      <c r="I2055" s="261"/>
      <c r="J2055" s="257"/>
      <c r="K2055" s="257"/>
      <c r="L2055" s="262"/>
      <c r="M2055" s="263"/>
      <c r="N2055" s="264"/>
      <c r="O2055" s="264"/>
      <c r="P2055" s="264"/>
      <c r="Q2055" s="264"/>
      <c r="R2055" s="264"/>
      <c r="S2055" s="264"/>
      <c r="T2055" s="265"/>
      <c r="U2055" s="15"/>
      <c r="V2055" s="15"/>
      <c r="W2055" s="15"/>
      <c r="X2055" s="15"/>
      <c r="Y2055" s="15"/>
      <c r="Z2055" s="15"/>
      <c r="AA2055" s="15"/>
      <c r="AB2055" s="15"/>
      <c r="AC2055" s="15"/>
      <c r="AD2055" s="15"/>
      <c r="AE2055" s="15"/>
      <c r="AT2055" s="266" t="s">
        <v>244</v>
      </c>
      <c r="AU2055" s="266" t="s">
        <v>86</v>
      </c>
      <c r="AV2055" s="15" t="s">
        <v>240</v>
      </c>
      <c r="AW2055" s="15" t="s">
        <v>33</v>
      </c>
      <c r="AX2055" s="15" t="s">
        <v>80</v>
      </c>
      <c r="AY2055" s="266" t="s">
        <v>233</v>
      </c>
    </row>
    <row r="2056" s="2" customFormat="1" ht="37.8" customHeight="1">
      <c r="A2056" s="41"/>
      <c r="B2056" s="42"/>
      <c r="C2056" s="216" t="s">
        <v>2625</v>
      </c>
      <c r="D2056" s="216" t="s">
        <v>235</v>
      </c>
      <c r="E2056" s="217" t="s">
        <v>2626</v>
      </c>
      <c r="F2056" s="218" t="s">
        <v>2627</v>
      </c>
      <c r="G2056" s="219" t="s">
        <v>238</v>
      </c>
      <c r="H2056" s="220">
        <v>8379.9140000000007</v>
      </c>
      <c r="I2056" s="221"/>
      <c r="J2056" s="222">
        <f>ROUND(I2056*H2056,2)</f>
        <v>0</v>
      </c>
      <c r="K2056" s="218" t="s">
        <v>239</v>
      </c>
      <c r="L2056" s="47"/>
      <c r="M2056" s="223" t="s">
        <v>21</v>
      </c>
      <c r="N2056" s="224" t="s">
        <v>45</v>
      </c>
      <c r="O2056" s="87"/>
      <c r="P2056" s="225">
        <f>O2056*H2056</f>
        <v>0</v>
      </c>
      <c r="Q2056" s="225">
        <v>0.00025999999999999998</v>
      </c>
      <c r="R2056" s="225">
        <f>Q2056*H2056</f>
        <v>2.1787776399999998</v>
      </c>
      <c r="S2056" s="225">
        <v>0</v>
      </c>
      <c r="T2056" s="226">
        <f>S2056*H2056</f>
        <v>0</v>
      </c>
      <c r="U2056" s="41"/>
      <c r="V2056" s="41"/>
      <c r="W2056" s="41"/>
      <c r="X2056" s="41"/>
      <c r="Y2056" s="41"/>
      <c r="Z2056" s="41"/>
      <c r="AA2056" s="41"/>
      <c r="AB2056" s="41"/>
      <c r="AC2056" s="41"/>
      <c r="AD2056" s="41"/>
      <c r="AE2056" s="41"/>
      <c r="AR2056" s="227" t="s">
        <v>394</v>
      </c>
      <c r="AT2056" s="227" t="s">
        <v>235</v>
      </c>
      <c r="AU2056" s="227" t="s">
        <v>86</v>
      </c>
      <c r="AY2056" s="20" t="s">
        <v>233</v>
      </c>
      <c r="BE2056" s="228">
        <f>IF(N2056="základní",J2056,0)</f>
        <v>0</v>
      </c>
      <c r="BF2056" s="228">
        <f>IF(N2056="snížená",J2056,0)</f>
        <v>0</v>
      </c>
      <c r="BG2056" s="228">
        <f>IF(N2056="zákl. přenesená",J2056,0)</f>
        <v>0</v>
      </c>
      <c r="BH2056" s="228">
        <f>IF(N2056="sníž. přenesená",J2056,0)</f>
        <v>0</v>
      </c>
      <c r="BI2056" s="228">
        <f>IF(N2056="nulová",J2056,0)</f>
        <v>0</v>
      </c>
      <c r="BJ2056" s="20" t="s">
        <v>86</v>
      </c>
      <c r="BK2056" s="228">
        <f>ROUND(I2056*H2056,2)</f>
        <v>0</v>
      </c>
      <c r="BL2056" s="20" t="s">
        <v>394</v>
      </c>
      <c r="BM2056" s="227" t="s">
        <v>2628</v>
      </c>
    </row>
    <row r="2057" s="2" customFormat="1">
      <c r="A2057" s="41"/>
      <c r="B2057" s="42"/>
      <c r="C2057" s="43"/>
      <c r="D2057" s="229" t="s">
        <v>242</v>
      </c>
      <c r="E2057" s="43"/>
      <c r="F2057" s="230" t="s">
        <v>2629</v>
      </c>
      <c r="G2057" s="43"/>
      <c r="H2057" s="43"/>
      <c r="I2057" s="231"/>
      <c r="J2057" s="43"/>
      <c r="K2057" s="43"/>
      <c r="L2057" s="47"/>
      <c r="M2057" s="232"/>
      <c r="N2057" s="233"/>
      <c r="O2057" s="87"/>
      <c r="P2057" s="87"/>
      <c r="Q2057" s="87"/>
      <c r="R2057" s="87"/>
      <c r="S2057" s="87"/>
      <c r="T2057" s="88"/>
      <c r="U2057" s="41"/>
      <c r="V2057" s="41"/>
      <c r="W2057" s="41"/>
      <c r="X2057" s="41"/>
      <c r="Y2057" s="41"/>
      <c r="Z2057" s="41"/>
      <c r="AA2057" s="41"/>
      <c r="AB2057" s="41"/>
      <c r="AC2057" s="41"/>
      <c r="AD2057" s="41"/>
      <c r="AE2057" s="41"/>
      <c r="AT2057" s="20" t="s">
        <v>242</v>
      </c>
      <c r="AU2057" s="20" t="s">
        <v>86</v>
      </c>
    </row>
    <row r="2058" s="13" customFormat="1">
      <c r="A2058" s="13"/>
      <c r="B2058" s="234"/>
      <c r="C2058" s="235"/>
      <c r="D2058" s="236" t="s">
        <v>244</v>
      </c>
      <c r="E2058" s="237" t="s">
        <v>21</v>
      </c>
      <c r="F2058" s="238" t="s">
        <v>2630</v>
      </c>
      <c r="G2058" s="235"/>
      <c r="H2058" s="237" t="s">
        <v>21</v>
      </c>
      <c r="I2058" s="239"/>
      <c r="J2058" s="235"/>
      <c r="K2058" s="235"/>
      <c r="L2058" s="240"/>
      <c r="M2058" s="241"/>
      <c r="N2058" s="242"/>
      <c r="O2058" s="242"/>
      <c r="P2058" s="242"/>
      <c r="Q2058" s="242"/>
      <c r="R2058" s="242"/>
      <c r="S2058" s="242"/>
      <c r="T2058" s="24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T2058" s="244" t="s">
        <v>244</v>
      </c>
      <c r="AU2058" s="244" t="s">
        <v>86</v>
      </c>
      <c r="AV2058" s="13" t="s">
        <v>80</v>
      </c>
      <c r="AW2058" s="13" t="s">
        <v>33</v>
      </c>
      <c r="AX2058" s="13" t="s">
        <v>73</v>
      </c>
      <c r="AY2058" s="244" t="s">
        <v>233</v>
      </c>
    </row>
    <row r="2059" s="14" customFormat="1">
      <c r="A2059" s="14"/>
      <c r="B2059" s="245"/>
      <c r="C2059" s="246"/>
      <c r="D2059" s="236" t="s">
        <v>244</v>
      </c>
      <c r="E2059" s="247" t="s">
        <v>21</v>
      </c>
      <c r="F2059" s="248" t="s">
        <v>578</v>
      </c>
      <c r="G2059" s="246"/>
      <c r="H2059" s="249">
        <v>236.90000000000001</v>
      </c>
      <c r="I2059" s="250"/>
      <c r="J2059" s="246"/>
      <c r="K2059" s="246"/>
      <c r="L2059" s="251"/>
      <c r="M2059" s="252"/>
      <c r="N2059" s="253"/>
      <c r="O2059" s="253"/>
      <c r="P2059" s="253"/>
      <c r="Q2059" s="253"/>
      <c r="R2059" s="253"/>
      <c r="S2059" s="253"/>
      <c r="T2059" s="25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T2059" s="255" t="s">
        <v>244</v>
      </c>
      <c r="AU2059" s="255" t="s">
        <v>86</v>
      </c>
      <c r="AV2059" s="14" t="s">
        <v>86</v>
      </c>
      <c r="AW2059" s="14" t="s">
        <v>33</v>
      </c>
      <c r="AX2059" s="14" t="s">
        <v>73</v>
      </c>
      <c r="AY2059" s="255" t="s">
        <v>233</v>
      </c>
    </row>
    <row r="2060" s="14" customFormat="1">
      <c r="A2060" s="14"/>
      <c r="B2060" s="245"/>
      <c r="C2060" s="246"/>
      <c r="D2060" s="236" t="s">
        <v>244</v>
      </c>
      <c r="E2060" s="247" t="s">
        <v>21</v>
      </c>
      <c r="F2060" s="248" t="s">
        <v>659</v>
      </c>
      <c r="G2060" s="246"/>
      <c r="H2060" s="249">
        <v>748.54600000000005</v>
      </c>
      <c r="I2060" s="250"/>
      <c r="J2060" s="246"/>
      <c r="K2060" s="246"/>
      <c r="L2060" s="251"/>
      <c r="M2060" s="252"/>
      <c r="N2060" s="253"/>
      <c r="O2060" s="253"/>
      <c r="P2060" s="253"/>
      <c r="Q2060" s="253"/>
      <c r="R2060" s="253"/>
      <c r="S2060" s="253"/>
      <c r="T2060" s="25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T2060" s="255" t="s">
        <v>244</v>
      </c>
      <c r="AU2060" s="255" t="s">
        <v>86</v>
      </c>
      <c r="AV2060" s="14" t="s">
        <v>86</v>
      </c>
      <c r="AW2060" s="14" t="s">
        <v>33</v>
      </c>
      <c r="AX2060" s="14" t="s">
        <v>73</v>
      </c>
      <c r="AY2060" s="255" t="s">
        <v>233</v>
      </c>
    </row>
    <row r="2061" s="14" customFormat="1">
      <c r="A2061" s="14"/>
      <c r="B2061" s="245"/>
      <c r="C2061" s="246"/>
      <c r="D2061" s="236" t="s">
        <v>244</v>
      </c>
      <c r="E2061" s="247" t="s">
        <v>21</v>
      </c>
      <c r="F2061" s="248" t="s">
        <v>662</v>
      </c>
      <c r="G2061" s="246"/>
      <c r="H2061" s="249">
        <v>1817.3699999999999</v>
      </c>
      <c r="I2061" s="250"/>
      <c r="J2061" s="246"/>
      <c r="K2061" s="246"/>
      <c r="L2061" s="251"/>
      <c r="M2061" s="252"/>
      <c r="N2061" s="253"/>
      <c r="O2061" s="253"/>
      <c r="P2061" s="253"/>
      <c r="Q2061" s="253"/>
      <c r="R2061" s="253"/>
      <c r="S2061" s="253"/>
      <c r="T2061" s="25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T2061" s="255" t="s">
        <v>244</v>
      </c>
      <c r="AU2061" s="255" t="s">
        <v>86</v>
      </c>
      <c r="AV2061" s="14" t="s">
        <v>86</v>
      </c>
      <c r="AW2061" s="14" t="s">
        <v>33</v>
      </c>
      <c r="AX2061" s="14" t="s">
        <v>73</v>
      </c>
      <c r="AY2061" s="255" t="s">
        <v>233</v>
      </c>
    </row>
    <row r="2062" s="16" customFormat="1">
      <c r="A2062" s="16"/>
      <c r="B2062" s="287"/>
      <c r="C2062" s="288"/>
      <c r="D2062" s="236" t="s">
        <v>244</v>
      </c>
      <c r="E2062" s="289" t="s">
        <v>21</v>
      </c>
      <c r="F2062" s="290" t="s">
        <v>725</v>
      </c>
      <c r="G2062" s="288"/>
      <c r="H2062" s="291">
        <v>2802.8159999999998</v>
      </c>
      <c r="I2062" s="292"/>
      <c r="J2062" s="288"/>
      <c r="K2062" s="288"/>
      <c r="L2062" s="293"/>
      <c r="M2062" s="294"/>
      <c r="N2062" s="295"/>
      <c r="O2062" s="295"/>
      <c r="P2062" s="295"/>
      <c r="Q2062" s="295"/>
      <c r="R2062" s="295"/>
      <c r="S2062" s="295"/>
      <c r="T2062" s="29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T2062" s="297" t="s">
        <v>244</v>
      </c>
      <c r="AU2062" s="297" t="s">
        <v>86</v>
      </c>
      <c r="AV2062" s="16" t="s">
        <v>117</v>
      </c>
      <c r="AW2062" s="16" t="s">
        <v>33</v>
      </c>
      <c r="AX2062" s="16" t="s">
        <v>73</v>
      </c>
      <c r="AY2062" s="297" t="s">
        <v>233</v>
      </c>
    </row>
    <row r="2063" s="13" customFormat="1">
      <c r="A2063" s="13"/>
      <c r="B2063" s="234"/>
      <c r="C2063" s="235"/>
      <c r="D2063" s="236" t="s">
        <v>244</v>
      </c>
      <c r="E2063" s="237" t="s">
        <v>21</v>
      </c>
      <c r="F2063" s="238" t="s">
        <v>2578</v>
      </c>
      <c r="G2063" s="235"/>
      <c r="H2063" s="237" t="s">
        <v>21</v>
      </c>
      <c r="I2063" s="239"/>
      <c r="J2063" s="235"/>
      <c r="K2063" s="235"/>
      <c r="L2063" s="240"/>
      <c r="M2063" s="241"/>
      <c r="N2063" s="242"/>
      <c r="O2063" s="242"/>
      <c r="P2063" s="242"/>
      <c r="Q2063" s="242"/>
      <c r="R2063" s="242"/>
      <c r="S2063" s="242"/>
      <c r="T2063" s="24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T2063" s="244" t="s">
        <v>244</v>
      </c>
      <c r="AU2063" s="244" t="s">
        <v>86</v>
      </c>
      <c r="AV2063" s="13" t="s">
        <v>80</v>
      </c>
      <c r="AW2063" s="13" t="s">
        <v>33</v>
      </c>
      <c r="AX2063" s="13" t="s">
        <v>73</v>
      </c>
      <c r="AY2063" s="244" t="s">
        <v>233</v>
      </c>
    </row>
    <row r="2064" s="13" customFormat="1">
      <c r="A2064" s="13"/>
      <c r="B2064" s="234"/>
      <c r="C2064" s="235"/>
      <c r="D2064" s="236" t="s">
        <v>244</v>
      </c>
      <c r="E2064" s="237" t="s">
        <v>21</v>
      </c>
      <c r="F2064" s="238" t="s">
        <v>775</v>
      </c>
      <c r="G2064" s="235"/>
      <c r="H2064" s="237" t="s">
        <v>21</v>
      </c>
      <c r="I2064" s="239"/>
      <c r="J2064" s="235"/>
      <c r="K2064" s="235"/>
      <c r="L2064" s="240"/>
      <c r="M2064" s="241"/>
      <c r="N2064" s="242"/>
      <c r="O2064" s="242"/>
      <c r="P2064" s="242"/>
      <c r="Q2064" s="242"/>
      <c r="R2064" s="242"/>
      <c r="S2064" s="242"/>
      <c r="T2064" s="24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T2064" s="244" t="s">
        <v>244</v>
      </c>
      <c r="AU2064" s="244" t="s">
        <v>86</v>
      </c>
      <c r="AV2064" s="13" t="s">
        <v>80</v>
      </c>
      <c r="AW2064" s="13" t="s">
        <v>33</v>
      </c>
      <c r="AX2064" s="13" t="s">
        <v>73</v>
      </c>
      <c r="AY2064" s="244" t="s">
        <v>233</v>
      </c>
    </row>
    <row r="2065" s="14" customFormat="1">
      <c r="A2065" s="14"/>
      <c r="B2065" s="245"/>
      <c r="C2065" s="246"/>
      <c r="D2065" s="236" t="s">
        <v>244</v>
      </c>
      <c r="E2065" s="247" t="s">
        <v>21</v>
      </c>
      <c r="F2065" s="248" t="s">
        <v>2631</v>
      </c>
      <c r="G2065" s="246"/>
      <c r="H2065" s="249">
        <v>28.648</v>
      </c>
      <c r="I2065" s="250"/>
      <c r="J2065" s="246"/>
      <c r="K2065" s="246"/>
      <c r="L2065" s="251"/>
      <c r="M2065" s="252"/>
      <c r="N2065" s="253"/>
      <c r="O2065" s="253"/>
      <c r="P2065" s="253"/>
      <c r="Q2065" s="253"/>
      <c r="R2065" s="253"/>
      <c r="S2065" s="253"/>
      <c r="T2065" s="25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T2065" s="255" t="s">
        <v>244</v>
      </c>
      <c r="AU2065" s="255" t="s">
        <v>86</v>
      </c>
      <c r="AV2065" s="14" t="s">
        <v>86</v>
      </c>
      <c r="AW2065" s="14" t="s">
        <v>33</v>
      </c>
      <c r="AX2065" s="14" t="s">
        <v>73</v>
      </c>
      <c r="AY2065" s="255" t="s">
        <v>233</v>
      </c>
    </row>
    <row r="2066" s="14" customFormat="1">
      <c r="A2066" s="14"/>
      <c r="B2066" s="245"/>
      <c r="C2066" s="246"/>
      <c r="D2066" s="236" t="s">
        <v>244</v>
      </c>
      <c r="E2066" s="247" t="s">
        <v>21</v>
      </c>
      <c r="F2066" s="248" t="s">
        <v>2632</v>
      </c>
      <c r="G2066" s="246"/>
      <c r="H2066" s="249">
        <v>11.34</v>
      </c>
      <c r="I2066" s="250"/>
      <c r="J2066" s="246"/>
      <c r="K2066" s="246"/>
      <c r="L2066" s="251"/>
      <c r="M2066" s="252"/>
      <c r="N2066" s="253"/>
      <c r="O2066" s="253"/>
      <c r="P2066" s="253"/>
      <c r="Q2066" s="253"/>
      <c r="R2066" s="253"/>
      <c r="S2066" s="253"/>
      <c r="T2066" s="25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T2066" s="255" t="s">
        <v>244</v>
      </c>
      <c r="AU2066" s="255" t="s">
        <v>86</v>
      </c>
      <c r="AV2066" s="14" t="s">
        <v>86</v>
      </c>
      <c r="AW2066" s="14" t="s">
        <v>33</v>
      </c>
      <c r="AX2066" s="14" t="s">
        <v>73</v>
      </c>
      <c r="AY2066" s="255" t="s">
        <v>233</v>
      </c>
    </row>
    <row r="2067" s="14" customFormat="1">
      <c r="A2067" s="14"/>
      <c r="B2067" s="245"/>
      <c r="C2067" s="246"/>
      <c r="D2067" s="236" t="s">
        <v>244</v>
      </c>
      <c r="E2067" s="247" t="s">
        <v>21</v>
      </c>
      <c r="F2067" s="248" t="s">
        <v>2633</v>
      </c>
      <c r="G2067" s="246"/>
      <c r="H2067" s="249">
        <v>37.421999999999997</v>
      </c>
      <c r="I2067" s="250"/>
      <c r="J2067" s="246"/>
      <c r="K2067" s="246"/>
      <c r="L2067" s="251"/>
      <c r="M2067" s="252"/>
      <c r="N2067" s="253"/>
      <c r="O2067" s="253"/>
      <c r="P2067" s="253"/>
      <c r="Q2067" s="253"/>
      <c r="R2067" s="253"/>
      <c r="S2067" s="253"/>
      <c r="T2067" s="25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T2067" s="255" t="s">
        <v>244</v>
      </c>
      <c r="AU2067" s="255" t="s">
        <v>86</v>
      </c>
      <c r="AV2067" s="14" t="s">
        <v>86</v>
      </c>
      <c r="AW2067" s="14" t="s">
        <v>33</v>
      </c>
      <c r="AX2067" s="14" t="s">
        <v>73</v>
      </c>
      <c r="AY2067" s="255" t="s">
        <v>233</v>
      </c>
    </row>
    <row r="2068" s="14" customFormat="1">
      <c r="A2068" s="14"/>
      <c r="B2068" s="245"/>
      <c r="C2068" s="246"/>
      <c r="D2068" s="236" t="s">
        <v>244</v>
      </c>
      <c r="E2068" s="247" t="s">
        <v>21</v>
      </c>
      <c r="F2068" s="248" t="s">
        <v>2634</v>
      </c>
      <c r="G2068" s="246"/>
      <c r="H2068" s="249">
        <v>9.0719999999999992</v>
      </c>
      <c r="I2068" s="250"/>
      <c r="J2068" s="246"/>
      <c r="K2068" s="246"/>
      <c r="L2068" s="251"/>
      <c r="M2068" s="252"/>
      <c r="N2068" s="253"/>
      <c r="O2068" s="253"/>
      <c r="P2068" s="253"/>
      <c r="Q2068" s="253"/>
      <c r="R2068" s="253"/>
      <c r="S2068" s="253"/>
      <c r="T2068" s="25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T2068" s="255" t="s">
        <v>244</v>
      </c>
      <c r="AU2068" s="255" t="s">
        <v>86</v>
      </c>
      <c r="AV2068" s="14" t="s">
        <v>86</v>
      </c>
      <c r="AW2068" s="14" t="s">
        <v>33</v>
      </c>
      <c r="AX2068" s="14" t="s">
        <v>73</v>
      </c>
      <c r="AY2068" s="255" t="s">
        <v>233</v>
      </c>
    </row>
    <row r="2069" s="13" customFormat="1">
      <c r="A2069" s="13"/>
      <c r="B2069" s="234"/>
      <c r="C2069" s="235"/>
      <c r="D2069" s="236" t="s">
        <v>244</v>
      </c>
      <c r="E2069" s="237" t="s">
        <v>21</v>
      </c>
      <c r="F2069" s="238" t="s">
        <v>917</v>
      </c>
      <c r="G2069" s="235"/>
      <c r="H2069" s="237" t="s">
        <v>21</v>
      </c>
      <c r="I2069" s="239"/>
      <c r="J2069" s="235"/>
      <c r="K2069" s="235"/>
      <c r="L2069" s="240"/>
      <c r="M2069" s="241"/>
      <c r="N2069" s="242"/>
      <c r="O2069" s="242"/>
      <c r="P2069" s="242"/>
      <c r="Q2069" s="242"/>
      <c r="R2069" s="242"/>
      <c r="S2069" s="242"/>
      <c r="T2069" s="24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T2069" s="244" t="s">
        <v>244</v>
      </c>
      <c r="AU2069" s="244" t="s">
        <v>86</v>
      </c>
      <c r="AV2069" s="13" t="s">
        <v>80</v>
      </c>
      <c r="AW2069" s="13" t="s">
        <v>33</v>
      </c>
      <c r="AX2069" s="13" t="s">
        <v>73</v>
      </c>
      <c r="AY2069" s="244" t="s">
        <v>233</v>
      </c>
    </row>
    <row r="2070" s="14" customFormat="1">
      <c r="A2070" s="14"/>
      <c r="B2070" s="245"/>
      <c r="C2070" s="246"/>
      <c r="D2070" s="236" t="s">
        <v>244</v>
      </c>
      <c r="E2070" s="247" t="s">
        <v>21</v>
      </c>
      <c r="F2070" s="248" t="s">
        <v>918</v>
      </c>
      <c r="G2070" s="246"/>
      <c r="H2070" s="249">
        <v>32.759999999999998</v>
      </c>
      <c r="I2070" s="250"/>
      <c r="J2070" s="246"/>
      <c r="K2070" s="246"/>
      <c r="L2070" s="251"/>
      <c r="M2070" s="252"/>
      <c r="N2070" s="253"/>
      <c r="O2070" s="253"/>
      <c r="P2070" s="253"/>
      <c r="Q2070" s="253"/>
      <c r="R2070" s="253"/>
      <c r="S2070" s="253"/>
      <c r="T2070" s="25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T2070" s="255" t="s">
        <v>244</v>
      </c>
      <c r="AU2070" s="255" t="s">
        <v>86</v>
      </c>
      <c r="AV2070" s="14" t="s">
        <v>86</v>
      </c>
      <c r="AW2070" s="14" t="s">
        <v>33</v>
      </c>
      <c r="AX2070" s="14" t="s">
        <v>73</v>
      </c>
      <c r="AY2070" s="255" t="s">
        <v>233</v>
      </c>
    </row>
    <row r="2071" s="13" customFormat="1">
      <c r="A2071" s="13"/>
      <c r="B2071" s="234"/>
      <c r="C2071" s="235"/>
      <c r="D2071" s="236" t="s">
        <v>244</v>
      </c>
      <c r="E2071" s="237" t="s">
        <v>21</v>
      </c>
      <c r="F2071" s="238" t="s">
        <v>708</v>
      </c>
      <c r="G2071" s="235"/>
      <c r="H2071" s="237" t="s">
        <v>21</v>
      </c>
      <c r="I2071" s="239"/>
      <c r="J2071" s="235"/>
      <c r="K2071" s="235"/>
      <c r="L2071" s="240"/>
      <c r="M2071" s="241"/>
      <c r="N2071" s="242"/>
      <c r="O2071" s="242"/>
      <c r="P2071" s="242"/>
      <c r="Q2071" s="242"/>
      <c r="R2071" s="242"/>
      <c r="S2071" s="242"/>
      <c r="T2071" s="243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T2071" s="244" t="s">
        <v>244</v>
      </c>
      <c r="AU2071" s="244" t="s">
        <v>86</v>
      </c>
      <c r="AV2071" s="13" t="s">
        <v>80</v>
      </c>
      <c r="AW2071" s="13" t="s">
        <v>33</v>
      </c>
      <c r="AX2071" s="13" t="s">
        <v>73</v>
      </c>
      <c r="AY2071" s="244" t="s">
        <v>233</v>
      </c>
    </row>
    <row r="2072" s="13" customFormat="1">
      <c r="A2072" s="13"/>
      <c r="B2072" s="234"/>
      <c r="C2072" s="235"/>
      <c r="D2072" s="236" t="s">
        <v>244</v>
      </c>
      <c r="E2072" s="237" t="s">
        <v>21</v>
      </c>
      <c r="F2072" s="238" t="s">
        <v>919</v>
      </c>
      <c r="G2072" s="235"/>
      <c r="H2072" s="237" t="s">
        <v>21</v>
      </c>
      <c r="I2072" s="239"/>
      <c r="J2072" s="235"/>
      <c r="K2072" s="235"/>
      <c r="L2072" s="240"/>
      <c r="M2072" s="241"/>
      <c r="N2072" s="242"/>
      <c r="O2072" s="242"/>
      <c r="P2072" s="242"/>
      <c r="Q2072" s="242"/>
      <c r="R2072" s="242"/>
      <c r="S2072" s="242"/>
      <c r="T2072" s="24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T2072" s="244" t="s">
        <v>244</v>
      </c>
      <c r="AU2072" s="244" t="s">
        <v>86</v>
      </c>
      <c r="AV2072" s="13" t="s">
        <v>80</v>
      </c>
      <c r="AW2072" s="13" t="s">
        <v>33</v>
      </c>
      <c r="AX2072" s="13" t="s">
        <v>73</v>
      </c>
      <c r="AY2072" s="244" t="s">
        <v>233</v>
      </c>
    </row>
    <row r="2073" s="14" customFormat="1">
      <c r="A2073" s="14"/>
      <c r="B2073" s="245"/>
      <c r="C2073" s="246"/>
      <c r="D2073" s="236" t="s">
        <v>244</v>
      </c>
      <c r="E2073" s="247" t="s">
        <v>21</v>
      </c>
      <c r="F2073" s="248" t="s">
        <v>920</v>
      </c>
      <c r="G2073" s="246"/>
      <c r="H2073" s="249">
        <v>73.272999999999996</v>
      </c>
      <c r="I2073" s="250"/>
      <c r="J2073" s="246"/>
      <c r="K2073" s="246"/>
      <c r="L2073" s="251"/>
      <c r="M2073" s="252"/>
      <c r="N2073" s="253"/>
      <c r="O2073" s="253"/>
      <c r="P2073" s="253"/>
      <c r="Q2073" s="253"/>
      <c r="R2073" s="253"/>
      <c r="S2073" s="253"/>
      <c r="T2073" s="25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T2073" s="255" t="s">
        <v>244</v>
      </c>
      <c r="AU2073" s="255" t="s">
        <v>86</v>
      </c>
      <c r="AV2073" s="14" t="s">
        <v>86</v>
      </c>
      <c r="AW2073" s="14" t="s">
        <v>33</v>
      </c>
      <c r="AX2073" s="14" t="s">
        <v>73</v>
      </c>
      <c r="AY2073" s="255" t="s">
        <v>233</v>
      </c>
    </row>
    <row r="2074" s="14" customFormat="1">
      <c r="A2074" s="14"/>
      <c r="B2074" s="245"/>
      <c r="C2074" s="246"/>
      <c r="D2074" s="236" t="s">
        <v>244</v>
      </c>
      <c r="E2074" s="247" t="s">
        <v>21</v>
      </c>
      <c r="F2074" s="248" t="s">
        <v>2635</v>
      </c>
      <c r="G2074" s="246"/>
      <c r="H2074" s="249">
        <v>-3.6800000000000002</v>
      </c>
      <c r="I2074" s="250"/>
      <c r="J2074" s="246"/>
      <c r="K2074" s="246"/>
      <c r="L2074" s="251"/>
      <c r="M2074" s="252"/>
      <c r="N2074" s="253"/>
      <c r="O2074" s="253"/>
      <c r="P2074" s="253"/>
      <c r="Q2074" s="253"/>
      <c r="R2074" s="253"/>
      <c r="S2074" s="253"/>
      <c r="T2074" s="25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T2074" s="255" t="s">
        <v>244</v>
      </c>
      <c r="AU2074" s="255" t="s">
        <v>86</v>
      </c>
      <c r="AV2074" s="14" t="s">
        <v>86</v>
      </c>
      <c r="AW2074" s="14" t="s">
        <v>33</v>
      </c>
      <c r="AX2074" s="14" t="s">
        <v>73</v>
      </c>
      <c r="AY2074" s="255" t="s">
        <v>233</v>
      </c>
    </row>
    <row r="2075" s="13" customFormat="1">
      <c r="A2075" s="13"/>
      <c r="B2075" s="234"/>
      <c r="C2075" s="235"/>
      <c r="D2075" s="236" t="s">
        <v>244</v>
      </c>
      <c r="E2075" s="237" t="s">
        <v>21</v>
      </c>
      <c r="F2075" s="238" t="s">
        <v>925</v>
      </c>
      <c r="G2075" s="235"/>
      <c r="H2075" s="237" t="s">
        <v>21</v>
      </c>
      <c r="I2075" s="239"/>
      <c r="J2075" s="235"/>
      <c r="K2075" s="235"/>
      <c r="L2075" s="240"/>
      <c r="M2075" s="241"/>
      <c r="N2075" s="242"/>
      <c r="O2075" s="242"/>
      <c r="P2075" s="242"/>
      <c r="Q2075" s="242"/>
      <c r="R2075" s="242"/>
      <c r="S2075" s="242"/>
      <c r="T2075" s="243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T2075" s="244" t="s">
        <v>244</v>
      </c>
      <c r="AU2075" s="244" t="s">
        <v>86</v>
      </c>
      <c r="AV2075" s="13" t="s">
        <v>80</v>
      </c>
      <c r="AW2075" s="13" t="s">
        <v>33</v>
      </c>
      <c r="AX2075" s="13" t="s">
        <v>73</v>
      </c>
      <c r="AY2075" s="244" t="s">
        <v>233</v>
      </c>
    </row>
    <row r="2076" s="14" customFormat="1">
      <c r="A2076" s="14"/>
      <c r="B2076" s="245"/>
      <c r="C2076" s="246"/>
      <c r="D2076" s="236" t="s">
        <v>244</v>
      </c>
      <c r="E2076" s="247" t="s">
        <v>21</v>
      </c>
      <c r="F2076" s="248" t="s">
        <v>926</v>
      </c>
      <c r="G2076" s="246"/>
      <c r="H2076" s="249">
        <v>64.129999999999995</v>
      </c>
      <c r="I2076" s="250"/>
      <c r="J2076" s="246"/>
      <c r="K2076" s="246"/>
      <c r="L2076" s="251"/>
      <c r="M2076" s="252"/>
      <c r="N2076" s="253"/>
      <c r="O2076" s="253"/>
      <c r="P2076" s="253"/>
      <c r="Q2076" s="253"/>
      <c r="R2076" s="253"/>
      <c r="S2076" s="253"/>
      <c r="T2076" s="25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T2076" s="255" t="s">
        <v>244</v>
      </c>
      <c r="AU2076" s="255" t="s">
        <v>86</v>
      </c>
      <c r="AV2076" s="14" t="s">
        <v>86</v>
      </c>
      <c r="AW2076" s="14" t="s">
        <v>33</v>
      </c>
      <c r="AX2076" s="14" t="s">
        <v>73</v>
      </c>
      <c r="AY2076" s="255" t="s">
        <v>233</v>
      </c>
    </row>
    <row r="2077" s="14" customFormat="1">
      <c r="A2077" s="14"/>
      <c r="B2077" s="245"/>
      <c r="C2077" s="246"/>
      <c r="D2077" s="236" t="s">
        <v>244</v>
      </c>
      <c r="E2077" s="247" t="s">
        <v>21</v>
      </c>
      <c r="F2077" s="248" t="s">
        <v>2636</v>
      </c>
      <c r="G2077" s="246"/>
      <c r="H2077" s="249">
        <v>-0.90000000000000002</v>
      </c>
      <c r="I2077" s="250"/>
      <c r="J2077" s="246"/>
      <c r="K2077" s="246"/>
      <c r="L2077" s="251"/>
      <c r="M2077" s="252"/>
      <c r="N2077" s="253"/>
      <c r="O2077" s="253"/>
      <c r="P2077" s="253"/>
      <c r="Q2077" s="253"/>
      <c r="R2077" s="253"/>
      <c r="S2077" s="253"/>
      <c r="T2077" s="25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T2077" s="255" t="s">
        <v>244</v>
      </c>
      <c r="AU2077" s="255" t="s">
        <v>86</v>
      </c>
      <c r="AV2077" s="14" t="s">
        <v>86</v>
      </c>
      <c r="AW2077" s="14" t="s">
        <v>33</v>
      </c>
      <c r="AX2077" s="14" t="s">
        <v>73</v>
      </c>
      <c r="AY2077" s="255" t="s">
        <v>233</v>
      </c>
    </row>
    <row r="2078" s="13" customFormat="1">
      <c r="A2078" s="13"/>
      <c r="B2078" s="234"/>
      <c r="C2078" s="235"/>
      <c r="D2078" s="236" t="s">
        <v>244</v>
      </c>
      <c r="E2078" s="237" t="s">
        <v>21</v>
      </c>
      <c r="F2078" s="238" t="s">
        <v>928</v>
      </c>
      <c r="G2078" s="235"/>
      <c r="H2078" s="237" t="s">
        <v>21</v>
      </c>
      <c r="I2078" s="239"/>
      <c r="J2078" s="235"/>
      <c r="K2078" s="235"/>
      <c r="L2078" s="240"/>
      <c r="M2078" s="241"/>
      <c r="N2078" s="242"/>
      <c r="O2078" s="242"/>
      <c r="P2078" s="242"/>
      <c r="Q2078" s="242"/>
      <c r="R2078" s="242"/>
      <c r="S2078" s="242"/>
      <c r="T2078" s="24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T2078" s="244" t="s">
        <v>244</v>
      </c>
      <c r="AU2078" s="244" t="s">
        <v>86</v>
      </c>
      <c r="AV2078" s="13" t="s">
        <v>80</v>
      </c>
      <c r="AW2078" s="13" t="s">
        <v>33</v>
      </c>
      <c r="AX2078" s="13" t="s">
        <v>73</v>
      </c>
      <c r="AY2078" s="244" t="s">
        <v>233</v>
      </c>
    </row>
    <row r="2079" s="14" customFormat="1">
      <c r="A2079" s="14"/>
      <c r="B2079" s="245"/>
      <c r="C2079" s="246"/>
      <c r="D2079" s="236" t="s">
        <v>244</v>
      </c>
      <c r="E2079" s="247" t="s">
        <v>21</v>
      </c>
      <c r="F2079" s="248" t="s">
        <v>929</v>
      </c>
      <c r="G2079" s="246"/>
      <c r="H2079" s="249">
        <v>36.68</v>
      </c>
      <c r="I2079" s="250"/>
      <c r="J2079" s="246"/>
      <c r="K2079" s="246"/>
      <c r="L2079" s="251"/>
      <c r="M2079" s="252"/>
      <c r="N2079" s="253"/>
      <c r="O2079" s="253"/>
      <c r="P2079" s="253"/>
      <c r="Q2079" s="253"/>
      <c r="R2079" s="253"/>
      <c r="S2079" s="253"/>
      <c r="T2079" s="25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T2079" s="255" t="s">
        <v>244</v>
      </c>
      <c r="AU2079" s="255" t="s">
        <v>86</v>
      </c>
      <c r="AV2079" s="14" t="s">
        <v>86</v>
      </c>
      <c r="AW2079" s="14" t="s">
        <v>33</v>
      </c>
      <c r="AX2079" s="14" t="s">
        <v>73</v>
      </c>
      <c r="AY2079" s="255" t="s">
        <v>233</v>
      </c>
    </row>
    <row r="2080" s="13" customFormat="1">
      <c r="A2080" s="13"/>
      <c r="B2080" s="234"/>
      <c r="C2080" s="235"/>
      <c r="D2080" s="236" t="s">
        <v>244</v>
      </c>
      <c r="E2080" s="237" t="s">
        <v>21</v>
      </c>
      <c r="F2080" s="238" t="s">
        <v>826</v>
      </c>
      <c r="G2080" s="235"/>
      <c r="H2080" s="237" t="s">
        <v>21</v>
      </c>
      <c r="I2080" s="239"/>
      <c r="J2080" s="235"/>
      <c r="K2080" s="235"/>
      <c r="L2080" s="240"/>
      <c r="M2080" s="241"/>
      <c r="N2080" s="242"/>
      <c r="O2080" s="242"/>
      <c r="P2080" s="242"/>
      <c r="Q2080" s="242"/>
      <c r="R2080" s="242"/>
      <c r="S2080" s="242"/>
      <c r="T2080" s="24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T2080" s="244" t="s">
        <v>244</v>
      </c>
      <c r="AU2080" s="244" t="s">
        <v>86</v>
      </c>
      <c r="AV2080" s="13" t="s">
        <v>80</v>
      </c>
      <c r="AW2080" s="13" t="s">
        <v>33</v>
      </c>
      <c r="AX2080" s="13" t="s">
        <v>73</v>
      </c>
      <c r="AY2080" s="244" t="s">
        <v>233</v>
      </c>
    </row>
    <row r="2081" s="14" customFormat="1">
      <c r="A2081" s="14"/>
      <c r="B2081" s="245"/>
      <c r="C2081" s="246"/>
      <c r="D2081" s="236" t="s">
        <v>244</v>
      </c>
      <c r="E2081" s="247" t="s">
        <v>21</v>
      </c>
      <c r="F2081" s="248" t="s">
        <v>932</v>
      </c>
      <c r="G2081" s="246"/>
      <c r="H2081" s="249">
        <v>28.620000000000001</v>
      </c>
      <c r="I2081" s="250"/>
      <c r="J2081" s="246"/>
      <c r="K2081" s="246"/>
      <c r="L2081" s="251"/>
      <c r="M2081" s="252"/>
      <c r="N2081" s="253"/>
      <c r="O2081" s="253"/>
      <c r="P2081" s="253"/>
      <c r="Q2081" s="253"/>
      <c r="R2081" s="253"/>
      <c r="S2081" s="253"/>
      <c r="T2081" s="25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T2081" s="255" t="s">
        <v>244</v>
      </c>
      <c r="AU2081" s="255" t="s">
        <v>86</v>
      </c>
      <c r="AV2081" s="14" t="s">
        <v>86</v>
      </c>
      <c r="AW2081" s="14" t="s">
        <v>33</v>
      </c>
      <c r="AX2081" s="14" t="s">
        <v>73</v>
      </c>
      <c r="AY2081" s="255" t="s">
        <v>233</v>
      </c>
    </row>
    <row r="2082" s="13" customFormat="1">
      <c r="A2082" s="13"/>
      <c r="B2082" s="234"/>
      <c r="C2082" s="235"/>
      <c r="D2082" s="236" t="s">
        <v>244</v>
      </c>
      <c r="E2082" s="237" t="s">
        <v>21</v>
      </c>
      <c r="F2082" s="238" t="s">
        <v>934</v>
      </c>
      <c r="G2082" s="235"/>
      <c r="H2082" s="237" t="s">
        <v>21</v>
      </c>
      <c r="I2082" s="239"/>
      <c r="J2082" s="235"/>
      <c r="K2082" s="235"/>
      <c r="L2082" s="240"/>
      <c r="M2082" s="241"/>
      <c r="N2082" s="242"/>
      <c r="O2082" s="242"/>
      <c r="P2082" s="242"/>
      <c r="Q2082" s="242"/>
      <c r="R2082" s="242"/>
      <c r="S2082" s="242"/>
      <c r="T2082" s="24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T2082" s="244" t="s">
        <v>244</v>
      </c>
      <c r="AU2082" s="244" t="s">
        <v>86</v>
      </c>
      <c r="AV2082" s="13" t="s">
        <v>80</v>
      </c>
      <c r="AW2082" s="13" t="s">
        <v>33</v>
      </c>
      <c r="AX2082" s="13" t="s">
        <v>73</v>
      </c>
      <c r="AY2082" s="244" t="s">
        <v>233</v>
      </c>
    </row>
    <row r="2083" s="14" customFormat="1">
      <c r="A2083" s="14"/>
      <c r="B2083" s="245"/>
      <c r="C2083" s="246"/>
      <c r="D2083" s="236" t="s">
        <v>244</v>
      </c>
      <c r="E2083" s="247" t="s">
        <v>21</v>
      </c>
      <c r="F2083" s="248" t="s">
        <v>935</v>
      </c>
      <c r="G2083" s="246"/>
      <c r="H2083" s="249">
        <v>32.859999999999999</v>
      </c>
      <c r="I2083" s="250"/>
      <c r="J2083" s="246"/>
      <c r="K2083" s="246"/>
      <c r="L2083" s="251"/>
      <c r="M2083" s="252"/>
      <c r="N2083" s="253"/>
      <c r="O2083" s="253"/>
      <c r="P2083" s="253"/>
      <c r="Q2083" s="253"/>
      <c r="R2083" s="253"/>
      <c r="S2083" s="253"/>
      <c r="T2083" s="25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T2083" s="255" t="s">
        <v>244</v>
      </c>
      <c r="AU2083" s="255" t="s">
        <v>86</v>
      </c>
      <c r="AV2083" s="14" t="s">
        <v>86</v>
      </c>
      <c r="AW2083" s="14" t="s">
        <v>33</v>
      </c>
      <c r="AX2083" s="14" t="s">
        <v>73</v>
      </c>
      <c r="AY2083" s="255" t="s">
        <v>233</v>
      </c>
    </row>
    <row r="2084" s="14" customFormat="1">
      <c r="A2084" s="14"/>
      <c r="B2084" s="245"/>
      <c r="C2084" s="246"/>
      <c r="D2084" s="236" t="s">
        <v>244</v>
      </c>
      <c r="E2084" s="247" t="s">
        <v>21</v>
      </c>
      <c r="F2084" s="248" t="s">
        <v>2636</v>
      </c>
      <c r="G2084" s="246"/>
      <c r="H2084" s="249">
        <v>-0.90000000000000002</v>
      </c>
      <c r="I2084" s="250"/>
      <c r="J2084" s="246"/>
      <c r="K2084" s="246"/>
      <c r="L2084" s="251"/>
      <c r="M2084" s="252"/>
      <c r="N2084" s="253"/>
      <c r="O2084" s="253"/>
      <c r="P2084" s="253"/>
      <c r="Q2084" s="253"/>
      <c r="R2084" s="253"/>
      <c r="S2084" s="253"/>
      <c r="T2084" s="25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T2084" s="255" t="s">
        <v>244</v>
      </c>
      <c r="AU2084" s="255" t="s">
        <v>86</v>
      </c>
      <c r="AV2084" s="14" t="s">
        <v>86</v>
      </c>
      <c r="AW2084" s="14" t="s">
        <v>33</v>
      </c>
      <c r="AX2084" s="14" t="s">
        <v>73</v>
      </c>
      <c r="AY2084" s="255" t="s">
        <v>233</v>
      </c>
    </row>
    <row r="2085" s="13" customFormat="1">
      <c r="A2085" s="13"/>
      <c r="B2085" s="234"/>
      <c r="C2085" s="235"/>
      <c r="D2085" s="236" t="s">
        <v>244</v>
      </c>
      <c r="E2085" s="237" t="s">
        <v>21</v>
      </c>
      <c r="F2085" s="238" t="s">
        <v>937</v>
      </c>
      <c r="G2085" s="235"/>
      <c r="H2085" s="237" t="s">
        <v>21</v>
      </c>
      <c r="I2085" s="239"/>
      <c r="J2085" s="235"/>
      <c r="K2085" s="235"/>
      <c r="L2085" s="240"/>
      <c r="M2085" s="241"/>
      <c r="N2085" s="242"/>
      <c r="O2085" s="242"/>
      <c r="P2085" s="242"/>
      <c r="Q2085" s="242"/>
      <c r="R2085" s="242"/>
      <c r="S2085" s="242"/>
      <c r="T2085" s="24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T2085" s="244" t="s">
        <v>244</v>
      </c>
      <c r="AU2085" s="244" t="s">
        <v>86</v>
      </c>
      <c r="AV2085" s="13" t="s">
        <v>80</v>
      </c>
      <c r="AW2085" s="13" t="s">
        <v>33</v>
      </c>
      <c r="AX2085" s="13" t="s">
        <v>73</v>
      </c>
      <c r="AY2085" s="244" t="s">
        <v>233</v>
      </c>
    </row>
    <row r="2086" s="14" customFormat="1">
      <c r="A2086" s="14"/>
      <c r="B2086" s="245"/>
      <c r="C2086" s="246"/>
      <c r="D2086" s="236" t="s">
        <v>244</v>
      </c>
      <c r="E2086" s="247" t="s">
        <v>21</v>
      </c>
      <c r="F2086" s="248" t="s">
        <v>938</v>
      </c>
      <c r="G2086" s="246"/>
      <c r="H2086" s="249">
        <v>55.119999999999997</v>
      </c>
      <c r="I2086" s="250"/>
      <c r="J2086" s="246"/>
      <c r="K2086" s="246"/>
      <c r="L2086" s="251"/>
      <c r="M2086" s="252"/>
      <c r="N2086" s="253"/>
      <c r="O2086" s="253"/>
      <c r="P2086" s="253"/>
      <c r="Q2086" s="253"/>
      <c r="R2086" s="253"/>
      <c r="S2086" s="253"/>
      <c r="T2086" s="25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T2086" s="255" t="s">
        <v>244</v>
      </c>
      <c r="AU2086" s="255" t="s">
        <v>86</v>
      </c>
      <c r="AV2086" s="14" t="s">
        <v>86</v>
      </c>
      <c r="AW2086" s="14" t="s">
        <v>33</v>
      </c>
      <c r="AX2086" s="14" t="s">
        <v>73</v>
      </c>
      <c r="AY2086" s="255" t="s">
        <v>233</v>
      </c>
    </row>
    <row r="2087" s="13" customFormat="1">
      <c r="A2087" s="13"/>
      <c r="B2087" s="234"/>
      <c r="C2087" s="235"/>
      <c r="D2087" s="236" t="s">
        <v>244</v>
      </c>
      <c r="E2087" s="237" t="s">
        <v>21</v>
      </c>
      <c r="F2087" s="238" t="s">
        <v>943</v>
      </c>
      <c r="G2087" s="235"/>
      <c r="H2087" s="237" t="s">
        <v>21</v>
      </c>
      <c r="I2087" s="239"/>
      <c r="J2087" s="235"/>
      <c r="K2087" s="235"/>
      <c r="L2087" s="240"/>
      <c r="M2087" s="241"/>
      <c r="N2087" s="242"/>
      <c r="O2087" s="242"/>
      <c r="P2087" s="242"/>
      <c r="Q2087" s="242"/>
      <c r="R2087" s="242"/>
      <c r="S2087" s="242"/>
      <c r="T2087" s="243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T2087" s="244" t="s">
        <v>244</v>
      </c>
      <c r="AU2087" s="244" t="s">
        <v>86</v>
      </c>
      <c r="AV2087" s="13" t="s">
        <v>80</v>
      </c>
      <c r="AW2087" s="13" t="s">
        <v>33</v>
      </c>
      <c r="AX2087" s="13" t="s">
        <v>73</v>
      </c>
      <c r="AY2087" s="244" t="s">
        <v>233</v>
      </c>
    </row>
    <row r="2088" s="14" customFormat="1">
      <c r="A2088" s="14"/>
      <c r="B2088" s="245"/>
      <c r="C2088" s="246"/>
      <c r="D2088" s="236" t="s">
        <v>244</v>
      </c>
      <c r="E2088" s="247" t="s">
        <v>21</v>
      </c>
      <c r="F2088" s="248" t="s">
        <v>944</v>
      </c>
      <c r="G2088" s="246"/>
      <c r="H2088" s="249">
        <v>35.244999999999997</v>
      </c>
      <c r="I2088" s="250"/>
      <c r="J2088" s="246"/>
      <c r="K2088" s="246"/>
      <c r="L2088" s="251"/>
      <c r="M2088" s="252"/>
      <c r="N2088" s="253"/>
      <c r="O2088" s="253"/>
      <c r="P2088" s="253"/>
      <c r="Q2088" s="253"/>
      <c r="R2088" s="253"/>
      <c r="S2088" s="253"/>
      <c r="T2088" s="25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T2088" s="255" t="s">
        <v>244</v>
      </c>
      <c r="AU2088" s="255" t="s">
        <v>86</v>
      </c>
      <c r="AV2088" s="14" t="s">
        <v>86</v>
      </c>
      <c r="AW2088" s="14" t="s">
        <v>33</v>
      </c>
      <c r="AX2088" s="14" t="s">
        <v>73</v>
      </c>
      <c r="AY2088" s="255" t="s">
        <v>233</v>
      </c>
    </row>
    <row r="2089" s="13" customFormat="1">
      <c r="A2089" s="13"/>
      <c r="B2089" s="234"/>
      <c r="C2089" s="235"/>
      <c r="D2089" s="236" t="s">
        <v>244</v>
      </c>
      <c r="E2089" s="237" t="s">
        <v>21</v>
      </c>
      <c r="F2089" s="238" t="s">
        <v>946</v>
      </c>
      <c r="G2089" s="235"/>
      <c r="H2089" s="237" t="s">
        <v>21</v>
      </c>
      <c r="I2089" s="239"/>
      <c r="J2089" s="235"/>
      <c r="K2089" s="235"/>
      <c r="L2089" s="240"/>
      <c r="M2089" s="241"/>
      <c r="N2089" s="242"/>
      <c r="O2089" s="242"/>
      <c r="P2089" s="242"/>
      <c r="Q2089" s="242"/>
      <c r="R2089" s="242"/>
      <c r="S2089" s="242"/>
      <c r="T2089" s="24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T2089" s="244" t="s">
        <v>244</v>
      </c>
      <c r="AU2089" s="244" t="s">
        <v>86</v>
      </c>
      <c r="AV2089" s="13" t="s">
        <v>80</v>
      </c>
      <c r="AW2089" s="13" t="s">
        <v>33</v>
      </c>
      <c r="AX2089" s="13" t="s">
        <v>73</v>
      </c>
      <c r="AY2089" s="244" t="s">
        <v>233</v>
      </c>
    </row>
    <row r="2090" s="14" customFormat="1">
      <c r="A2090" s="14"/>
      <c r="B2090" s="245"/>
      <c r="C2090" s="246"/>
      <c r="D2090" s="236" t="s">
        <v>244</v>
      </c>
      <c r="E2090" s="247" t="s">
        <v>21</v>
      </c>
      <c r="F2090" s="248" t="s">
        <v>947</v>
      </c>
      <c r="G2090" s="246"/>
      <c r="H2090" s="249">
        <v>54.643000000000001</v>
      </c>
      <c r="I2090" s="250"/>
      <c r="J2090" s="246"/>
      <c r="K2090" s="246"/>
      <c r="L2090" s="251"/>
      <c r="M2090" s="252"/>
      <c r="N2090" s="253"/>
      <c r="O2090" s="253"/>
      <c r="P2090" s="253"/>
      <c r="Q2090" s="253"/>
      <c r="R2090" s="253"/>
      <c r="S2090" s="253"/>
      <c r="T2090" s="25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T2090" s="255" t="s">
        <v>244</v>
      </c>
      <c r="AU2090" s="255" t="s">
        <v>86</v>
      </c>
      <c r="AV2090" s="14" t="s">
        <v>86</v>
      </c>
      <c r="AW2090" s="14" t="s">
        <v>33</v>
      </c>
      <c r="AX2090" s="14" t="s">
        <v>73</v>
      </c>
      <c r="AY2090" s="255" t="s">
        <v>233</v>
      </c>
    </row>
    <row r="2091" s="14" customFormat="1">
      <c r="A2091" s="14"/>
      <c r="B2091" s="245"/>
      <c r="C2091" s="246"/>
      <c r="D2091" s="236" t="s">
        <v>244</v>
      </c>
      <c r="E2091" s="247" t="s">
        <v>21</v>
      </c>
      <c r="F2091" s="248" t="s">
        <v>2636</v>
      </c>
      <c r="G2091" s="246"/>
      <c r="H2091" s="249">
        <v>-0.90000000000000002</v>
      </c>
      <c r="I2091" s="250"/>
      <c r="J2091" s="246"/>
      <c r="K2091" s="246"/>
      <c r="L2091" s="251"/>
      <c r="M2091" s="252"/>
      <c r="N2091" s="253"/>
      <c r="O2091" s="253"/>
      <c r="P2091" s="253"/>
      <c r="Q2091" s="253"/>
      <c r="R2091" s="253"/>
      <c r="S2091" s="253"/>
      <c r="T2091" s="25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T2091" s="255" t="s">
        <v>244</v>
      </c>
      <c r="AU2091" s="255" t="s">
        <v>86</v>
      </c>
      <c r="AV2091" s="14" t="s">
        <v>86</v>
      </c>
      <c r="AW2091" s="14" t="s">
        <v>33</v>
      </c>
      <c r="AX2091" s="14" t="s">
        <v>73</v>
      </c>
      <c r="AY2091" s="255" t="s">
        <v>233</v>
      </c>
    </row>
    <row r="2092" s="13" customFormat="1">
      <c r="A2092" s="13"/>
      <c r="B2092" s="234"/>
      <c r="C2092" s="235"/>
      <c r="D2092" s="236" t="s">
        <v>244</v>
      </c>
      <c r="E2092" s="237" t="s">
        <v>21</v>
      </c>
      <c r="F2092" s="238" t="s">
        <v>949</v>
      </c>
      <c r="G2092" s="235"/>
      <c r="H2092" s="237" t="s">
        <v>21</v>
      </c>
      <c r="I2092" s="239"/>
      <c r="J2092" s="235"/>
      <c r="K2092" s="235"/>
      <c r="L2092" s="240"/>
      <c r="M2092" s="241"/>
      <c r="N2092" s="242"/>
      <c r="O2092" s="242"/>
      <c r="P2092" s="242"/>
      <c r="Q2092" s="242"/>
      <c r="R2092" s="242"/>
      <c r="S2092" s="242"/>
      <c r="T2092" s="24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T2092" s="244" t="s">
        <v>244</v>
      </c>
      <c r="AU2092" s="244" t="s">
        <v>86</v>
      </c>
      <c r="AV2092" s="13" t="s">
        <v>80</v>
      </c>
      <c r="AW2092" s="13" t="s">
        <v>33</v>
      </c>
      <c r="AX2092" s="13" t="s">
        <v>73</v>
      </c>
      <c r="AY2092" s="244" t="s">
        <v>233</v>
      </c>
    </row>
    <row r="2093" s="14" customFormat="1">
      <c r="A2093" s="14"/>
      <c r="B2093" s="245"/>
      <c r="C2093" s="246"/>
      <c r="D2093" s="236" t="s">
        <v>244</v>
      </c>
      <c r="E2093" s="247" t="s">
        <v>21</v>
      </c>
      <c r="F2093" s="248" t="s">
        <v>2637</v>
      </c>
      <c r="G2093" s="246"/>
      <c r="H2093" s="249">
        <v>75.366</v>
      </c>
      <c r="I2093" s="250"/>
      <c r="J2093" s="246"/>
      <c r="K2093" s="246"/>
      <c r="L2093" s="251"/>
      <c r="M2093" s="252"/>
      <c r="N2093" s="253"/>
      <c r="O2093" s="253"/>
      <c r="P2093" s="253"/>
      <c r="Q2093" s="253"/>
      <c r="R2093" s="253"/>
      <c r="S2093" s="253"/>
      <c r="T2093" s="25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T2093" s="255" t="s">
        <v>244</v>
      </c>
      <c r="AU2093" s="255" t="s">
        <v>86</v>
      </c>
      <c r="AV2093" s="14" t="s">
        <v>86</v>
      </c>
      <c r="AW2093" s="14" t="s">
        <v>33</v>
      </c>
      <c r="AX2093" s="14" t="s">
        <v>73</v>
      </c>
      <c r="AY2093" s="255" t="s">
        <v>233</v>
      </c>
    </row>
    <row r="2094" s="13" customFormat="1">
      <c r="A2094" s="13"/>
      <c r="B2094" s="234"/>
      <c r="C2094" s="235"/>
      <c r="D2094" s="236" t="s">
        <v>244</v>
      </c>
      <c r="E2094" s="237" t="s">
        <v>21</v>
      </c>
      <c r="F2094" s="238" t="s">
        <v>953</v>
      </c>
      <c r="G2094" s="235"/>
      <c r="H2094" s="237" t="s">
        <v>21</v>
      </c>
      <c r="I2094" s="239"/>
      <c r="J2094" s="235"/>
      <c r="K2094" s="235"/>
      <c r="L2094" s="240"/>
      <c r="M2094" s="241"/>
      <c r="N2094" s="242"/>
      <c r="O2094" s="242"/>
      <c r="P2094" s="242"/>
      <c r="Q2094" s="242"/>
      <c r="R2094" s="242"/>
      <c r="S2094" s="242"/>
      <c r="T2094" s="24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T2094" s="244" t="s">
        <v>244</v>
      </c>
      <c r="AU2094" s="244" t="s">
        <v>86</v>
      </c>
      <c r="AV2094" s="13" t="s">
        <v>80</v>
      </c>
      <c r="AW2094" s="13" t="s">
        <v>33</v>
      </c>
      <c r="AX2094" s="13" t="s">
        <v>73</v>
      </c>
      <c r="AY2094" s="244" t="s">
        <v>233</v>
      </c>
    </row>
    <row r="2095" s="14" customFormat="1">
      <c r="A2095" s="14"/>
      <c r="B2095" s="245"/>
      <c r="C2095" s="246"/>
      <c r="D2095" s="236" t="s">
        <v>244</v>
      </c>
      <c r="E2095" s="247" t="s">
        <v>21</v>
      </c>
      <c r="F2095" s="248" t="s">
        <v>2638</v>
      </c>
      <c r="G2095" s="246"/>
      <c r="H2095" s="249">
        <v>150.30799999999999</v>
      </c>
      <c r="I2095" s="250"/>
      <c r="J2095" s="246"/>
      <c r="K2095" s="246"/>
      <c r="L2095" s="251"/>
      <c r="M2095" s="252"/>
      <c r="N2095" s="253"/>
      <c r="O2095" s="253"/>
      <c r="P2095" s="253"/>
      <c r="Q2095" s="253"/>
      <c r="R2095" s="253"/>
      <c r="S2095" s="253"/>
      <c r="T2095" s="25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T2095" s="255" t="s">
        <v>244</v>
      </c>
      <c r="AU2095" s="255" t="s">
        <v>86</v>
      </c>
      <c r="AV2095" s="14" t="s">
        <v>86</v>
      </c>
      <c r="AW2095" s="14" t="s">
        <v>33</v>
      </c>
      <c r="AX2095" s="14" t="s">
        <v>73</v>
      </c>
      <c r="AY2095" s="255" t="s">
        <v>233</v>
      </c>
    </row>
    <row r="2096" s="14" customFormat="1">
      <c r="A2096" s="14"/>
      <c r="B2096" s="245"/>
      <c r="C2096" s="246"/>
      <c r="D2096" s="236" t="s">
        <v>244</v>
      </c>
      <c r="E2096" s="247" t="s">
        <v>21</v>
      </c>
      <c r="F2096" s="248" t="s">
        <v>2639</v>
      </c>
      <c r="G2096" s="246"/>
      <c r="H2096" s="249">
        <v>-3.6000000000000001</v>
      </c>
      <c r="I2096" s="250"/>
      <c r="J2096" s="246"/>
      <c r="K2096" s="246"/>
      <c r="L2096" s="251"/>
      <c r="M2096" s="252"/>
      <c r="N2096" s="253"/>
      <c r="O2096" s="253"/>
      <c r="P2096" s="253"/>
      <c r="Q2096" s="253"/>
      <c r="R2096" s="253"/>
      <c r="S2096" s="253"/>
      <c r="T2096" s="25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T2096" s="255" t="s">
        <v>244</v>
      </c>
      <c r="AU2096" s="255" t="s">
        <v>86</v>
      </c>
      <c r="AV2096" s="14" t="s">
        <v>86</v>
      </c>
      <c r="AW2096" s="14" t="s">
        <v>33</v>
      </c>
      <c r="AX2096" s="14" t="s">
        <v>73</v>
      </c>
      <c r="AY2096" s="255" t="s">
        <v>233</v>
      </c>
    </row>
    <row r="2097" s="13" customFormat="1">
      <c r="A2097" s="13"/>
      <c r="B2097" s="234"/>
      <c r="C2097" s="235"/>
      <c r="D2097" s="236" t="s">
        <v>244</v>
      </c>
      <c r="E2097" s="237" t="s">
        <v>21</v>
      </c>
      <c r="F2097" s="238" t="s">
        <v>957</v>
      </c>
      <c r="G2097" s="235"/>
      <c r="H2097" s="237" t="s">
        <v>21</v>
      </c>
      <c r="I2097" s="239"/>
      <c r="J2097" s="235"/>
      <c r="K2097" s="235"/>
      <c r="L2097" s="240"/>
      <c r="M2097" s="241"/>
      <c r="N2097" s="242"/>
      <c r="O2097" s="242"/>
      <c r="P2097" s="242"/>
      <c r="Q2097" s="242"/>
      <c r="R2097" s="242"/>
      <c r="S2097" s="242"/>
      <c r="T2097" s="24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T2097" s="244" t="s">
        <v>244</v>
      </c>
      <c r="AU2097" s="244" t="s">
        <v>86</v>
      </c>
      <c r="AV2097" s="13" t="s">
        <v>80</v>
      </c>
      <c r="AW2097" s="13" t="s">
        <v>33</v>
      </c>
      <c r="AX2097" s="13" t="s">
        <v>73</v>
      </c>
      <c r="AY2097" s="244" t="s">
        <v>233</v>
      </c>
    </row>
    <row r="2098" s="14" customFormat="1">
      <c r="A2098" s="14"/>
      <c r="B2098" s="245"/>
      <c r="C2098" s="246"/>
      <c r="D2098" s="236" t="s">
        <v>244</v>
      </c>
      <c r="E2098" s="247" t="s">
        <v>21</v>
      </c>
      <c r="F2098" s="248" t="s">
        <v>958</v>
      </c>
      <c r="G2098" s="246"/>
      <c r="H2098" s="249">
        <v>241.887</v>
      </c>
      <c r="I2098" s="250"/>
      <c r="J2098" s="246"/>
      <c r="K2098" s="246"/>
      <c r="L2098" s="251"/>
      <c r="M2098" s="252"/>
      <c r="N2098" s="253"/>
      <c r="O2098" s="253"/>
      <c r="P2098" s="253"/>
      <c r="Q2098" s="253"/>
      <c r="R2098" s="253"/>
      <c r="S2098" s="253"/>
      <c r="T2098" s="25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T2098" s="255" t="s">
        <v>244</v>
      </c>
      <c r="AU2098" s="255" t="s">
        <v>86</v>
      </c>
      <c r="AV2098" s="14" t="s">
        <v>86</v>
      </c>
      <c r="AW2098" s="14" t="s">
        <v>33</v>
      </c>
      <c r="AX2098" s="14" t="s">
        <v>73</v>
      </c>
      <c r="AY2098" s="255" t="s">
        <v>233</v>
      </c>
    </row>
    <row r="2099" s="13" customFormat="1">
      <c r="A2099" s="13"/>
      <c r="B2099" s="234"/>
      <c r="C2099" s="235"/>
      <c r="D2099" s="236" t="s">
        <v>244</v>
      </c>
      <c r="E2099" s="237" t="s">
        <v>21</v>
      </c>
      <c r="F2099" s="238" t="s">
        <v>961</v>
      </c>
      <c r="G2099" s="235"/>
      <c r="H2099" s="237" t="s">
        <v>21</v>
      </c>
      <c r="I2099" s="239"/>
      <c r="J2099" s="235"/>
      <c r="K2099" s="235"/>
      <c r="L2099" s="240"/>
      <c r="M2099" s="241"/>
      <c r="N2099" s="242"/>
      <c r="O2099" s="242"/>
      <c r="P2099" s="242"/>
      <c r="Q2099" s="242"/>
      <c r="R2099" s="242"/>
      <c r="S2099" s="242"/>
      <c r="T2099" s="24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T2099" s="244" t="s">
        <v>244</v>
      </c>
      <c r="AU2099" s="244" t="s">
        <v>86</v>
      </c>
      <c r="AV2099" s="13" t="s">
        <v>80</v>
      </c>
      <c r="AW2099" s="13" t="s">
        <v>33</v>
      </c>
      <c r="AX2099" s="13" t="s">
        <v>73</v>
      </c>
      <c r="AY2099" s="244" t="s">
        <v>233</v>
      </c>
    </row>
    <row r="2100" s="14" customFormat="1">
      <c r="A2100" s="14"/>
      <c r="B2100" s="245"/>
      <c r="C2100" s="246"/>
      <c r="D2100" s="236" t="s">
        <v>244</v>
      </c>
      <c r="E2100" s="247" t="s">
        <v>21</v>
      </c>
      <c r="F2100" s="248" t="s">
        <v>962</v>
      </c>
      <c r="G2100" s="246"/>
      <c r="H2100" s="249">
        <v>397.10300000000001</v>
      </c>
      <c r="I2100" s="250"/>
      <c r="J2100" s="246"/>
      <c r="K2100" s="246"/>
      <c r="L2100" s="251"/>
      <c r="M2100" s="252"/>
      <c r="N2100" s="253"/>
      <c r="O2100" s="253"/>
      <c r="P2100" s="253"/>
      <c r="Q2100" s="253"/>
      <c r="R2100" s="253"/>
      <c r="S2100" s="253"/>
      <c r="T2100" s="25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T2100" s="255" t="s">
        <v>244</v>
      </c>
      <c r="AU2100" s="255" t="s">
        <v>86</v>
      </c>
      <c r="AV2100" s="14" t="s">
        <v>86</v>
      </c>
      <c r="AW2100" s="14" t="s">
        <v>33</v>
      </c>
      <c r="AX2100" s="14" t="s">
        <v>73</v>
      </c>
      <c r="AY2100" s="255" t="s">
        <v>233</v>
      </c>
    </row>
    <row r="2101" s="14" customFormat="1">
      <c r="A2101" s="14"/>
      <c r="B2101" s="245"/>
      <c r="C2101" s="246"/>
      <c r="D2101" s="236" t="s">
        <v>244</v>
      </c>
      <c r="E2101" s="247" t="s">
        <v>21</v>
      </c>
      <c r="F2101" s="248" t="s">
        <v>2640</v>
      </c>
      <c r="G2101" s="246"/>
      <c r="H2101" s="249">
        <v>-8.0999999999999996</v>
      </c>
      <c r="I2101" s="250"/>
      <c r="J2101" s="246"/>
      <c r="K2101" s="246"/>
      <c r="L2101" s="251"/>
      <c r="M2101" s="252"/>
      <c r="N2101" s="253"/>
      <c r="O2101" s="253"/>
      <c r="P2101" s="253"/>
      <c r="Q2101" s="253"/>
      <c r="R2101" s="253"/>
      <c r="S2101" s="253"/>
      <c r="T2101" s="25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T2101" s="255" t="s">
        <v>244</v>
      </c>
      <c r="AU2101" s="255" t="s">
        <v>86</v>
      </c>
      <c r="AV2101" s="14" t="s">
        <v>86</v>
      </c>
      <c r="AW2101" s="14" t="s">
        <v>33</v>
      </c>
      <c r="AX2101" s="14" t="s">
        <v>73</v>
      </c>
      <c r="AY2101" s="255" t="s">
        <v>233</v>
      </c>
    </row>
    <row r="2102" s="13" customFormat="1">
      <c r="A2102" s="13"/>
      <c r="B2102" s="234"/>
      <c r="C2102" s="235"/>
      <c r="D2102" s="236" t="s">
        <v>244</v>
      </c>
      <c r="E2102" s="237" t="s">
        <v>21</v>
      </c>
      <c r="F2102" s="238" t="s">
        <v>965</v>
      </c>
      <c r="G2102" s="235"/>
      <c r="H2102" s="237" t="s">
        <v>21</v>
      </c>
      <c r="I2102" s="239"/>
      <c r="J2102" s="235"/>
      <c r="K2102" s="235"/>
      <c r="L2102" s="240"/>
      <c r="M2102" s="241"/>
      <c r="N2102" s="242"/>
      <c r="O2102" s="242"/>
      <c r="P2102" s="242"/>
      <c r="Q2102" s="242"/>
      <c r="R2102" s="242"/>
      <c r="S2102" s="242"/>
      <c r="T2102" s="24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T2102" s="244" t="s">
        <v>244</v>
      </c>
      <c r="AU2102" s="244" t="s">
        <v>86</v>
      </c>
      <c r="AV2102" s="13" t="s">
        <v>80</v>
      </c>
      <c r="AW2102" s="13" t="s">
        <v>33</v>
      </c>
      <c r="AX2102" s="13" t="s">
        <v>73</v>
      </c>
      <c r="AY2102" s="244" t="s">
        <v>233</v>
      </c>
    </row>
    <row r="2103" s="14" customFormat="1">
      <c r="A2103" s="14"/>
      <c r="B2103" s="245"/>
      <c r="C2103" s="246"/>
      <c r="D2103" s="236" t="s">
        <v>244</v>
      </c>
      <c r="E2103" s="247" t="s">
        <v>21</v>
      </c>
      <c r="F2103" s="248" t="s">
        <v>966</v>
      </c>
      <c r="G2103" s="246"/>
      <c r="H2103" s="249">
        <v>495.84199999999998</v>
      </c>
      <c r="I2103" s="250"/>
      <c r="J2103" s="246"/>
      <c r="K2103" s="246"/>
      <c r="L2103" s="251"/>
      <c r="M2103" s="252"/>
      <c r="N2103" s="253"/>
      <c r="O2103" s="253"/>
      <c r="P2103" s="253"/>
      <c r="Q2103" s="253"/>
      <c r="R2103" s="253"/>
      <c r="S2103" s="253"/>
      <c r="T2103" s="25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T2103" s="255" t="s">
        <v>244</v>
      </c>
      <c r="AU2103" s="255" t="s">
        <v>86</v>
      </c>
      <c r="AV2103" s="14" t="s">
        <v>86</v>
      </c>
      <c r="AW2103" s="14" t="s">
        <v>33</v>
      </c>
      <c r="AX2103" s="14" t="s">
        <v>73</v>
      </c>
      <c r="AY2103" s="255" t="s">
        <v>233</v>
      </c>
    </row>
    <row r="2104" s="14" customFormat="1">
      <c r="A2104" s="14"/>
      <c r="B2104" s="245"/>
      <c r="C2104" s="246"/>
      <c r="D2104" s="236" t="s">
        <v>244</v>
      </c>
      <c r="E2104" s="247" t="s">
        <v>21</v>
      </c>
      <c r="F2104" s="248" t="s">
        <v>2640</v>
      </c>
      <c r="G2104" s="246"/>
      <c r="H2104" s="249">
        <v>-8.0999999999999996</v>
      </c>
      <c r="I2104" s="250"/>
      <c r="J2104" s="246"/>
      <c r="K2104" s="246"/>
      <c r="L2104" s="251"/>
      <c r="M2104" s="252"/>
      <c r="N2104" s="253"/>
      <c r="O2104" s="253"/>
      <c r="P2104" s="253"/>
      <c r="Q2104" s="253"/>
      <c r="R2104" s="253"/>
      <c r="S2104" s="253"/>
      <c r="T2104" s="25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T2104" s="255" t="s">
        <v>244</v>
      </c>
      <c r="AU2104" s="255" t="s">
        <v>86</v>
      </c>
      <c r="AV2104" s="14" t="s">
        <v>86</v>
      </c>
      <c r="AW2104" s="14" t="s">
        <v>33</v>
      </c>
      <c r="AX2104" s="14" t="s">
        <v>73</v>
      </c>
      <c r="AY2104" s="255" t="s">
        <v>233</v>
      </c>
    </row>
    <row r="2105" s="13" customFormat="1">
      <c r="A2105" s="13"/>
      <c r="B2105" s="234"/>
      <c r="C2105" s="235"/>
      <c r="D2105" s="236" t="s">
        <v>244</v>
      </c>
      <c r="E2105" s="237" t="s">
        <v>21</v>
      </c>
      <c r="F2105" s="238" t="s">
        <v>726</v>
      </c>
      <c r="G2105" s="235"/>
      <c r="H2105" s="237" t="s">
        <v>21</v>
      </c>
      <c r="I2105" s="239"/>
      <c r="J2105" s="235"/>
      <c r="K2105" s="235"/>
      <c r="L2105" s="240"/>
      <c r="M2105" s="241"/>
      <c r="N2105" s="242"/>
      <c r="O2105" s="242"/>
      <c r="P2105" s="242"/>
      <c r="Q2105" s="242"/>
      <c r="R2105" s="242"/>
      <c r="S2105" s="242"/>
      <c r="T2105" s="243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T2105" s="244" t="s">
        <v>244</v>
      </c>
      <c r="AU2105" s="244" t="s">
        <v>86</v>
      </c>
      <c r="AV2105" s="13" t="s">
        <v>80</v>
      </c>
      <c r="AW2105" s="13" t="s">
        <v>33</v>
      </c>
      <c r="AX2105" s="13" t="s">
        <v>73</v>
      </c>
      <c r="AY2105" s="244" t="s">
        <v>233</v>
      </c>
    </row>
    <row r="2106" s="13" customFormat="1">
      <c r="A2106" s="13"/>
      <c r="B2106" s="234"/>
      <c r="C2106" s="235"/>
      <c r="D2106" s="236" t="s">
        <v>244</v>
      </c>
      <c r="E2106" s="237" t="s">
        <v>21</v>
      </c>
      <c r="F2106" s="238" t="s">
        <v>949</v>
      </c>
      <c r="G2106" s="235"/>
      <c r="H2106" s="237" t="s">
        <v>21</v>
      </c>
      <c r="I2106" s="239"/>
      <c r="J2106" s="235"/>
      <c r="K2106" s="235"/>
      <c r="L2106" s="240"/>
      <c r="M2106" s="241"/>
      <c r="N2106" s="242"/>
      <c r="O2106" s="242"/>
      <c r="P2106" s="242"/>
      <c r="Q2106" s="242"/>
      <c r="R2106" s="242"/>
      <c r="S2106" s="242"/>
      <c r="T2106" s="243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T2106" s="244" t="s">
        <v>244</v>
      </c>
      <c r="AU2106" s="244" t="s">
        <v>86</v>
      </c>
      <c r="AV2106" s="13" t="s">
        <v>80</v>
      </c>
      <c r="AW2106" s="13" t="s">
        <v>33</v>
      </c>
      <c r="AX2106" s="13" t="s">
        <v>73</v>
      </c>
      <c r="AY2106" s="244" t="s">
        <v>233</v>
      </c>
    </row>
    <row r="2107" s="14" customFormat="1">
      <c r="A2107" s="14"/>
      <c r="B2107" s="245"/>
      <c r="C2107" s="246"/>
      <c r="D2107" s="236" t="s">
        <v>244</v>
      </c>
      <c r="E2107" s="247" t="s">
        <v>21</v>
      </c>
      <c r="F2107" s="248" t="s">
        <v>2641</v>
      </c>
      <c r="G2107" s="246"/>
      <c r="H2107" s="249">
        <v>301.464</v>
      </c>
      <c r="I2107" s="250"/>
      <c r="J2107" s="246"/>
      <c r="K2107" s="246"/>
      <c r="L2107" s="251"/>
      <c r="M2107" s="252"/>
      <c r="N2107" s="253"/>
      <c r="O2107" s="253"/>
      <c r="P2107" s="253"/>
      <c r="Q2107" s="253"/>
      <c r="R2107" s="253"/>
      <c r="S2107" s="253"/>
      <c r="T2107" s="25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T2107" s="255" t="s">
        <v>244</v>
      </c>
      <c r="AU2107" s="255" t="s">
        <v>86</v>
      </c>
      <c r="AV2107" s="14" t="s">
        <v>86</v>
      </c>
      <c r="AW2107" s="14" t="s">
        <v>33</v>
      </c>
      <c r="AX2107" s="14" t="s">
        <v>73</v>
      </c>
      <c r="AY2107" s="255" t="s">
        <v>233</v>
      </c>
    </row>
    <row r="2108" s="13" customFormat="1">
      <c r="A2108" s="13"/>
      <c r="B2108" s="234"/>
      <c r="C2108" s="235"/>
      <c r="D2108" s="236" t="s">
        <v>244</v>
      </c>
      <c r="E2108" s="237" t="s">
        <v>21</v>
      </c>
      <c r="F2108" s="238" t="s">
        <v>953</v>
      </c>
      <c r="G2108" s="235"/>
      <c r="H2108" s="237" t="s">
        <v>21</v>
      </c>
      <c r="I2108" s="239"/>
      <c r="J2108" s="235"/>
      <c r="K2108" s="235"/>
      <c r="L2108" s="240"/>
      <c r="M2108" s="241"/>
      <c r="N2108" s="242"/>
      <c r="O2108" s="242"/>
      <c r="P2108" s="242"/>
      <c r="Q2108" s="242"/>
      <c r="R2108" s="242"/>
      <c r="S2108" s="242"/>
      <c r="T2108" s="243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T2108" s="244" t="s">
        <v>244</v>
      </c>
      <c r="AU2108" s="244" t="s">
        <v>86</v>
      </c>
      <c r="AV2108" s="13" t="s">
        <v>80</v>
      </c>
      <c r="AW2108" s="13" t="s">
        <v>33</v>
      </c>
      <c r="AX2108" s="13" t="s">
        <v>73</v>
      </c>
      <c r="AY2108" s="244" t="s">
        <v>233</v>
      </c>
    </row>
    <row r="2109" s="14" customFormat="1">
      <c r="A2109" s="14"/>
      <c r="B2109" s="245"/>
      <c r="C2109" s="246"/>
      <c r="D2109" s="236" t="s">
        <v>244</v>
      </c>
      <c r="E2109" s="247" t="s">
        <v>21</v>
      </c>
      <c r="F2109" s="248" t="s">
        <v>2642</v>
      </c>
      <c r="G2109" s="246"/>
      <c r="H2109" s="249">
        <v>601.23199999999997</v>
      </c>
      <c r="I2109" s="250"/>
      <c r="J2109" s="246"/>
      <c r="K2109" s="246"/>
      <c r="L2109" s="251"/>
      <c r="M2109" s="252"/>
      <c r="N2109" s="253"/>
      <c r="O2109" s="253"/>
      <c r="P2109" s="253"/>
      <c r="Q2109" s="253"/>
      <c r="R2109" s="253"/>
      <c r="S2109" s="253"/>
      <c r="T2109" s="25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T2109" s="255" t="s">
        <v>244</v>
      </c>
      <c r="AU2109" s="255" t="s">
        <v>86</v>
      </c>
      <c r="AV2109" s="14" t="s">
        <v>86</v>
      </c>
      <c r="AW2109" s="14" t="s">
        <v>33</v>
      </c>
      <c r="AX2109" s="14" t="s">
        <v>73</v>
      </c>
      <c r="AY2109" s="255" t="s">
        <v>233</v>
      </c>
    </row>
    <row r="2110" s="14" customFormat="1">
      <c r="A2110" s="14"/>
      <c r="B2110" s="245"/>
      <c r="C2110" s="246"/>
      <c r="D2110" s="236" t="s">
        <v>244</v>
      </c>
      <c r="E2110" s="247" t="s">
        <v>21</v>
      </c>
      <c r="F2110" s="248" t="s">
        <v>2643</v>
      </c>
      <c r="G2110" s="246"/>
      <c r="H2110" s="249">
        <v>-14.4</v>
      </c>
      <c r="I2110" s="250"/>
      <c r="J2110" s="246"/>
      <c r="K2110" s="246"/>
      <c r="L2110" s="251"/>
      <c r="M2110" s="252"/>
      <c r="N2110" s="253"/>
      <c r="O2110" s="253"/>
      <c r="P2110" s="253"/>
      <c r="Q2110" s="253"/>
      <c r="R2110" s="253"/>
      <c r="S2110" s="253"/>
      <c r="T2110" s="25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T2110" s="255" t="s">
        <v>244</v>
      </c>
      <c r="AU2110" s="255" t="s">
        <v>86</v>
      </c>
      <c r="AV2110" s="14" t="s">
        <v>86</v>
      </c>
      <c r="AW2110" s="14" t="s">
        <v>33</v>
      </c>
      <c r="AX2110" s="14" t="s">
        <v>73</v>
      </c>
      <c r="AY2110" s="255" t="s">
        <v>233</v>
      </c>
    </row>
    <row r="2111" s="13" customFormat="1">
      <c r="A2111" s="13"/>
      <c r="B2111" s="234"/>
      <c r="C2111" s="235"/>
      <c r="D2111" s="236" t="s">
        <v>244</v>
      </c>
      <c r="E2111" s="237" t="s">
        <v>21</v>
      </c>
      <c r="F2111" s="238" t="s">
        <v>957</v>
      </c>
      <c r="G2111" s="235"/>
      <c r="H2111" s="237" t="s">
        <v>21</v>
      </c>
      <c r="I2111" s="239"/>
      <c r="J2111" s="235"/>
      <c r="K2111" s="235"/>
      <c r="L2111" s="240"/>
      <c r="M2111" s="241"/>
      <c r="N2111" s="242"/>
      <c r="O2111" s="242"/>
      <c r="P2111" s="242"/>
      <c r="Q2111" s="242"/>
      <c r="R2111" s="242"/>
      <c r="S2111" s="242"/>
      <c r="T2111" s="243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  <c r="AT2111" s="244" t="s">
        <v>244</v>
      </c>
      <c r="AU2111" s="244" t="s">
        <v>86</v>
      </c>
      <c r="AV2111" s="13" t="s">
        <v>80</v>
      </c>
      <c r="AW2111" s="13" t="s">
        <v>33</v>
      </c>
      <c r="AX2111" s="13" t="s">
        <v>73</v>
      </c>
      <c r="AY2111" s="244" t="s">
        <v>233</v>
      </c>
    </row>
    <row r="2112" s="14" customFormat="1">
      <c r="A2112" s="14"/>
      <c r="B2112" s="245"/>
      <c r="C2112" s="246"/>
      <c r="D2112" s="236" t="s">
        <v>244</v>
      </c>
      <c r="E2112" s="247" t="s">
        <v>21</v>
      </c>
      <c r="F2112" s="248" t="s">
        <v>973</v>
      </c>
      <c r="G2112" s="246"/>
      <c r="H2112" s="249">
        <v>80.629000000000005</v>
      </c>
      <c r="I2112" s="250"/>
      <c r="J2112" s="246"/>
      <c r="K2112" s="246"/>
      <c r="L2112" s="251"/>
      <c r="M2112" s="252"/>
      <c r="N2112" s="253"/>
      <c r="O2112" s="253"/>
      <c r="P2112" s="253"/>
      <c r="Q2112" s="253"/>
      <c r="R2112" s="253"/>
      <c r="S2112" s="253"/>
      <c r="T2112" s="25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T2112" s="255" t="s">
        <v>244</v>
      </c>
      <c r="AU2112" s="255" t="s">
        <v>86</v>
      </c>
      <c r="AV2112" s="14" t="s">
        <v>86</v>
      </c>
      <c r="AW2112" s="14" t="s">
        <v>33</v>
      </c>
      <c r="AX2112" s="14" t="s">
        <v>73</v>
      </c>
      <c r="AY2112" s="255" t="s">
        <v>233</v>
      </c>
    </row>
    <row r="2113" s="13" customFormat="1">
      <c r="A2113" s="13"/>
      <c r="B2113" s="234"/>
      <c r="C2113" s="235"/>
      <c r="D2113" s="236" t="s">
        <v>244</v>
      </c>
      <c r="E2113" s="237" t="s">
        <v>21</v>
      </c>
      <c r="F2113" s="238" t="s">
        <v>961</v>
      </c>
      <c r="G2113" s="235"/>
      <c r="H2113" s="237" t="s">
        <v>21</v>
      </c>
      <c r="I2113" s="239"/>
      <c r="J2113" s="235"/>
      <c r="K2113" s="235"/>
      <c r="L2113" s="240"/>
      <c r="M2113" s="241"/>
      <c r="N2113" s="242"/>
      <c r="O2113" s="242"/>
      <c r="P2113" s="242"/>
      <c r="Q2113" s="242"/>
      <c r="R2113" s="242"/>
      <c r="S2113" s="242"/>
      <c r="T2113" s="243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T2113" s="244" t="s">
        <v>244</v>
      </c>
      <c r="AU2113" s="244" t="s">
        <v>86</v>
      </c>
      <c r="AV2113" s="13" t="s">
        <v>80</v>
      </c>
      <c r="AW2113" s="13" t="s">
        <v>33</v>
      </c>
      <c r="AX2113" s="13" t="s">
        <v>73</v>
      </c>
      <c r="AY2113" s="244" t="s">
        <v>233</v>
      </c>
    </row>
    <row r="2114" s="14" customFormat="1">
      <c r="A2114" s="14"/>
      <c r="B2114" s="245"/>
      <c r="C2114" s="246"/>
      <c r="D2114" s="236" t="s">
        <v>244</v>
      </c>
      <c r="E2114" s="247" t="s">
        <v>21</v>
      </c>
      <c r="F2114" s="248" t="s">
        <v>976</v>
      </c>
      <c r="G2114" s="246"/>
      <c r="H2114" s="249">
        <v>132.368</v>
      </c>
      <c r="I2114" s="250"/>
      <c r="J2114" s="246"/>
      <c r="K2114" s="246"/>
      <c r="L2114" s="251"/>
      <c r="M2114" s="252"/>
      <c r="N2114" s="253"/>
      <c r="O2114" s="253"/>
      <c r="P2114" s="253"/>
      <c r="Q2114" s="253"/>
      <c r="R2114" s="253"/>
      <c r="S2114" s="253"/>
      <c r="T2114" s="25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T2114" s="255" t="s">
        <v>244</v>
      </c>
      <c r="AU2114" s="255" t="s">
        <v>86</v>
      </c>
      <c r="AV2114" s="14" t="s">
        <v>86</v>
      </c>
      <c r="AW2114" s="14" t="s">
        <v>33</v>
      </c>
      <c r="AX2114" s="14" t="s">
        <v>73</v>
      </c>
      <c r="AY2114" s="255" t="s">
        <v>233</v>
      </c>
    </row>
    <row r="2115" s="14" customFormat="1">
      <c r="A2115" s="14"/>
      <c r="B2115" s="245"/>
      <c r="C2115" s="246"/>
      <c r="D2115" s="236" t="s">
        <v>244</v>
      </c>
      <c r="E2115" s="247" t="s">
        <v>21</v>
      </c>
      <c r="F2115" s="248" t="s">
        <v>2644</v>
      </c>
      <c r="G2115" s="246"/>
      <c r="H2115" s="249">
        <v>-2.7000000000000002</v>
      </c>
      <c r="I2115" s="250"/>
      <c r="J2115" s="246"/>
      <c r="K2115" s="246"/>
      <c r="L2115" s="251"/>
      <c r="M2115" s="252"/>
      <c r="N2115" s="253"/>
      <c r="O2115" s="253"/>
      <c r="P2115" s="253"/>
      <c r="Q2115" s="253"/>
      <c r="R2115" s="253"/>
      <c r="S2115" s="253"/>
      <c r="T2115" s="25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T2115" s="255" t="s">
        <v>244</v>
      </c>
      <c r="AU2115" s="255" t="s">
        <v>86</v>
      </c>
      <c r="AV2115" s="14" t="s">
        <v>86</v>
      </c>
      <c r="AW2115" s="14" t="s">
        <v>33</v>
      </c>
      <c r="AX2115" s="14" t="s">
        <v>73</v>
      </c>
      <c r="AY2115" s="255" t="s">
        <v>233</v>
      </c>
    </row>
    <row r="2116" s="13" customFormat="1">
      <c r="A2116" s="13"/>
      <c r="B2116" s="234"/>
      <c r="C2116" s="235"/>
      <c r="D2116" s="236" t="s">
        <v>244</v>
      </c>
      <c r="E2116" s="237" t="s">
        <v>21</v>
      </c>
      <c r="F2116" s="238" t="s">
        <v>965</v>
      </c>
      <c r="G2116" s="235"/>
      <c r="H2116" s="237" t="s">
        <v>21</v>
      </c>
      <c r="I2116" s="239"/>
      <c r="J2116" s="235"/>
      <c r="K2116" s="235"/>
      <c r="L2116" s="240"/>
      <c r="M2116" s="241"/>
      <c r="N2116" s="242"/>
      <c r="O2116" s="242"/>
      <c r="P2116" s="242"/>
      <c r="Q2116" s="242"/>
      <c r="R2116" s="242"/>
      <c r="S2116" s="242"/>
      <c r="T2116" s="243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T2116" s="244" t="s">
        <v>244</v>
      </c>
      <c r="AU2116" s="244" t="s">
        <v>86</v>
      </c>
      <c r="AV2116" s="13" t="s">
        <v>80</v>
      </c>
      <c r="AW2116" s="13" t="s">
        <v>33</v>
      </c>
      <c r="AX2116" s="13" t="s">
        <v>73</v>
      </c>
      <c r="AY2116" s="244" t="s">
        <v>233</v>
      </c>
    </row>
    <row r="2117" s="14" customFormat="1">
      <c r="A2117" s="14"/>
      <c r="B2117" s="245"/>
      <c r="C2117" s="246"/>
      <c r="D2117" s="236" t="s">
        <v>244</v>
      </c>
      <c r="E2117" s="247" t="s">
        <v>21</v>
      </c>
      <c r="F2117" s="248" t="s">
        <v>979</v>
      </c>
      <c r="G2117" s="246"/>
      <c r="H2117" s="249">
        <v>165.28100000000001</v>
      </c>
      <c r="I2117" s="250"/>
      <c r="J2117" s="246"/>
      <c r="K2117" s="246"/>
      <c r="L2117" s="251"/>
      <c r="M2117" s="252"/>
      <c r="N2117" s="253"/>
      <c r="O2117" s="253"/>
      <c r="P2117" s="253"/>
      <c r="Q2117" s="253"/>
      <c r="R2117" s="253"/>
      <c r="S2117" s="253"/>
      <c r="T2117" s="25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T2117" s="255" t="s">
        <v>244</v>
      </c>
      <c r="AU2117" s="255" t="s">
        <v>86</v>
      </c>
      <c r="AV2117" s="14" t="s">
        <v>86</v>
      </c>
      <c r="AW2117" s="14" t="s">
        <v>33</v>
      </c>
      <c r="AX2117" s="14" t="s">
        <v>73</v>
      </c>
      <c r="AY2117" s="255" t="s">
        <v>233</v>
      </c>
    </row>
    <row r="2118" s="14" customFormat="1">
      <c r="A2118" s="14"/>
      <c r="B2118" s="245"/>
      <c r="C2118" s="246"/>
      <c r="D2118" s="236" t="s">
        <v>244</v>
      </c>
      <c r="E2118" s="247" t="s">
        <v>21</v>
      </c>
      <c r="F2118" s="248" t="s">
        <v>2644</v>
      </c>
      <c r="G2118" s="246"/>
      <c r="H2118" s="249">
        <v>-2.7000000000000002</v>
      </c>
      <c r="I2118" s="250"/>
      <c r="J2118" s="246"/>
      <c r="K2118" s="246"/>
      <c r="L2118" s="251"/>
      <c r="M2118" s="252"/>
      <c r="N2118" s="253"/>
      <c r="O2118" s="253"/>
      <c r="P2118" s="253"/>
      <c r="Q2118" s="253"/>
      <c r="R2118" s="253"/>
      <c r="S2118" s="253"/>
      <c r="T2118" s="25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T2118" s="255" t="s">
        <v>244</v>
      </c>
      <c r="AU2118" s="255" t="s">
        <v>86</v>
      </c>
      <c r="AV2118" s="14" t="s">
        <v>86</v>
      </c>
      <c r="AW2118" s="14" t="s">
        <v>33</v>
      </c>
      <c r="AX2118" s="14" t="s">
        <v>73</v>
      </c>
      <c r="AY2118" s="255" t="s">
        <v>233</v>
      </c>
    </row>
    <row r="2119" s="13" customFormat="1">
      <c r="A2119" s="13"/>
      <c r="B2119" s="234"/>
      <c r="C2119" s="235"/>
      <c r="D2119" s="236" t="s">
        <v>244</v>
      </c>
      <c r="E2119" s="237" t="s">
        <v>21</v>
      </c>
      <c r="F2119" s="238" t="s">
        <v>980</v>
      </c>
      <c r="G2119" s="235"/>
      <c r="H2119" s="237" t="s">
        <v>21</v>
      </c>
      <c r="I2119" s="239"/>
      <c r="J2119" s="235"/>
      <c r="K2119" s="235"/>
      <c r="L2119" s="240"/>
      <c r="M2119" s="241"/>
      <c r="N2119" s="242"/>
      <c r="O2119" s="242"/>
      <c r="P2119" s="242"/>
      <c r="Q2119" s="242"/>
      <c r="R2119" s="242"/>
      <c r="S2119" s="242"/>
      <c r="T2119" s="243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T2119" s="244" t="s">
        <v>244</v>
      </c>
      <c r="AU2119" s="244" t="s">
        <v>86</v>
      </c>
      <c r="AV2119" s="13" t="s">
        <v>80</v>
      </c>
      <c r="AW2119" s="13" t="s">
        <v>33</v>
      </c>
      <c r="AX2119" s="13" t="s">
        <v>73</v>
      </c>
      <c r="AY2119" s="244" t="s">
        <v>233</v>
      </c>
    </row>
    <row r="2120" s="14" customFormat="1">
      <c r="A2120" s="14"/>
      <c r="B2120" s="245"/>
      <c r="C2120" s="246"/>
      <c r="D2120" s="236" t="s">
        <v>244</v>
      </c>
      <c r="E2120" s="247" t="s">
        <v>21</v>
      </c>
      <c r="F2120" s="248" t="s">
        <v>981</v>
      </c>
      <c r="G2120" s="246"/>
      <c r="H2120" s="249">
        <v>89.463999999999999</v>
      </c>
      <c r="I2120" s="250"/>
      <c r="J2120" s="246"/>
      <c r="K2120" s="246"/>
      <c r="L2120" s="251"/>
      <c r="M2120" s="252"/>
      <c r="N2120" s="253"/>
      <c r="O2120" s="253"/>
      <c r="P2120" s="253"/>
      <c r="Q2120" s="253"/>
      <c r="R2120" s="253"/>
      <c r="S2120" s="253"/>
      <c r="T2120" s="25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T2120" s="255" t="s">
        <v>244</v>
      </c>
      <c r="AU2120" s="255" t="s">
        <v>86</v>
      </c>
      <c r="AV2120" s="14" t="s">
        <v>86</v>
      </c>
      <c r="AW2120" s="14" t="s">
        <v>33</v>
      </c>
      <c r="AX2120" s="14" t="s">
        <v>73</v>
      </c>
      <c r="AY2120" s="255" t="s">
        <v>233</v>
      </c>
    </row>
    <row r="2121" s="13" customFormat="1">
      <c r="A2121" s="13"/>
      <c r="B2121" s="234"/>
      <c r="C2121" s="235"/>
      <c r="D2121" s="236" t="s">
        <v>244</v>
      </c>
      <c r="E2121" s="237" t="s">
        <v>21</v>
      </c>
      <c r="F2121" s="238" t="s">
        <v>984</v>
      </c>
      <c r="G2121" s="235"/>
      <c r="H2121" s="237" t="s">
        <v>21</v>
      </c>
      <c r="I2121" s="239"/>
      <c r="J2121" s="235"/>
      <c r="K2121" s="235"/>
      <c r="L2121" s="240"/>
      <c r="M2121" s="241"/>
      <c r="N2121" s="242"/>
      <c r="O2121" s="242"/>
      <c r="P2121" s="242"/>
      <c r="Q2121" s="242"/>
      <c r="R2121" s="242"/>
      <c r="S2121" s="242"/>
      <c r="T2121" s="243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T2121" s="244" t="s">
        <v>244</v>
      </c>
      <c r="AU2121" s="244" t="s">
        <v>86</v>
      </c>
      <c r="AV2121" s="13" t="s">
        <v>80</v>
      </c>
      <c r="AW2121" s="13" t="s">
        <v>33</v>
      </c>
      <c r="AX2121" s="13" t="s">
        <v>73</v>
      </c>
      <c r="AY2121" s="244" t="s">
        <v>233</v>
      </c>
    </row>
    <row r="2122" s="14" customFormat="1">
      <c r="A2122" s="14"/>
      <c r="B2122" s="245"/>
      <c r="C2122" s="246"/>
      <c r="D2122" s="236" t="s">
        <v>244</v>
      </c>
      <c r="E2122" s="247" t="s">
        <v>21</v>
      </c>
      <c r="F2122" s="248" t="s">
        <v>985</v>
      </c>
      <c r="G2122" s="246"/>
      <c r="H2122" s="249">
        <v>86.707999999999998</v>
      </c>
      <c r="I2122" s="250"/>
      <c r="J2122" s="246"/>
      <c r="K2122" s="246"/>
      <c r="L2122" s="251"/>
      <c r="M2122" s="252"/>
      <c r="N2122" s="253"/>
      <c r="O2122" s="253"/>
      <c r="P2122" s="253"/>
      <c r="Q2122" s="253"/>
      <c r="R2122" s="253"/>
      <c r="S2122" s="253"/>
      <c r="T2122" s="25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T2122" s="255" t="s">
        <v>244</v>
      </c>
      <c r="AU2122" s="255" t="s">
        <v>86</v>
      </c>
      <c r="AV2122" s="14" t="s">
        <v>86</v>
      </c>
      <c r="AW2122" s="14" t="s">
        <v>33</v>
      </c>
      <c r="AX2122" s="14" t="s">
        <v>73</v>
      </c>
      <c r="AY2122" s="255" t="s">
        <v>233</v>
      </c>
    </row>
    <row r="2123" s="13" customFormat="1">
      <c r="A2123" s="13"/>
      <c r="B2123" s="234"/>
      <c r="C2123" s="235"/>
      <c r="D2123" s="236" t="s">
        <v>244</v>
      </c>
      <c r="E2123" s="237" t="s">
        <v>21</v>
      </c>
      <c r="F2123" s="238" t="s">
        <v>988</v>
      </c>
      <c r="G2123" s="235"/>
      <c r="H2123" s="237" t="s">
        <v>21</v>
      </c>
      <c r="I2123" s="239"/>
      <c r="J2123" s="235"/>
      <c r="K2123" s="235"/>
      <c r="L2123" s="240"/>
      <c r="M2123" s="241"/>
      <c r="N2123" s="242"/>
      <c r="O2123" s="242"/>
      <c r="P2123" s="242"/>
      <c r="Q2123" s="242"/>
      <c r="R2123" s="242"/>
      <c r="S2123" s="242"/>
      <c r="T2123" s="243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T2123" s="244" t="s">
        <v>244</v>
      </c>
      <c r="AU2123" s="244" t="s">
        <v>86</v>
      </c>
      <c r="AV2123" s="13" t="s">
        <v>80</v>
      </c>
      <c r="AW2123" s="13" t="s">
        <v>33</v>
      </c>
      <c r="AX2123" s="13" t="s">
        <v>73</v>
      </c>
      <c r="AY2123" s="244" t="s">
        <v>233</v>
      </c>
    </row>
    <row r="2124" s="14" customFormat="1">
      <c r="A2124" s="14"/>
      <c r="B2124" s="245"/>
      <c r="C2124" s="246"/>
      <c r="D2124" s="236" t="s">
        <v>244</v>
      </c>
      <c r="E2124" s="247" t="s">
        <v>21</v>
      </c>
      <c r="F2124" s="248" t="s">
        <v>989</v>
      </c>
      <c r="G2124" s="246"/>
      <c r="H2124" s="249">
        <v>87.662000000000006</v>
      </c>
      <c r="I2124" s="250"/>
      <c r="J2124" s="246"/>
      <c r="K2124" s="246"/>
      <c r="L2124" s="251"/>
      <c r="M2124" s="252"/>
      <c r="N2124" s="253"/>
      <c r="O2124" s="253"/>
      <c r="P2124" s="253"/>
      <c r="Q2124" s="253"/>
      <c r="R2124" s="253"/>
      <c r="S2124" s="253"/>
      <c r="T2124" s="25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T2124" s="255" t="s">
        <v>244</v>
      </c>
      <c r="AU2124" s="255" t="s">
        <v>86</v>
      </c>
      <c r="AV2124" s="14" t="s">
        <v>86</v>
      </c>
      <c r="AW2124" s="14" t="s">
        <v>33</v>
      </c>
      <c r="AX2124" s="14" t="s">
        <v>73</v>
      </c>
      <c r="AY2124" s="255" t="s">
        <v>233</v>
      </c>
    </row>
    <row r="2125" s="14" customFormat="1">
      <c r="A2125" s="14"/>
      <c r="B2125" s="245"/>
      <c r="C2125" s="246"/>
      <c r="D2125" s="236" t="s">
        <v>244</v>
      </c>
      <c r="E2125" s="247" t="s">
        <v>21</v>
      </c>
      <c r="F2125" s="248" t="s">
        <v>2645</v>
      </c>
      <c r="G2125" s="246"/>
      <c r="H2125" s="249">
        <v>-1.8</v>
      </c>
      <c r="I2125" s="250"/>
      <c r="J2125" s="246"/>
      <c r="K2125" s="246"/>
      <c r="L2125" s="251"/>
      <c r="M2125" s="252"/>
      <c r="N2125" s="253"/>
      <c r="O2125" s="253"/>
      <c r="P2125" s="253"/>
      <c r="Q2125" s="253"/>
      <c r="R2125" s="253"/>
      <c r="S2125" s="253"/>
      <c r="T2125" s="25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T2125" s="255" t="s">
        <v>244</v>
      </c>
      <c r="AU2125" s="255" t="s">
        <v>86</v>
      </c>
      <c r="AV2125" s="14" t="s">
        <v>86</v>
      </c>
      <c r="AW2125" s="14" t="s">
        <v>33</v>
      </c>
      <c r="AX2125" s="14" t="s">
        <v>73</v>
      </c>
      <c r="AY2125" s="255" t="s">
        <v>233</v>
      </c>
    </row>
    <row r="2126" s="13" customFormat="1">
      <c r="A2126" s="13"/>
      <c r="B2126" s="234"/>
      <c r="C2126" s="235"/>
      <c r="D2126" s="236" t="s">
        <v>244</v>
      </c>
      <c r="E2126" s="237" t="s">
        <v>21</v>
      </c>
      <c r="F2126" s="238" t="s">
        <v>992</v>
      </c>
      <c r="G2126" s="235"/>
      <c r="H2126" s="237" t="s">
        <v>21</v>
      </c>
      <c r="I2126" s="239"/>
      <c r="J2126" s="235"/>
      <c r="K2126" s="235"/>
      <c r="L2126" s="240"/>
      <c r="M2126" s="241"/>
      <c r="N2126" s="242"/>
      <c r="O2126" s="242"/>
      <c r="P2126" s="242"/>
      <c r="Q2126" s="242"/>
      <c r="R2126" s="242"/>
      <c r="S2126" s="242"/>
      <c r="T2126" s="243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T2126" s="244" t="s">
        <v>244</v>
      </c>
      <c r="AU2126" s="244" t="s">
        <v>86</v>
      </c>
      <c r="AV2126" s="13" t="s">
        <v>80</v>
      </c>
      <c r="AW2126" s="13" t="s">
        <v>33</v>
      </c>
      <c r="AX2126" s="13" t="s">
        <v>73</v>
      </c>
      <c r="AY2126" s="244" t="s">
        <v>233</v>
      </c>
    </row>
    <row r="2127" s="14" customFormat="1">
      <c r="A2127" s="14"/>
      <c r="B2127" s="245"/>
      <c r="C2127" s="246"/>
      <c r="D2127" s="236" t="s">
        <v>244</v>
      </c>
      <c r="E2127" s="247" t="s">
        <v>21</v>
      </c>
      <c r="F2127" s="248" t="s">
        <v>993</v>
      </c>
      <c r="G2127" s="246"/>
      <c r="H2127" s="249">
        <v>110.081</v>
      </c>
      <c r="I2127" s="250"/>
      <c r="J2127" s="246"/>
      <c r="K2127" s="246"/>
      <c r="L2127" s="251"/>
      <c r="M2127" s="252"/>
      <c r="N2127" s="253"/>
      <c r="O2127" s="253"/>
      <c r="P2127" s="253"/>
      <c r="Q2127" s="253"/>
      <c r="R2127" s="253"/>
      <c r="S2127" s="253"/>
      <c r="T2127" s="25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T2127" s="255" t="s">
        <v>244</v>
      </c>
      <c r="AU2127" s="255" t="s">
        <v>86</v>
      </c>
      <c r="AV2127" s="14" t="s">
        <v>86</v>
      </c>
      <c r="AW2127" s="14" t="s">
        <v>33</v>
      </c>
      <c r="AX2127" s="14" t="s">
        <v>73</v>
      </c>
      <c r="AY2127" s="255" t="s">
        <v>233</v>
      </c>
    </row>
    <row r="2128" s="14" customFormat="1">
      <c r="A2128" s="14"/>
      <c r="B2128" s="245"/>
      <c r="C2128" s="246"/>
      <c r="D2128" s="236" t="s">
        <v>244</v>
      </c>
      <c r="E2128" s="247" t="s">
        <v>21</v>
      </c>
      <c r="F2128" s="248" t="s">
        <v>2645</v>
      </c>
      <c r="G2128" s="246"/>
      <c r="H2128" s="249">
        <v>-1.8</v>
      </c>
      <c r="I2128" s="250"/>
      <c r="J2128" s="246"/>
      <c r="K2128" s="246"/>
      <c r="L2128" s="251"/>
      <c r="M2128" s="252"/>
      <c r="N2128" s="253"/>
      <c r="O2128" s="253"/>
      <c r="P2128" s="253"/>
      <c r="Q2128" s="253"/>
      <c r="R2128" s="253"/>
      <c r="S2128" s="253"/>
      <c r="T2128" s="25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T2128" s="255" t="s">
        <v>244</v>
      </c>
      <c r="AU2128" s="255" t="s">
        <v>86</v>
      </c>
      <c r="AV2128" s="14" t="s">
        <v>86</v>
      </c>
      <c r="AW2128" s="14" t="s">
        <v>33</v>
      </c>
      <c r="AX2128" s="14" t="s">
        <v>73</v>
      </c>
      <c r="AY2128" s="255" t="s">
        <v>233</v>
      </c>
    </row>
    <row r="2129" s="13" customFormat="1">
      <c r="A2129" s="13"/>
      <c r="B2129" s="234"/>
      <c r="C2129" s="235"/>
      <c r="D2129" s="236" t="s">
        <v>244</v>
      </c>
      <c r="E2129" s="237" t="s">
        <v>21</v>
      </c>
      <c r="F2129" s="238" t="s">
        <v>731</v>
      </c>
      <c r="G2129" s="235"/>
      <c r="H2129" s="237" t="s">
        <v>21</v>
      </c>
      <c r="I2129" s="239"/>
      <c r="J2129" s="235"/>
      <c r="K2129" s="235"/>
      <c r="L2129" s="240"/>
      <c r="M2129" s="241"/>
      <c r="N2129" s="242"/>
      <c r="O2129" s="242"/>
      <c r="P2129" s="242"/>
      <c r="Q2129" s="242"/>
      <c r="R2129" s="242"/>
      <c r="S2129" s="242"/>
      <c r="T2129" s="243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T2129" s="244" t="s">
        <v>244</v>
      </c>
      <c r="AU2129" s="244" t="s">
        <v>86</v>
      </c>
      <c r="AV2129" s="13" t="s">
        <v>80</v>
      </c>
      <c r="AW2129" s="13" t="s">
        <v>33</v>
      </c>
      <c r="AX2129" s="13" t="s">
        <v>73</v>
      </c>
      <c r="AY2129" s="244" t="s">
        <v>233</v>
      </c>
    </row>
    <row r="2130" s="13" customFormat="1">
      <c r="A2130" s="13"/>
      <c r="B2130" s="234"/>
      <c r="C2130" s="235"/>
      <c r="D2130" s="236" t="s">
        <v>244</v>
      </c>
      <c r="E2130" s="237" t="s">
        <v>21</v>
      </c>
      <c r="F2130" s="238" t="s">
        <v>949</v>
      </c>
      <c r="G2130" s="235"/>
      <c r="H2130" s="237" t="s">
        <v>21</v>
      </c>
      <c r="I2130" s="239"/>
      <c r="J2130" s="235"/>
      <c r="K2130" s="235"/>
      <c r="L2130" s="240"/>
      <c r="M2130" s="241"/>
      <c r="N2130" s="242"/>
      <c r="O2130" s="242"/>
      <c r="P2130" s="242"/>
      <c r="Q2130" s="242"/>
      <c r="R2130" s="242"/>
      <c r="S2130" s="242"/>
      <c r="T2130" s="243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T2130" s="244" t="s">
        <v>244</v>
      </c>
      <c r="AU2130" s="244" t="s">
        <v>86</v>
      </c>
      <c r="AV2130" s="13" t="s">
        <v>80</v>
      </c>
      <c r="AW2130" s="13" t="s">
        <v>33</v>
      </c>
      <c r="AX2130" s="13" t="s">
        <v>73</v>
      </c>
      <c r="AY2130" s="244" t="s">
        <v>233</v>
      </c>
    </row>
    <row r="2131" s="14" customFormat="1">
      <c r="A2131" s="14"/>
      <c r="B2131" s="245"/>
      <c r="C2131" s="246"/>
      <c r="D2131" s="236" t="s">
        <v>244</v>
      </c>
      <c r="E2131" s="247" t="s">
        <v>21</v>
      </c>
      <c r="F2131" s="248" t="s">
        <v>2646</v>
      </c>
      <c r="G2131" s="246"/>
      <c r="H2131" s="249">
        <v>238.185</v>
      </c>
      <c r="I2131" s="250"/>
      <c r="J2131" s="246"/>
      <c r="K2131" s="246"/>
      <c r="L2131" s="251"/>
      <c r="M2131" s="252"/>
      <c r="N2131" s="253"/>
      <c r="O2131" s="253"/>
      <c r="P2131" s="253"/>
      <c r="Q2131" s="253"/>
      <c r="R2131" s="253"/>
      <c r="S2131" s="253"/>
      <c r="T2131" s="25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T2131" s="255" t="s">
        <v>244</v>
      </c>
      <c r="AU2131" s="255" t="s">
        <v>86</v>
      </c>
      <c r="AV2131" s="14" t="s">
        <v>86</v>
      </c>
      <c r="AW2131" s="14" t="s">
        <v>33</v>
      </c>
      <c r="AX2131" s="14" t="s">
        <v>73</v>
      </c>
      <c r="AY2131" s="255" t="s">
        <v>233</v>
      </c>
    </row>
    <row r="2132" s="13" customFormat="1">
      <c r="A2132" s="13"/>
      <c r="B2132" s="234"/>
      <c r="C2132" s="235"/>
      <c r="D2132" s="236" t="s">
        <v>244</v>
      </c>
      <c r="E2132" s="237" t="s">
        <v>21</v>
      </c>
      <c r="F2132" s="238" t="s">
        <v>953</v>
      </c>
      <c r="G2132" s="235"/>
      <c r="H2132" s="237" t="s">
        <v>21</v>
      </c>
      <c r="I2132" s="239"/>
      <c r="J2132" s="235"/>
      <c r="K2132" s="235"/>
      <c r="L2132" s="240"/>
      <c r="M2132" s="241"/>
      <c r="N2132" s="242"/>
      <c r="O2132" s="242"/>
      <c r="P2132" s="242"/>
      <c r="Q2132" s="242"/>
      <c r="R2132" s="242"/>
      <c r="S2132" s="242"/>
      <c r="T2132" s="243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T2132" s="244" t="s">
        <v>244</v>
      </c>
      <c r="AU2132" s="244" t="s">
        <v>86</v>
      </c>
      <c r="AV2132" s="13" t="s">
        <v>80</v>
      </c>
      <c r="AW2132" s="13" t="s">
        <v>33</v>
      </c>
      <c r="AX2132" s="13" t="s">
        <v>73</v>
      </c>
      <c r="AY2132" s="244" t="s">
        <v>233</v>
      </c>
    </row>
    <row r="2133" s="14" customFormat="1">
      <c r="A2133" s="14"/>
      <c r="B2133" s="245"/>
      <c r="C2133" s="246"/>
      <c r="D2133" s="236" t="s">
        <v>244</v>
      </c>
      <c r="E2133" s="247" t="s">
        <v>21</v>
      </c>
      <c r="F2133" s="248" t="s">
        <v>2647</v>
      </c>
      <c r="G2133" s="246"/>
      <c r="H2133" s="249">
        <v>475.02999999999997</v>
      </c>
      <c r="I2133" s="250"/>
      <c r="J2133" s="246"/>
      <c r="K2133" s="246"/>
      <c r="L2133" s="251"/>
      <c r="M2133" s="252"/>
      <c r="N2133" s="253"/>
      <c r="O2133" s="253"/>
      <c r="P2133" s="253"/>
      <c r="Q2133" s="253"/>
      <c r="R2133" s="253"/>
      <c r="S2133" s="253"/>
      <c r="T2133" s="25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T2133" s="255" t="s">
        <v>244</v>
      </c>
      <c r="AU2133" s="255" t="s">
        <v>86</v>
      </c>
      <c r="AV2133" s="14" t="s">
        <v>86</v>
      </c>
      <c r="AW2133" s="14" t="s">
        <v>33</v>
      </c>
      <c r="AX2133" s="14" t="s">
        <v>73</v>
      </c>
      <c r="AY2133" s="255" t="s">
        <v>233</v>
      </c>
    </row>
    <row r="2134" s="14" customFormat="1">
      <c r="A2134" s="14"/>
      <c r="B2134" s="245"/>
      <c r="C2134" s="246"/>
      <c r="D2134" s="236" t="s">
        <v>244</v>
      </c>
      <c r="E2134" s="247" t="s">
        <v>21</v>
      </c>
      <c r="F2134" s="248" t="s">
        <v>2648</v>
      </c>
      <c r="G2134" s="246"/>
      <c r="H2134" s="249">
        <v>-9</v>
      </c>
      <c r="I2134" s="250"/>
      <c r="J2134" s="246"/>
      <c r="K2134" s="246"/>
      <c r="L2134" s="251"/>
      <c r="M2134" s="252"/>
      <c r="N2134" s="253"/>
      <c r="O2134" s="253"/>
      <c r="P2134" s="253"/>
      <c r="Q2134" s="253"/>
      <c r="R2134" s="253"/>
      <c r="S2134" s="253"/>
      <c r="T2134" s="25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T2134" s="255" t="s">
        <v>244</v>
      </c>
      <c r="AU2134" s="255" t="s">
        <v>86</v>
      </c>
      <c r="AV2134" s="14" t="s">
        <v>86</v>
      </c>
      <c r="AW2134" s="14" t="s">
        <v>33</v>
      </c>
      <c r="AX2134" s="14" t="s">
        <v>73</v>
      </c>
      <c r="AY2134" s="255" t="s">
        <v>233</v>
      </c>
    </row>
    <row r="2135" s="13" customFormat="1">
      <c r="A2135" s="13"/>
      <c r="B2135" s="234"/>
      <c r="C2135" s="235"/>
      <c r="D2135" s="236" t="s">
        <v>244</v>
      </c>
      <c r="E2135" s="237" t="s">
        <v>21</v>
      </c>
      <c r="F2135" s="238" t="s">
        <v>980</v>
      </c>
      <c r="G2135" s="235"/>
      <c r="H2135" s="237" t="s">
        <v>21</v>
      </c>
      <c r="I2135" s="239"/>
      <c r="J2135" s="235"/>
      <c r="K2135" s="235"/>
      <c r="L2135" s="240"/>
      <c r="M2135" s="241"/>
      <c r="N2135" s="242"/>
      <c r="O2135" s="242"/>
      <c r="P2135" s="242"/>
      <c r="Q2135" s="242"/>
      <c r="R2135" s="242"/>
      <c r="S2135" s="242"/>
      <c r="T2135" s="243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T2135" s="244" t="s">
        <v>244</v>
      </c>
      <c r="AU2135" s="244" t="s">
        <v>86</v>
      </c>
      <c r="AV2135" s="13" t="s">
        <v>80</v>
      </c>
      <c r="AW2135" s="13" t="s">
        <v>33</v>
      </c>
      <c r="AX2135" s="13" t="s">
        <v>73</v>
      </c>
      <c r="AY2135" s="244" t="s">
        <v>233</v>
      </c>
    </row>
    <row r="2136" s="14" customFormat="1">
      <c r="A2136" s="14"/>
      <c r="B2136" s="245"/>
      <c r="C2136" s="246"/>
      <c r="D2136" s="236" t="s">
        <v>244</v>
      </c>
      <c r="E2136" s="247" t="s">
        <v>21</v>
      </c>
      <c r="F2136" s="248" t="s">
        <v>1000</v>
      </c>
      <c r="G2136" s="246"/>
      <c r="H2136" s="249">
        <v>339.28800000000001</v>
      </c>
      <c r="I2136" s="250"/>
      <c r="J2136" s="246"/>
      <c r="K2136" s="246"/>
      <c r="L2136" s="251"/>
      <c r="M2136" s="252"/>
      <c r="N2136" s="253"/>
      <c r="O2136" s="253"/>
      <c r="P2136" s="253"/>
      <c r="Q2136" s="253"/>
      <c r="R2136" s="253"/>
      <c r="S2136" s="253"/>
      <c r="T2136" s="25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T2136" s="255" t="s">
        <v>244</v>
      </c>
      <c r="AU2136" s="255" t="s">
        <v>86</v>
      </c>
      <c r="AV2136" s="14" t="s">
        <v>86</v>
      </c>
      <c r="AW2136" s="14" t="s">
        <v>33</v>
      </c>
      <c r="AX2136" s="14" t="s">
        <v>73</v>
      </c>
      <c r="AY2136" s="255" t="s">
        <v>233</v>
      </c>
    </row>
    <row r="2137" s="13" customFormat="1">
      <c r="A2137" s="13"/>
      <c r="B2137" s="234"/>
      <c r="C2137" s="235"/>
      <c r="D2137" s="236" t="s">
        <v>244</v>
      </c>
      <c r="E2137" s="237" t="s">
        <v>21</v>
      </c>
      <c r="F2137" s="238" t="s">
        <v>984</v>
      </c>
      <c r="G2137" s="235"/>
      <c r="H2137" s="237" t="s">
        <v>21</v>
      </c>
      <c r="I2137" s="239"/>
      <c r="J2137" s="235"/>
      <c r="K2137" s="235"/>
      <c r="L2137" s="240"/>
      <c r="M2137" s="241"/>
      <c r="N2137" s="242"/>
      <c r="O2137" s="242"/>
      <c r="P2137" s="242"/>
      <c r="Q2137" s="242"/>
      <c r="R2137" s="242"/>
      <c r="S2137" s="242"/>
      <c r="T2137" s="243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T2137" s="244" t="s">
        <v>244</v>
      </c>
      <c r="AU2137" s="244" t="s">
        <v>86</v>
      </c>
      <c r="AV2137" s="13" t="s">
        <v>80</v>
      </c>
      <c r="AW2137" s="13" t="s">
        <v>33</v>
      </c>
      <c r="AX2137" s="13" t="s">
        <v>73</v>
      </c>
      <c r="AY2137" s="244" t="s">
        <v>233</v>
      </c>
    </row>
    <row r="2138" s="14" customFormat="1">
      <c r="A2138" s="14"/>
      <c r="B2138" s="245"/>
      <c r="C2138" s="246"/>
      <c r="D2138" s="236" t="s">
        <v>244</v>
      </c>
      <c r="E2138" s="247" t="s">
        <v>21</v>
      </c>
      <c r="F2138" s="248" t="s">
        <v>1003</v>
      </c>
      <c r="G2138" s="246"/>
      <c r="H2138" s="249">
        <v>328.83600000000001</v>
      </c>
      <c r="I2138" s="250"/>
      <c r="J2138" s="246"/>
      <c r="K2138" s="246"/>
      <c r="L2138" s="251"/>
      <c r="M2138" s="252"/>
      <c r="N2138" s="253"/>
      <c r="O2138" s="253"/>
      <c r="P2138" s="253"/>
      <c r="Q2138" s="253"/>
      <c r="R2138" s="253"/>
      <c r="S2138" s="253"/>
      <c r="T2138" s="25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T2138" s="255" t="s">
        <v>244</v>
      </c>
      <c r="AU2138" s="255" t="s">
        <v>86</v>
      </c>
      <c r="AV2138" s="14" t="s">
        <v>86</v>
      </c>
      <c r="AW2138" s="14" t="s">
        <v>33</v>
      </c>
      <c r="AX2138" s="14" t="s">
        <v>73</v>
      </c>
      <c r="AY2138" s="255" t="s">
        <v>233</v>
      </c>
    </row>
    <row r="2139" s="13" customFormat="1">
      <c r="A2139" s="13"/>
      <c r="B2139" s="234"/>
      <c r="C2139" s="235"/>
      <c r="D2139" s="236" t="s">
        <v>244</v>
      </c>
      <c r="E2139" s="237" t="s">
        <v>21</v>
      </c>
      <c r="F2139" s="238" t="s">
        <v>988</v>
      </c>
      <c r="G2139" s="235"/>
      <c r="H2139" s="237" t="s">
        <v>21</v>
      </c>
      <c r="I2139" s="239"/>
      <c r="J2139" s="235"/>
      <c r="K2139" s="235"/>
      <c r="L2139" s="240"/>
      <c r="M2139" s="241"/>
      <c r="N2139" s="242"/>
      <c r="O2139" s="242"/>
      <c r="P2139" s="242"/>
      <c r="Q2139" s="242"/>
      <c r="R2139" s="242"/>
      <c r="S2139" s="242"/>
      <c r="T2139" s="243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T2139" s="244" t="s">
        <v>244</v>
      </c>
      <c r="AU2139" s="244" t="s">
        <v>86</v>
      </c>
      <c r="AV2139" s="13" t="s">
        <v>80</v>
      </c>
      <c r="AW2139" s="13" t="s">
        <v>33</v>
      </c>
      <c r="AX2139" s="13" t="s">
        <v>73</v>
      </c>
      <c r="AY2139" s="244" t="s">
        <v>233</v>
      </c>
    </row>
    <row r="2140" s="14" customFormat="1">
      <c r="A2140" s="14"/>
      <c r="B2140" s="245"/>
      <c r="C2140" s="246"/>
      <c r="D2140" s="236" t="s">
        <v>244</v>
      </c>
      <c r="E2140" s="247" t="s">
        <v>21</v>
      </c>
      <c r="F2140" s="248" t="s">
        <v>1006</v>
      </c>
      <c r="G2140" s="246"/>
      <c r="H2140" s="249">
        <v>332.45400000000001</v>
      </c>
      <c r="I2140" s="250"/>
      <c r="J2140" s="246"/>
      <c r="K2140" s="246"/>
      <c r="L2140" s="251"/>
      <c r="M2140" s="252"/>
      <c r="N2140" s="253"/>
      <c r="O2140" s="253"/>
      <c r="P2140" s="253"/>
      <c r="Q2140" s="253"/>
      <c r="R2140" s="253"/>
      <c r="S2140" s="253"/>
      <c r="T2140" s="25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T2140" s="255" t="s">
        <v>244</v>
      </c>
      <c r="AU2140" s="255" t="s">
        <v>86</v>
      </c>
      <c r="AV2140" s="14" t="s">
        <v>86</v>
      </c>
      <c r="AW2140" s="14" t="s">
        <v>33</v>
      </c>
      <c r="AX2140" s="14" t="s">
        <v>73</v>
      </c>
      <c r="AY2140" s="255" t="s">
        <v>233</v>
      </c>
    </row>
    <row r="2141" s="14" customFormat="1">
      <c r="A2141" s="14"/>
      <c r="B2141" s="245"/>
      <c r="C2141" s="246"/>
      <c r="D2141" s="236" t="s">
        <v>244</v>
      </c>
      <c r="E2141" s="247" t="s">
        <v>21</v>
      </c>
      <c r="F2141" s="248" t="s">
        <v>2649</v>
      </c>
      <c r="G2141" s="246"/>
      <c r="H2141" s="249">
        <v>-5.4000000000000004</v>
      </c>
      <c r="I2141" s="250"/>
      <c r="J2141" s="246"/>
      <c r="K2141" s="246"/>
      <c r="L2141" s="251"/>
      <c r="M2141" s="252"/>
      <c r="N2141" s="253"/>
      <c r="O2141" s="253"/>
      <c r="P2141" s="253"/>
      <c r="Q2141" s="253"/>
      <c r="R2141" s="253"/>
      <c r="S2141" s="253"/>
      <c r="T2141" s="25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T2141" s="255" t="s">
        <v>244</v>
      </c>
      <c r="AU2141" s="255" t="s">
        <v>86</v>
      </c>
      <c r="AV2141" s="14" t="s">
        <v>86</v>
      </c>
      <c r="AW2141" s="14" t="s">
        <v>33</v>
      </c>
      <c r="AX2141" s="14" t="s">
        <v>73</v>
      </c>
      <c r="AY2141" s="255" t="s">
        <v>233</v>
      </c>
    </row>
    <row r="2142" s="13" customFormat="1">
      <c r="A2142" s="13"/>
      <c r="B2142" s="234"/>
      <c r="C2142" s="235"/>
      <c r="D2142" s="236" t="s">
        <v>244</v>
      </c>
      <c r="E2142" s="237" t="s">
        <v>21</v>
      </c>
      <c r="F2142" s="238" t="s">
        <v>992</v>
      </c>
      <c r="G2142" s="235"/>
      <c r="H2142" s="237" t="s">
        <v>21</v>
      </c>
      <c r="I2142" s="239"/>
      <c r="J2142" s="235"/>
      <c r="K2142" s="235"/>
      <c r="L2142" s="240"/>
      <c r="M2142" s="241"/>
      <c r="N2142" s="242"/>
      <c r="O2142" s="242"/>
      <c r="P2142" s="242"/>
      <c r="Q2142" s="242"/>
      <c r="R2142" s="242"/>
      <c r="S2142" s="242"/>
      <c r="T2142" s="243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T2142" s="244" t="s">
        <v>244</v>
      </c>
      <c r="AU2142" s="244" t="s">
        <v>86</v>
      </c>
      <c r="AV2142" s="13" t="s">
        <v>80</v>
      </c>
      <c r="AW2142" s="13" t="s">
        <v>33</v>
      </c>
      <c r="AX2142" s="13" t="s">
        <v>73</v>
      </c>
      <c r="AY2142" s="244" t="s">
        <v>233</v>
      </c>
    </row>
    <row r="2143" s="14" customFormat="1">
      <c r="A2143" s="14"/>
      <c r="B2143" s="245"/>
      <c r="C2143" s="246"/>
      <c r="D2143" s="236" t="s">
        <v>244</v>
      </c>
      <c r="E2143" s="247" t="s">
        <v>21</v>
      </c>
      <c r="F2143" s="248" t="s">
        <v>1009</v>
      </c>
      <c r="G2143" s="246"/>
      <c r="H2143" s="249">
        <v>417.47699999999998</v>
      </c>
      <c r="I2143" s="250"/>
      <c r="J2143" s="246"/>
      <c r="K2143" s="246"/>
      <c r="L2143" s="251"/>
      <c r="M2143" s="252"/>
      <c r="N2143" s="253"/>
      <c r="O2143" s="253"/>
      <c r="P2143" s="253"/>
      <c r="Q2143" s="253"/>
      <c r="R2143" s="253"/>
      <c r="S2143" s="253"/>
      <c r="T2143" s="25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T2143" s="255" t="s">
        <v>244</v>
      </c>
      <c r="AU2143" s="255" t="s">
        <v>86</v>
      </c>
      <c r="AV2143" s="14" t="s">
        <v>86</v>
      </c>
      <c r="AW2143" s="14" t="s">
        <v>33</v>
      </c>
      <c r="AX2143" s="14" t="s">
        <v>73</v>
      </c>
      <c r="AY2143" s="255" t="s">
        <v>233</v>
      </c>
    </row>
    <row r="2144" s="14" customFormat="1">
      <c r="A2144" s="14"/>
      <c r="B2144" s="245"/>
      <c r="C2144" s="246"/>
      <c r="D2144" s="236" t="s">
        <v>244</v>
      </c>
      <c r="E2144" s="247" t="s">
        <v>21</v>
      </c>
      <c r="F2144" s="248" t="s">
        <v>2649</v>
      </c>
      <c r="G2144" s="246"/>
      <c r="H2144" s="249">
        <v>-5.4000000000000004</v>
      </c>
      <c r="I2144" s="250"/>
      <c r="J2144" s="246"/>
      <c r="K2144" s="246"/>
      <c r="L2144" s="251"/>
      <c r="M2144" s="252"/>
      <c r="N2144" s="253"/>
      <c r="O2144" s="253"/>
      <c r="P2144" s="253"/>
      <c r="Q2144" s="253"/>
      <c r="R2144" s="253"/>
      <c r="S2144" s="253"/>
      <c r="T2144" s="25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T2144" s="255" t="s">
        <v>244</v>
      </c>
      <c r="AU2144" s="255" t="s">
        <v>86</v>
      </c>
      <c r="AV2144" s="14" t="s">
        <v>86</v>
      </c>
      <c r="AW2144" s="14" t="s">
        <v>33</v>
      </c>
      <c r="AX2144" s="14" t="s">
        <v>73</v>
      </c>
      <c r="AY2144" s="255" t="s">
        <v>233</v>
      </c>
    </row>
    <row r="2145" s="16" customFormat="1">
      <c r="A2145" s="16"/>
      <c r="B2145" s="287"/>
      <c r="C2145" s="288"/>
      <c r="D2145" s="236" t="s">
        <v>244</v>
      </c>
      <c r="E2145" s="289" t="s">
        <v>619</v>
      </c>
      <c r="F2145" s="290" t="s">
        <v>725</v>
      </c>
      <c r="G2145" s="288"/>
      <c r="H2145" s="291">
        <v>5577.098</v>
      </c>
      <c r="I2145" s="292"/>
      <c r="J2145" s="288"/>
      <c r="K2145" s="288"/>
      <c r="L2145" s="293"/>
      <c r="M2145" s="294"/>
      <c r="N2145" s="295"/>
      <c r="O2145" s="295"/>
      <c r="P2145" s="295"/>
      <c r="Q2145" s="295"/>
      <c r="R2145" s="295"/>
      <c r="S2145" s="295"/>
      <c r="T2145" s="296"/>
      <c r="U2145" s="16"/>
      <c r="V2145" s="16"/>
      <c r="W2145" s="16"/>
      <c r="X2145" s="16"/>
      <c r="Y2145" s="16"/>
      <c r="Z2145" s="16"/>
      <c r="AA2145" s="16"/>
      <c r="AB2145" s="16"/>
      <c r="AC2145" s="16"/>
      <c r="AD2145" s="16"/>
      <c r="AE2145" s="16"/>
      <c r="AT2145" s="297" t="s">
        <v>244</v>
      </c>
      <c r="AU2145" s="297" t="s">
        <v>86</v>
      </c>
      <c r="AV2145" s="16" t="s">
        <v>117</v>
      </c>
      <c r="AW2145" s="16" t="s">
        <v>33</v>
      </c>
      <c r="AX2145" s="16" t="s">
        <v>73</v>
      </c>
      <c r="AY2145" s="297" t="s">
        <v>233</v>
      </c>
    </row>
    <row r="2146" s="15" customFormat="1">
      <c r="A2146" s="15"/>
      <c r="B2146" s="256"/>
      <c r="C2146" s="257"/>
      <c r="D2146" s="236" t="s">
        <v>244</v>
      </c>
      <c r="E2146" s="258" t="s">
        <v>21</v>
      </c>
      <c r="F2146" s="259" t="s">
        <v>247</v>
      </c>
      <c r="G2146" s="257"/>
      <c r="H2146" s="260">
        <v>8379.9140000000007</v>
      </c>
      <c r="I2146" s="261"/>
      <c r="J2146" s="257"/>
      <c r="K2146" s="257"/>
      <c r="L2146" s="262"/>
      <c r="M2146" s="263"/>
      <c r="N2146" s="264"/>
      <c r="O2146" s="264"/>
      <c r="P2146" s="264"/>
      <c r="Q2146" s="264"/>
      <c r="R2146" s="264"/>
      <c r="S2146" s="264"/>
      <c r="T2146" s="265"/>
      <c r="U2146" s="15"/>
      <c r="V2146" s="15"/>
      <c r="W2146" s="15"/>
      <c r="X2146" s="15"/>
      <c r="Y2146" s="15"/>
      <c r="Z2146" s="15"/>
      <c r="AA2146" s="15"/>
      <c r="AB2146" s="15"/>
      <c r="AC2146" s="15"/>
      <c r="AD2146" s="15"/>
      <c r="AE2146" s="15"/>
      <c r="AT2146" s="266" t="s">
        <v>244</v>
      </c>
      <c r="AU2146" s="266" t="s">
        <v>86</v>
      </c>
      <c r="AV2146" s="15" t="s">
        <v>240</v>
      </c>
      <c r="AW2146" s="15" t="s">
        <v>33</v>
      </c>
      <c r="AX2146" s="15" t="s">
        <v>80</v>
      </c>
      <c r="AY2146" s="266" t="s">
        <v>233</v>
      </c>
    </row>
    <row r="2147" s="12" customFormat="1" ht="22.8" customHeight="1">
      <c r="A2147" s="12"/>
      <c r="B2147" s="200"/>
      <c r="C2147" s="201"/>
      <c r="D2147" s="202" t="s">
        <v>72</v>
      </c>
      <c r="E2147" s="214" t="s">
        <v>2650</v>
      </c>
      <c r="F2147" s="214" t="s">
        <v>2651</v>
      </c>
      <c r="G2147" s="201"/>
      <c r="H2147" s="201"/>
      <c r="I2147" s="204"/>
      <c r="J2147" s="215">
        <f>BK2147</f>
        <v>0</v>
      </c>
      <c r="K2147" s="201"/>
      <c r="L2147" s="206"/>
      <c r="M2147" s="207"/>
      <c r="N2147" s="208"/>
      <c r="O2147" s="208"/>
      <c r="P2147" s="209">
        <f>SUM(P2148:P2176)</f>
        <v>0</v>
      </c>
      <c r="Q2147" s="208"/>
      <c r="R2147" s="209">
        <f>SUM(R2148:R2176)</f>
        <v>0.54306959999999993</v>
      </c>
      <c r="S2147" s="208"/>
      <c r="T2147" s="210">
        <f>SUM(T2148:T2176)</f>
        <v>0</v>
      </c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R2147" s="211" t="s">
        <v>86</v>
      </c>
      <c r="AT2147" s="212" t="s">
        <v>72</v>
      </c>
      <c r="AU2147" s="212" t="s">
        <v>80</v>
      </c>
      <c r="AY2147" s="211" t="s">
        <v>233</v>
      </c>
      <c r="BK2147" s="213">
        <f>SUM(BK2148:BK2176)</f>
        <v>0</v>
      </c>
    </row>
    <row r="2148" s="2" customFormat="1" ht="21.75" customHeight="1">
      <c r="A2148" s="41"/>
      <c r="B2148" s="42"/>
      <c r="C2148" s="216" t="s">
        <v>2652</v>
      </c>
      <c r="D2148" s="216" t="s">
        <v>235</v>
      </c>
      <c r="E2148" s="217" t="s">
        <v>2653</v>
      </c>
      <c r="F2148" s="218" t="s">
        <v>2654</v>
      </c>
      <c r="G2148" s="219" t="s">
        <v>238</v>
      </c>
      <c r="H2148" s="220">
        <v>13.76</v>
      </c>
      <c r="I2148" s="221"/>
      <c r="J2148" s="222">
        <f>ROUND(I2148*H2148,2)</f>
        <v>0</v>
      </c>
      <c r="K2148" s="218" t="s">
        <v>342</v>
      </c>
      <c r="L2148" s="47"/>
      <c r="M2148" s="223" t="s">
        <v>21</v>
      </c>
      <c r="N2148" s="224" t="s">
        <v>45</v>
      </c>
      <c r="O2148" s="87"/>
      <c r="P2148" s="225">
        <f>O2148*H2148</f>
        <v>0</v>
      </c>
      <c r="Q2148" s="225">
        <v>0</v>
      </c>
      <c r="R2148" s="225">
        <f>Q2148*H2148</f>
        <v>0</v>
      </c>
      <c r="S2148" s="225">
        <v>0</v>
      </c>
      <c r="T2148" s="226">
        <f>S2148*H2148</f>
        <v>0</v>
      </c>
      <c r="U2148" s="41"/>
      <c r="V2148" s="41"/>
      <c r="W2148" s="41"/>
      <c r="X2148" s="41"/>
      <c r="Y2148" s="41"/>
      <c r="Z2148" s="41"/>
      <c r="AA2148" s="41"/>
      <c r="AB2148" s="41"/>
      <c r="AC2148" s="41"/>
      <c r="AD2148" s="41"/>
      <c r="AE2148" s="41"/>
      <c r="AR2148" s="227" t="s">
        <v>394</v>
      </c>
      <c r="AT2148" s="227" t="s">
        <v>235</v>
      </c>
      <c r="AU2148" s="227" t="s">
        <v>86</v>
      </c>
      <c r="AY2148" s="20" t="s">
        <v>233</v>
      </c>
      <c r="BE2148" s="228">
        <f>IF(N2148="základní",J2148,0)</f>
        <v>0</v>
      </c>
      <c r="BF2148" s="228">
        <f>IF(N2148="snížená",J2148,0)</f>
        <v>0</v>
      </c>
      <c r="BG2148" s="228">
        <f>IF(N2148="zákl. přenesená",J2148,0)</f>
        <v>0</v>
      </c>
      <c r="BH2148" s="228">
        <f>IF(N2148="sníž. přenesená",J2148,0)</f>
        <v>0</v>
      </c>
      <c r="BI2148" s="228">
        <f>IF(N2148="nulová",J2148,0)</f>
        <v>0</v>
      </c>
      <c r="BJ2148" s="20" t="s">
        <v>86</v>
      </c>
      <c r="BK2148" s="228">
        <f>ROUND(I2148*H2148,2)</f>
        <v>0</v>
      </c>
      <c r="BL2148" s="20" t="s">
        <v>394</v>
      </c>
      <c r="BM2148" s="227" t="s">
        <v>2655</v>
      </c>
    </row>
    <row r="2149" s="13" customFormat="1">
      <c r="A2149" s="13"/>
      <c r="B2149" s="234"/>
      <c r="C2149" s="235"/>
      <c r="D2149" s="236" t="s">
        <v>244</v>
      </c>
      <c r="E2149" s="237" t="s">
        <v>21</v>
      </c>
      <c r="F2149" s="238" t="s">
        <v>2656</v>
      </c>
      <c r="G2149" s="235"/>
      <c r="H2149" s="237" t="s">
        <v>21</v>
      </c>
      <c r="I2149" s="239"/>
      <c r="J2149" s="235"/>
      <c r="K2149" s="235"/>
      <c r="L2149" s="240"/>
      <c r="M2149" s="241"/>
      <c r="N2149" s="242"/>
      <c r="O2149" s="242"/>
      <c r="P2149" s="242"/>
      <c r="Q2149" s="242"/>
      <c r="R2149" s="242"/>
      <c r="S2149" s="242"/>
      <c r="T2149" s="243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T2149" s="244" t="s">
        <v>244</v>
      </c>
      <c r="AU2149" s="244" t="s">
        <v>86</v>
      </c>
      <c r="AV2149" s="13" t="s">
        <v>80</v>
      </c>
      <c r="AW2149" s="13" t="s">
        <v>33</v>
      </c>
      <c r="AX2149" s="13" t="s">
        <v>73</v>
      </c>
      <c r="AY2149" s="244" t="s">
        <v>233</v>
      </c>
    </row>
    <row r="2150" s="14" customFormat="1">
      <c r="A2150" s="14"/>
      <c r="B2150" s="245"/>
      <c r="C2150" s="246"/>
      <c r="D2150" s="236" t="s">
        <v>244</v>
      </c>
      <c r="E2150" s="247" t="s">
        <v>21</v>
      </c>
      <c r="F2150" s="248" t="s">
        <v>2657</v>
      </c>
      <c r="G2150" s="246"/>
      <c r="H2150" s="249">
        <v>13.76</v>
      </c>
      <c r="I2150" s="250"/>
      <c r="J2150" s="246"/>
      <c r="K2150" s="246"/>
      <c r="L2150" s="251"/>
      <c r="M2150" s="252"/>
      <c r="N2150" s="253"/>
      <c r="O2150" s="253"/>
      <c r="P2150" s="253"/>
      <c r="Q2150" s="253"/>
      <c r="R2150" s="253"/>
      <c r="S2150" s="253"/>
      <c r="T2150" s="25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T2150" s="255" t="s">
        <v>244</v>
      </c>
      <c r="AU2150" s="255" t="s">
        <v>86</v>
      </c>
      <c r="AV2150" s="14" t="s">
        <v>86</v>
      </c>
      <c r="AW2150" s="14" t="s">
        <v>33</v>
      </c>
      <c r="AX2150" s="14" t="s">
        <v>73</v>
      </c>
      <c r="AY2150" s="255" t="s">
        <v>233</v>
      </c>
    </row>
    <row r="2151" s="15" customFormat="1">
      <c r="A2151" s="15"/>
      <c r="B2151" s="256"/>
      <c r="C2151" s="257"/>
      <c r="D2151" s="236" t="s">
        <v>244</v>
      </c>
      <c r="E2151" s="258" t="s">
        <v>21</v>
      </c>
      <c r="F2151" s="259" t="s">
        <v>247</v>
      </c>
      <c r="G2151" s="257"/>
      <c r="H2151" s="260">
        <v>13.76</v>
      </c>
      <c r="I2151" s="261"/>
      <c r="J2151" s="257"/>
      <c r="K2151" s="257"/>
      <c r="L2151" s="262"/>
      <c r="M2151" s="263"/>
      <c r="N2151" s="264"/>
      <c r="O2151" s="264"/>
      <c r="P2151" s="264"/>
      <c r="Q2151" s="264"/>
      <c r="R2151" s="264"/>
      <c r="S2151" s="264"/>
      <c r="T2151" s="265"/>
      <c r="U2151" s="15"/>
      <c r="V2151" s="15"/>
      <c r="W2151" s="15"/>
      <c r="X2151" s="15"/>
      <c r="Y2151" s="15"/>
      <c r="Z2151" s="15"/>
      <c r="AA2151" s="15"/>
      <c r="AB2151" s="15"/>
      <c r="AC2151" s="15"/>
      <c r="AD2151" s="15"/>
      <c r="AE2151" s="15"/>
      <c r="AT2151" s="266" t="s">
        <v>244</v>
      </c>
      <c r="AU2151" s="266" t="s">
        <v>86</v>
      </c>
      <c r="AV2151" s="15" t="s">
        <v>240</v>
      </c>
      <c r="AW2151" s="15" t="s">
        <v>33</v>
      </c>
      <c r="AX2151" s="15" t="s">
        <v>80</v>
      </c>
      <c r="AY2151" s="266" t="s">
        <v>233</v>
      </c>
    </row>
    <row r="2152" s="2" customFormat="1" ht="24.15" customHeight="1">
      <c r="A2152" s="41"/>
      <c r="B2152" s="42"/>
      <c r="C2152" s="216" t="s">
        <v>2658</v>
      </c>
      <c r="D2152" s="216" t="s">
        <v>235</v>
      </c>
      <c r="E2152" s="217" t="s">
        <v>2659</v>
      </c>
      <c r="F2152" s="218" t="s">
        <v>2660</v>
      </c>
      <c r="G2152" s="219" t="s">
        <v>238</v>
      </c>
      <c r="H2152" s="220">
        <v>878.75300000000004</v>
      </c>
      <c r="I2152" s="221"/>
      <c r="J2152" s="222">
        <f>ROUND(I2152*H2152,2)</f>
        <v>0</v>
      </c>
      <c r="K2152" s="218" t="s">
        <v>239</v>
      </c>
      <c r="L2152" s="47"/>
      <c r="M2152" s="223" t="s">
        <v>21</v>
      </c>
      <c r="N2152" s="224" t="s">
        <v>45</v>
      </c>
      <c r="O2152" s="87"/>
      <c r="P2152" s="225">
        <f>O2152*H2152</f>
        <v>0</v>
      </c>
      <c r="Q2152" s="225">
        <v>0</v>
      </c>
      <c r="R2152" s="225">
        <f>Q2152*H2152</f>
        <v>0</v>
      </c>
      <c r="S2152" s="225">
        <v>0</v>
      </c>
      <c r="T2152" s="226">
        <f>S2152*H2152</f>
        <v>0</v>
      </c>
      <c r="U2152" s="41"/>
      <c r="V2152" s="41"/>
      <c r="W2152" s="41"/>
      <c r="X2152" s="41"/>
      <c r="Y2152" s="41"/>
      <c r="Z2152" s="41"/>
      <c r="AA2152" s="41"/>
      <c r="AB2152" s="41"/>
      <c r="AC2152" s="41"/>
      <c r="AD2152" s="41"/>
      <c r="AE2152" s="41"/>
      <c r="AR2152" s="227" t="s">
        <v>394</v>
      </c>
      <c r="AT2152" s="227" t="s">
        <v>235</v>
      </c>
      <c r="AU2152" s="227" t="s">
        <v>86</v>
      </c>
      <c r="AY2152" s="20" t="s">
        <v>233</v>
      </c>
      <c r="BE2152" s="228">
        <f>IF(N2152="základní",J2152,0)</f>
        <v>0</v>
      </c>
      <c r="BF2152" s="228">
        <f>IF(N2152="snížená",J2152,0)</f>
        <v>0</v>
      </c>
      <c r="BG2152" s="228">
        <f>IF(N2152="zákl. přenesená",J2152,0)</f>
        <v>0</v>
      </c>
      <c r="BH2152" s="228">
        <f>IF(N2152="sníž. přenesená",J2152,0)</f>
        <v>0</v>
      </c>
      <c r="BI2152" s="228">
        <f>IF(N2152="nulová",J2152,0)</f>
        <v>0</v>
      </c>
      <c r="BJ2152" s="20" t="s">
        <v>86</v>
      </c>
      <c r="BK2152" s="228">
        <f>ROUND(I2152*H2152,2)</f>
        <v>0</v>
      </c>
      <c r="BL2152" s="20" t="s">
        <v>394</v>
      </c>
      <c r="BM2152" s="227" t="s">
        <v>2661</v>
      </c>
    </row>
    <row r="2153" s="2" customFormat="1">
      <c r="A2153" s="41"/>
      <c r="B2153" s="42"/>
      <c r="C2153" s="43"/>
      <c r="D2153" s="229" t="s">
        <v>242</v>
      </c>
      <c r="E2153" s="43"/>
      <c r="F2153" s="230" t="s">
        <v>2662</v>
      </c>
      <c r="G2153" s="43"/>
      <c r="H2153" s="43"/>
      <c r="I2153" s="231"/>
      <c r="J2153" s="43"/>
      <c r="K2153" s="43"/>
      <c r="L2153" s="47"/>
      <c r="M2153" s="232"/>
      <c r="N2153" s="233"/>
      <c r="O2153" s="87"/>
      <c r="P2153" s="87"/>
      <c r="Q2153" s="87"/>
      <c r="R2153" s="87"/>
      <c r="S2153" s="87"/>
      <c r="T2153" s="88"/>
      <c r="U2153" s="41"/>
      <c r="V2153" s="41"/>
      <c r="W2153" s="41"/>
      <c r="X2153" s="41"/>
      <c r="Y2153" s="41"/>
      <c r="Z2153" s="41"/>
      <c r="AA2153" s="41"/>
      <c r="AB2153" s="41"/>
      <c r="AC2153" s="41"/>
      <c r="AD2153" s="41"/>
      <c r="AE2153" s="41"/>
      <c r="AT2153" s="20" t="s">
        <v>242</v>
      </c>
      <c r="AU2153" s="20" t="s">
        <v>86</v>
      </c>
    </row>
    <row r="2154" s="14" customFormat="1">
      <c r="A2154" s="14"/>
      <c r="B2154" s="245"/>
      <c r="C2154" s="246"/>
      <c r="D2154" s="236" t="s">
        <v>244</v>
      </c>
      <c r="E2154" s="247" t="s">
        <v>21</v>
      </c>
      <c r="F2154" s="248" t="s">
        <v>1969</v>
      </c>
      <c r="G2154" s="246"/>
      <c r="H2154" s="249">
        <v>1.6000000000000001</v>
      </c>
      <c r="I2154" s="250"/>
      <c r="J2154" s="246"/>
      <c r="K2154" s="246"/>
      <c r="L2154" s="251"/>
      <c r="M2154" s="252"/>
      <c r="N2154" s="253"/>
      <c r="O2154" s="253"/>
      <c r="P2154" s="253"/>
      <c r="Q2154" s="253"/>
      <c r="R2154" s="253"/>
      <c r="S2154" s="253"/>
      <c r="T2154" s="25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T2154" s="255" t="s">
        <v>244</v>
      </c>
      <c r="AU2154" s="255" t="s">
        <v>86</v>
      </c>
      <c r="AV2154" s="14" t="s">
        <v>86</v>
      </c>
      <c r="AW2154" s="14" t="s">
        <v>33</v>
      </c>
      <c r="AX2154" s="14" t="s">
        <v>73</v>
      </c>
      <c r="AY2154" s="255" t="s">
        <v>233</v>
      </c>
    </row>
    <row r="2155" s="14" customFormat="1">
      <c r="A2155" s="14"/>
      <c r="B2155" s="245"/>
      <c r="C2155" s="246"/>
      <c r="D2155" s="236" t="s">
        <v>244</v>
      </c>
      <c r="E2155" s="247" t="s">
        <v>21</v>
      </c>
      <c r="F2155" s="248" t="s">
        <v>1992</v>
      </c>
      <c r="G2155" s="246"/>
      <c r="H2155" s="249">
        <v>9.5999999999999996</v>
      </c>
      <c r="I2155" s="250"/>
      <c r="J2155" s="246"/>
      <c r="K2155" s="246"/>
      <c r="L2155" s="251"/>
      <c r="M2155" s="252"/>
      <c r="N2155" s="253"/>
      <c r="O2155" s="253"/>
      <c r="P2155" s="253"/>
      <c r="Q2155" s="253"/>
      <c r="R2155" s="253"/>
      <c r="S2155" s="253"/>
      <c r="T2155" s="25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T2155" s="255" t="s">
        <v>244</v>
      </c>
      <c r="AU2155" s="255" t="s">
        <v>86</v>
      </c>
      <c r="AV2155" s="14" t="s">
        <v>86</v>
      </c>
      <c r="AW2155" s="14" t="s">
        <v>33</v>
      </c>
      <c r="AX2155" s="14" t="s">
        <v>73</v>
      </c>
      <c r="AY2155" s="255" t="s">
        <v>233</v>
      </c>
    </row>
    <row r="2156" s="14" customFormat="1">
      <c r="A2156" s="14"/>
      <c r="B2156" s="245"/>
      <c r="C2156" s="246"/>
      <c r="D2156" s="236" t="s">
        <v>244</v>
      </c>
      <c r="E2156" s="247" t="s">
        <v>21</v>
      </c>
      <c r="F2156" s="248" t="s">
        <v>1993</v>
      </c>
      <c r="G2156" s="246"/>
      <c r="H2156" s="249">
        <v>107.8</v>
      </c>
      <c r="I2156" s="250"/>
      <c r="J2156" s="246"/>
      <c r="K2156" s="246"/>
      <c r="L2156" s="251"/>
      <c r="M2156" s="252"/>
      <c r="N2156" s="253"/>
      <c r="O2156" s="253"/>
      <c r="P2156" s="253"/>
      <c r="Q2156" s="253"/>
      <c r="R2156" s="253"/>
      <c r="S2156" s="253"/>
      <c r="T2156" s="25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T2156" s="255" t="s">
        <v>244</v>
      </c>
      <c r="AU2156" s="255" t="s">
        <v>86</v>
      </c>
      <c r="AV2156" s="14" t="s">
        <v>86</v>
      </c>
      <c r="AW2156" s="14" t="s">
        <v>33</v>
      </c>
      <c r="AX2156" s="14" t="s">
        <v>73</v>
      </c>
      <c r="AY2156" s="255" t="s">
        <v>233</v>
      </c>
    </row>
    <row r="2157" s="14" customFormat="1">
      <c r="A2157" s="14"/>
      <c r="B2157" s="245"/>
      <c r="C2157" s="246"/>
      <c r="D2157" s="236" t="s">
        <v>244</v>
      </c>
      <c r="E2157" s="247" t="s">
        <v>21</v>
      </c>
      <c r="F2157" s="248" t="s">
        <v>1994</v>
      </c>
      <c r="G2157" s="246"/>
      <c r="H2157" s="249">
        <v>4.9000000000000004</v>
      </c>
      <c r="I2157" s="250"/>
      <c r="J2157" s="246"/>
      <c r="K2157" s="246"/>
      <c r="L2157" s="251"/>
      <c r="M2157" s="252"/>
      <c r="N2157" s="253"/>
      <c r="O2157" s="253"/>
      <c r="P2157" s="253"/>
      <c r="Q2157" s="253"/>
      <c r="R2157" s="253"/>
      <c r="S2157" s="253"/>
      <c r="T2157" s="25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T2157" s="255" t="s">
        <v>244</v>
      </c>
      <c r="AU2157" s="255" t="s">
        <v>86</v>
      </c>
      <c r="AV2157" s="14" t="s">
        <v>86</v>
      </c>
      <c r="AW2157" s="14" t="s">
        <v>33</v>
      </c>
      <c r="AX2157" s="14" t="s">
        <v>73</v>
      </c>
      <c r="AY2157" s="255" t="s">
        <v>233</v>
      </c>
    </row>
    <row r="2158" s="14" customFormat="1">
      <c r="A2158" s="14"/>
      <c r="B2158" s="245"/>
      <c r="C2158" s="246"/>
      <c r="D2158" s="236" t="s">
        <v>244</v>
      </c>
      <c r="E2158" s="247" t="s">
        <v>21</v>
      </c>
      <c r="F2158" s="248" t="s">
        <v>1995</v>
      </c>
      <c r="G2158" s="246"/>
      <c r="H2158" s="249">
        <v>122.5</v>
      </c>
      <c r="I2158" s="250"/>
      <c r="J2158" s="246"/>
      <c r="K2158" s="246"/>
      <c r="L2158" s="251"/>
      <c r="M2158" s="252"/>
      <c r="N2158" s="253"/>
      <c r="O2158" s="253"/>
      <c r="P2158" s="253"/>
      <c r="Q2158" s="253"/>
      <c r="R2158" s="253"/>
      <c r="S2158" s="253"/>
      <c r="T2158" s="25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T2158" s="255" t="s">
        <v>244</v>
      </c>
      <c r="AU2158" s="255" t="s">
        <v>86</v>
      </c>
      <c r="AV2158" s="14" t="s">
        <v>86</v>
      </c>
      <c r="AW2158" s="14" t="s">
        <v>33</v>
      </c>
      <c r="AX2158" s="14" t="s">
        <v>73</v>
      </c>
      <c r="AY2158" s="255" t="s">
        <v>233</v>
      </c>
    </row>
    <row r="2159" s="14" customFormat="1">
      <c r="A2159" s="14"/>
      <c r="B2159" s="245"/>
      <c r="C2159" s="246"/>
      <c r="D2159" s="236" t="s">
        <v>244</v>
      </c>
      <c r="E2159" s="247" t="s">
        <v>21</v>
      </c>
      <c r="F2159" s="248" t="s">
        <v>1996</v>
      </c>
      <c r="G2159" s="246"/>
      <c r="H2159" s="249">
        <v>4.9000000000000004</v>
      </c>
      <c r="I2159" s="250"/>
      <c r="J2159" s="246"/>
      <c r="K2159" s="246"/>
      <c r="L2159" s="251"/>
      <c r="M2159" s="252"/>
      <c r="N2159" s="253"/>
      <c r="O2159" s="253"/>
      <c r="P2159" s="253"/>
      <c r="Q2159" s="253"/>
      <c r="R2159" s="253"/>
      <c r="S2159" s="253"/>
      <c r="T2159" s="25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T2159" s="255" t="s">
        <v>244</v>
      </c>
      <c r="AU2159" s="255" t="s">
        <v>86</v>
      </c>
      <c r="AV2159" s="14" t="s">
        <v>86</v>
      </c>
      <c r="AW2159" s="14" t="s">
        <v>33</v>
      </c>
      <c r="AX2159" s="14" t="s">
        <v>73</v>
      </c>
      <c r="AY2159" s="255" t="s">
        <v>233</v>
      </c>
    </row>
    <row r="2160" s="14" customFormat="1">
      <c r="A2160" s="14"/>
      <c r="B2160" s="245"/>
      <c r="C2160" s="246"/>
      <c r="D2160" s="236" t="s">
        <v>244</v>
      </c>
      <c r="E2160" s="247" t="s">
        <v>21</v>
      </c>
      <c r="F2160" s="248" t="s">
        <v>1997</v>
      </c>
      <c r="G2160" s="246"/>
      <c r="H2160" s="249">
        <v>2.4500000000000002</v>
      </c>
      <c r="I2160" s="250"/>
      <c r="J2160" s="246"/>
      <c r="K2160" s="246"/>
      <c r="L2160" s="251"/>
      <c r="M2160" s="252"/>
      <c r="N2160" s="253"/>
      <c r="O2160" s="253"/>
      <c r="P2160" s="253"/>
      <c r="Q2160" s="253"/>
      <c r="R2160" s="253"/>
      <c r="S2160" s="253"/>
      <c r="T2160" s="25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T2160" s="255" t="s">
        <v>244</v>
      </c>
      <c r="AU2160" s="255" t="s">
        <v>86</v>
      </c>
      <c r="AV2160" s="14" t="s">
        <v>86</v>
      </c>
      <c r="AW2160" s="14" t="s">
        <v>33</v>
      </c>
      <c r="AX2160" s="14" t="s">
        <v>73</v>
      </c>
      <c r="AY2160" s="255" t="s">
        <v>233</v>
      </c>
    </row>
    <row r="2161" s="14" customFormat="1">
      <c r="A2161" s="14"/>
      <c r="B2161" s="245"/>
      <c r="C2161" s="246"/>
      <c r="D2161" s="236" t="s">
        <v>244</v>
      </c>
      <c r="E2161" s="247" t="s">
        <v>21</v>
      </c>
      <c r="F2161" s="248" t="s">
        <v>1998</v>
      </c>
      <c r="G2161" s="246"/>
      <c r="H2161" s="249">
        <v>68.900000000000006</v>
      </c>
      <c r="I2161" s="250"/>
      <c r="J2161" s="246"/>
      <c r="K2161" s="246"/>
      <c r="L2161" s="251"/>
      <c r="M2161" s="252"/>
      <c r="N2161" s="253"/>
      <c r="O2161" s="253"/>
      <c r="P2161" s="253"/>
      <c r="Q2161" s="253"/>
      <c r="R2161" s="253"/>
      <c r="S2161" s="253"/>
      <c r="T2161" s="25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T2161" s="255" t="s">
        <v>244</v>
      </c>
      <c r="AU2161" s="255" t="s">
        <v>86</v>
      </c>
      <c r="AV2161" s="14" t="s">
        <v>86</v>
      </c>
      <c r="AW2161" s="14" t="s">
        <v>33</v>
      </c>
      <c r="AX2161" s="14" t="s">
        <v>73</v>
      </c>
      <c r="AY2161" s="255" t="s">
        <v>233</v>
      </c>
    </row>
    <row r="2162" s="14" customFormat="1">
      <c r="A2162" s="14"/>
      <c r="B2162" s="245"/>
      <c r="C2162" s="246"/>
      <c r="D2162" s="236" t="s">
        <v>244</v>
      </c>
      <c r="E2162" s="247" t="s">
        <v>21</v>
      </c>
      <c r="F2162" s="248" t="s">
        <v>1999</v>
      </c>
      <c r="G2162" s="246"/>
      <c r="H2162" s="249">
        <v>10.800000000000001</v>
      </c>
      <c r="I2162" s="250"/>
      <c r="J2162" s="246"/>
      <c r="K2162" s="246"/>
      <c r="L2162" s="251"/>
      <c r="M2162" s="252"/>
      <c r="N2162" s="253"/>
      <c r="O2162" s="253"/>
      <c r="P2162" s="253"/>
      <c r="Q2162" s="253"/>
      <c r="R2162" s="253"/>
      <c r="S2162" s="253"/>
      <c r="T2162" s="25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T2162" s="255" t="s">
        <v>244</v>
      </c>
      <c r="AU2162" s="255" t="s">
        <v>86</v>
      </c>
      <c r="AV2162" s="14" t="s">
        <v>86</v>
      </c>
      <c r="AW2162" s="14" t="s">
        <v>33</v>
      </c>
      <c r="AX2162" s="14" t="s">
        <v>73</v>
      </c>
      <c r="AY2162" s="255" t="s">
        <v>233</v>
      </c>
    </row>
    <row r="2163" s="14" customFormat="1">
      <c r="A2163" s="14"/>
      <c r="B2163" s="245"/>
      <c r="C2163" s="246"/>
      <c r="D2163" s="236" t="s">
        <v>244</v>
      </c>
      <c r="E2163" s="247" t="s">
        <v>21</v>
      </c>
      <c r="F2163" s="248" t="s">
        <v>1979</v>
      </c>
      <c r="G2163" s="246"/>
      <c r="H2163" s="249">
        <v>5.7199999999999998</v>
      </c>
      <c r="I2163" s="250"/>
      <c r="J2163" s="246"/>
      <c r="K2163" s="246"/>
      <c r="L2163" s="251"/>
      <c r="M2163" s="252"/>
      <c r="N2163" s="253"/>
      <c r="O2163" s="253"/>
      <c r="P2163" s="253"/>
      <c r="Q2163" s="253"/>
      <c r="R2163" s="253"/>
      <c r="S2163" s="253"/>
      <c r="T2163" s="25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T2163" s="255" t="s">
        <v>244</v>
      </c>
      <c r="AU2163" s="255" t="s">
        <v>86</v>
      </c>
      <c r="AV2163" s="14" t="s">
        <v>86</v>
      </c>
      <c r="AW2163" s="14" t="s">
        <v>33</v>
      </c>
      <c r="AX2163" s="14" t="s">
        <v>73</v>
      </c>
      <c r="AY2163" s="255" t="s">
        <v>233</v>
      </c>
    </row>
    <row r="2164" s="14" customFormat="1">
      <c r="A2164" s="14"/>
      <c r="B2164" s="245"/>
      <c r="C2164" s="246"/>
      <c r="D2164" s="236" t="s">
        <v>244</v>
      </c>
      <c r="E2164" s="247" t="s">
        <v>21</v>
      </c>
      <c r="F2164" s="248" t="s">
        <v>2663</v>
      </c>
      <c r="G2164" s="246"/>
      <c r="H2164" s="249">
        <v>7.8399999999999999</v>
      </c>
      <c r="I2164" s="250"/>
      <c r="J2164" s="246"/>
      <c r="K2164" s="246"/>
      <c r="L2164" s="251"/>
      <c r="M2164" s="252"/>
      <c r="N2164" s="253"/>
      <c r="O2164" s="253"/>
      <c r="P2164" s="253"/>
      <c r="Q2164" s="253"/>
      <c r="R2164" s="253"/>
      <c r="S2164" s="253"/>
      <c r="T2164" s="25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T2164" s="255" t="s">
        <v>244</v>
      </c>
      <c r="AU2164" s="255" t="s">
        <v>86</v>
      </c>
      <c r="AV2164" s="14" t="s">
        <v>86</v>
      </c>
      <c r="AW2164" s="14" t="s">
        <v>33</v>
      </c>
      <c r="AX2164" s="14" t="s">
        <v>73</v>
      </c>
      <c r="AY2164" s="255" t="s">
        <v>233</v>
      </c>
    </row>
    <row r="2165" s="14" customFormat="1">
      <c r="A2165" s="14"/>
      <c r="B2165" s="245"/>
      <c r="C2165" s="246"/>
      <c r="D2165" s="236" t="s">
        <v>244</v>
      </c>
      <c r="E2165" s="247" t="s">
        <v>21</v>
      </c>
      <c r="F2165" s="248" t="s">
        <v>2001</v>
      </c>
      <c r="G2165" s="246"/>
      <c r="H2165" s="249">
        <v>63.600000000000001</v>
      </c>
      <c r="I2165" s="250"/>
      <c r="J2165" s="246"/>
      <c r="K2165" s="246"/>
      <c r="L2165" s="251"/>
      <c r="M2165" s="252"/>
      <c r="N2165" s="253"/>
      <c r="O2165" s="253"/>
      <c r="P2165" s="253"/>
      <c r="Q2165" s="253"/>
      <c r="R2165" s="253"/>
      <c r="S2165" s="253"/>
      <c r="T2165" s="25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T2165" s="255" t="s">
        <v>244</v>
      </c>
      <c r="AU2165" s="255" t="s">
        <v>86</v>
      </c>
      <c r="AV2165" s="14" t="s">
        <v>86</v>
      </c>
      <c r="AW2165" s="14" t="s">
        <v>33</v>
      </c>
      <c r="AX2165" s="14" t="s">
        <v>73</v>
      </c>
      <c r="AY2165" s="255" t="s">
        <v>233</v>
      </c>
    </row>
    <row r="2166" s="16" customFormat="1">
      <c r="A2166" s="16"/>
      <c r="B2166" s="287"/>
      <c r="C2166" s="288"/>
      <c r="D2166" s="236" t="s">
        <v>244</v>
      </c>
      <c r="E2166" s="289" t="s">
        <v>21</v>
      </c>
      <c r="F2166" s="290" t="s">
        <v>725</v>
      </c>
      <c r="G2166" s="288"/>
      <c r="H2166" s="291">
        <v>410.61000000000001</v>
      </c>
      <c r="I2166" s="292"/>
      <c r="J2166" s="288"/>
      <c r="K2166" s="288"/>
      <c r="L2166" s="293"/>
      <c r="M2166" s="294"/>
      <c r="N2166" s="295"/>
      <c r="O2166" s="295"/>
      <c r="P2166" s="295"/>
      <c r="Q2166" s="295"/>
      <c r="R2166" s="295"/>
      <c r="S2166" s="295"/>
      <c r="T2166" s="29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T2166" s="297" t="s">
        <v>244</v>
      </c>
      <c r="AU2166" s="297" t="s">
        <v>86</v>
      </c>
      <c r="AV2166" s="16" t="s">
        <v>117</v>
      </c>
      <c r="AW2166" s="16" t="s">
        <v>33</v>
      </c>
      <c r="AX2166" s="16" t="s">
        <v>73</v>
      </c>
      <c r="AY2166" s="297" t="s">
        <v>233</v>
      </c>
    </row>
    <row r="2167" s="13" customFormat="1">
      <c r="A2167" s="13"/>
      <c r="B2167" s="234"/>
      <c r="C2167" s="235"/>
      <c r="D2167" s="236" t="s">
        <v>244</v>
      </c>
      <c r="E2167" s="237" t="s">
        <v>21</v>
      </c>
      <c r="F2167" s="238" t="s">
        <v>2664</v>
      </c>
      <c r="G2167" s="235"/>
      <c r="H2167" s="237" t="s">
        <v>21</v>
      </c>
      <c r="I2167" s="239"/>
      <c r="J2167" s="235"/>
      <c r="K2167" s="235"/>
      <c r="L2167" s="240"/>
      <c r="M2167" s="241"/>
      <c r="N2167" s="242"/>
      <c r="O2167" s="242"/>
      <c r="P2167" s="242"/>
      <c r="Q2167" s="242"/>
      <c r="R2167" s="242"/>
      <c r="S2167" s="242"/>
      <c r="T2167" s="243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T2167" s="244" t="s">
        <v>244</v>
      </c>
      <c r="AU2167" s="244" t="s">
        <v>86</v>
      </c>
      <c r="AV2167" s="13" t="s">
        <v>80</v>
      </c>
      <c r="AW2167" s="13" t="s">
        <v>33</v>
      </c>
      <c r="AX2167" s="13" t="s">
        <v>73</v>
      </c>
      <c r="AY2167" s="244" t="s">
        <v>233</v>
      </c>
    </row>
    <row r="2168" s="14" customFormat="1">
      <c r="A2168" s="14"/>
      <c r="B2168" s="245"/>
      <c r="C2168" s="246"/>
      <c r="D2168" s="236" t="s">
        <v>244</v>
      </c>
      <c r="E2168" s="247" t="s">
        <v>21</v>
      </c>
      <c r="F2168" s="248" t="s">
        <v>2665</v>
      </c>
      <c r="G2168" s="246"/>
      <c r="H2168" s="249">
        <v>115.072</v>
      </c>
      <c r="I2168" s="250"/>
      <c r="J2168" s="246"/>
      <c r="K2168" s="246"/>
      <c r="L2168" s="251"/>
      <c r="M2168" s="252"/>
      <c r="N2168" s="253"/>
      <c r="O2168" s="253"/>
      <c r="P2168" s="253"/>
      <c r="Q2168" s="253"/>
      <c r="R2168" s="253"/>
      <c r="S2168" s="253"/>
      <c r="T2168" s="25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T2168" s="255" t="s">
        <v>244</v>
      </c>
      <c r="AU2168" s="255" t="s">
        <v>86</v>
      </c>
      <c r="AV2168" s="14" t="s">
        <v>86</v>
      </c>
      <c r="AW2168" s="14" t="s">
        <v>33</v>
      </c>
      <c r="AX2168" s="14" t="s">
        <v>73</v>
      </c>
      <c r="AY2168" s="255" t="s">
        <v>233</v>
      </c>
    </row>
    <row r="2169" s="13" customFormat="1">
      <c r="A2169" s="13"/>
      <c r="B2169" s="234"/>
      <c r="C2169" s="235"/>
      <c r="D2169" s="236" t="s">
        <v>244</v>
      </c>
      <c r="E2169" s="237" t="s">
        <v>21</v>
      </c>
      <c r="F2169" s="238" t="s">
        <v>2666</v>
      </c>
      <c r="G2169" s="235"/>
      <c r="H2169" s="237" t="s">
        <v>21</v>
      </c>
      <c r="I2169" s="239"/>
      <c r="J2169" s="235"/>
      <c r="K2169" s="235"/>
      <c r="L2169" s="240"/>
      <c r="M2169" s="241"/>
      <c r="N2169" s="242"/>
      <c r="O2169" s="242"/>
      <c r="P2169" s="242"/>
      <c r="Q2169" s="242"/>
      <c r="R2169" s="242"/>
      <c r="S2169" s="242"/>
      <c r="T2169" s="24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T2169" s="244" t="s">
        <v>244</v>
      </c>
      <c r="AU2169" s="244" t="s">
        <v>86</v>
      </c>
      <c r="AV2169" s="13" t="s">
        <v>80</v>
      </c>
      <c r="AW2169" s="13" t="s">
        <v>33</v>
      </c>
      <c r="AX2169" s="13" t="s">
        <v>73</v>
      </c>
      <c r="AY2169" s="244" t="s">
        <v>233</v>
      </c>
    </row>
    <row r="2170" s="14" customFormat="1">
      <c r="A2170" s="14"/>
      <c r="B2170" s="245"/>
      <c r="C2170" s="246"/>
      <c r="D2170" s="236" t="s">
        <v>244</v>
      </c>
      <c r="E2170" s="247" t="s">
        <v>21</v>
      </c>
      <c r="F2170" s="248" t="s">
        <v>2667</v>
      </c>
      <c r="G2170" s="246"/>
      <c r="H2170" s="249">
        <v>353.07100000000003</v>
      </c>
      <c r="I2170" s="250"/>
      <c r="J2170" s="246"/>
      <c r="K2170" s="246"/>
      <c r="L2170" s="251"/>
      <c r="M2170" s="252"/>
      <c r="N2170" s="253"/>
      <c r="O2170" s="253"/>
      <c r="P2170" s="253"/>
      <c r="Q2170" s="253"/>
      <c r="R2170" s="253"/>
      <c r="S2170" s="253"/>
      <c r="T2170" s="25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T2170" s="255" t="s">
        <v>244</v>
      </c>
      <c r="AU2170" s="255" t="s">
        <v>86</v>
      </c>
      <c r="AV2170" s="14" t="s">
        <v>86</v>
      </c>
      <c r="AW2170" s="14" t="s">
        <v>33</v>
      </c>
      <c r="AX2170" s="14" t="s">
        <v>73</v>
      </c>
      <c r="AY2170" s="255" t="s">
        <v>233</v>
      </c>
    </row>
    <row r="2171" s="16" customFormat="1">
      <c r="A2171" s="16"/>
      <c r="B2171" s="287"/>
      <c r="C2171" s="288"/>
      <c r="D2171" s="236" t="s">
        <v>244</v>
      </c>
      <c r="E2171" s="289" t="s">
        <v>21</v>
      </c>
      <c r="F2171" s="290" t="s">
        <v>725</v>
      </c>
      <c r="G2171" s="288"/>
      <c r="H2171" s="291">
        <v>468.14299999999997</v>
      </c>
      <c r="I2171" s="292"/>
      <c r="J2171" s="288"/>
      <c r="K2171" s="288"/>
      <c r="L2171" s="293"/>
      <c r="M2171" s="294"/>
      <c r="N2171" s="295"/>
      <c r="O2171" s="295"/>
      <c r="P2171" s="295"/>
      <c r="Q2171" s="295"/>
      <c r="R2171" s="295"/>
      <c r="S2171" s="295"/>
      <c r="T2171" s="296"/>
      <c r="U2171" s="16"/>
      <c r="V2171" s="16"/>
      <c r="W2171" s="16"/>
      <c r="X2171" s="16"/>
      <c r="Y2171" s="16"/>
      <c r="Z2171" s="16"/>
      <c r="AA2171" s="16"/>
      <c r="AB2171" s="16"/>
      <c r="AC2171" s="16"/>
      <c r="AD2171" s="16"/>
      <c r="AE2171" s="16"/>
      <c r="AT2171" s="297" t="s">
        <v>244</v>
      </c>
      <c r="AU2171" s="297" t="s">
        <v>86</v>
      </c>
      <c r="AV2171" s="16" t="s">
        <v>117</v>
      </c>
      <c r="AW2171" s="16" t="s">
        <v>33</v>
      </c>
      <c r="AX2171" s="16" t="s">
        <v>73</v>
      </c>
      <c r="AY2171" s="297" t="s">
        <v>233</v>
      </c>
    </row>
    <row r="2172" s="15" customFormat="1">
      <c r="A2172" s="15"/>
      <c r="B2172" s="256"/>
      <c r="C2172" s="257"/>
      <c r="D2172" s="236" t="s">
        <v>244</v>
      </c>
      <c r="E2172" s="258" t="s">
        <v>21</v>
      </c>
      <c r="F2172" s="259" t="s">
        <v>247</v>
      </c>
      <c r="G2172" s="257"/>
      <c r="H2172" s="260">
        <v>878.75300000000004</v>
      </c>
      <c r="I2172" s="261"/>
      <c r="J2172" s="257"/>
      <c r="K2172" s="257"/>
      <c r="L2172" s="262"/>
      <c r="M2172" s="263"/>
      <c r="N2172" s="264"/>
      <c r="O2172" s="264"/>
      <c r="P2172" s="264"/>
      <c r="Q2172" s="264"/>
      <c r="R2172" s="264"/>
      <c r="S2172" s="264"/>
      <c r="T2172" s="265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15"/>
      <c r="AE2172" s="15"/>
      <c r="AT2172" s="266" t="s">
        <v>244</v>
      </c>
      <c r="AU2172" s="266" t="s">
        <v>86</v>
      </c>
      <c r="AV2172" s="15" t="s">
        <v>240</v>
      </c>
      <c r="AW2172" s="15" t="s">
        <v>33</v>
      </c>
      <c r="AX2172" s="15" t="s">
        <v>80</v>
      </c>
      <c r="AY2172" s="266" t="s">
        <v>233</v>
      </c>
    </row>
    <row r="2173" s="2" customFormat="1" ht="16.5" customHeight="1">
      <c r="A2173" s="41"/>
      <c r="B2173" s="42"/>
      <c r="C2173" s="267" t="s">
        <v>2668</v>
      </c>
      <c r="D2173" s="267" t="s">
        <v>297</v>
      </c>
      <c r="E2173" s="268" t="s">
        <v>2669</v>
      </c>
      <c r="F2173" s="269" t="s">
        <v>2670</v>
      </c>
      <c r="G2173" s="270" t="s">
        <v>238</v>
      </c>
      <c r="H2173" s="271">
        <v>905.11599999999999</v>
      </c>
      <c r="I2173" s="272"/>
      <c r="J2173" s="273">
        <f>ROUND(I2173*H2173,2)</f>
        <v>0</v>
      </c>
      <c r="K2173" s="269" t="s">
        <v>239</v>
      </c>
      <c r="L2173" s="274"/>
      <c r="M2173" s="275" t="s">
        <v>21</v>
      </c>
      <c r="N2173" s="276" t="s">
        <v>45</v>
      </c>
      <c r="O2173" s="87"/>
      <c r="P2173" s="225">
        <f>O2173*H2173</f>
        <v>0</v>
      </c>
      <c r="Q2173" s="225">
        <v>0.00059999999999999995</v>
      </c>
      <c r="R2173" s="225">
        <f>Q2173*H2173</f>
        <v>0.54306959999999993</v>
      </c>
      <c r="S2173" s="225">
        <v>0</v>
      </c>
      <c r="T2173" s="226">
        <f>S2173*H2173</f>
        <v>0</v>
      </c>
      <c r="U2173" s="41"/>
      <c r="V2173" s="41"/>
      <c r="W2173" s="41"/>
      <c r="X2173" s="41"/>
      <c r="Y2173" s="41"/>
      <c r="Z2173" s="41"/>
      <c r="AA2173" s="41"/>
      <c r="AB2173" s="41"/>
      <c r="AC2173" s="41"/>
      <c r="AD2173" s="41"/>
      <c r="AE2173" s="41"/>
      <c r="AR2173" s="227" t="s">
        <v>569</v>
      </c>
      <c r="AT2173" s="227" t="s">
        <v>297</v>
      </c>
      <c r="AU2173" s="227" t="s">
        <v>86</v>
      </c>
      <c r="AY2173" s="20" t="s">
        <v>233</v>
      </c>
      <c r="BE2173" s="228">
        <f>IF(N2173="základní",J2173,0)</f>
        <v>0</v>
      </c>
      <c r="BF2173" s="228">
        <f>IF(N2173="snížená",J2173,0)</f>
        <v>0</v>
      </c>
      <c r="BG2173" s="228">
        <f>IF(N2173="zákl. přenesená",J2173,0)</f>
        <v>0</v>
      </c>
      <c r="BH2173" s="228">
        <f>IF(N2173="sníž. přenesená",J2173,0)</f>
        <v>0</v>
      </c>
      <c r="BI2173" s="228">
        <f>IF(N2173="nulová",J2173,0)</f>
        <v>0</v>
      </c>
      <c r="BJ2173" s="20" t="s">
        <v>86</v>
      </c>
      <c r="BK2173" s="228">
        <f>ROUND(I2173*H2173,2)</f>
        <v>0</v>
      </c>
      <c r="BL2173" s="20" t="s">
        <v>394</v>
      </c>
      <c r="BM2173" s="227" t="s">
        <v>2671</v>
      </c>
    </row>
    <row r="2174" s="14" customFormat="1">
      <c r="A2174" s="14"/>
      <c r="B2174" s="245"/>
      <c r="C2174" s="246"/>
      <c r="D2174" s="236" t="s">
        <v>244</v>
      </c>
      <c r="E2174" s="246"/>
      <c r="F2174" s="248" t="s">
        <v>2672</v>
      </c>
      <c r="G2174" s="246"/>
      <c r="H2174" s="249">
        <v>905.11599999999999</v>
      </c>
      <c r="I2174" s="250"/>
      <c r="J2174" s="246"/>
      <c r="K2174" s="246"/>
      <c r="L2174" s="251"/>
      <c r="M2174" s="252"/>
      <c r="N2174" s="253"/>
      <c r="O2174" s="253"/>
      <c r="P2174" s="253"/>
      <c r="Q2174" s="253"/>
      <c r="R2174" s="253"/>
      <c r="S2174" s="253"/>
      <c r="T2174" s="25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T2174" s="255" t="s">
        <v>244</v>
      </c>
      <c r="AU2174" s="255" t="s">
        <v>86</v>
      </c>
      <c r="AV2174" s="14" t="s">
        <v>86</v>
      </c>
      <c r="AW2174" s="14" t="s">
        <v>4</v>
      </c>
      <c r="AX2174" s="14" t="s">
        <v>80</v>
      </c>
      <c r="AY2174" s="255" t="s">
        <v>233</v>
      </c>
    </row>
    <row r="2175" s="2" customFormat="1" ht="44.25" customHeight="1">
      <c r="A2175" s="41"/>
      <c r="B2175" s="42"/>
      <c r="C2175" s="216" t="s">
        <v>2673</v>
      </c>
      <c r="D2175" s="216" t="s">
        <v>235</v>
      </c>
      <c r="E2175" s="217" t="s">
        <v>2674</v>
      </c>
      <c r="F2175" s="218" t="s">
        <v>2675</v>
      </c>
      <c r="G2175" s="219" t="s">
        <v>279</v>
      </c>
      <c r="H2175" s="220">
        <v>0.54300000000000004</v>
      </c>
      <c r="I2175" s="221"/>
      <c r="J2175" s="222">
        <f>ROUND(I2175*H2175,2)</f>
        <v>0</v>
      </c>
      <c r="K2175" s="218" t="s">
        <v>239</v>
      </c>
      <c r="L2175" s="47"/>
      <c r="M2175" s="223" t="s">
        <v>21</v>
      </c>
      <c r="N2175" s="224" t="s">
        <v>45</v>
      </c>
      <c r="O2175" s="87"/>
      <c r="P2175" s="225">
        <f>O2175*H2175</f>
        <v>0</v>
      </c>
      <c r="Q2175" s="225">
        <v>0</v>
      </c>
      <c r="R2175" s="225">
        <f>Q2175*H2175</f>
        <v>0</v>
      </c>
      <c r="S2175" s="225">
        <v>0</v>
      </c>
      <c r="T2175" s="226">
        <f>S2175*H2175</f>
        <v>0</v>
      </c>
      <c r="U2175" s="41"/>
      <c r="V2175" s="41"/>
      <c r="W2175" s="41"/>
      <c r="X2175" s="41"/>
      <c r="Y2175" s="41"/>
      <c r="Z2175" s="41"/>
      <c r="AA2175" s="41"/>
      <c r="AB2175" s="41"/>
      <c r="AC2175" s="41"/>
      <c r="AD2175" s="41"/>
      <c r="AE2175" s="41"/>
      <c r="AR2175" s="227" t="s">
        <v>394</v>
      </c>
      <c r="AT2175" s="227" t="s">
        <v>235</v>
      </c>
      <c r="AU2175" s="227" t="s">
        <v>86</v>
      </c>
      <c r="AY2175" s="20" t="s">
        <v>233</v>
      </c>
      <c r="BE2175" s="228">
        <f>IF(N2175="základní",J2175,0)</f>
        <v>0</v>
      </c>
      <c r="BF2175" s="228">
        <f>IF(N2175="snížená",J2175,0)</f>
        <v>0</v>
      </c>
      <c r="BG2175" s="228">
        <f>IF(N2175="zákl. přenesená",J2175,0)</f>
        <v>0</v>
      </c>
      <c r="BH2175" s="228">
        <f>IF(N2175="sníž. přenesená",J2175,0)</f>
        <v>0</v>
      </c>
      <c r="BI2175" s="228">
        <f>IF(N2175="nulová",J2175,0)</f>
        <v>0</v>
      </c>
      <c r="BJ2175" s="20" t="s">
        <v>86</v>
      </c>
      <c r="BK2175" s="228">
        <f>ROUND(I2175*H2175,2)</f>
        <v>0</v>
      </c>
      <c r="BL2175" s="20" t="s">
        <v>394</v>
      </c>
      <c r="BM2175" s="227" t="s">
        <v>2676</v>
      </c>
    </row>
    <row r="2176" s="2" customFormat="1">
      <c r="A2176" s="41"/>
      <c r="B2176" s="42"/>
      <c r="C2176" s="43"/>
      <c r="D2176" s="229" t="s">
        <v>242</v>
      </c>
      <c r="E2176" s="43"/>
      <c r="F2176" s="230" t="s">
        <v>2677</v>
      </c>
      <c r="G2176" s="43"/>
      <c r="H2176" s="43"/>
      <c r="I2176" s="231"/>
      <c r="J2176" s="43"/>
      <c r="K2176" s="43"/>
      <c r="L2176" s="47"/>
      <c r="M2176" s="277"/>
      <c r="N2176" s="278"/>
      <c r="O2176" s="279"/>
      <c r="P2176" s="279"/>
      <c r="Q2176" s="279"/>
      <c r="R2176" s="279"/>
      <c r="S2176" s="279"/>
      <c r="T2176" s="280"/>
      <c r="U2176" s="41"/>
      <c r="V2176" s="41"/>
      <c r="W2176" s="41"/>
      <c r="X2176" s="41"/>
      <c r="Y2176" s="41"/>
      <c r="Z2176" s="41"/>
      <c r="AA2176" s="41"/>
      <c r="AB2176" s="41"/>
      <c r="AC2176" s="41"/>
      <c r="AD2176" s="41"/>
      <c r="AE2176" s="41"/>
      <c r="AT2176" s="20" t="s">
        <v>242</v>
      </c>
      <c r="AU2176" s="20" t="s">
        <v>86</v>
      </c>
    </row>
    <row r="2177" s="2" customFormat="1" ht="6.96" customHeight="1">
      <c r="A2177" s="41"/>
      <c r="B2177" s="62"/>
      <c r="C2177" s="63"/>
      <c r="D2177" s="63"/>
      <c r="E2177" s="63"/>
      <c r="F2177" s="63"/>
      <c r="G2177" s="63"/>
      <c r="H2177" s="63"/>
      <c r="I2177" s="63"/>
      <c r="J2177" s="63"/>
      <c r="K2177" s="63"/>
      <c r="L2177" s="47"/>
      <c r="M2177" s="41"/>
      <c r="O2177" s="41"/>
      <c r="P2177" s="41"/>
      <c r="Q2177" s="41"/>
      <c r="R2177" s="41"/>
      <c r="S2177" s="41"/>
      <c r="T2177" s="41"/>
      <c r="U2177" s="41"/>
      <c r="V2177" s="41"/>
      <c r="W2177" s="41"/>
      <c r="X2177" s="41"/>
      <c r="Y2177" s="41"/>
      <c r="Z2177" s="41"/>
      <c r="AA2177" s="41"/>
      <c r="AB2177" s="41"/>
      <c r="AC2177" s="41"/>
      <c r="AD2177" s="41"/>
      <c r="AE2177" s="41"/>
    </row>
  </sheetData>
  <sheetProtection sheet="1" autoFilter="0" formatColumns="0" formatRows="0" objects="1" scenarios="1" spinCount="100000" saltValue="6gWXvKVFxE8vHXAiczh+DRvv4rNuAsQ2juHkD8zF7EdcLbIn9FmHdFWBhBt+fwVri7XBPffvz4HMkOQ1kFXjpg==" hashValue="20FBTS9YTlW1D8cEHjhVcK2KBqOqHBhX9O0tdHCSC6WWiSmjOGvzrEZsOw0vtsLXdg2z5TfDpqGgARM/mGx/oA==" algorithmName="SHA-512" password="CC35"/>
  <autoFilter ref="C107:K217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6:H96"/>
    <mergeCell ref="E98:H98"/>
    <mergeCell ref="E100:H100"/>
    <mergeCell ref="L2:V2"/>
  </mergeCells>
  <hyperlinks>
    <hyperlink ref="F112" r:id="rId1" display="https://podminky.urs.cz/item/CS_URS_2023_02/212755214"/>
    <hyperlink ref="F117" r:id="rId2" display="https://podminky.urs.cz/item/CS_URS_2023_02/213141111"/>
    <hyperlink ref="F124" r:id="rId3" display="https://podminky.urs.cz/item/CS_URS_2023_02/271572211"/>
    <hyperlink ref="F184" r:id="rId4" display="https://podminky.urs.cz/item/CS_URS_2023_02/317142440"/>
    <hyperlink ref="F189" r:id="rId5" display="https://podminky.urs.cz/item/CS_URS_2023_02/317144132"/>
    <hyperlink ref="F194" r:id="rId6" display="https://podminky.urs.cz/item/CS_URS_2023_02/317144133"/>
    <hyperlink ref="F199" r:id="rId7" display="https://podminky.urs.cz/item/CS_URS_2023_02/317144134"/>
    <hyperlink ref="F204" r:id="rId8" display="https://podminky.urs.cz/item/CS_URS_2023_02/317144137"/>
    <hyperlink ref="F209" r:id="rId9" display="https://podminky.urs.cz/item/CS_URS_2023_02/342273111"/>
    <hyperlink ref="F255" r:id="rId10" display="https://podminky.urs.cz/item/CS_URS_2023_02/342273112"/>
    <hyperlink ref="F260" r:id="rId11" display="https://podminky.urs.cz/item/CS_URS_2023_02/346244353"/>
    <hyperlink ref="F265" r:id="rId12" display="https://podminky.urs.cz/item/CS_URS_2023_02/346272256"/>
    <hyperlink ref="F296" r:id="rId13" display="https://podminky.urs.cz/item/CS_URS_2023_02/564271111"/>
    <hyperlink ref="F301" r:id="rId14" display="https://podminky.urs.cz/item/CS_URS_2023_02/564281111"/>
    <hyperlink ref="F306" r:id="rId15" display="https://podminky.urs.cz/item/CS_URS_2023_02/596212232"/>
    <hyperlink ref="F316" r:id="rId16" display="https://podminky.urs.cz/item/CS_URS_2023_02/611131321"/>
    <hyperlink ref="F322" r:id="rId17" display="https://podminky.urs.cz/item/CS_URS_2023_02/611181001"/>
    <hyperlink ref="F327" r:id="rId18" display="https://podminky.urs.cz/item/CS_URS_2023_02/611181011"/>
    <hyperlink ref="F332" r:id="rId19" display="https://podminky.urs.cz/item/CS_URS_2023_02/611341321"/>
    <hyperlink ref="F372" r:id="rId20" display="https://podminky.urs.cz/item/CS_URS_2023_02/612142001"/>
    <hyperlink ref="F376" r:id="rId21" display="https://podminky.urs.cz/item/CS_URS_2023_02/612341321"/>
    <hyperlink ref="F508" r:id="rId22" display="https://podminky.urs.cz/item/CS_URS_2023_02/612341391"/>
    <hyperlink ref="F549" r:id="rId23" display="https://podminky.urs.cz/item/CS_URS_2023_02/619991011"/>
    <hyperlink ref="F556" r:id="rId24" display="https://podminky.urs.cz/item/CS_URS_2023_02/621211011"/>
    <hyperlink ref="F568" r:id="rId25" display="https://podminky.urs.cz/item/CS_URS_2023_02/621221011"/>
    <hyperlink ref="F578" r:id="rId26" display="https://podminky.urs.cz/item/CS_URS_2023_02/621221041"/>
    <hyperlink ref="F587" r:id="rId27" display="https://podminky.urs.cz/item/CS_URS_2023_02/621251101"/>
    <hyperlink ref="F591" r:id="rId28" display="https://podminky.urs.cz/item/CS_URS_2023_02/621251105"/>
    <hyperlink ref="F596" r:id="rId29" display="https://podminky.urs.cz/item/CS_URS_2023_02/622142001"/>
    <hyperlink ref="F612" r:id="rId30" display="https://podminky.urs.cz/item/CS_URS_2023_02/622143003"/>
    <hyperlink ref="F616" r:id="rId31" display="https://podminky.urs.cz/item/CS_URS_2023_02/622143004"/>
    <hyperlink ref="F620" r:id="rId32" display="https://podminky.urs.cz/item/CS_URS_2023_02/622211021"/>
    <hyperlink ref="F632" r:id="rId33" display="https://podminky.urs.cz/item/CS_URS_2023_02/622211041"/>
    <hyperlink ref="F683" r:id="rId34" display="https://podminky.urs.cz/item/CS_URS_2023_02/622211061"/>
    <hyperlink ref="F704" r:id="rId35" display="https://podminky.urs.cz/item/CS_URS_2023_02/622221041"/>
    <hyperlink ref="F734" r:id="rId36" display="https://podminky.urs.cz/item/CS_URS_2023_02/622251101"/>
    <hyperlink ref="F743" r:id="rId37" display="https://podminky.urs.cz/item/CS_URS_2023_02/622251105"/>
    <hyperlink ref="F747" r:id="rId38" display="https://podminky.urs.cz/item/CS_URS_2023_02/622252001"/>
    <hyperlink ref="F811" r:id="rId39" display="https://podminky.urs.cz/item/CS_URS_2023_02/629991011"/>
    <hyperlink ref="F818" r:id="rId40" display="https://podminky.urs.cz/item/CS_URS_2023_02/631311115"/>
    <hyperlink ref="F822" r:id="rId41" display="https://podminky.urs.cz/item/CS_URS_2023_02/631311127"/>
    <hyperlink ref="F837" r:id="rId42" display="https://podminky.urs.cz/item/CS_URS_2023_02/631311137"/>
    <hyperlink ref="F841" r:id="rId43" display="https://podminky.urs.cz/item/CS_URS_2023_02/631319013"/>
    <hyperlink ref="F845" r:id="rId44" display="https://podminky.urs.cz/item/CS_URS_2023_02/631319175"/>
    <hyperlink ref="F849" r:id="rId45" display="https://podminky.urs.cz/item/CS_URS_2023_02/631319204"/>
    <hyperlink ref="F851" r:id="rId46" display="https://podminky.urs.cz/item/CS_URS_2023_02/631362021"/>
    <hyperlink ref="F855" r:id="rId47" display="https://podminky.urs.cz/item/CS_URS_2023_02/632441220"/>
    <hyperlink ref="F860" r:id="rId48" display="https://podminky.urs.cz/item/CS_URS_2023_02/632441292"/>
    <hyperlink ref="F865" r:id="rId49" display="https://podminky.urs.cz/item/CS_URS_2023_02/632451234"/>
    <hyperlink ref="F871" r:id="rId50" display="https://podminky.urs.cz/item/CS_URS_2023_02/632451292"/>
    <hyperlink ref="F877" r:id="rId51" display="https://podminky.urs.cz/item/CS_URS_2023_02/632451494"/>
    <hyperlink ref="F883" r:id="rId52" display="https://podminky.urs.cz/item/CS_URS_2023_02/632459177"/>
    <hyperlink ref="F893" r:id="rId53" display="https://podminky.urs.cz/item/CS_URS_2023_02/632481111"/>
    <hyperlink ref="F898" r:id="rId54" display="https://podminky.urs.cz/item/CS_URS_2023_02/633121111"/>
    <hyperlink ref="F903" r:id="rId55" display="https://podminky.urs.cz/item/CS_URS_2023_02/634112112"/>
    <hyperlink ref="F908" r:id="rId56" display="https://podminky.urs.cz/item/CS_URS_2023_02/634112113"/>
    <hyperlink ref="F916" r:id="rId57" display="https://podminky.urs.cz/item/CS_URS_2023_02/635211121"/>
    <hyperlink ref="F923" r:id="rId58" display="https://podminky.urs.cz/item/CS_URS_2023_02/642942111"/>
    <hyperlink ref="F938" r:id="rId59" display="https://podminky.urs.cz/item/CS_URS_2023_02/642945111"/>
    <hyperlink ref="F946" r:id="rId60" display="https://podminky.urs.cz/item/CS_URS_2023_02/916231213"/>
    <hyperlink ref="F959" r:id="rId61" display="https://podminky.urs.cz/item/CS_URS_2023_02/941311112"/>
    <hyperlink ref="F963" r:id="rId62" display="https://podminky.urs.cz/item/CS_URS_2023_02/941311211"/>
    <hyperlink ref="F967" r:id="rId63" display="https://podminky.urs.cz/item/CS_URS_2023_02/941311812"/>
    <hyperlink ref="F969" r:id="rId64" display="https://podminky.urs.cz/item/CS_URS_2023_02/943211111"/>
    <hyperlink ref="F974" r:id="rId65" display="https://podminky.urs.cz/item/CS_URS_2023_02/943211211"/>
    <hyperlink ref="F978" r:id="rId66" display="https://podminky.urs.cz/item/CS_URS_2023_02/943211811"/>
    <hyperlink ref="F983" r:id="rId67" display="https://podminky.urs.cz/item/CS_URS_2023_02/944511111"/>
    <hyperlink ref="F987" r:id="rId68" display="https://podminky.urs.cz/item/CS_URS_2023_02/944511211"/>
    <hyperlink ref="F991" r:id="rId69" display="https://podminky.urs.cz/item/CS_URS_2023_02/944511811"/>
    <hyperlink ref="F993" r:id="rId70" display="https://podminky.urs.cz/item/CS_URS_2023_02/949101111"/>
    <hyperlink ref="F1010" r:id="rId71" display="https://podminky.urs.cz/item/CS_URS_2023_02/949321112"/>
    <hyperlink ref="F1014" r:id="rId72" display="https://podminky.urs.cz/item/CS_URS_2023_02/949321211"/>
    <hyperlink ref="F1018" r:id="rId73" display="https://podminky.urs.cz/item/CS_URS_2023_02/949321812"/>
    <hyperlink ref="F1022" r:id="rId74" display="https://podminky.urs.cz/item/CS_URS_2023_02/952901111"/>
    <hyperlink ref="F1039" r:id="rId75" display="https://podminky.urs.cz/item/CS_URS_2023_02/953943211"/>
    <hyperlink ref="F1046" r:id="rId76" display="https://podminky.urs.cz/item/CS_URS_2023_02/998011002"/>
    <hyperlink ref="F1050" r:id="rId77" display="https://podminky.urs.cz/item/CS_URS_2023_02/998223011"/>
    <hyperlink ref="F1056" r:id="rId78" display="https://podminky.urs.cz/item/CS_URS_2023_02/711113125"/>
    <hyperlink ref="F1062" r:id="rId79" display="https://podminky.urs.cz/item/CS_URS_2023_02/711161212"/>
    <hyperlink ref="F1072" r:id="rId80" display="https://podminky.urs.cz/item/CS_URS_2023_02/711161383"/>
    <hyperlink ref="F1079" r:id="rId81" display="https://podminky.urs.cz/item/CS_URS_2023_02/711411001"/>
    <hyperlink ref="F1089" r:id="rId82" display="https://podminky.urs.cz/item/CS_URS_2023_02/711412001"/>
    <hyperlink ref="F1104" r:id="rId83" display="https://podminky.urs.cz/item/CS_URS_2023_02/711441559"/>
    <hyperlink ref="F1111" r:id="rId84" display="https://podminky.urs.cz/item/CS_URS_2023_02/711442559"/>
    <hyperlink ref="F1126" r:id="rId85" display="https://podminky.urs.cz/item/CS_URS_2023_02/711491172"/>
    <hyperlink ref="F1135" r:id="rId86" display="https://podminky.urs.cz/item/CS_URS_2023_02/711491272"/>
    <hyperlink ref="F1151" r:id="rId87" display="https://podminky.urs.cz/item/CS_URS_2023_02/998711102"/>
    <hyperlink ref="F1154" r:id="rId88" display="https://podminky.urs.cz/item/CS_URS_2023_02/712363001"/>
    <hyperlink ref="F1168" r:id="rId89" display="https://podminky.urs.cz/item/CS_URS_2023_02/712363003"/>
    <hyperlink ref="F1176" r:id="rId90" display="https://podminky.urs.cz/item/CS_URS_2023_02/712391172"/>
    <hyperlink ref="F1184" r:id="rId91" display="https://podminky.urs.cz/item/CS_URS_2023_02/712771301"/>
    <hyperlink ref="F1191" r:id="rId92" display="https://podminky.urs.cz/item/CS_URS_2023_02/998712102"/>
    <hyperlink ref="F1194" r:id="rId93" display="https://podminky.urs.cz/item/CS_URS_2023_02/713121111"/>
    <hyperlink ref="F1291" r:id="rId94" display="https://podminky.urs.cz/item/CS_URS_2023_02/713131141"/>
    <hyperlink ref="F1317" r:id="rId95" display="https://podminky.urs.cz/item/CS_URS_2023_02/713141135"/>
    <hyperlink ref="F1325" r:id="rId96" display="https://podminky.urs.cz/item/CS_URS_2023_02/713141151"/>
    <hyperlink ref="F1332" r:id="rId97" display="https://podminky.urs.cz/item/CS_URS_2023_02/713141311"/>
    <hyperlink ref="F1342" r:id="rId98" display="https://podminky.urs.cz/item/CS_URS_2023_02/713141311"/>
    <hyperlink ref="F1349" r:id="rId99" display="https://podminky.urs.cz/item/CS_URS_2023_02/713191132"/>
    <hyperlink ref="F1359" r:id="rId100" display="https://podminky.urs.cz/item/CS_URS_2023_02/998713102"/>
    <hyperlink ref="F1376" r:id="rId101" display="https://podminky.urs.cz/item/CS_URS_2023_02/998762102"/>
    <hyperlink ref="F1379" r:id="rId102" display="https://podminky.urs.cz/item/CS_URS_2023_02/763111316"/>
    <hyperlink ref="F1388" r:id="rId103" display="https://podminky.urs.cz/item/CS_URS_2023_02/763123233"/>
    <hyperlink ref="F1398" r:id="rId104" display="https://podminky.urs.cz/item/CS_URS_2023_02/763131451"/>
    <hyperlink ref="F1416" r:id="rId105" display="https://podminky.urs.cz/item/CS_URS_2023_02/763131752"/>
    <hyperlink ref="F1422" r:id="rId106" display="https://podminky.urs.cz/item/CS_URS_2023_02/763131761"/>
    <hyperlink ref="F1432" r:id="rId107" display="https://podminky.urs.cz/item/CS_URS_2023_02/763131765"/>
    <hyperlink ref="F1439" r:id="rId108" display="https://podminky.urs.cz/item/CS_URS_2023_02/763183111"/>
    <hyperlink ref="F1442" r:id="rId109" display="https://podminky.urs.cz/item/CS_URS_2023_02/998763101"/>
    <hyperlink ref="F1457" r:id="rId110" display="https://podminky.urs.cz/item/CS_URS_2023_02/764244411"/>
    <hyperlink ref="F1470" r:id="rId111" display="https://podminky.urs.cz/item/CS_URS_2023_02/764246403"/>
    <hyperlink ref="F1495" r:id="rId112" display="https://podminky.urs.cz/item/CS_URS_2023_02/998764103"/>
    <hyperlink ref="F1498" r:id="rId113" display="https://podminky.urs.cz/item/CS_URS_2023_02/766622116"/>
    <hyperlink ref="F1505" r:id="rId114" display="https://podminky.urs.cz/item/CS_URS_2023_02/766622117"/>
    <hyperlink ref="F1516" r:id="rId115" display="https://podminky.urs.cz/item/CS_URS_2023_02/766622133"/>
    <hyperlink ref="F1547" r:id="rId116" display="https://podminky.urs.cz/item/CS_URS_2023_02/766660001"/>
    <hyperlink ref="F1566" r:id="rId117" display="https://podminky.urs.cz/item/CS_URS_2023_02/766660002"/>
    <hyperlink ref="F1583" r:id="rId118" display="https://podminky.urs.cz/item/CS_URS_2023_02/766660002"/>
    <hyperlink ref="F1587" r:id="rId119" display="https://podminky.urs.cz/item/CS_URS_2023_02/766660022"/>
    <hyperlink ref="F1594" r:id="rId120" display="https://podminky.urs.cz/item/CS_URS_2023_02/766660312"/>
    <hyperlink ref="F1601" r:id="rId121" display="https://podminky.urs.cz/item/CS_URS_2023_02/766660716"/>
    <hyperlink ref="F1606" r:id="rId122" display="https://podminky.urs.cz/item/CS_URS_2023_02/766660717"/>
    <hyperlink ref="F1632" r:id="rId123" display="https://podminky.urs.cz/item/CS_URS_2023_02/766694116"/>
    <hyperlink ref="F1642" r:id="rId124" display="https://podminky.urs.cz/item/CS_URS_2023_02/766694126"/>
    <hyperlink ref="F1665" r:id="rId125" display="https://podminky.urs.cz/item/CS_URS_2023_02/998766102"/>
    <hyperlink ref="F1694" r:id="rId126" display="https://podminky.urs.cz/item/CS_URS_2023_02/767531111"/>
    <hyperlink ref="F1715" r:id="rId127" display="https://podminky.urs.cz/item/CS_URS_2023_02/767531121"/>
    <hyperlink ref="F1724" r:id="rId128" display="https://podminky.urs.cz/item/CS_URS_2021_01/767590110"/>
    <hyperlink ref="F1742" r:id="rId129" display="https://podminky.urs.cz/item/CS_URS_2023_02/767640111"/>
    <hyperlink ref="F1751" r:id="rId130" display="https://podminky.urs.cz/item/CS_URS_2023_02/767640113"/>
    <hyperlink ref="F1769" r:id="rId131" display="https://podminky.urs.cz/item/CS_URS_2023_02/767651114"/>
    <hyperlink ref="F1774" r:id="rId132" display="https://podminky.urs.cz/item/CS_URS_2023_02/767651126"/>
    <hyperlink ref="F1777" r:id="rId133" display="https://podminky.urs.cz/item/CS_URS_2023_02/767821118"/>
    <hyperlink ref="F1828" r:id="rId134" display="https://podminky.urs.cz/item/CS_URS_2023_02/998767103"/>
    <hyperlink ref="F1831" r:id="rId135" display="https://podminky.urs.cz/item/CS_URS_2023_02/771151021"/>
    <hyperlink ref="F1835" r:id="rId136" display="https://podminky.urs.cz/item/CS_URS_2023_02/771574112"/>
    <hyperlink ref="F1841" r:id="rId137" display="https://podminky.urs.cz/item/CS_URS_2023_02/771577111"/>
    <hyperlink ref="F1858" r:id="rId138" display="https://podminky.urs.cz/item/CS_URS_2023_02/771591112"/>
    <hyperlink ref="F1862" r:id="rId139" display="https://podminky.urs.cz/item/CS_URS_2023_02/771591264"/>
    <hyperlink ref="F1866" r:id="rId140" display="https://podminky.urs.cz/item/CS_URS_2023_02/771592011"/>
    <hyperlink ref="F1870" r:id="rId141" display="https://podminky.urs.cz/item/CS_URS_2023_02/998771102"/>
    <hyperlink ref="F1873" r:id="rId142" display="https://podminky.urs.cz/item/CS_URS_2023_02/775111115"/>
    <hyperlink ref="F1877" r:id="rId143" display="https://podminky.urs.cz/item/CS_URS_2023_02/775111311"/>
    <hyperlink ref="F1882" r:id="rId144" display="https://podminky.urs.cz/item/CS_URS_2023_02/775141121"/>
    <hyperlink ref="F1886" r:id="rId145" display="https://podminky.urs.cz/item/CS_URS_2023_02/775413401"/>
    <hyperlink ref="F1892" r:id="rId146" display="https://podminky.urs.cz/item/CS_URS_2023_02/775541161"/>
    <hyperlink ref="F1898" r:id="rId147" display="https://podminky.urs.cz/item/CS_URS_2023_02/775591191"/>
    <hyperlink ref="F1904" r:id="rId148" display="https://podminky.urs.cz/item/CS_URS_2023_02/998775102"/>
    <hyperlink ref="F1907" r:id="rId149" display="https://podminky.urs.cz/item/CS_URS_2023_02/781131112"/>
    <hyperlink ref="F1924" r:id="rId150" display="https://podminky.urs.cz/item/CS_URS_2023_02/781131241"/>
    <hyperlink ref="F1941" r:id="rId151" display="https://podminky.urs.cz/item/CS_URS_2023_02/781474112"/>
    <hyperlink ref="F1969" r:id="rId152" display="https://podminky.urs.cz/item/CS_URS_2023_02/781495211"/>
    <hyperlink ref="F1973" r:id="rId153" display="https://podminky.urs.cz/item/CS_URS_2023_02/998781102"/>
    <hyperlink ref="F1977" r:id="rId154" display="https://podminky.urs.cz/item/CS_URS_2023_02/783314203"/>
    <hyperlink ref="F1982" r:id="rId155" display="https://podminky.urs.cz/item/CS_URS_2023_02/783317101"/>
    <hyperlink ref="F1987" r:id="rId156" display="https://podminky.urs.cz/item/CS_URS_2023_02/783826605"/>
    <hyperlink ref="F1991" r:id="rId157" display="https://podminky.urs.cz/item/CS_URS_2023_02/783827105"/>
    <hyperlink ref="F2021" r:id="rId158" display="https://podminky.urs.cz/item/CS_URS_2023_02/783943151"/>
    <hyperlink ref="F2029" r:id="rId159" display="https://podminky.urs.cz/item/CS_URS_2023_02/783947161"/>
    <hyperlink ref="F2035" r:id="rId160" display="https://podminky.urs.cz/item/CS_URS_2023_02/784111021"/>
    <hyperlink ref="F2041" r:id="rId161" display="https://podminky.urs.cz/item/CS_URS_2023_02/784171111"/>
    <hyperlink ref="F2050" r:id="rId162" display="https://podminky.urs.cz/item/CS_URS_2023_02/784181101"/>
    <hyperlink ref="F2057" r:id="rId163" display="https://podminky.urs.cz/item/CS_URS_2023_02/784211101"/>
    <hyperlink ref="F2153" r:id="rId164" display="https://podminky.urs.cz/item/CS_URS_2023_02/787911111"/>
    <hyperlink ref="F2176" r:id="rId165" display="https://podminky.urs.cz/item/CS_URS_2023_02/998787103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66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111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206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Kolovraty - dostupné bydlení</v>
      </c>
      <c r="F7" s="146"/>
      <c r="G7" s="146"/>
      <c r="H7" s="146"/>
      <c r="L7" s="23"/>
    </row>
    <row r="8" s="1" customFormat="1" ht="12" customHeight="1">
      <c r="B8" s="23"/>
      <c r="D8" s="146" t="s">
        <v>207</v>
      </c>
      <c r="L8" s="23"/>
    </row>
    <row r="9" s="2" customFormat="1" ht="16.5" customHeight="1">
      <c r="A9" s="41"/>
      <c r="B9" s="47"/>
      <c r="C9" s="41"/>
      <c r="D9" s="41"/>
      <c r="E9" s="147" t="s">
        <v>599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209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2678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28. 6. 2021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28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34</v>
      </c>
      <c r="E25" s="41"/>
      <c r="F25" s="41"/>
      <c r="G25" s="41"/>
      <c r="H25" s="41"/>
      <c r="I25" s="146" t="s">
        <v>27</v>
      </c>
      <c r="J25" s="136" t="s">
        <v>35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36</v>
      </c>
      <c r="F26" s="41"/>
      <c r="G26" s="41"/>
      <c r="H26" s="41"/>
      <c r="I26" s="146" t="s">
        <v>29</v>
      </c>
      <c r="J26" s="136" t="s">
        <v>21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1"/>
      <c r="B29" s="152"/>
      <c r="C29" s="151"/>
      <c r="D29" s="151"/>
      <c r="E29" s="153" t="s">
        <v>38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39</v>
      </c>
      <c r="E32" s="41"/>
      <c r="F32" s="41"/>
      <c r="G32" s="41"/>
      <c r="H32" s="41"/>
      <c r="I32" s="41"/>
      <c r="J32" s="157">
        <f>ROUND(J91,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41</v>
      </c>
      <c r="G34" s="41"/>
      <c r="H34" s="41"/>
      <c r="I34" s="158" t="s">
        <v>40</v>
      </c>
      <c r="J34" s="158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43</v>
      </c>
      <c r="E35" s="146" t="s">
        <v>44</v>
      </c>
      <c r="F35" s="160">
        <f>ROUND((SUM(BE91:BE1009)),  2)</f>
        <v>0</v>
      </c>
      <c r="G35" s="41"/>
      <c r="H35" s="41"/>
      <c r="I35" s="161">
        <v>0.20999999999999999</v>
      </c>
      <c r="J35" s="160">
        <f>ROUND(((SUM(BE91:BE1009))*I35),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0">
        <f>ROUND((SUM(BF91:BF1009)),  2)</f>
        <v>0</v>
      </c>
      <c r="G36" s="41"/>
      <c r="H36" s="41"/>
      <c r="I36" s="161">
        <v>0.14999999999999999</v>
      </c>
      <c r="J36" s="160">
        <f>ROUND(((SUM(BF91:BF1009))*I36),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ROUND((SUM(BG91:BG1009)),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0">
        <f>ROUND((SUM(BH91:BH1009)),  2)</f>
        <v>0</v>
      </c>
      <c r="G38" s="41"/>
      <c r="H38" s="41"/>
      <c r="I38" s="161">
        <v>0.14999999999999999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0">
        <f>ROUND((SUM(BI91:BI1009)),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49</v>
      </c>
      <c r="E41" s="164"/>
      <c r="F41" s="164"/>
      <c r="G41" s="165" t="s">
        <v>50</v>
      </c>
      <c r="H41" s="166" t="s">
        <v>51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211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Kolovraty - dostupné bydlení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207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599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209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SO-04.02 - Konstrukční část objektu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Kolovraty</v>
      </c>
      <c r="G56" s="43"/>
      <c r="H56" s="43"/>
      <c r="I56" s="35" t="s">
        <v>24</v>
      </c>
      <c r="J56" s="75" t="str">
        <f>IF(J14="","",J14)</f>
        <v>28. 6. 2021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26</v>
      </c>
      <c r="D58" s="43"/>
      <c r="E58" s="43"/>
      <c r="F58" s="30" t="str">
        <f>E17</f>
        <v>atelier HETA s.r.o.</v>
      </c>
      <c r="G58" s="43"/>
      <c r="H58" s="43"/>
      <c r="I58" s="35" t="s">
        <v>32</v>
      </c>
      <c r="J58" s="39" t="str">
        <f>E23</f>
        <v>atelier HETA s.r.o.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Toman Martin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212</v>
      </c>
      <c r="D61" s="175"/>
      <c r="E61" s="175"/>
      <c r="F61" s="175"/>
      <c r="G61" s="175"/>
      <c r="H61" s="175"/>
      <c r="I61" s="175"/>
      <c r="J61" s="176" t="s">
        <v>213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71</v>
      </c>
      <c r="D63" s="43"/>
      <c r="E63" s="43"/>
      <c r="F63" s="43"/>
      <c r="G63" s="43"/>
      <c r="H63" s="43"/>
      <c r="I63" s="43"/>
      <c r="J63" s="105">
        <f>J91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214</v>
      </c>
    </row>
    <row r="64" s="9" customFormat="1" ht="24.96" customHeight="1">
      <c r="A64" s="9"/>
      <c r="B64" s="178"/>
      <c r="C64" s="179"/>
      <c r="D64" s="180" t="s">
        <v>215</v>
      </c>
      <c r="E64" s="181"/>
      <c r="F64" s="181"/>
      <c r="G64" s="181"/>
      <c r="H64" s="181"/>
      <c r="I64" s="181"/>
      <c r="J64" s="182">
        <f>J92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668</v>
      </c>
      <c r="E65" s="186"/>
      <c r="F65" s="186"/>
      <c r="G65" s="186"/>
      <c r="H65" s="186"/>
      <c r="I65" s="186"/>
      <c r="J65" s="187">
        <f>J93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541</v>
      </c>
      <c r="E66" s="186"/>
      <c r="F66" s="186"/>
      <c r="G66" s="186"/>
      <c r="H66" s="186"/>
      <c r="I66" s="186"/>
      <c r="J66" s="187">
        <f>J378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2679</v>
      </c>
      <c r="E67" s="186"/>
      <c r="F67" s="186"/>
      <c r="G67" s="186"/>
      <c r="H67" s="186"/>
      <c r="I67" s="186"/>
      <c r="J67" s="187">
        <f>J645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669</v>
      </c>
      <c r="E68" s="186"/>
      <c r="F68" s="186"/>
      <c r="G68" s="186"/>
      <c r="H68" s="186"/>
      <c r="I68" s="186"/>
      <c r="J68" s="187">
        <f>J986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217</v>
      </c>
      <c r="E69" s="186"/>
      <c r="F69" s="186"/>
      <c r="G69" s="186"/>
      <c r="H69" s="186"/>
      <c r="I69" s="186"/>
      <c r="J69" s="187">
        <f>J1007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65"/>
      <c r="J75" s="65"/>
      <c r="K75" s="65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218</v>
      </c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73" t="str">
        <f>E7</f>
        <v>Kolovraty - dostupné bydlení</v>
      </c>
      <c r="F79" s="35"/>
      <c r="G79" s="35"/>
      <c r="H79" s="35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207</v>
      </c>
      <c r="D80" s="25"/>
      <c r="E80" s="25"/>
      <c r="F80" s="25"/>
      <c r="G80" s="25"/>
      <c r="H80" s="25"/>
      <c r="I80" s="25"/>
      <c r="J80" s="25"/>
      <c r="K80" s="25"/>
      <c r="L80" s="23"/>
    </row>
    <row r="81" s="2" customFormat="1" ht="16.5" customHeight="1">
      <c r="A81" s="41"/>
      <c r="B81" s="42"/>
      <c r="C81" s="43"/>
      <c r="D81" s="43"/>
      <c r="E81" s="173" t="s">
        <v>599</v>
      </c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209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72" t="str">
        <f>E11</f>
        <v>SO-04.02 - Konstrukční část objektu</v>
      </c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22</v>
      </c>
      <c r="D85" s="43"/>
      <c r="E85" s="43"/>
      <c r="F85" s="30" t="str">
        <f>F14</f>
        <v>Kolovraty</v>
      </c>
      <c r="G85" s="43"/>
      <c r="H85" s="43"/>
      <c r="I85" s="35" t="s">
        <v>24</v>
      </c>
      <c r="J85" s="75" t="str">
        <f>IF(J14="","",J14)</f>
        <v>28. 6. 2021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26</v>
      </c>
      <c r="D87" s="43"/>
      <c r="E87" s="43"/>
      <c r="F87" s="30" t="str">
        <f>E17</f>
        <v>atelier HETA s.r.o.</v>
      </c>
      <c r="G87" s="43"/>
      <c r="H87" s="43"/>
      <c r="I87" s="35" t="s">
        <v>32</v>
      </c>
      <c r="J87" s="39" t="str">
        <f>E23</f>
        <v>atelier HETA s.r.o.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5.15" customHeight="1">
      <c r="A88" s="41"/>
      <c r="B88" s="42"/>
      <c r="C88" s="35" t="s">
        <v>30</v>
      </c>
      <c r="D88" s="43"/>
      <c r="E88" s="43"/>
      <c r="F88" s="30" t="str">
        <f>IF(E20="","",E20)</f>
        <v>Vyplň údaj</v>
      </c>
      <c r="G88" s="43"/>
      <c r="H88" s="43"/>
      <c r="I88" s="35" t="s">
        <v>34</v>
      </c>
      <c r="J88" s="39" t="str">
        <f>E26</f>
        <v>Toman Martin</v>
      </c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0.32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1" customFormat="1" ht="29.28" customHeight="1">
      <c r="A90" s="189"/>
      <c r="B90" s="190"/>
      <c r="C90" s="191" t="s">
        <v>219</v>
      </c>
      <c r="D90" s="192" t="s">
        <v>58</v>
      </c>
      <c r="E90" s="192" t="s">
        <v>54</v>
      </c>
      <c r="F90" s="192" t="s">
        <v>55</v>
      </c>
      <c r="G90" s="192" t="s">
        <v>220</v>
      </c>
      <c r="H90" s="192" t="s">
        <v>221</v>
      </c>
      <c r="I90" s="192" t="s">
        <v>222</v>
      </c>
      <c r="J90" s="192" t="s">
        <v>213</v>
      </c>
      <c r="K90" s="193" t="s">
        <v>223</v>
      </c>
      <c r="L90" s="194"/>
      <c r="M90" s="95" t="s">
        <v>21</v>
      </c>
      <c r="N90" s="96" t="s">
        <v>43</v>
      </c>
      <c r="O90" s="96" t="s">
        <v>224</v>
      </c>
      <c r="P90" s="96" t="s">
        <v>225</v>
      </c>
      <c r="Q90" s="96" t="s">
        <v>226</v>
      </c>
      <c r="R90" s="96" t="s">
        <v>227</v>
      </c>
      <c r="S90" s="96" t="s">
        <v>228</v>
      </c>
      <c r="T90" s="97" t="s">
        <v>229</v>
      </c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</row>
    <row r="91" s="2" customFormat="1" ht="22.8" customHeight="1">
      <c r="A91" s="41"/>
      <c r="B91" s="42"/>
      <c r="C91" s="102" t="s">
        <v>230</v>
      </c>
      <c r="D91" s="43"/>
      <c r="E91" s="43"/>
      <c r="F91" s="43"/>
      <c r="G91" s="43"/>
      <c r="H91" s="43"/>
      <c r="I91" s="43"/>
      <c r="J91" s="195">
        <f>BK91</f>
        <v>0</v>
      </c>
      <c r="K91" s="43"/>
      <c r="L91" s="47"/>
      <c r="M91" s="98"/>
      <c r="N91" s="196"/>
      <c r="O91" s="99"/>
      <c r="P91" s="197">
        <f>P92</f>
        <v>0</v>
      </c>
      <c r="Q91" s="99"/>
      <c r="R91" s="197">
        <f>R92</f>
        <v>5722.6831219400001</v>
      </c>
      <c r="S91" s="99"/>
      <c r="T91" s="198">
        <f>T92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72</v>
      </c>
      <c r="AU91" s="20" t="s">
        <v>214</v>
      </c>
      <c r="BK91" s="199">
        <f>BK92</f>
        <v>0</v>
      </c>
    </row>
    <row r="92" s="12" customFormat="1" ht="25.92" customHeight="1">
      <c r="A92" s="12"/>
      <c r="B92" s="200"/>
      <c r="C92" s="201"/>
      <c r="D92" s="202" t="s">
        <v>72</v>
      </c>
      <c r="E92" s="203" t="s">
        <v>231</v>
      </c>
      <c r="F92" s="203" t="s">
        <v>232</v>
      </c>
      <c r="G92" s="201"/>
      <c r="H92" s="201"/>
      <c r="I92" s="204"/>
      <c r="J92" s="205">
        <f>BK92</f>
        <v>0</v>
      </c>
      <c r="K92" s="201"/>
      <c r="L92" s="206"/>
      <c r="M92" s="207"/>
      <c r="N92" s="208"/>
      <c r="O92" s="208"/>
      <c r="P92" s="209">
        <f>P93+P378+P645+P986+P1007</f>
        <v>0</v>
      </c>
      <c r="Q92" s="208"/>
      <c r="R92" s="209">
        <f>R93+R378+R645+R986+R1007</f>
        <v>5722.6831219400001</v>
      </c>
      <c r="S92" s="208"/>
      <c r="T92" s="210">
        <f>T93+T378+T645+T986+T1007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1" t="s">
        <v>80</v>
      </c>
      <c r="AT92" s="212" t="s">
        <v>72</v>
      </c>
      <c r="AU92" s="212" t="s">
        <v>73</v>
      </c>
      <c r="AY92" s="211" t="s">
        <v>233</v>
      </c>
      <c r="BK92" s="213">
        <f>BK93+BK378+BK645+BK986+BK1007</f>
        <v>0</v>
      </c>
    </row>
    <row r="93" s="12" customFormat="1" ht="22.8" customHeight="1">
      <c r="A93" s="12"/>
      <c r="B93" s="200"/>
      <c r="C93" s="201"/>
      <c r="D93" s="202" t="s">
        <v>72</v>
      </c>
      <c r="E93" s="214" t="s">
        <v>86</v>
      </c>
      <c r="F93" s="214" t="s">
        <v>683</v>
      </c>
      <c r="G93" s="201"/>
      <c r="H93" s="201"/>
      <c r="I93" s="204"/>
      <c r="J93" s="215">
        <f>BK93</f>
        <v>0</v>
      </c>
      <c r="K93" s="201"/>
      <c r="L93" s="206"/>
      <c r="M93" s="207"/>
      <c r="N93" s="208"/>
      <c r="O93" s="208"/>
      <c r="P93" s="209">
        <f>SUM(P94:P377)</f>
        <v>0</v>
      </c>
      <c r="Q93" s="208"/>
      <c r="R93" s="209">
        <f>SUM(R94:R377)</f>
        <v>2276.8071448999999</v>
      </c>
      <c r="S93" s="208"/>
      <c r="T93" s="210">
        <f>SUM(T94:T377)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1" t="s">
        <v>80</v>
      </c>
      <c r="AT93" s="212" t="s">
        <v>72</v>
      </c>
      <c r="AU93" s="212" t="s">
        <v>80</v>
      </c>
      <c r="AY93" s="211" t="s">
        <v>233</v>
      </c>
      <c r="BK93" s="213">
        <f>SUM(BK94:BK377)</f>
        <v>0</v>
      </c>
    </row>
    <row r="94" s="2" customFormat="1" ht="24.15" customHeight="1">
      <c r="A94" s="41"/>
      <c r="B94" s="42"/>
      <c r="C94" s="216" t="s">
        <v>276</v>
      </c>
      <c r="D94" s="216" t="s">
        <v>235</v>
      </c>
      <c r="E94" s="217" t="s">
        <v>2680</v>
      </c>
      <c r="F94" s="218" t="s">
        <v>2681</v>
      </c>
      <c r="G94" s="219" t="s">
        <v>250</v>
      </c>
      <c r="H94" s="220">
        <v>103.29900000000001</v>
      </c>
      <c r="I94" s="221"/>
      <c r="J94" s="222">
        <f>ROUND(I94*H94,2)</f>
        <v>0</v>
      </c>
      <c r="K94" s="218" t="s">
        <v>239</v>
      </c>
      <c r="L94" s="47"/>
      <c r="M94" s="223" t="s">
        <v>21</v>
      </c>
      <c r="N94" s="224" t="s">
        <v>45</v>
      </c>
      <c r="O94" s="87"/>
      <c r="P94" s="225">
        <f>O94*H94</f>
        <v>0</v>
      </c>
      <c r="Q94" s="225">
        <v>2.47214</v>
      </c>
      <c r="R94" s="225">
        <f>Q94*H94</f>
        <v>255.36958986000002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240</v>
      </c>
      <c r="AT94" s="227" t="s">
        <v>235</v>
      </c>
      <c r="AU94" s="227" t="s">
        <v>86</v>
      </c>
      <c r="AY94" s="20" t="s">
        <v>233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86</v>
      </c>
      <c r="BK94" s="228">
        <f>ROUND(I94*H94,2)</f>
        <v>0</v>
      </c>
      <c r="BL94" s="20" t="s">
        <v>240</v>
      </c>
      <c r="BM94" s="227" t="s">
        <v>2682</v>
      </c>
    </row>
    <row r="95" s="2" customFormat="1">
      <c r="A95" s="41"/>
      <c r="B95" s="42"/>
      <c r="C95" s="43"/>
      <c r="D95" s="229" t="s">
        <v>242</v>
      </c>
      <c r="E95" s="43"/>
      <c r="F95" s="230" t="s">
        <v>2683</v>
      </c>
      <c r="G95" s="43"/>
      <c r="H95" s="43"/>
      <c r="I95" s="231"/>
      <c r="J95" s="43"/>
      <c r="K95" s="43"/>
      <c r="L95" s="47"/>
      <c r="M95" s="232"/>
      <c r="N95" s="233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242</v>
      </c>
      <c r="AU95" s="20" t="s">
        <v>86</v>
      </c>
    </row>
    <row r="96" s="13" customFormat="1">
      <c r="A96" s="13"/>
      <c r="B96" s="234"/>
      <c r="C96" s="235"/>
      <c r="D96" s="236" t="s">
        <v>244</v>
      </c>
      <c r="E96" s="237" t="s">
        <v>21</v>
      </c>
      <c r="F96" s="238" t="s">
        <v>2684</v>
      </c>
      <c r="G96" s="235"/>
      <c r="H96" s="237" t="s">
        <v>21</v>
      </c>
      <c r="I96" s="239"/>
      <c r="J96" s="235"/>
      <c r="K96" s="235"/>
      <c r="L96" s="240"/>
      <c r="M96" s="241"/>
      <c r="N96" s="242"/>
      <c r="O96" s="242"/>
      <c r="P96" s="242"/>
      <c r="Q96" s="242"/>
      <c r="R96" s="242"/>
      <c r="S96" s="242"/>
      <c r="T96" s="24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4" t="s">
        <v>244</v>
      </c>
      <c r="AU96" s="244" t="s">
        <v>86</v>
      </c>
      <c r="AV96" s="13" t="s">
        <v>80</v>
      </c>
      <c r="AW96" s="13" t="s">
        <v>33</v>
      </c>
      <c r="AX96" s="13" t="s">
        <v>73</v>
      </c>
      <c r="AY96" s="244" t="s">
        <v>233</v>
      </c>
    </row>
    <row r="97" s="13" customFormat="1">
      <c r="A97" s="13"/>
      <c r="B97" s="234"/>
      <c r="C97" s="235"/>
      <c r="D97" s="236" t="s">
        <v>244</v>
      </c>
      <c r="E97" s="237" t="s">
        <v>21</v>
      </c>
      <c r="F97" s="238" t="s">
        <v>2685</v>
      </c>
      <c r="G97" s="235"/>
      <c r="H97" s="237" t="s">
        <v>21</v>
      </c>
      <c r="I97" s="239"/>
      <c r="J97" s="235"/>
      <c r="K97" s="235"/>
      <c r="L97" s="240"/>
      <c r="M97" s="241"/>
      <c r="N97" s="242"/>
      <c r="O97" s="242"/>
      <c r="P97" s="242"/>
      <c r="Q97" s="242"/>
      <c r="R97" s="242"/>
      <c r="S97" s="242"/>
      <c r="T97" s="24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4" t="s">
        <v>244</v>
      </c>
      <c r="AU97" s="244" t="s">
        <v>86</v>
      </c>
      <c r="AV97" s="13" t="s">
        <v>80</v>
      </c>
      <c r="AW97" s="13" t="s">
        <v>33</v>
      </c>
      <c r="AX97" s="13" t="s">
        <v>73</v>
      </c>
      <c r="AY97" s="244" t="s">
        <v>233</v>
      </c>
    </row>
    <row r="98" s="14" customFormat="1">
      <c r="A98" s="14"/>
      <c r="B98" s="245"/>
      <c r="C98" s="246"/>
      <c r="D98" s="236" t="s">
        <v>244</v>
      </c>
      <c r="E98" s="247" t="s">
        <v>21</v>
      </c>
      <c r="F98" s="248" t="s">
        <v>2686</v>
      </c>
      <c r="G98" s="246"/>
      <c r="H98" s="249">
        <v>128.52000000000001</v>
      </c>
      <c r="I98" s="250"/>
      <c r="J98" s="246"/>
      <c r="K98" s="246"/>
      <c r="L98" s="251"/>
      <c r="M98" s="252"/>
      <c r="N98" s="253"/>
      <c r="O98" s="253"/>
      <c r="P98" s="253"/>
      <c r="Q98" s="253"/>
      <c r="R98" s="253"/>
      <c r="S98" s="253"/>
      <c r="T98" s="25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55" t="s">
        <v>244</v>
      </c>
      <c r="AU98" s="255" t="s">
        <v>86</v>
      </c>
      <c r="AV98" s="14" t="s">
        <v>86</v>
      </c>
      <c r="AW98" s="14" t="s">
        <v>33</v>
      </c>
      <c r="AX98" s="14" t="s">
        <v>73</v>
      </c>
      <c r="AY98" s="255" t="s">
        <v>233</v>
      </c>
    </row>
    <row r="99" s="13" customFormat="1">
      <c r="A99" s="13"/>
      <c r="B99" s="234"/>
      <c r="C99" s="235"/>
      <c r="D99" s="236" t="s">
        <v>244</v>
      </c>
      <c r="E99" s="237" t="s">
        <v>21</v>
      </c>
      <c r="F99" s="238" t="s">
        <v>2687</v>
      </c>
      <c r="G99" s="235"/>
      <c r="H99" s="237" t="s">
        <v>21</v>
      </c>
      <c r="I99" s="239"/>
      <c r="J99" s="235"/>
      <c r="K99" s="235"/>
      <c r="L99" s="240"/>
      <c r="M99" s="241"/>
      <c r="N99" s="242"/>
      <c r="O99" s="242"/>
      <c r="P99" s="242"/>
      <c r="Q99" s="242"/>
      <c r="R99" s="242"/>
      <c r="S99" s="242"/>
      <c r="T99" s="24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4" t="s">
        <v>244</v>
      </c>
      <c r="AU99" s="244" t="s">
        <v>86</v>
      </c>
      <c r="AV99" s="13" t="s">
        <v>80</v>
      </c>
      <c r="AW99" s="13" t="s">
        <v>33</v>
      </c>
      <c r="AX99" s="13" t="s">
        <v>73</v>
      </c>
      <c r="AY99" s="244" t="s">
        <v>233</v>
      </c>
    </row>
    <row r="100" s="14" customFormat="1">
      <c r="A100" s="14"/>
      <c r="B100" s="245"/>
      <c r="C100" s="246"/>
      <c r="D100" s="236" t="s">
        <v>244</v>
      </c>
      <c r="E100" s="247" t="s">
        <v>21</v>
      </c>
      <c r="F100" s="248" t="s">
        <v>2688</v>
      </c>
      <c r="G100" s="246"/>
      <c r="H100" s="249">
        <v>-0.54800000000000004</v>
      </c>
      <c r="I100" s="250"/>
      <c r="J100" s="246"/>
      <c r="K100" s="246"/>
      <c r="L100" s="251"/>
      <c r="M100" s="252"/>
      <c r="N100" s="253"/>
      <c r="O100" s="253"/>
      <c r="P100" s="253"/>
      <c r="Q100" s="253"/>
      <c r="R100" s="253"/>
      <c r="S100" s="253"/>
      <c r="T100" s="25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5" t="s">
        <v>244</v>
      </c>
      <c r="AU100" s="255" t="s">
        <v>86</v>
      </c>
      <c r="AV100" s="14" t="s">
        <v>86</v>
      </c>
      <c r="AW100" s="14" t="s">
        <v>33</v>
      </c>
      <c r="AX100" s="14" t="s">
        <v>73</v>
      </c>
      <c r="AY100" s="255" t="s">
        <v>233</v>
      </c>
    </row>
    <row r="101" s="13" customFormat="1">
      <c r="A101" s="13"/>
      <c r="B101" s="234"/>
      <c r="C101" s="235"/>
      <c r="D101" s="236" t="s">
        <v>244</v>
      </c>
      <c r="E101" s="237" t="s">
        <v>21</v>
      </c>
      <c r="F101" s="238" t="s">
        <v>2689</v>
      </c>
      <c r="G101" s="235"/>
      <c r="H101" s="237" t="s">
        <v>21</v>
      </c>
      <c r="I101" s="239"/>
      <c r="J101" s="235"/>
      <c r="K101" s="235"/>
      <c r="L101" s="240"/>
      <c r="M101" s="241"/>
      <c r="N101" s="242"/>
      <c r="O101" s="242"/>
      <c r="P101" s="242"/>
      <c r="Q101" s="242"/>
      <c r="R101" s="242"/>
      <c r="S101" s="242"/>
      <c r="T101" s="24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4" t="s">
        <v>244</v>
      </c>
      <c r="AU101" s="244" t="s">
        <v>86</v>
      </c>
      <c r="AV101" s="13" t="s">
        <v>80</v>
      </c>
      <c r="AW101" s="13" t="s">
        <v>33</v>
      </c>
      <c r="AX101" s="13" t="s">
        <v>73</v>
      </c>
      <c r="AY101" s="244" t="s">
        <v>233</v>
      </c>
    </row>
    <row r="102" s="14" customFormat="1">
      <c r="A102" s="14"/>
      <c r="B102" s="245"/>
      <c r="C102" s="246"/>
      <c r="D102" s="236" t="s">
        <v>244</v>
      </c>
      <c r="E102" s="247" t="s">
        <v>21</v>
      </c>
      <c r="F102" s="248" t="s">
        <v>2690</v>
      </c>
      <c r="G102" s="246"/>
      <c r="H102" s="249">
        <v>2.403</v>
      </c>
      <c r="I102" s="250"/>
      <c r="J102" s="246"/>
      <c r="K102" s="246"/>
      <c r="L102" s="251"/>
      <c r="M102" s="252"/>
      <c r="N102" s="253"/>
      <c r="O102" s="253"/>
      <c r="P102" s="253"/>
      <c r="Q102" s="253"/>
      <c r="R102" s="253"/>
      <c r="S102" s="253"/>
      <c r="T102" s="25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5" t="s">
        <v>244</v>
      </c>
      <c r="AU102" s="255" t="s">
        <v>86</v>
      </c>
      <c r="AV102" s="14" t="s">
        <v>86</v>
      </c>
      <c r="AW102" s="14" t="s">
        <v>33</v>
      </c>
      <c r="AX102" s="14" t="s">
        <v>73</v>
      </c>
      <c r="AY102" s="255" t="s">
        <v>233</v>
      </c>
    </row>
    <row r="103" s="13" customFormat="1">
      <c r="A103" s="13"/>
      <c r="B103" s="234"/>
      <c r="C103" s="235"/>
      <c r="D103" s="236" t="s">
        <v>244</v>
      </c>
      <c r="E103" s="237" t="s">
        <v>21</v>
      </c>
      <c r="F103" s="238" t="s">
        <v>2691</v>
      </c>
      <c r="G103" s="235"/>
      <c r="H103" s="237" t="s">
        <v>21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244</v>
      </c>
      <c r="AU103" s="244" t="s">
        <v>86</v>
      </c>
      <c r="AV103" s="13" t="s">
        <v>80</v>
      </c>
      <c r="AW103" s="13" t="s">
        <v>33</v>
      </c>
      <c r="AX103" s="13" t="s">
        <v>73</v>
      </c>
      <c r="AY103" s="244" t="s">
        <v>233</v>
      </c>
    </row>
    <row r="104" s="14" customFormat="1">
      <c r="A104" s="14"/>
      <c r="B104" s="245"/>
      <c r="C104" s="246"/>
      <c r="D104" s="236" t="s">
        <v>244</v>
      </c>
      <c r="E104" s="247" t="s">
        <v>21</v>
      </c>
      <c r="F104" s="248" t="s">
        <v>2692</v>
      </c>
      <c r="G104" s="246"/>
      <c r="H104" s="249">
        <v>0.63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244</v>
      </c>
      <c r="AU104" s="255" t="s">
        <v>86</v>
      </c>
      <c r="AV104" s="14" t="s">
        <v>86</v>
      </c>
      <c r="AW104" s="14" t="s">
        <v>33</v>
      </c>
      <c r="AX104" s="14" t="s">
        <v>73</v>
      </c>
      <c r="AY104" s="255" t="s">
        <v>233</v>
      </c>
    </row>
    <row r="105" s="13" customFormat="1">
      <c r="A105" s="13"/>
      <c r="B105" s="234"/>
      <c r="C105" s="235"/>
      <c r="D105" s="236" t="s">
        <v>244</v>
      </c>
      <c r="E105" s="237" t="s">
        <v>21</v>
      </c>
      <c r="F105" s="238" t="s">
        <v>2693</v>
      </c>
      <c r="G105" s="235"/>
      <c r="H105" s="237" t="s">
        <v>21</v>
      </c>
      <c r="I105" s="239"/>
      <c r="J105" s="235"/>
      <c r="K105" s="235"/>
      <c r="L105" s="240"/>
      <c r="M105" s="241"/>
      <c r="N105" s="242"/>
      <c r="O105" s="242"/>
      <c r="P105" s="242"/>
      <c r="Q105" s="242"/>
      <c r="R105" s="242"/>
      <c r="S105" s="242"/>
      <c r="T105" s="24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4" t="s">
        <v>244</v>
      </c>
      <c r="AU105" s="244" t="s">
        <v>86</v>
      </c>
      <c r="AV105" s="13" t="s">
        <v>80</v>
      </c>
      <c r="AW105" s="13" t="s">
        <v>33</v>
      </c>
      <c r="AX105" s="13" t="s">
        <v>73</v>
      </c>
      <c r="AY105" s="244" t="s">
        <v>233</v>
      </c>
    </row>
    <row r="106" s="14" customFormat="1">
      <c r="A106" s="14"/>
      <c r="B106" s="245"/>
      <c r="C106" s="246"/>
      <c r="D106" s="236" t="s">
        <v>244</v>
      </c>
      <c r="E106" s="247" t="s">
        <v>21</v>
      </c>
      <c r="F106" s="248" t="s">
        <v>2694</v>
      </c>
      <c r="G106" s="246"/>
      <c r="H106" s="249">
        <v>0.68500000000000005</v>
      </c>
      <c r="I106" s="250"/>
      <c r="J106" s="246"/>
      <c r="K106" s="246"/>
      <c r="L106" s="251"/>
      <c r="M106" s="252"/>
      <c r="N106" s="253"/>
      <c r="O106" s="253"/>
      <c r="P106" s="253"/>
      <c r="Q106" s="253"/>
      <c r="R106" s="253"/>
      <c r="S106" s="253"/>
      <c r="T106" s="25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5" t="s">
        <v>244</v>
      </c>
      <c r="AU106" s="255" t="s">
        <v>86</v>
      </c>
      <c r="AV106" s="14" t="s">
        <v>86</v>
      </c>
      <c r="AW106" s="14" t="s">
        <v>33</v>
      </c>
      <c r="AX106" s="14" t="s">
        <v>73</v>
      </c>
      <c r="AY106" s="255" t="s">
        <v>233</v>
      </c>
    </row>
    <row r="107" s="16" customFormat="1">
      <c r="A107" s="16"/>
      <c r="B107" s="287"/>
      <c r="C107" s="288"/>
      <c r="D107" s="236" t="s">
        <v>244</v>
      </c>
      <c r="E107" s="289" t="s">
        <v>21</v>
      </c>
      <c r="F107" s="290" t="s">
        <v>725</v>
      </c>
      <c r="G107" s="288"/>
      <c r="H107" s="291">
        <v>131.69</v>
      </c>
      <c r="I107" s="292"/>
      <c r="J107" s="288"/>
      <c r="K107" s="288"/>
      <c r="L107" s="293"/>
      <c r="M107" s="294"/>
      <c r="N107" s="295"/>
      <c r="O107" s="295"/>
      <c r="P107" s="295"/>
      <c r="Q107" s="295"/>
      <c r="R107" s="295"/>
      <c r="S107" s="295"/>
      <c r="T107" s="29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T107" s="297" t="s">
        <v>244</v>
      </c>
      <c r="AU107" s="297" t="s">
        <v>86</v>
      </c>
      <c r="AV107" s="16" t="s">
        <v>117</v>
      </c>
      <c r="AW107" s="16" t="s">
        <v>33</v>
      </c>
      <c r="AX107" s="16" t="s">
        <v>73</v>
      </c>
      <c r="AY107" s="297" t="s">
        <v>233</v>
      </c>
    </row>
    <row r="108" s="13" customFormat="1">
      <c r="A108" s="13"/>
      <c r="B108" s="234"/>
      <c r="C108" s="235"/>
      <c r="D108" s="236" t="s">
        <v>244</v>
      </c>
      <c r="E108" s="237" t="s">
        <v>21</v>
      </c>
      <c r="F108" s="238" t="s">
        <v>2695</v>
      </c>
      <c r="G108" s="235"/>
      <c r="H108" s="237" t="s">
        <v>21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244</v>
      </c>
      <c r="AU108" s="244" t="s">
        <v>86</v>
      </c>
      <c r="AV108" s="13" t="s">
        <v>80</v>
      </c>
      <c r="AW108" s="13" t="s">
        <v>33</v>
      </c>
      <c r="AX108" s="13" t="s">
        <v>73</v>
      </c>
      <c r="AY108" s="244" t="s">
        <v>233</v>
      </c>
    </row>
    <row r="109" s="14" customFormat="1">
      <c r="A109" s="14"/>
      <c r="B109" s="245"/>
      <c r="C109" s="246"/>
      <c r="D109" s="236" t="s">
        <v>244</v>
      </c>
      <c r="E109" s="247" t="s">
        <v>21</v>
      </c>
      <c r="F109" s="248" t="s">
        <v>2696</v>
      </c>
      <c r="G109" s="246"/>
      <c r="H109" s="249">
        <v>-28.390999999999998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244</v>
      </c>
      <c r="AU109" s="255" t="s">
        <v>86</v>
      </c>
      <c r="AV109" s="14" t="s">
        <v>86</v>
      </c>
      <c r="AW109" s="14" t="s">
        <v>33</v>
      </c>
      <c r="AX109" s="14" t="s">
        <v>73</v>
      </c>
      <c r="AY109" s="255" t="s">
        <v>233</v>
      </c>
    </row>
    <row r="110" s="16" customFormat="1">
      <c r="A110" s="16"/>
      <c r="B110" s="287"/>
      <c r="C110" s="288"/>
      <c r="D110" s="236" t="s">
        <v>244</v>
      </c>
      <c r="E110" s="289" t="s">
        <v>21</v>
      </c>
      <c r="F110" s="290" t="s">
        <v>725</v>
      </c>
      <c r="G110" s="288"/>
      <c r="H110" s="291">
        <v>-28.390999999999998</v>
      </c>
      <c r="I110" s="292"/>
      <c r="J110" s="288"/>
      <c r="K110" s="288"/>
      <c r="L110" s="293"/>
      <c r="M110" s="294"/>
      <c r="N110" s="295"/>
      <c r="O110" s="295"/>
      <c r="P110" s="295"/>
      <c r="Q110" s="295"/>
      <c r="R110" s="295"/>
      <c r="S110" s="295"/>
      <c r="T110" s="29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T110" s="297" t="s">
        <v>244</v>
      </c>
      <c r="AU110" s="297" t="s">
        <v>86</v>
      </c>
      <c r="AV110" s="16" t="s">
        <v>117</v>
      </c>
      <c r="AW110" s="16" t="s">
        <v>33</v>
      </c>
      <c r="AX110" s="16" t="s">
        <v>73</v>
      </c>
      <c r="AY110" s="297" t="s">
        <v>233</v>
      </c>
    </row>
    <row r="111" s="15" customFormat="1">
      <c r="A111" s="15"/>
      <c r="B111" s="256"/>
      <c r="C111" s="257"/>
      <c r="D111" s="236" t="s">
        <v>244</v>
      </c>
      <c r="E111" s="258" t="s">
        <v>21</v>
      </c>
      <c r="F111" s="259" t="s">
        <v>247</v>
      </c>
      <c r="G111" s="257"/>
      <c r="H111" s="260">
        <v>103.29900000000001</v>
      </c>
      <c r="I111" s="261"/>
      <c r="J111" s="257"/>
      <c r="K111" s="257"/>
      <c r="L111" s="262"/>
      <c r="M111" s="263"/>
      <c r="N111" s="264"/>
      <c r="O111" s="264"/>
      <c r="P111" s="264"/>
      <c r="Q111" s="264"/>
      <c r="R111" s="264"/>
      <c r="S111" s="264"/>
      <c r="T111" s="26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T111" s="266" t="s">
        <v>244</v>
      </c>
      <c r="AU111" s="266" t="s">
        <v>86</v>
      </c>
      <c r="AV111" s="15" t="s">
        <v>240</v>
      </c>
      <c r="AW111" s="15" t="s">
        <v>33</v>
      </c>
      <c r="AX111" s="15" t="s">
        <v>80</v>
      </c>
      <c r="AY111" s="266" t="s">
        <v>233</v>
      </c>
    </row>
    <row r="112" s="2" customFormat="1" ht="33" customHeight="1">
      <c r="A112" s="41"/>
      <c r="B112" s="42"/>
      <c r="C112" s="216" t="s">
        <v>80</v>
      </c>
      <c r="D112" s="216" t="s">
        <v>235</v>
      </c>
      <c r="E112" s="217" t="s">
        <v>2697</v>
      </c>
      <c r="F112" s="218" t="s">
        <v>2698</v>
      </c>
      <c r="G112" s="219" t="s">
        <v>250</v>
      </c>
      <c r="H112" s="220">
        <v>265.38299999999998</v>
      </c>
      <c r="I112" s="221"/>
      <c r="J112" s="222">
        <f>ROUND(I112*H112,2)</f>
        <v>0</v>
      </c>
      <c r="K112" s="218" t="s">
        <v>239</v>
      </c>
      <c r="L112" s="47"/>
      <c r="M112" s="223" t="s">
        <v>21</v>
      </c>
      <c r="N112" s="224" t="s">
        <v>45</v>
      </c>
      <c r="O112" s="87"/>
      <c r="P112" s="225">
        <f>O112*H112</f>
        <v>0</v>
      </c>
      <c r="Q112" s="225">
        <v>2.5018699999999998</v>
      </c>
      <c r="R112" s="225">
        <f>Q112*H112</f>
        <v>663.95376620999991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240</v>
      </c>
      <c r="AT112" s="227" t="s">
        <v>235</v>
      </c>
      <c r="AU112" s="227" t="s">
        <v>86</v>
      </c>
      <c r="AY112" s="20" t="s">
        <v>233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86</v>
      </c>
      <c r="BK112" s="228">
        <f>ROUND(I112*H112,2)</f>
        <v>0</v>
      </c>
      <c r="BL112" s="20" t="s">
        <v>240</v>
      </c>
      <c r="BM112" s="227" t="s">
        <v>2699</v>
      </c>
    </row>
    <row r="113" s="2" customFormat="1">
      <c r="A113" s="41"/>
      <c r="B113" s="42"/>
      <c r="C113" s="43"/>
      <c r="D113" s="229" t="s">
        <v>242</v>
      </c>
      <c r="E113" s="43"/>
      <c r="F113" s="230" t="s">
        <v>2700</v>
      </c>
      <c r="G113" s="43"/>
      <c r="H113" s="43"/>
      <c r="I113" s="231"/>
      <c r="J113" s="43"/>
      <c r="K113" s="43"/>
      <c r="L113" s="47"/>
      <c r="M113" s="232"/>
      <c r="N113" s="233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242</v>
      </c>
      <c r="AU113" s="20" t="s">
        <v>86</v>
      </c>
    </row>
    <row r="114" s="13" customFormat="1">
      <c r="A114" s="13"/>
      <c r="B114" s="234"/>
      <c r="C114" s="235"/>
      <c r="D114" s="236" t="s">
        <v>244</v>
      </c>
      <c r="E114" s="237" t="s">
        <v>21</v>
      </c>
      <c r="F114" s="238" t="s">
        <v>2685</v>
      </c>
      <c r="G114" s="235"/>
      <c r="H114" s="237" t="s">
        <v>21</v>
      </c>
      <c r="I114" s="239"/>
      <c r="J114" s="235"/>
      <c r="K114" s="235"/>
      <c r="L114" s="240"/>
      <c r="M114" s="241"/>
      <c r="N114" s="242"/>
      <c r="O114" s="242"/>
      <c r="P114" s="242"/>
      <c r="Q114" s="242"/>
      <c r="R114" s="242"/>
      <c r="S114" s="242"/>
      <c r="T114" s="24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4" t="s">
        <v>244</v>
      </c>
      <c r="AU114" s="244" t="s">
        <v>86</v>
      </c>
      <c r="AV114" s="13" t="s">
        <v>80</v>
      </c>
      <c r="AW114" s="13" t="s">
        <v>33</v>
      </c>
      <c r="AX114" s="13" t="s">
        <v>73</v>
      </c>
      <c r="AY114" s="244" t="s">
        <v>233</v>
      </c>
    </row>
    <row r="115" s="14" customFormat="1">
      <c r="A115" s="14"/>
      <c r="B115" s="245"/>
      <c r="C115" s="246"/>
      <c r="D115" s="236" t="s">
        <v>244</v>
      </c>
      <c r="E115" s="247" t="s">
        <v>21</v>
      </c>
      <c r="F115" s="248" t="s">
        <v>2701</v>
      </c>
      <c r="G115" s="246"/>
      <c r="H115" s="249">
        <v>257.03899999999999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244</v>
      </c>
      <c r="AU115" s="255" t="s">
        <v>86</v>
      </c>
      <c r="AV115" s="14" t="s">
        <v>86</v>
      </c>
      <c r="AW115" s="14" t="s">
        <v>33</v>
      </c>
      <c r="AX115" s="14" t="s">
        <v>73</v>
      </c>
      <c r="AY115" s="255" t="s">
        <v>233</v>
      </c>
    </row>
    <row r="116" s="13" customFormat="1">
      <c r="A116" s="13"/>
      <c r="B116" s="234"/>
      <c r="C116" s="235"/>
      <c r="D116" s="236" t="s">
        <v>244</v>
      </c>
      <c r="E116" s="237" t="s">
        <v>21</v>
      </c>
      <c r="F116" s="238" t="s">
        <v>2687</v>
      </c>
      <c r="G116" s="235"/>
      <c r="H116" s="237" t="s">
        <v>21</v>
      </c>
      <c r="I116" s="239"/>
      <c r="J116" s="235"/>
      <c r="K116" s="235"/>
      <c r="L116" s="240"/>
      <c r="M116" s="241"/>
      <c r="N116" s="242"/>
      <c r="O116" s="242"/>
      <c r="P116" s="242"/>
      <c r="Q116" s="242"/>
      <c r="R116" s="242"/>
      <c r="S116" s="242"/>
      <c r="T116" s="24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4" t="s">
        <v>244</v>
      </c>
      <c r="AU116" s="244" t="s">
        <v>86</v>
      </c>
      <c r="AV116" s="13" t="s">
        <v>80</v>
      </c>
      <c r="AW116" s="13" t="s">
        <v>33</v>
      </c>
      <c r="AX116" s="13" t="s">
        <v>73</v>
      </c>
      <c r="AY116" s="244" t="s">
        <v>233</v>
      </c>
    </row>
    <row r="117" s="14" customFormat="1">
      <c r="A117" s="14"/>
      <c r="B117" s="245"/>
      <c r="C117" s="246"/>
      <c r="D117" s="236" t="s">
        <v>244</v>
      </c>
      <c r="E117" s="247" t="s">
        <v>21</v>
      </c>
      <c r="F117" s="248" t="s">
        <v>2702</v>
      </c>
      <c r="G117" s="246"/>
      <c r="H117" s="249">
        <v>-1.095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244</v>
      </c>
      <c r="AU117" s="255" t="s">
        <v>86</v>
      </c>
      <c r="AV117" s="14" t="s">
        <v>86</v>
      </c>
      <c r="AW117" s="14" t="s">
        <v>33</v>
      </c>
      <c r="AX117" s="14" t="s">
        <v>73</v>
      </c>
      <c r="AY117" s="255" t="s">
        <v>233</v>
      </c>
    </row>
    <row r="118" s="16" customFormat="1">
      <c r="A118" s="16"/>
      <c r="B118" s="287"/>
      <c r="C118" s="288"/>
      <c r="D118" s="236" t="s">
        <v>244</v>
      </c>
      <c r="E118" s="289" t="s">
        <v>21</v>
      </c>
      <c r="F118" s="290" t="s">
        <v>725</v>
      </c>
      <c r="G118" s="288"/>
      <c r="H118" s="291">
        <v>255.94399999999999</v>
      </c>
      <c r="I118" s="292"/>
      <c r="J118" s="288"/>
      <c r="K118" s="288"/>
      <c r="L118" s="293"/>
      <c r="M118" s="294"/>
      <c r="N118" s="295"/>
      <c r="O118" s="295"/>
      <c r="P118" s="295"/>
      <c r="Q118" s="295"/>
      <c r="R118" s="295"/>
      <c r="S118" s="295"/>
      <c r="T118" s="29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T118" s="297" t="s">
        <v>244</v>
      </c>
      <c r="AU118" s="297" t="s">
        <v>86</v>
      </c>
      <c r="AV118" s="16" t="s">
        <v>117</v>
      </c>
      <c r="AW118" s="16" t="s">
        <v>33</v>
      </c>
      <c r="AX118" s="16" t="s">
        <v>73</v>
      </c>
      <c r="AY118" s="297" t="s">
        <v>233</v>
      </c>
    </row>
    <row r="119" s="13" customFormat="1">
      <c r="A119" s="13"/>
      <c r="B119" s="234"/>
      <c r="C119" s="235"/>
      <c r="D119" s="236" t="s">
        <v>244</v>
      </c>
      <c r="E119" s="237" t="s">
        <v>21</v>
      </c>
      <c r="F119" s="238" t="s">
        <v>2689</v>
      </c>
      <c r="G119" s="235"/>
      <c r="H119" s="237" t="s">
        <v>21</v>
      </c>
      <c r="I119" s="239"/>
      <c r="J119" s="235"/>
      <c r="K119" s="235"/>
      <c r="L119" s="240"/>
      <c r="M119" s="241"/>
      <c r="N119" s="242"/>
      <c r="O119" s="242"/>
      <c r="P119" s="242"/>
      <c r="Q119" s="242"/>
      <c r="R119" s="242"/>
      <c r="S119" s="242"/>
      <c r="T119" s="24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4" t="s">
        <v>244</v>
      </c>
      <c r="AU119" s="244" t="s">
        <v>86</v>
      </c>
      <c r="AV119" s="13" t="s">
        <v>80</v>
      </c>
      <c r="AW119" s="13" t="s">
        <v>33</v>
      </c>
      <c r="AX119" s="13" t="s">
        <v>73</v>
      </c>
      <c r="AY119" s="244" t="s">
        <v>233</v>
      </c>
    </row>
    <row r="120" s="14" customFormat="1">
      <c r="A120" s="14"/>
      <c r="B120" s="245"/>
      <c r="C120" s="246"/>
      <c r="D120" s="236" t="s">
        <v>244</v>
      </c>
      <c r="E120" s="247" t="s">
        <v>21</v>
      </c>
      <c r="F120" s="248" t="s">
        <v>2703</v>
      </c>
      <c r="G120" s="246"/>
      <c r="H120" s="249">
        <v>4.8070000000000004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244</v>
      </c>
      <c r="AU120" s="255" t="s">
        <v>86</v>
      </c>
      <c r="AV120" s="14" t="s">
        <v>86</v>
      </c>
      <c r="AW120" s="14" t="s">
        <v>33</v>
      </c>
      <c r="AX120" s="14" t="s">
        <v>73</v>
      </c>
      <c r="AY120" s="255" t="s">
        <v>233</v>
      </c>
    </row>
    <row r="121" s="16" customFormat="1">
      <c r="A121" s="16"/>
      <c r="B121" s="287"/>
      <c r="C121" s="288"/>
      <c r="D121" s="236" t="s">
        <v>244</v>
      </c>
      <c r="E121" s="289" t="s">
        <v>21</v>
      </c>
      <c r="F121" s="290" t="s">
        <v>725</v>
      </c>
      <c r="G121" s="288"/>
      <c r="H121" s="291">
        <v>4.8070000000000004</v>
      </c>
      <c r="I121" s="292"/>
      <c r="J121" s="288"/>
      <c r="K121" s="288"/>
      <c r="L121" s="293"/>
      <c r="M121" s="294"/>
      <c r="N121" s="295"/>
      <c r="O121" s="295"/>
      <c r="P121" s="295"/>
      <c r="Q121" s="295"/>
      <c r="R121" s="295"/>
      <c r="S121" s="295"/>
      <c r="T121" s="29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T121" s="297" t="s">
        <v>244</v>
      </c>
      <c r="AU121" s="297" t="s">
        <v>86</v>
      </c>
      <c r="AV121" s="16" t="s">
        <v>117</v>
      </c>
      <c r="AW121" s="16" t="s">
        <v>33</v>
      </c>
      <c r="AX121" s="16" t="s">
        <v>73</v>
      </c>
      <c r="AY121" s="297" t="s">
        <v>233</v>
      </c>
    </row>
    <row r="122" s="13" customFormat="1">
      <c r="A122" s="13"/>
      <c r="B122" s="234"/>
      <c r="C122" s="235"/>
      <c r="D122" s="236" t="s">
        <v>244</v>
      </c>
      <c r="E122" s="237" t="s">
        <v>21</v>
      </c>
      <c r="F122" s="238" t="s">
        <v>2691</v>
      </c>
      <c r="G122" s="235"/>
      <c r="H122" s="237" t="s">
        <v>21</v>
      </c>
      <c r="I122" s="239"/>
      <c r="J122" s="235"/>
      <c r="K122" s="235"/>
      <c r="L122" s="240"/>
      <c r="M122" s="241"/>
      <c r="N122" s="242"/>
      <c r="O122" s="242"/>
      <c r="P122" s="242"/>
      <c r="Q122" s="242"/>
      <c r="R122" s="242"/>
      <c r="S122" s="242"/>
      <c r="T122" s="24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4" t="s">
        <v>244</v>
      </c>
      <c r="AU122" s="244" t="s">
        <v>86</v>
      </c>
      <c r="AV122" s="13" t="s">
        <v>80</v>
      </c>
      <c r="AW122" s="13" t="s">
        <v>33</v>
      </c>
      <c r="AX122" s="13" t="s">
        <v>73</v>
      </c>
      <c r="AY122" s="244" t="s">
        <v>233</v>
      </c>
    </row>
    <row r="123" s="14" customFormat="1">
      <c r="A123" s="14"/>
      <c r="B123" s="245"/>
      <c r="C123" s="246"/>
      <c r="D123" s="236" t="s">
        <v>244</v>
      </c>
      <c r="E123" s="247" t="s">
        <v>21</v>
      </c>
      <c r="F123" s="248" t="s">
        <v>2704</v>
      </c>
      <c r="G123" s="246"/>
      <c r="H123" s="249">
        <v>1.8899999999999999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244</v>
      </c>
      <c r="AU123" s="255" t="s">
        <v>86</v>
      </c>
      <c r="AV123" s="14" t="s">
        <v>86</v>
      </c>
      <c r="AW123" s="14" t="s">
        <v>33</v>
      </c>
      <c r="AX123" s="14" t="s">
        <v>73</v>
      </c>
      <c r="AY123" s="255" t="s">
        <v>233</v>
      </c>
    </row>
    <row r="124" s="16" customFormat="1">
      <c r="A124" s="16"/>
      <c r="B124" s="287"/>
      <c r="C124" s="288"/>
      <c r="D124" s="236" t="s">
        <v>244</v>
      </c>
      <c r="E124" s="289" t="s">
        <v>21</v>
      </c>
      <c r="F124" s="290" t="s">
        <v>725</v>
      </c>
      <c r="G124" s="288"/>
      <c r="H124" s="291">
        <v>1.8899999999999999</v>
      </c>
      <c r="I124" s="292"/>
      <c r="J124" s="288"/>
      <c r="K124" s="288"/>
      <c r="L124" s="293"/>
      <c r="M124" s="294"/>
      <c r="N124" s="295"/>
      <c r="O124" s="295"/>
      <c r="P124" s="295"/>
      <c r="Q124" s="295"/>
      <c r="R124" s="295"/>
      <c r="S124" s="295"/>
      <c r="T124" s="29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T124" s="297" t="s">
        <v>244</v>
      </c>
      <c r="AU124" s="297" t="s">
        <v>86</v>
      </c>
      <c r="AV124" s="16" t="s">
        <v>117</v>
      </c>
      <c r="AW124" s="16" t="s">
        <v>33</v>
      </c>
      <c r="AX124" s="16" t="s">
        <v>73</v>
      </c>
      <c r="AY124" s="297" t="s">
        <v>233</v>
      </c>
    </row>
    <row r="125" s="13" customFormat="1">
      <c r="A125" s="13"/>
      <c r="B125" s="234"/>
      <c r="C125" s="235"/>
      <c r="D125" s="236" t="s">
        <v>244</v>
      </c>
      <c r="E125" s="237" t="s">
        <v>21</v>
      </c>
      <c r="F125" s="238" t="s">
        <v>2693</v>
      </c>
      <c r="G125" s="235"/>
      <c r="H125" s="237" t="s">
        <v>21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244</v>
      </c>
      <c r="AU125" s="244" t="s">
        <v>86</v>
      </c>
      <c r="AV125" s="13" t="s">
        <v>80</v>
      </c>
      <c r="AW125" s="13" t="s">
        <v>33</v>
      </c>
      <c r="AX125" s="13" t="s">
        <v>73</v>
      </c>
      <c r="AY125" s="244" t="s">
        <v>233</v>
      </c>
    </row>
    <row r="126" s="14" customFormat="1">
      <c r="A126" s="14"/>
      <c r="B126" s="245"/>
      <c r="C126" s="246"/>
      <c r="D126" s="236" t="s">
        <v>244</v>
      </c>
      <c r="E126" s="247" t="s">
        <v>21</v>
      </c>
      <c r="F126" s="248" t="s">
        <v>2705</v>
      </c>
      <c r="G126" s="246"/>
      <c r="H126" s="249">
        <v>2.742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244</v>
      </c>
      <c r="AU126" s="255" t="s">
        <v>86</v>
      </c>
      <c r="AV126" s="14" t="s">
        <v>86</v>
      </c>
      <c r="AW126" s="14" t="s">
        <v>33</v>
      </c>
      <c r="AX126" s="14" t="s">
        <v>73</v>
      </c>
      <c r="AY126" s="255" t="s">
        <v>233</v>
      </c>
    </row>
    <row r="127" s="16" customFormat="1">
      <c r="A127" s="16"/>
      <c r="B127" s="287"/>
      <c r="C127" s="288"/>
      <c r="D127" s="236" t="s">
        <v>244</v>
      </c>
      <c r="E127" s="289" t="s">
        <v>21</v>
      </c>
      <c r="F127" s="290" t="s">
        <v>725</v>
      </c>
      <c r="G127" s="288"/>
      <c r="H127" s="291">
        <v>2.742</v>
      </c>
      <c r="I127" s="292"/>
      <c r="J127" s="288"/>
      <c r="K127" s="288"/>
      <c r="L127" s="293"/>
      <c r="M127" s="294"/>
      <c r="N127" s="295"/>
      <c r="O127" s="295"/>
      <c r="P127" s="295"/>
      <c r="Q127" s="295"/>
      <c r="R127" s="295"/>
      <c r="S127" s="295"/>
      <c r="T127" s="29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T127" s="297" t="s">
        <v>244</v>
      </c>
      <c r="AU127" s="297" t="s">
        <v>86</v>
      </c>
      <c r="AV127" s="16" t="s">
        <v>117</v>
      </c>
      <c r="AW127" s="16" t="s">
        <v>33</v>
      </c>
      <c r="AX127" s="16" t="s">
        <v>73</v>
      </c>
      <c r="AY127" s="297" t="s">
        <v>233</v>
      </c>
    </row>
    <row r="128" s="15" customFormat="1">
      <c r="A128" s="15"/>
      <c r="B128" s="256"/>
      <c r="C128" s="257"/>
      <c r="D128" s="236" t="s">
        <v>244</v>
      </c>
      <c r="E128" s="258" t="s">
        <v>21</v>
      </c>
      <c r="F128" s="259" t="s">
        <v>247</v>
      </c>
      <c r="G128" s="257"/>
      <c r="H128" s="260">
        <v>265.38299999999998</v>
      </c>
      <c r="I128" s="261"/>
      <c r="J128" s="257"/>
      <c r="K128" s="257"/>
      <c r="L128" s="262"/>
      <c r="M128" s="263"/>
      <c r="N128" s="264"/>
      <c r="O128" s="264"/>
      <c r="P128" s="264"/>
      <c r="Q128" s="264"/>
      <c r="R128" s="264"/>
      <c r="S128" s="264"/>
      <c r="T128" s="26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66" t="s">
        <v>244</v>
      </c>
      <c r="AU128" s="266" t="s">
        <v>86</v>
      </c>
      <c r="AV128" s="15" t="s">
        <v>240</v>
      </c>
      <c r="AW128" s="15" t="s">
        <v>33</v>
      </c>
      <c r="AX128" s="15" t="s">
        <v>80</v>
      </c>
      <c r="AY128" s="266" t="s">
        <v>233</v>
      </c>
    </row>
    <row r="129" s="2" customFormat="1" ht="33" customHeight="1">
      <c r="A129" s="41"/>
      <c r="B129" s="42"/>
      <c r="C129" s="216" t="s">
        <v>1297</v>
      </c>
      <c r="D129" s="216" t="s">
        <v>235</v>
      </c>
      <c r="E129" s="217" t="s">
        <v>2706</v>
      </c>
      <c r="F129" s="218" t="s">
        <v>2707</v>
      </c>
      <c r="G129" s="219" t="s">
        <v>250</v>
      </c>
      <c r="H129" s="220">
        <v>19.399999999999999</v>
      </c>
      <c r="I129" s="221"/>
      <c r="J129" s="222">
        <f>ROUND(I129*H129,2)</f>
        <v>0</v>
      </c>
      <c r="K129" s="218" t="s">
        <v>239</v>
      </c>
      <c r="L129" s="47"/>
      <c r="M129" s="223" t="s">
        <v>21</v>
      </c>
      <c r="N129" s="224" t="s">
        <v>45</v>
      </c>
      <c r="O129" s="87"/>
      <c r="P129" s="225">
        <f>O129*H129</f>
        <v>0</v>
      </c>
      <c r="Q129" s="225">
        <v>2.5018699999999998</v>
      </c>
      <c r="R129" s="225">
        <f>Q129*H129</f>
        <v>48.536277999999996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240</v>
      </c>
      <c r="AT129" s="227" t="s">
        <v>235</v>
      </c>
      <c r="AU129" s="227" t="s">
        <v>86</v>
      </c>
      <c r="AY129" s="20" t="s">
        <v>233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86</v>
      </c>
      <c r="BK129" s="228">
        <f>ROUND(I129*H129,2)</f>
        <v>0</v>
      </c>
      <c r="BL129" s="20" t="s">
        <v>240</v>
      </c>
      <c r="BM129" s="227" t="s">
        <v>2708</v>
      </c>
    </row>
    <row r="130" s="2" customFormat="1">
      <c r="A130" s="41"/>
      <c r="B130" s="42"/>
      <c r="C130" s="43"/>
      <c r="D130" s="229" t="s">
        <v>242</v>
      </c>
      <c r="E130" s="43"/>
      <c r="F130" s="230" t="s">
        <v>2709</v>
      </c>
      <c r="G130" s="43"/>
      <c r="H130" s="43"/>
      <c r="I130" s="231"/>
      <c r="J130" s="43"/>
      <c r="K130" s="43"/>
      <c r="L130" s="47"/>
      <c r="M130" s="232"/>
      <c r="N130" s="233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242</v>
      </c>
      <c r="AU130" s="20" t="s">
        <v>86</v>
      </c>
    </row>
    <row r="131" s="13" customFormat="1">
      <c r="A131" s="13"/>
      <c r="B131" s="234"/>
      <c r="C131" s="235"/>
      <c r="D131" s="236" t="s">
        <v>244</v>
      </c>
      <c r="E131" s="237" t="s">
        <v>21</v>
      </c>
      <c r="F131" s="238" t="s">
        <v>2710</v>
      </c>
      <c r="G131" s="235"/>
      <c r="H131" s="237" t="s">
        <v>21</v>
      </c>
      <c r="I131" s="239"/>
      <c r="J131" s="235"/>
      <c r="K131" s="235"/>
      <c r="L131" s="240"/>
      <c r="M131" s="241"/>
      <c r="N131" s="242"/>
      <c r="O131" s="242"/>
      <c r="P131" s="242"/>
      <c r="Q131" s="242"/>
      <c r="R131" s="242"/>
      <c r="S131" s="242"/>
      <c r="T131" s="24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4" t="s">
        <v>244</v>
      </c>
      <c r="AU131" s="244" t="s">
        <v>86</v>
      </c>
      <c r="AV131" s="13" t="s">
        <v>80</v>
      </c>
      <c r="AW131" s="13" t="s">
        <v>33</v>
      </c>
      <c r="AX131" s="13" t="s">
        <v>73</v>
      </c>
      <c r="AY131" s="244" t="s">
        <v>233</v>
      </c>
    </row>
    <row r="132" s="14" customFormat="1">
      <c r="A132" s="14"/>
      <c r="B132" s="245"/>
      <c r="C132" s="246"/>
      <c r="D132" s="236" t="s">
        <v>244</v>
      </c>
      <c r="E132" s="247" t="s">
        <v>21</v>
      </c>
      <c r="F132" s="248" t="s">
        <v>2711</v>
      </c>
      <c r="G132" s="246"/>
      <c r="H132" s="249">
        <v>19.399999999999999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244</v>
      </c>
      <c r="AU132" s="255" t="s">
        <v>86</v>
      </c>
      <c r="AV132" s="14" t="s">
        <v>86</v>
      </c>
      <c r="AW132" s="14" t="s">
        <v>33</v>
      </c>
      <c r="AX132" s="14" t="s">
        <v>73</v>
      </c>
      <c r="AY132" s="255" t="s">
        <v>233</v>
      </c>
    </row>
    <row r="133" s="15" customFormat="1">
      <c r="A133" s="15"/>
      <c r="B133" s="256"/>
      <c r="C133" s="257"/>
      <c r="D133" s="236" t="s">
        <v>244</v>
      </c>
      <c r="E133" s="258" t="s">
        <v>21</v>
      </c>
      <c r="F133" s="259" t="s">
        <v>247</v>
      </c>
      <c r="G133" s="257"/>
      <c r="H133" s="260">
        <v>19.399999999999999</v>
      </c>
      <c r="I133" s="261"/>
      <c r="J133" s="257"/>
      <c r="K133" s="257"/>
      <c r="L133" s="262"/>
      <c r="M133" s="263"/>
      <c r="N133" s="264"/>
      <c r="O133" s="264"/>
      <c r="P133" s="264"/>
      <c r="Q133" s="264"/>
      <c r="R133" s="264"/>
      <c r="S133" s="264"/>
      <c r="T133" s="26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66" t="s">
        <v>244</v>
      </c>
      <c r="AU133" s="266" t="s">
        <v>86</v>
      </c>
      <c r="AV133" s="15" t="s">
        <v>240</v>
      </c>
      <c r="AW133" s="15" t="s">
        <v>33</v>
      </c>
      <c r="AX133" s="15" t="s">
        <v>80</v>
      </c>
      <c r="AY133" s="266" t="s">
        <v>233</v>
      </c>
    </row>
    <row r="134" s="2" customFormat="1" ht="16.5" customHeight="1">
      <c r="A134" s="41"/>
      <c r="B134" s="42"/>
      <c r="C134" s="216" t="s">
        <v>284</v>
      </c>
      <c r="D134" s="216" t="s">
        <v>235</v>
      </c>
      <c r="E134" s="217" t="s">
        <v>2712</v>
      </c>
      <c r="F134" s="218" t="s">
        <v>2713</v>
      </c>
      <c r="G134" s="219" t="s">
        <v>238</v>
      </c>
      <c r="H134" s="220">
        <v>50.563000000000002</v>
      </c>
      <c r="I134" s="221"/>
      <c r="J134" s="222">
        <f>ROUND(I134*H134,2)</f>
        <v>0</v>
      </c>
      <c r="K134" s="218" t="s">
        <v>239</v>
      </c>
      <c r="L134" s="47"/>
      <c r="M134" s="223" t="s">
        <v>21</v>
      </c>
      <c r="N134" s="224" t="s">
        <v>45</v>
      </c>
      <c r="O134" s="87"/>
      <c r="P134" s="225">
        <f>O134*H134</f>
        <v>0</v>
      </c>
      <c r="Q134" s="225">
        <v>0.00247</v>
      </c>
      <c r="R134" s="225">
        <f>Q134*H134</f>
        <v>0.12489061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240</v>
      </c>
      <c r="AT134" s="227" t="s">
        <v>235</v>
      </c>
      <c r="AU134" s="227" t="s">
        <v>86</v>
      </c>
      <c r="AY134" s="20" t="s">
        <v>233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86</v>
      </c>
      <c r="BK134" s="228">
        <f>ROUND(I134*H134,2)</f>
        <v>0</v>
      </c>
      <c r="BL134" s="20" t="s">
        <v>240</v>
      </c>
      <c r="BM134" s="227" t="s">
        <v>2714</v>
      </c>
    </row>
    <row r="135" s="2" customFormat="1">
      <c r="A135" s="41"/>
      <c r="B135" s="42"/>
      <c r="C135" s="43"/>
      <c r="D135" s="229" t="s">
        <v>242</v>
      </c>
      <c r="E135" s="43"/>
      <c r="F135" s="230" t="s">
        <v>2715</v>
      </c>
      <c r="G135" s="43"/>
      <c r="H135" s="43"/>
      <c r="I135" s="231"/>
      <c r="J135" s="43"/>
      <c r="K135" s="43"/>
      <c r="L135" s="47"/>
      <c r="M135" s="232"/>
      <c r="N135" s="233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242</v>
      </c>
      <c r="AU135" s="20" t="s">
        <v>86</v>
      </c>
    </row>
    <row r="136" s="13" customFormat="1">
      <c r="A136" s="13"/>
      <c r="B136" s="234"/>
      <c r="C136" s="235"/>
      <c r="D136" s="236" t="s">
        <v>244</v>
      </c>
      <c r="E136" s="237" t="s">
        <v>21</v>
      </c>
      <c r="F136" s="238" t="s">
        <v>2685</v>
      </c>
      <c r="G136" s="235"/>
      <c r="H136" s="237" t="s">
        <v>21</v>
      </c>
      <c r="I136" s="239"/>
      <c r="J136" s="235"/>
      <c r="K136" s="235"/>
      <c r="L136" s="240"/>
      <c r="M136" s="241"/>
      <c r="N136" s="242"/>
      <c r="O136" s="242"/>
      <c r="P136" s="242"/>
      <c r="Q136" s="242"/>
      <c r="R136" s="242"/>
      <c r="S136" s="242"/>
      <c r="T136" s="24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4" t="s">
        <v>244</v>
      </c>
      <c r="AU136" s="244" t="s">
        <v>86</v>
      </c>
      <c r="AV136" s="13" t="s">
        <v>80</v>
      </c>
      <c r="AW136" s="13" t="s">
        <v>33</v>
      </c>
      <c r="AX136" s="13" t="s">
        <v>73</v>
      </c>
      <c r="AY136" s="244" t="s">
        <v>233</v>
      </c>
    </row>
    <row r="137" s="14" customFormat="1">
      <c r="A137" s="14"/>
      <c r="B137" s="245"/>
      <c r="C137" s="246"/>
      <c r="D137" s="236" t="s">
        <v>244</v>
      </c>
      <c r="E137" s="247" t="s">
        <v>21</v>
      </c>
      <c r="F137" s="248" t="s">
        <v>2716</v>
      </c>
      <c r="G137" s="246"/>
      <c r="H137" s="249">
        <v>36.555999999999997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244</v>
      </c>
      <c r="AU137" s="255" t="s">
        <v>86</v>
      </c>
      <c r="AV137" s="14" t="s">
        <v>86</v>
      </c>
      <c r="AW137" s="14" t="s">
        <v>33</v>
      </c>
      <c r="AX137" s="14" t="s">
        <v>73</v>
      </c>
      <c r="AY137" s="255" t="s">
        <v>233</v>
      </c>
    </row>
    <row r="138" s="16" customFormat="1">
      <c r="A138" s="16"/>
      <c r="B138" s="287"/>
      <c r="C138" s="288"/>
      <c r="D138" s="236" t="s">
        <v>244</v>
      </c>
      <c r="E138" s="289" t="s">
        <v>21</v>
      </c>
      <c r="F138" s="290" t="s">
        <v>725</v>
      </c>
      <c r="G138" s="288"/>
      <c r="H138" s="291">
        <v>36.555999999999997</v>
      </c>
      <c r="I138" s="292"/>
      <c r="J138" s="288"/>
      <c r="K138" s="288"/>
      <c r="L138" s="293"/>
      <c r="M138" s="294"/>
      <c r="N138" s="295"/>
      <c r="O138" s="295"/>
      <c r="P138" s="295"/>
      <c r="Q138" s="295"/>
      <c r="R138" s="295"/>
      <c r="S138" s="295"/>
      <c r="T138" s="29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T138" s="297" t="s">
        <v>244</v>
      </c>
      <c r="AU138" s="297" t="s">
        <v>86</v>
      </c>
      <c r="AV138" s="16" t="s">
        <v>117</v>
      </c>
      <c r="AW138" s="16" t="s">
        <v>33</v>
      </c>
      <c r="AX138" s="16" t="s">
        <v>73</v>
      </c>
      <c r="AY138" s="297" t="s">
        <v>233</v>
      </c>
    </row>
    <row r="139" s="13" customFormat="1">
      <c r="A139" s="13"/>
      <c r="B139" s="234"/>
      <c r="C139" s="235"/>
      <c r="D139" s="236" t="s">
        <v>244</v>
      </c>
      <c r="E139" s="237" t="s">
        <v>21</v>
      </c>
      <c r="F139" s="238" t="s">
        <v>2689</v>
      </c>
      <c r="G139" s="235"/>
      <c r="H139" s="237" t="s">
        <v>21</v>
      </c>
      <c r="I139" s="239"/>
      <c r="J139" s="235"/>
      <c r="K139" s="235"/>
      <c r="L139" s="240"/>
      <c r="M139" s="241"/>
      <c r="N139" s="242"/>
      <c r="O139" s="242"/>
      <c r="P139" s="242"/>
      <c r="Q139" s="242"/>
      <c r="R139" s="242"/>
      <c r="S139" s="242"/>
      <c r="T139" s="24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4" t="s">
        <v>244</v>
      </c>
      <c r="AU139" s="244" t="s">
        <v>86</v>
      </c>
      <c r="AV139" s="13" t="s">
        <v>80</v>
      </c>
      <c r="AW139" s="13" t="s">
        <v>33</v>
      </c>
      <c r="AX139" s="13" t="s">
        <v>73</v>
      </c>
      <c r="AY139" s="244" t="s">
        <v>233</v>
      </c>
    </row>
    <row r="140" s="14" customFormat="1">
      <c r="A140" s="14"/>
      <c r="B140" s="245"/>
      <c r="C140" s="246"/>
      <c r="D140" s="236" t="s">
        <v>244</v>
      </c>
      <c r="E140" s="247" t="s">
        <v>21</v>
      </c>
      <c r="F140" s="248" t="s">
        <v>2717</v>
      </c>
      <c r="G140" s="246"/>
      <c r="H140" s="249">
        <v>5.0110000000000001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244</v>
      </c>
      <c r="AU140" s="255" t="s">
        <v>86</v>
      </c>
      <c r="AV140" s="14" t="s">
        <v>86</v>
      </c>
      <c r="AW140" s="14" t="s">
        <v>33</v>
      </c>
      <c r="AX140" s="14" t="s">
        <v>73</v>
      </c>
      <c r="AY140" s="255" t="s">
        <v>233</v>
      </c>
    </row>
    <row r="141" s="16" customFormat="1">
      <c r="A141" s="16"/>
      <c r="B141" s="287"/>
      <c r="C141" s="288"/>
      <c r="D141" s="236" t="s">
        <v>244</v>
      </c>
      <c r="E141" s="289" t="s">
        <v>21</v>
      </c>
      <c r="F141" s="290" t="s">
        <v>725</v>
      </c>
      <c r="G141" s="288"/>
      <c r="H141" s="291">
        <v>5.0110000000000001</v>
      </c>
      <c r="I141" s="292"/>
      <c r="J141" s="288"/>
      <c r="K141" s="288"/>
      <c r="L141" s="293"/>
      <c r="M141" s="294"/>
      <c r="N141" s="295"/>
      <c r="O141" s="295"/>
      <c r="P141" s="295"/>
      <c r="Q141" s="295"/>
      <c r="R141" s="295"/>
      <c r="S141" s="295"/>
      <c r="T141" s="29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T141" s="297" t="s">
        <v>244</v>
      </c>
      <c r="AU141" s="297" t="s">
        <v>86</v>
      </c>
      <c r="AV141" s="16" t="s">
        <v>117</v>
      </c>
      <c r="AW141" s="16" t="s">
        <v>33</v>
      </c>
      <c r="AX141" s="16" t="s">
        <v>73</v>
      </c>
      <c r="AY141" s="297" t="s">
        <v>233</v>
      </c>
    </row>
    <row r="142" s="13" customFormat="1">
      <c r="A142" s="13"/>
      <c r="B142" s="234"/>
      <c r="C142" s="235"/>
      <c r="D142" s="236" t="s">
        <v>244</v>
      </c>
      <c r="E142" s="237" t="s">
        <v>21</v>
      </c>
      <c r="F142" s="238" t="s">
        <v>2691</v>
      </c>
      <c r="G142" s="235"/>
      <c r="H142" s="237" t="s">
        <v>21</v>
      </c>
      <c r="I142" s="239"/>
      <c r="J142" s="235"/>
      <c r="K142" s="235"/>
      <c r="L142" s="240"/>
      <c r="M142" s="241"/>
      <c r="N142" s="242"/>
      <c r="O142" s="242"/>
      <c r="P142" s="242"/>
      <c r="Q142" s="242"/>
      <c r="R142" s="242"/>
      <c r="S142" s="242"/>
      <c r="T142" s="24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4" t="s">
        <v>244</v>
      </c>
      <c r="AU142" s="244" t="s">
        <v>86</v>
      </c>
      <c r="AV142" s="13" t="s">
        <v>80</v>
      </c>
      <c r="AW142" s="13" t="s">
        <v>33</v>
      </c>
      <c r="AX142" s="13" t="s">
        <v>73</v>
      </c>
      <c r="AY142" s="244" t="s">
        <v>233</v>
      </c>
    </row>
    <row r="143" s="14" customFormat="1">
      <c r="A143" s="14"/>
      <c r="B143" s="245"/>
      <c r="C143" s="246"/>
      <c r="D143" s="236" t="s">
        <v>244</v>
      </c>
      <c r="E143" s="247" t="s">
        <v>21</v>
      </c>
      <c r="F143" s="248" t="s">
        <v>2718</v>
      </c>
      <c r="G143" s="246"/>
      <c r="H143" s="249">
        <v>4.7400000000000002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244</v>
      </c>
      <c r="AU143" s="255" t="s">
        <v>86</v>
      </c>
      <c r="AV143" s="14" t="s">
        <v>86</v>
      </c>
      <c r="AW143" s="14" t="s">
        <v>33</v>
      </c>
      <c r="AX143" s="14" t="s">
        <v>73</v>
      </c>
      <c r="AY143" s="255" t="s">
        <v>233</v>
      </c>
    </row>
    <row r="144" s="16" customFormat="1">
      <c r="A144" s="16"/>
      <c r="B144" s="287"/>
      <c r="C144" s="288"/>
      <c r="D144" s="236" t="s">
        <v>244</v>
      </c>
      <c r="E144" s="289" t="s">
        <v>21</v>
      </c>
      <c r="F144" s="290" t="s">
        <v>725</v>
      </c>
      <c r="G144" s="288"/>
      <c r="H144" s="291">
        <v>4.7400000000000002</v>
      </c>
      <c r="I144" s="292"/>
      <c r="J144" s="288"/>
      <c r="K144" s="288"/>
      <c r="L144" s="293"/>
      <c r="M144" s="294"/>
      <c r="N144" s="295"/>
      <c r="O144" s="295"/>
      <c r="P144" s="295"/>
      <c r="Q144" s="295"/>
      <c r="R144" s="295"/>
      <c r="S144" s="295"/>
      <c r="T144" s="29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T144" s="297" t="s">
        <v>244</v>
      </c>
      <c r="AU144" s="297" t="s">
        <v>86</v>
      </c>
      <c r="AV144" s="16" t="s">
        <v>117</v>
      </c>
      <c r="AW144" s="16" t="s">
        <v>33</v>
      </c>
      <c r="AX144" s="16" t="s">
        <v>73</v>
      </c>
      <c r="AY144" s="297" t="s">
        <v>233</v>
      </c>
    </row>
    <row r="145" s="13" customFormat="1">
      <c r="A145" s="13"/>
      <c r="B145" s="234"/>
      <c r="C145" s="235"/>
      <c r="D145" s="236" t="s">
        <v>244</v>
      </c>
      <c r="E145" s="237" t="s">
        <v>21</v>
      </c>
      <c r="F145" s="238" t="s">
        <v>2693</v>
      </c>
      <c r="G145" s="235"/>
      <c r="H145" s="237" t="s">
        <v>21</v>
      </c>
      <c r="I145" s="239"/>
      <c r="J145" s="235"/>
      <c r="K145" s="235"/>
      <c r="L145" s="240"/>
      <c r="M145" s="241"/>
      <c r="N145" s="242"/>
      <c r="O145" s="242"/>
      <c r="P145" s="242"/>
      <c r="Q145" s="242"/>
      <c r="R145" s="242"/>
      <c r="S145" s="242"/>
      <c r="T145" s="24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4" t="s">
        <v>244</v>
      </c>
      <c r="AU145" s="244" t="s">
        <v>86</v>
      </c>
      <c r="AV145" s="13" t="s">
        <v>80</v>
      </c>
      <c r="AW145" s="13" t="s">
        <v>33</v>
      </c>
      <c r="AX145" s="13" t="s">
        <v>73</v>
      </c>
      <c r="AY145" s="244" t="s">
        <v>233</v>
      </c>
    </row>
    <row r="146" s="14" customFormat="1">
      <c r="A146" s="14"/>
      <c r="B146" s="245"/>
      <c r="C146" s="246"/>
      <c r="D146" s="236" t="s">
        <v>244</v>
      </c>
      <c r="E146" s="247" t="s">
        <v>21</v>
      </c>
      <c r="F146" s="248" t="s">
        <v>2719</v>
      </c>
      <c r="G146" s="246"/>
      <c r="H146" s="249">
        <v>4.2560000000000002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244</v>
      </c>
      <c r="AU146" s="255" t="s">
        <v>86</v>
      </c>
      <c r="AV146" s="14" t="s">
        <v>86</v>
      </c>
      <c r="AW146" s="14" t="s">
        <v>33</v>
      </c>
      <c r="AX146" s="14" t="s">
        <v>73</v>
      </c>
      <c r="AY146" s="255" t="s">
        <v>233</v>
      </c>
    </row>
    <row r="147" s="16" customFormat="1">
      <c r="A147" s="16"/>
      <c r="B147" s="287"/>
      <c r="C147" s="288"/>
      <c r="D147" s="236" t="s">
        <v>244</v>
      </c>
      <c r="E147" s="289" t="s">
        <v>21</v>
      </c>
      <c r="F147" s="290" t="s">
        <v>725</v>
      </c>
      <c r="G147" s="288"/>
      <c r="H147" s="291">
        <v>4.2560000000000002</v>
      </c>
      <c r="I147" s="292"/>
      <c r="J147" s="288"/>
      <c r="K147" s="288"/>
      <c r="L147" s="293"/>
      <c r="M147" s="294"/>
      <c r="N147" s="295"/>
      <c r="O147" s="295"/>
      <c r="P147" s="295"/>
      <c r="Q147" s="295"/>
      <c r="R147" s="295"/>
      <c r="S147" s="295"/>
      <c r="T147" s="29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T147" s="297" t="s">
        <v>244</v>
      </c>
      <c r="AU147" s="297" t="s">
        <v>86</v>
      </c>
      <c r="AV147" s="16" t="s">
        <v>117</v>
      </c>
      <c r="AW147" s="16" t="s">
        <v>33</v>
      </c>
      <c r="AX147" s="16" t="s">
        <v>73</v>
      </c>
      <c r="AY147" s="297" t="s">
        <v>233</v>
      </c>
    </row>
    <row r="148" s="15" customFormat="1">
      <c r="A148" s="15"/>
      <c r="B148" s="256"/>
      <c r="C148" s="257"/>
      <c r="D148" s="236" t="s">
        <v>244</v>
      </c>
      <c r="E148" s="258" t="s">
        <v>21</v>
      </c>
      <c r="F148" s="259" t="s">
        <v>247</v>
      </c>
      <c r="G148" s="257"/>
      <c r="H148" s="260">
        <v>50.563000000000002</v>
      </c>
      <c r="I148" s="261"/>
      <c r="J148" s="257"/>
      <c r="K148" s="257"/>
      <c r="L148" s="262"/>
      <c r="M148" s="263"/>
      <c r="N148" s="264"/>
      <c r="O148" s="264"/>
      <c r="P148" s="264"/>
      <c r="Q148" s="264"/>
      <c r="R148" s="264"/>
      <c r="S148" s="264"/>
      <c r="T148" s="26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66" t="s">
        <v>244</v>
      </c>
      <c r="AU148" s="266" t="s">
        <v>86</v>
      </c>
      <c r="AV148" s="15" t="s">
        <v>240</v>
      </c>
      <c r="AW148" s="15" t="s">
        <v>33</v>
      </c>
      <c r="AX148" s="15" t="s">
        <v>80</v>
      </c>
      <c r="AY148" s="266" t="s">
        <v>233</v>
      </c>
    </row>
    <row r="149" s="2" customFormat="1" ht="16.5" customHeight="1">
      <c r="A149" s="41"/>
      <c r="B149" s="42"/>
      <c r="C149" s="216" t="s">
        <v>289</v>
      </c>
      <c r="D149" s="216" t="s">
        <v>235</v>
      </c>
      <c r="E149" s="217" t="s">
        <v>2720</v>
      </c>
      <c r="F149" s="218" t="s">
        <v>2721</v>
      </c>
      <c r="G149" s="219" t="s">
        <v>238</v>
      </c>
      <c r="H149" s="220">
        <v>50.563000000000002</v>
      </c>
      <c r="I149" s="221"/>
      <c r="J149" s="222">
        <f>ROUND(I149*H149,2)</f>
        <v>0</v>
      </c>
      <c r="K149" s="218" t="s">
        <v>239</v>
      </c>
      <c r="L149" s="47"/>
      <c r="M149" s="223" t="s">
        <v>21</v>
      </c>
      <c r="N149" s="224" t="s">
        <v>45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240</v>
      </c>
      <c r="AT149" s="227" t="s">
        <v>235</v>
      </c>
      <c r="AU149" s="227" t="s">
        <v>86</v>
      </c>
      <c r="AY149" s="20" t="s">
        <v>233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86</v>
      </c>
      <c r="BK149" s="228">
        <f>ROUND(I149*H149,2)</f>
        <v>0</v>
      </c>
      <c r="BL149" s="20" t="s">
        <v>240</v>
      </c>
      <c r="BM149" s="227" t="s">
        <v>2722</v>
      </c>
    </row>
    <row r="150" s="2" customFormat="1">
      <c r="A150" s="41"/>
      <c r="B150" s="42"/>
      <c r="C150" s="43"/>
      <c r="D150" s="229" t="s">
        <v>242</v>
      </c>
      <c r="E150" s="43"/>
      <c r="F150" s="230" t="s">
        <v>2723</v>
      </c>
      <c r="G150" s="43"/>
      <c r="H150" s="43"/>
      <c r="I150" s="231"/>
      <c r="J150" s="43"/>
      <c r="K150" s="43"/>
      <c r="L150" s="47"/>
      <c r="M150" s="232"/>
      <c r="N150" s="233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242</v>
      </c>
      <c r="AU150" s="20" t="s">
        <v>86</v>
      </c>
    </row>
    <row r="151" s="2" customFormat="1" ht="24.15" customHeight="1">
      <c r="A151" s="41"/>
      <c r="B151" s="42"/>
      <c r="C151" s="216" t="s">
        <v>1302</v>
      </c>
      <c r="D151" s="216" t="s">
        <v>235</v>
      </c>
      <c r="E151" s="217" t="s">
        <v>2724</v>
      </c>
      <c r="F151" s="218" t="s">
        <v>2725</v>
      </c>
      <c r="G151" s="219" t="s">
        <v>279</v>
      </c>
      <c r="H151" s="220">
        <v>20.716000000000001</v>
      </c>
      <c r="I151" s="221"/>
      <c r="J151" s="222">
        <f>ROUND(I151*H151,2)</f>
        <v>0</v>
      </c>
      <c r="K151" s="218" t="s">
        <v>239</v>
      </c>
      <c r="L151" s="47"/>
      <c r="M151" s="223" t="s">
        <v>21</v>
      </c>
      <c r="N151" s="224" t="s">
        <v>45</v>
      </c>
      <c r="O151" s="87"/>
      <c r="P151" s="225">
        <f>O151*H151</f>
        <v>0</v>
      </c>
      <c r="Q151" s="225">
        <v>1.06277</v>
      </c>
      <c r="R151" s="225">
        <f>Q151*H151</f>
        <v>22.016343320000001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240</v>
      </c>
      <c r="AT151" s="227" t="s">
        <v>235</v>
      </c>
      <c r="AU151" s="227" t="s">
        <v>86</v>
      </c>
      <c r="AY151" s="20" t="s">
        <v>233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86</v>
      </c>
      <c r="BK151" s="228">
        <f>ROUND(I151*H151,2)</f>
        <v>0</v>
      </c>
      <c r="BL151" s="20" t="s">
        <v>240</v>
      </c>
      <c r="BM151" s="227" t="s">
        <v>2726</v>
      </c>
    </row>
    <row r="152" s="2" customFormat="1">
      <c r="A152" s="41"/>
      <c r="B152" s="42"/>
      <c r="C152" s="43"/>
      <c r="D152" s="229" t="s">
        <v>242</v>
      </c>
      <c r="E152" s="43"/>
      <c r="F152" s="230" t="s">
        <v>2727</v>
      </c>
      <c r="G152" s="43"/>
      <c r="H152" s="43"/>
      <c r="I152" s="231"/>
      <c r="J152" s="43"/>
      <c r="K152" s="43"/>
      <c r="L152" s="47"/>
      <c r="M152" s="232"/>
      <c r="N152" s="233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242</v>
      </c>
      <c r="AU152" s="20" t="s">
        <v>86</v>
      </c>
    </row>
    <row r="153" s="13" customFormat="1">
      <c r="A153" s="13"/>
      <c r="B153" s="234"/>
      <c r="C153" s="235"/>
      <c r="D153" s="236" t="s">
        <v>244</v>
      </c>
      <c r="E153" s="237" t="s">
        <v>21</v>
      </c>
      <c r="F153" s="238" t="s">
        <v>2728</v>
      </c>
      <c r="G153" s="235"/>
      <c r="H153" s="237" t="s">
        <v>21</v>
      </c>
      <c r="I153" s="239"/>
      <c r="J153" s="235"/>
      <c r="K153" s="235"/>
      <c r="L153" s="240"/>
      <c r="M153" s="241"/>
      <c r="N153" s="242"/>
      <c r="O153" s="242"/>
      <c r="P153" s="242"/>
      <c r="Q153" s="242"/>
      <c r="R153" s="242"/>
      <c r="S153" s="242"/>
      <c r="T153" s="24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4" t="s">
        <v>244</v>
      </c>
      <c r="AU153" s="244" t="s">
        <v>86</v>
      </c>
      <c r="AV153" s="13" t="s">
        <v>80</v>
      </c>
      <c r="AW153" s="13" t="s">
        <v>33</v>
      </c>
      <c r="AX153" s="13" t="s">
        <v>73</v>
      </c>
      <c r="AY153" s="244" t="s">
        <v>233</v>
      </c>
    </row>
    <row r="154" s="13" customFormat="1">
      <c r="A154" s="13"/>
      <c r="B154" s="234"/>
      <c r="C154" s="235"/>
      <c r="D154" s="236" t="s">
        <v>244</v>
      </c>
      <c r="E154" s="237" t="s">
        <v>21</v>
      </c>
      <c r="F154" s="238" t="s">
        <v>2729</v>
      </c>
      <c r="G154" s="235"/>
      <c r="H154" s="237" t="s">
        <v>21</v>
      </c>
      <c r="I154" s="239"/>
      <c r="J154" s="235"/>
      <c r="K154" s="235"/>
      <c r="L154" s="240"/>
      <c r="M154" s="241"/>
      <c r="N154" s="242"/>
      <c r="O154" s="242"/>
      <c r="P154" s="242"/>
      <c r="Q154" s="242"/>
      <c r="R154" s="242"/>
      <c r="S154" s="242"/>
      <c r="T154" s="24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4" t="s">
        <v>244</v>
      </c>
      <c r="AU154" s="244" t="s">
        <v>86</v>
      </c>
      <c r="AV154" s="13" t="s">
        <v>80</v>
      </c>
      <c r="AW154" s="13" t="s">
        <v>33</v>
      </c>
      <c r="AX154" s="13" t="s">
        <v>73</v>
      </c>
      <c r="AY154" s="244" t="s">
        <v>233</v>
      </c>
    </row>
    <row r="155" s="14" customFormat="1">
      <c r="A155" s="14"/>
      <c r="B155" s="245"/>
      <c r="C155" s="246"/>
      <c r="D155" s="236" t="s">
        <v>244</v>
      </c>
      <c r="E155" s="247" t="s">
        <v>21</v>
      </c>
      <c r="F155" s="248" t="s">
        <v>2730</v>
      </c>
      <c r="G155" s="246"/>
      <c r="H155" s="249">
        <v>19.654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5" t="s">
        <v>244</v>
      </c>
      <c r="AU155" s="255" t="s">
        <v>86</v>
      </c>
      <c r="AV155" s="14" t="s">
        <v>86</v>
      </c>
      <c r="AW155" s="14" t="s">
        <v>33</v>
      </c>
      <c r="AX155" s="14" t="s">
        <v>73</v>
      </c>
      <c r="AY155" s="255" t="s">
        <v>233</v>
      </c>
    </row>
    <row r="156" s="16" customFormat="1">
      <c r="A156" s="16"/>
      <c r="B156" s="287"/>
      <c r="C156" s="288"/>
      <c r="D156" s="236" t="s">
        <v>244</v>
      </c>
      <c r="E156" s="289" t="s">
        <v>21</v>
      </c>
      <c r="F156" s="290" t="s">
        <v>725</v>
      </c>
      <c r="G156" s="288"/>
      <c r="H156" s="291">
        <v>19.654</v>
      </c>
      <c r="I156" s="292"/>
      <c r="J156" s="288"/>
      <c r="K156" s="288"/>
      <c r="L156" s="293"/>
      <c r="M156" s="294"/>
      <c r="N156" s="295"/>
      <c r="O156" s="295"/>
      <c r="P156" s="295"/>
      <c r="Q156" s="295"/>
      <c r="R156" s="295"/>
      <c r="S156" s="295"/>
      <c r="T156" s="29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T156" s="297" t="s">
        <v>244</v>
      </c>
      <c r="AU156" s="297" t="s">
        <v>86</v>
      </c>
      <c r="AV156" s="16" t="s">
        <v>117</v>
      </c>
      <c r="AW156" s="16" t="s">
        <v>33</v>
      </c>
      <c r="AX156" s="16" t="s">
        <v>73</v>
      </c>
      <c r="AY156" s="297" t="s">
        <v>233</v>
      </c>
    </row>
    <row r="157" s="13" customFormat="1">
      <c r="A157" s="13"/>
      <c r="B157" s="234"/>
      <c r="C157" s="235"/>
      <c r="D157" s="236" t="s">
        <v>244</v>
      </c>
      <c r="E157" s="237" t="s">
        <v>21</v>
      </c>
      <c r="F157" s="238" t="s">
        <v>2731</v>
      </c>
      <c r="G157" s="235"/>
      <c r="H157" s="237" t="s">
        <v>21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244</v>
      </c>
      <c r="AU157" s="244" t="s">
        <v>86</v>
      </c>
      <c r="AV157" s="13" t="s">
        <v>80</v>
      </c>
      <c r="AW157" s="13" t="s">
        <v>33</v>
      </c>
      <c r="AX157" s="13" t="s">
        <v>73</v>
      </c>
      <c r="AY157" s="244" t="s">
        <v>233</v>
      </c>
    </row>
    <row r="158" s="13" customFormat="1">
      <c r="A158" s="13"/>
      <c r="B158" s="234"/>
      <c r="C158" s="235"/>
      <c r="D158" s="236" t="s">
        <v>244</v>
      </c>
      <c r="E158" s="237" t="s">
        <v>21</v>
      </c>
      <c r="F158" s="238" t="s">
        <v>2729</v>
      </c>
      <c r="G158" s="235"/>
      <c r="H158" s="237" t="s">
        <v>21</v>
      </c>
      <c r="I158" s="239"/>
      <c r="J158" s="235"/>
      <c r="K158" s="235"/>
      <c r="L158" s="240"/>
      <c r="M158" s="241"/>
      <c r="N158" s="242"/>
      <c r="O158" s="242"/>
      <c r="P158" s="242"/>
      <c r="Q158" s="242"/>
      <c r="R158" s="242"/>
      <c r="S158" s="242"/>
      <c r="T158" s="24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4" t="s">
        <v>244</v>
      </c>
      <c r="AU158" s="244" t="s">
        <v>86</v>
      </c>
      <c r="AV158" s="13" t="s">
        <v>80</v>
      </c>
      <c r="AW158" s="13" t="s">
        <v>33</v>
      </c>
      <c r="AX158" s="13" t="s">
        <v>73</v>
      </c>
      <c r="AY158" s="244" t="s">
        <v>233</v>
      </c>
    </row>
    <row r="159" s="14" customFormat="1">
      <c r="A159" s="14"/>
      <c r="B159" s="245"/>
      <c r="C159" s="246"/>
      <c r="D159" s="236" t="s">
        <v>244</v>
      </c>
      <c r="E159" s="247" t="s">
        <v>21</v>
      </c>
      <c r="F159" s="248" t="s">
        <v>2732</v>
      </c>
      <c r="G159" s="246"/>
      <c r="H159" s="249">
        <v>1.0620000000000001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244</v>
      </c>
      <c r="AU159" s="255" t="s">
        <v>86</v>
      </c>
      <c r="AV159" s="14" t="s">
        <v>86</v>
      </c>
      <c r="AW159" s="14" t="s">
        <v>33</v>
      </c>
      <c r="AX159" s="14" t="s">
        <v>73</v>
      </c>
      <c r="AY159" s="255" t="s">
        <v>233</v>
      </c>
    </row>
    <row r="160" s="16" customFormat="1">
      <c r="A160" s="16"/>
      <c r="B160" s="287"/>
      <c r="C160" s="288"/>
      <c r="D160" s="236" t="s">
        <v>244</v>
      </c>
      <c r="E160" s="289" t="s">
        <v>21</v>
      </c>
      <c r="F160" s="290" t="s">
        <v>725</v>
      </c>
      <c r="G160" s="288"/>
      <c r="H160" s="291">
        <v>1.0620000000000001</v>
      </c>
      <c r="I160" s="292"/>
      <c r="J160" s="288"/>
      <c r="K160" s="288"/>
      <c r="L160" s="293"/>
      <c r="M160" s="294"/>
      <c r="N160" s="295"/>
      <c r="O160" s="295"/>
      <c r="P160" s="295"/>
      <c r="Q160" s="295"/>
      <c r="R160" s="295"/>
      <c r="S160" s="295"/>
      <c r="T160" s="29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T160" s="297" t="s">
        <v>244</v>
      </c>
      <c r="AU160" s="297" t="s">
        <v>86</v>
      </c>
      <c r="AV160" s="16" t="s">
        <v>117</v>
      </c>
      <c r="AW160" s="16" t="s">
        <v>33</v>
      </c>
      <c r="AX160" s="16" t="s">
        <v>73</v>
      </c>
      <c r="AY160" s="297" t="s">
        <v>233</v>
      </c>
    </row>
    <row r="161" s="15" customFormat="1">
      <c r="A161" s="15"/>
      <c r="B161" s="256"/>
      <c r="C161" s="257"/>
      <c r="D161" s="236" t="s">
        <v>244</v>
      </c>
      <c r="E161" s="258" t="s">
        <v>21</v>
      </c>
      <c r="F161" s="259" t="s">
        <v>247</v>
      </c>
      <c r="G161" s="257"/>
      <c r="H161" s="260">
        <v>20.716000000000001</v>
      </c>
      <c r="I161" s="261"/>
      <c r="J161" s="257"/>
      <c r="K161" s="257"/>
      <c r="L161" s="262"/>
      <c r="M161" s="263"/>
      <c r="N161" s="264"/>
      <c r="O161" s="264"/>
      <c r="P161" s="264"/>
      <c r="Q161" s="264"/>
      <c r="R161" s="264"/>
      <c r="S161" s="264"/>
      <c r="T161" s="26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6" t="s">
        <v>244</v>
      </c>
      <c r="AU161" s="266" t="s">
        <v>86</v>
      </c>
      <c r="AV161" s="15" t="s">
        <v>240</v>
      </c>
      <c r="AW161" s="15" t="s">
        <v>33</v>
      </c>
      <c r="AX161" s="15" t="s">
        <v>80</v>
      </c>
      <c r="AY161" s="266" t="s">
        <v>233</v>
      </c>
    </row>
    <row r="162" s="2" customFormat="1" ht="24.15" customHeight="1">
      <c r="A162" s="41"/>
      <c r="B162" s="42"/>
      <c r="C162" s="216" t="s">
        <v>240</v>
      </c>
      <c r="D162" s="216" t="s">
        <v>235</v>
      </c>
      <c r="E162" s="217" t="s">
        <v>2733</v>
      </c>
      <c r="F162" s="218" t="s">
        <v>2734</v>
      </c>
      <c r="G162" s="219" t="s">
        <v>250</v>
      </c>
      <c r="H162" s="220">
        <v>23.609000000000002</v>
      </c>
      <c r="I162" s="221"/>
      <c r="J162" s="222">
        <f>ROUND(I162*H162,2)</f>
        <v>0</v>
      </c>
      <c r="K162" s="218" t="s">
        <v>239</v>
      </c>
      <c r="L162" s="47"/>
      <c r="M162" s="223" t="s">
        <v>21</v>
      </c>
      <c r="N162" s="224" t="s">
        <v>45</v>
      </c>
      <c r="O162" s="87"/>
      <c r="P162" s="225">
        <f>O162*H162</f>
        <v>0</v>
      </c>
      <c r="Q162" s="225">
        <v>2.3010199999999998</v>
      </c>
      <c r="R162" s="225">
        <f>Q162*H162</f>
        <v>54.324781180000002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240</v>
      </c>
      <c r="AT162" s="227" t="s">
        <v>235</v>
      </c>
      <c r="AU162" s="227" t="s">
        <v>86</v>
      </c>
      <c r="AY162" s="20" t="s">
        <v>233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86</v>
      </c>
      <c r="BK162" s="228">
        <f>ROUND(I162*H162,2)</f>
        <v>0</v>
      </c>
      <c r="BL162" s="20" t="s">
        <v>240</v>
      </c>
      <c r="BM162" s="227" t="s">
        <v>2735</v>
      </c>
    </row>
    <row r="163" s="2" customFormat="1">
      <c r="A163" s="41"/>
      <c r="B163" s="42"/>
      <c r="C163" s="43"/>
      <c r="D163" s="229" t="s">
        <v>242</v>
      </c>
      <c r="E163" s="43"/>
      <c r="F163" s="230" t="s">
        <v>2736</v>
      </c>
      <c r="G163" s="43"/>
      <c r="H163" s="43"/>
      <c r="I163" s="231"/>
      <c r="J163" s="43"/>
      <c r="K163" s="43"/>
      <c r="L163" s="47"/>
      <c r="M163" s="232"/>
      <c r="N163" s="233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242</v>
      </c>
      <c r="AU163" s="20" t="s">
        <v>86</v>
      </c>
    </row>
    <row r="164" s="13" customFormat="1">
      <c r="A164" s="13"/>
      <c r="B164" s="234"/>
      <c r="C164" s="235"/>
      <c r="D164" s="236" t="s">
        <v>244</v>
      </c>
      <c r="E164" s="237" t="s">
        <v>21</v>
      </c>
      <c r="F164" s="238" t="s">
        <v>2737</v>
      </c>
      <c r="G164" s="235"/>
      <c r="H164" s="237" t="s">
        <v>21</v>
      </c>
      <c r="I164" s="239"/>
      <c r="J164" s="235"/>
      <c r="K164" s="235"/>
      <c r="L164" s="240"/>
      <c r="M164" s="241"/>
      <c r="N164" s="242"/>
      <c r="O164" s="242"/>
      <c r="P164" s="242"/>
      <c r="Q164" s="242"/>
      <c r="R164" s="242"/>
      <c r="S164" s="242"/>
      <c r="T164" s="24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4" t="s">
        <v>244</v>
      </c>
      <c r="AU164" s="244" t="s">
        <v>86</v>
      </c>
      <c r="AV164" s="13" t="s">
        <v>80</v>
      </c>
      <c r="AW164" s="13" t="s">
        <v>33</v>
      </c>
      <c r="AX164" s="13" t="s">
        <v>73</v>
      </c>
      <c r="AY164" s="244" t="s">
        <v>233</v>
      </c>
    </row>
    <row r="165" s="13" customFormat="1">
      <c r="A165" s="13"/>
      <c r="B165" s="234"/>
      <c r="C165" s="235"/>
      <c r="D165" s="236" t="s">
        <v>244</v>
      </c>
      <c r="E165" s="237" t="s">
        <v>21</v>
      </c>
      <c r="F165" s="238" t="s">
        <v>2738</v>
      </c>
      <c r="G165" s="235"/>
      <c r="H165" s="237" t="s">
        <v>21</v>
      </c>
      <c r="I165" s="239"/>
      <c r="J165" s="235"/>
      <c r="K165" s="235"/>
      <c r="L165" s="240"/>
      <c r="M165" s="241"/>
      <c r="N165" s="242"/>
      <c r="O165" s="242"/>
      <c r="P165" s="242"/>
      <c r="Q165" s="242"/>
      <c r="R165" s="242"/>
      <c r="S165" s="242"/>
      <c r="T165" s="24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4" t="s">
        <v>244</v>
      </c>
      <c r="AU165" s="244" t="s">
        <v>86</v>
      </c>
      <c r="AV165" s="13" t="s">
        <v>80</v>
      </c>
      <c r="AW165" s="13" t="s">
        <v>33</v>
      </c>
      <c r="AX165" s="13" t="s">
        <v>73</v>
      </c>
      <c r="AY165" s="244" t="s">
        <v>233</v>
      </c>
    </row>
    <row r="166" s="14" customFormat="1">
      <c r="A166" s="14"/>
      <c r="B166" s="245"/>
      <c r="C166" s="246"/>
      <c r="D166" s="236" t="s">
        <v>244</v>
      </c>
      <c r="E166" s="247" t="s">
        <v>21</v>
      </c>
      <c r="F166" s="248" t="s">
        <v>2739</v>
      </c>
      <c r="G166" s="246"/>
      <c r="H166" s="249">
        <v>0.19800000000000001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5" t="s">
        <v>244</v>
      </c>
      <c r="AU166" s="255" t="s">
        <v>86</v>
      </c>
      <c r="AV166" s="14" t="s">
        <v>86</v>
      </c>
      <c r="AW166" s="14" t="s">
        <v>33</v>
      </c>
      <c r="AX166" s="14" t="s">
        <v>73</v>
      </c>
      <c r="AY166" s="255" t="s">
        <v>233</v>
      </c>
    </row>
    <row r="167" s="14" customFormat="1">
      <c r="A167" s="14"/>
      <c r="B167" s="245"/>
      <c r="C167" s="246"/>
      <c r="D167" s="236" t="s">
        <v>244</v>
      </c>
      <c r="E167" s="247" t="s">
        <v>21</v>
      </c>
      <c r="F167" s="248" t="s">
        <v>2740</v>
      </c>
      <c r="G167" s="246"/>
      <c r="H167" s="249">
        <v>13.942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244</v>
      </c>
      <c r="AU167" s="255" t="s">
        <v>86</v>
      </c>
      <c r="AV167" s="14" t="s">
        <v>86</v>
      </c>
      <c r="AW167" s="14" t="s">
        <v>33</v>
      </c>
      <c r="AX167" s="14" t="s">
        <v>73</v>
      </c>
      <c r="AY167" s="255" t="s">
        <v>233</v>
      </c>
    </row>
    <row r="168" s="14" customFormat="1">
      <c r="A168" s="14"/>
      <c r="B168" s="245"/>
      <c r="C168" s="246"/>
      <c r="D168" s="236" t="s">
        <v>244</v>
      </c>
      <c r="E168" s="247" t="s">
        <v>21</v>
      </c>
      <c r="F168" s="248" t="s">
        <v>2741</v>
      </c>
      <c r="G168" s="246"/>
      <c r="H168" s="249">
        <v>1.044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244</v>
      </c>
      <c r="AU168" s="255" t="s">
        <v>86</v>
      </c>
      <c r="AV168" s="14" t="s">
        <v>86</v>
      </c>
      <c r="AW168" s="14" t="s">
        <v>33</v>
      </c>
      <c r="AX168" s="14" t="s">
        <v>73</v>
      </c>
      <c r="AY168" s="255" t="s">
        <v>233</v>
      </c>
    </row>
    <row r="169" s="13" customFormat="1">
      <c r="A169" s="13"/>
      <c r="B169" s="234"/>
      <c r="C169" s="235"/>
      <c r="D169" s="236" t="s">
        <v>244</v>
      </c>
      <c r="E169" s="237" t="s">
        <v>21</v>
      </c>
      <c r="F169" s="238" t="s">
        <v>2742</v>
      </c>
      <c r="G169" s="235"/>
      <c r="H169" s="237" t="s">
        <v>21</v>
      </c>
      <c r="I169" s="239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244</v>
      </c>
      <c r="AU169" s="244" t="s">
        <v>86</v>
      </c>
      <c r="AV169" s="13" t="s">
        <v>80</v>
      </c>
      <c r="AW169" s="13" t="s">
        <v>33</v>
      </c>
      <c r="AX169" s="13" t="s">
        <v>73</v>
      </c>
      <c r="AY169" s="244" t="s">
        <v>233</v>
      </c>
    </row>
    <row r="170" s="14" customFormat="1">
      <c r="A170" s="14"/>
      <c r="B170" s="245"/>
      <c r="C170" s="246"/>
      <c r="D170" s="236" t="s">
        <v>244</v>
      </c>
      <c r="E170" s="247" t="s">
        <v>21</v>
      </c>
      <c r="F170" s="248" t="s">
        <v>2743</v>
      </c>
      <c r="G170" s="246"/>
      <c r="H170" s="249">
        <v>0.45200000000000001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244</v>
      </c>
      <c r="AU170" s="255" t="s">
        <v>86</v>
      </c>
      <c r="AV170" s="14" t="s">
        <v>86</v>
      </c>
      <c r="AW170" s="14" t="s">
        <v>33</v>
      </c>
      <c r="AX170" s="14" t="s">
        <v>73</v>
      </c>
      <c r="AY170" s="255" t="s">
        <v>233</v>
      </c>
    </row>
    <row r="171" s="13" customFormat="1">
      <c r="A171" s="13"/>
      <c r="B171" s="234"/>
      <c r="C171" s="235"/>
      <c r="D171" s="236" t="s">
        <v>244</v>
      </c>
      <c r="E171" s="237" t="s">
        <v>21</v>
      </c>
      <c r="F171" s="238" t="s">
        <v>2744</v>
      </c>
      <c r="G171" s="235"/>
      <c r="H171" s="237" t="s">
        <v>21</v>
      </c>
      <c r="I171" s="239"/>
      <c r="J171" s="235"/>
      <c r="K171" s="235"/>
      <c r="L171" s="240"/>
      <c r="M171" s="241"/>
      <c r="N171" s="242"/>
      <c r="O171" s="242"/>
      <c r="P171" s="242"/>
      <c r="Q171" s="242"/>
      <c r="R171" s="242"/>
      <c r="S171" s="242"/>
      <c r="T171" s="24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4" t="s">
        <v>244</v>
      </c>
      <c r="AU171" s="244" t="s">
        <v>86</v>
      </c>
      <c r="AV171" s="13" t="s">
        <v>80</v>
      </c>
      <c r="AW171" s="13" t="s">
        <v>33</v>
      </c>
      <c r="AX171" s="13" t="s">
        <v>73</v>
      </c>
      <c r="AY171" s="244" t="s">
        <v>233</v>
      </c>
    </row>
    <row r="172" s="14" customFormat="1">
      <c r="A172" s="14"/>
      <c r="B172" s="245"/>
      <c r="C172" s="246"/>
      <c r="D172" s="236" t="s">
        <v>244</v>
      </c>
      <c r="E172" s="247" t="s">
        <v>21</v>
      </c>
      <c r="F172" s="248" t="s">
        <v>2745</v>
      </c>
      <c r="G172" s="246"/>
      <c r="H172" s="249">
        <v>0.56000000000000005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244</v>
      </c>
      <c r="AU172" s="255" t="s">
        <v>86</v>
      </c>
      <c r="AV172" s="14" t="s">
        <v>86</v>
      </c>
      <c r="AW172" s="14" t="s">
        <v>33</v>
      </c>
      <c r="AX172" s="14" t="s">
        <v>73</v>
      </c>
      <c r="AY172" s="255" t="s">
        <v>233</v>
      </c>
    </row>
    <row r="173" s="13" customFormat="1">
      <c r="A173" s="13"/>
      <c r="B173" s="234"/>
      <c r="C173" s="235"/>
      <c r="D173" s="236" t="s">
        <v>244</v>
      </c>
      <c r="E173" s="237" t="s">
        <v>21</v>
      </c>
      <c r="F173" s="238" t="s">
        <v>2746</v>
      </c>
      <c r="G173" s="235"/>
      <c r="H173" s="237" t="s">
        <v>21</v>
      </c>
      <c r="I173" s="239"/>
      <c r="J173" s="235"/>
      <c r="K173" s="235"/>
      <c r="L173" s="240"/>
      <c r="M173" s="241"/>
      <c r="N173" s="242"/>
      <c r="O173" s="242"/>
      <c r="P173" s="242"/>
      <c r="Q173" s="242"/>
      <c r="R173" s="242"/>
      <c r="S173" s="242"/>
      <c r="T173" s="24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4" t="s">
        <v>244</v>
      </c>
      <c r="AU173" s="244" t="s">
        <v>86</v>
      </c>
      <c r="AV173" s="13" t="s">
        <v>80</v>
      </c>
      <c r="AW173" s="13" t="s">
        <v>33</v>
      </c>
      <c r="AX173" s="13" t="s">
        <v>73</v>
      </c>
      <c r="AY173" s="244" t="s">
        <v>233</v>
      </c>
    </row>
    <row r="174" s="14" customFormat="1">
      <c r="A174" s="14"/>
      <c r="B174" s="245"/>
      <c r="C174" s="246"/>
      <c r="D174" s="236" t="s">
        <v>244</v>
      </c>
      <c r="E174" s="247" t="s">
        <v>21</v>
      </c>
      <c r="F174" s="248" t="s">
        <v>2747</v>
      </c>
      <c r="G174" s="246"/>
      <c r="H174" s="249">
        <v>0.14999999999999999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244</v>
      </c>
      <c r="AU174" s="255" t="s">
        <v>86</v>
      </c>
      <c r="AV174" s="14" t="s">
        <v>86</v>
      </c>
      <c r="AW174" s="14" t="s">
        <v>33</v>
      </c>
      <c r="AX174" s="14" t="s">
        <v>73</v>
      </c>
      <c r="AY174" s="255" t="s">
        <v>233</v>
      </c>
    </row>
    <row r="175" s="13" customFormat="1">
      <c r="A175" s="13"/>
      <c r="B175" s="234"/>
      <c r="C175" s="235"/>
      <c r="D175" s="236" t="s">
        <v>244</v>
      </c>
      <c r="E175" s="237" t="s">
        <v>21</v>
      </c>
      <c r="F175" s="238" t="s">
        <v>2748</v>
      </c>
      <c r="G175" s="235"/>
      <c r="H175" s="237" t="s">
        <v>21</v>
      </c>
      <c r="I175" s="239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244</v>
      </c>
      <c r="AU175" s="244" t="s">
        <v>86</v>
      </c>
      <c r="AV175" s="13" t="s">
        <v>80</v>
      </c>
      <c r="AW175" s="13" t="s">
        <v>33</v>
      </c>
      <c r="AX175" s="13" t="s">
        <v>73</v>
      </c>
      <c r="AY175" s="244" t="s">
        <v>233</v>
      </c>
    </row>
    <row r="176" s="14" customFormat="1">
      <c r="A176" s="14"/>
      <c r="B176" s="245"/>
      <c r="C176" s="246"/>
      <c r="D176" s="236" t="s">
        <v>244</v>
      </c>
      <c r="E176" s="247" t="s">
        <v>21</v>
      </c>
      <c r="F176" s="248" t="s">
        <v>2747</v>
      </c>
      <c r="G176" s="246"/>
      <c r="H176" s="249">
        <v>0.14999999999999999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244</v>
      </c>
      <c r="AU176" s="255" t="s">
        <v>86</v>
      </c>
      <c r="AV176" s="14" t="s">
        <v>86</v>
      </c>
      <c r="AW176" s="14" t="s">
        <v>33</v>
      </c>
      <c r="AX176" s="14" t="s">
        <v>73</v>
      </c>
      <c r="AY176" s="255" t="s">
        <v>233</v>
      </c>
    </row>
    <row r="177" s="13" customFormat="1">
      <c r="A177" s="13"/>
      <c r="B177" s="234"/>
      <c r="C177" s="235"/>
      <c r="D177" s="236" t="s">
        <v>244</v>
      </c>
      <c r="E177" s="237" t="s">
        <v>21</v>
      </c>
      <c r="F177" s="238" t="s">
        <v>2749</v>
      </c>
      <c r="G177" s="235"/>
      <c r="H177" s="237" t="s">
        <v>21</v>
      </c>
      <c r="I177" s="239"/>
      <c r="J177" s="235"/>
      <c r="K177" s="235"/>
      <c r="L177" s="240"/>
      <c r="M177" s="241"/>
      <c r="N177" s="242"/>
      <c r="O177" s="242"/>
      <c r="P177" s="242"/>
      <c r="Q177" s="242"/>
      <c r="R177" s="242"/>
      <c r="S177" s="242"/>
      <c r="T177" s="24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4" t="s">
        <v>244</v>
      </c>
      <c r="AU177" s="244" t="s">
        <v>86</v>
      </c>
      <c r="AV177" s="13" t="s">
        <v>80</v>
      </c>
      <c r="AW177" s="13" t="s">
        <v>33</v>
      </c>
      <c r="AX177" s="13" t="s">
        <v>73</v>
      </c>
      <c r="AY177" s="244" t="s">
        <v>233</v>
      </c>
    </row>
    <row r="178" s="14" customFormat="1">
      <c r="A178" s="14"/>
      <c r="B178" s="245"/>
      <c r="C178" s="246"/>
      <c r="D178" s="236" t="s">
        <v>244</v>
      </c>
      <c r="E178" s="247" t="s">
        <v>21</v>
      </c>
      <c r="F178" s="248" t="s">
        <v>2747</v>
      </c>
      <c r="G178" s="246"/>
      <c r="H178" s="249">
        <v>0.14999999999999999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244</v>
      </c>
      <c r="AU178" s="255" t="s">
        <v>86</v>
      </c>
      <c r="AV178" s="14" t="s">
        <v>86</v>
      </c>
      <c r="AW178" s="14" t="s">
        <v>33</v>
      </c>
      <c r="AX178" s="14" t="s">
        <v>73</v>
      </c>
      <c r="AY178" s="255" t="s">
        <v>233</v>
      </c>
    </row>
    <row r="179" s="13" customFormat="1">
      <c r="A179" s="13"/>
      <c r="B179" s="234"/>
      <c r="C179" s="235"/>
      <c r="D179" s="236" t="s">
        <v>244</v>
      </c>
      <c r="E179" s="237" t="s">
        <v>21</v>
      </c>
      <c r="F179" s="238" t="s">
        <v>2750</v>
      </c>
      <c r="G179" s="235"/>
      <c r="H179" s="237" t="s">
        <v>21</v>
      </c>
      <c r="I179" s="239"/>
      <c r="J179" s="235"/>
      <c r="K179" s="235"/>
      <c r="L179" s="240"/>
      <c r="M179" s="241"/>
      <c r="N179" s="242"/>
      <c r="O179" s="242"/>
      <c r="P179" s="242"/>
      <c r="Q179" s="242"/>
      <c r="R179" s="242"/>
      <c r="S179" s="242"/>
      <c r="T179" s="24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4" t="s">
        <v>244</v>
      </c>
      <c r="AU179" s="244" t="s">
        <v>86</v>
      </c>
      <c r="AV179" s="13" t="s">
        <v>80</v>
      </c>
      <c r="AW179" s="13" t="s">
        <v>33</v>
      </c>
      <c r="AX179" s="13" t="s">
        <v>73</v>
      </c>
      <c r="AY179" s="244" t="s">
        <v>233</v>
      </c>
    </row>
    <row r="180" s="14" customFormat="1">
      <c r="A180" s="14"/>
      <c r="B180" s="245"/>
      <c r="C180" s="246"/>
      <c r="D180" s="236" t="s">
        <v>244</v>
      </c>
      <c r="E180" s="247" t="s">
        <v>21</v>
      </c>
      <c r="F180" s="248" t="s">
        <v>2747</v>
      </c>
      <c r="G180" s="246"/>
      <c r="H180" s="249">
        <v>0.14999999999999999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244</v>
      </c>
      <c r="AU180" s="255" t="s">
        <v>86</v>
      </c>
      <c r="AV180" s="14" t="s">
        <v>86</v>
      </c>
      <c r="AW180" s="14" t="s">
        <v>33</v>
      </c>
      <c r="AX180" s="14" t="s">
        <v>73</v>
      </c>
      <c r="AY180" s="255" t="s">
        <v>233</v>
      </c>
    </row>
    <row r="181" s="13" customFormat="1">
      <c r="A181" s="13"/>
      <c r="B181" s="234"/>
      <c r="C181" s="235"/>
      <c r="D181" s="236" t="s">
        <v>244</v>
      </c>
      <c r="E181" s="237" t="s">
        <v>21</v>
      </c>
      <c r="F181" s="238" t="s">
        <v>2751</v>
      </c>
      <c r="G181" s="235"/>
      <c r="H181" s="237" t="s">
        <v>21</v>
      </c>
      <c r="I181" s="239"/>
      <c r="J181" s="235"/>
      <c r="K181" s="235"/>
      <c r="L181" s="240"/>
      <c r="M181" s="241"/>
      <c r="N181" s="242"/>
      <c r="O181" s="242"/>
      <c r="P181" s="242"/>
      <c r="Q181" s="242"/>
      <c r="R181" s="242"/>
      <c r="S181" s="242"/>
      <c r="T181" s="24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4" t="s">
        <v>244</v>
      </c>
      <c r="AU181" s="244" t="s">
        <v>86</v>
      </c>
      <c r="AV181" s="13" t="s">
        <v>80</v>
      </c>
      <c r="AW181" s="13" t="s">
        <v>33</v>
      </c>
      <c r="AX181" s="13" t="s">
        <v>73</v>
      </c>
      <c r="AY181" s="244" t="s">
        <v>233</v>
      </c>
    </row>
    <row r="182" s="14" customFormat="1">
      <c r="A182" s="14"/>
      <c r="B182" s="245"/>
      <c r="C182" s="246"/>
      <c r="D182" s="236" t="s">
        <v>244</v>
      </c>
      <c r="E182" s="247" t="s">
        <v>21</v>
      </c>
      <c r="F182" s="248" t="s">
        <v>2752</v>
      </c>
      <c r="G182" s="246"/>
      <c r="H182" s="249">
        <v>0.34999999999999998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244</v>
      </c>
      <c r="AU182" s="255" t="s">
        <v>86</v>
      </c>
      <c r="AV182" s="14" t="s">
        <v>86</v>
      </c>
      <c r="AW182" s="14" t="s">
        <v>33</v>
      </c>
      <c r="AX182" s="14" t="s">
        <v>73</v>
      </c>
      <c r="AY182" s="255" t="s">
        <v>233</v>
      </c>
    </row>
    <row r="183" s="16" customFormat="1">
      <c r="A183" s="16"/>
      <c r="B183" s="287"/>
      <c r="C183" s="288"/>
      <c r="D183" s="236" t="s">
        <v>244</v>
      </c>
      <c r="E183" s="289" t="s">
        <v>21</v>
      </c>
      <c r="F183" s="290" t="s">
        <v>725</v>
      </c>
      <c r="G183" s="288"/>
      <c r="H183" s="291">
        <v>17.146000000000001</v>
      </c>
      <c r="I183" s="292"/>
      <c r="J183" s="288"/>
      <c r="K183" s="288"/>
      <c r="L183" s="293"/>
      <c r="M183" s="294"/>
      <c r="N183" s="295"/>
      <c r="O183" s="295"/>
      <c r="P183" s="295"/>
      <c r="Q183" s="295"/>
      <c r="R183" s="295"/>
      <c r="S183" s="295"/>
      <c r="T183" s="29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T183" s="297" t="s">
        <v>244</v>
      </c>
      <c r="AU183" s="297" t="s">
        <v>86</v>
      </c>
      <c r="AV183" s="16" t="s">
        <v>117</v>
      </c>
      <c r="AW183" s="16" t="s">
        <v>33</v>
      </c>
      <c r="AX183" s="16" t="s">
        <v>73</v>
      </c>
      <c r="AY183" s="297" t="s">
        <v>233</v>
      </c>
    </row>
    <row r="184" s="13" customFormat="1">
      <c r="A184" s="13"/>
      <c r="B184" s="234"/>
      <c r="C184" s="235"/>
      <c r="D184" s="236" t="s">
        <v>244</v>
      </c>
      <c r="E184" s="237" t="s">
        <v>21</v>
      </c>
      <c r="F184" s="238" t="s">
        <v>2753</v>
      </c>
      <c r="G184" s="235"/>
      <c r="H184" s="237" t="s">
        <v>21</v>
      </c>
      <c r="I184" s="239"/>
      <c r="J184" s="235"/>
      <c r="K184" s="235"/>
      <c r="L184" s="240"/>
      <c r="M184" s="241"/>
      <c r="N184" s="242"/>
      <c r="O184" s="242"/>
      <c r="P184" s="242"/>
      <c r="Q184" s="242"/>
      <c r="R184" s="242"/>
      <c r="S184" s="242"/>
      <c r="T184" s="24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4" t="s">
        <v>244</v>
      </c>
      <c r="AU184" s="244" t="s">
        <v>86</v>
      </c>
      <c r="AV184" s="13" t="s">
        <v>80</v>
      </c>
      <c r="AW184" s="13" t="s">
        <v>33</v>
      </c>
      <c r="AX184" s="13" t="s">
        <v>73</v>
      </c>
      <c r="AY184" s="244" t="s">
        <v>233</v>
      </c>
    </row>
    <row r="185" s="14" customFormat="1">
      <c r="A185" s="14"/>
      <c r="B185" s="245"/>
      <c r="C185" s="246"/>
      <c r="D185" s="236" t="s">
        <v>244</v>
      </c>
      <c r="E185" s="247" t="s">
        <v>21</v>
      </c>
      <c r="F185" s="248" t="s">
        <v>2754</v>
      </c>
      <c r="G185" s="246"/>
      <c r="H185" s="249">
        <v>4.6020000000000003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244</v>
      </c>
      <c r="AU185" s="255" t="s">
        <v>86</v>
      </c>
      <c r="AV185" s="14" t="s">
        <v>86</v>
      </c>
      <c r="AW185" s="14" t="s">
        <v>33</v>
      </c>
      <c r="AX185" s="14" t="s">
        <v>73</v>
      </c>
      <c r="AY185" s="255" t="s">
        <v>233</v>
      </c>
    </row>
    <row r="186" s="16" customFormat="1">
      <c r="A186" s="16"/>
      <c r="B186" s="287"/>
      <c r="C186" s="288"/>
      <c r="D186" s="236" t="s">
        <v>244</v>
      </c>
      <c r="E186" s="289" t="s">
        <v>21</v>
      </c>
      <c r="F186" s="290" t="s">
        <v>725</v>
      </c>
      <c r="G186" s="288"/>
      <c r="H186" s="291">
        <v>4.6020000000000003</v>
      </c>
      <c r="I186" s="292"/>
      <c r="J186" s="288"/>
      <c r="K186" s="288"/>
      <c r="L186" s="293"/>
      <c r="M186" s="294"/>
      <c r="N186" s="295"/>
      <c r="O186" s="295"/>
      <c r="P186" s="295"/>
      <c r="Q186" s="295"/>
      <c r="R186" s="295"/>
      <c r="S186" s="295"/>
      <c r="T186" s="29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T186" s="297" t="s">
        <v>244</v>
      </c>
      <c r="AU186" s="297" t="s">
        <v>86</v>
      </c>
      <c r="AV186" s="16" t="s">
        <v>117</v>
      </c>
      <c r="AW186" s="16" t="s">
        <v>33</v>
      </c>
      <c r="AX186" s="16" t="s">
        <v>73</v>
      </c>
      <c r="AY186" s="297" t="s">
        <v>233</v>
      </c>
    </row>
    <row r="187" s="13" customFormat="1">
      <c r="A187" s="13"/>
      <c r="B187" s="234"/>
      <c r="C187" s="235"/>
      <c r="D187" s="236" t="s">
        <v>244</v>
      </c>
      <c r="E187" s="237" t="s">
        <v>21</v>
      </c>
      <c r="F187" s="238" t="s">
        <v>2755</v>
      </c>
      <c r="G187" s="235"/>
      <c r="H187" s="237" t="s">
        <v>21</v>
      </c>
      <c r="I187" s="239"/>
      <c r="J187" s="235"/>
      <c r="K187" s="235"/>
      <c r="L187" s="240"/>
      <c r="M187" s="241"/>
      <c r="N187" s="242"/>
      <c r="O187" s="242"/>
      <c r="P187" s="242"/>
      <c r="Q187" s="242"/>
      <c r="R187" s="242"/>
      <c r="S187" s="242"/>
      <c r="T187" s="24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4" t="s">
        <v>244</v>
      </c>
      <c r="AU187" s="244" t="s">
        <v>86</v>
      </c>
      <c r="AV187" s="13" t="s">
        <v>80</v>
      </c>
      <c r="AW187" s="13" t="s">
        <v>33</v>
      </c>
      <c r="AX187" s="13" t="s">
        <v>73</v>
      </c>
      <c r="AY187" s="244" t="s">
        <v>233</v>
      </c>
    </row>
    <row r="188" s="14" customFormat="1">
      <c r="A188" s="14"/>
      <c r="B188" s="245"/>
      <c r="C188" s="246"/>
      <c r="D188" s="236" t="s">
        <v>244</v>
      </c>
      <c r="E188" s="247" t="s">
        <v>21</v>
      </c>
      <c r="F188" s="248" t="s">
        <v>2756</v>
      </c>
      <c r="G188" s="246"/>
      <c r="H188" s="249">
        <v>1.3779999999999999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244</v>
      </c>
      <c r="AU188" s="255" t="s">
        <v>86</v>
      </c>
      <c r="AV188" s="14" t="s">
        <v>86</v>
      </c>
      <c r="AW188" s="14" t="s">
        <v>33</v>
      </c>
      <c r="AX188" s="14" t="s">
        <v>73</v>
      </c>
      <c r="AY188" s="255" t="s">
        <v>233</v>
      </c>
    </row>
    <row r="189" s="16" customFormat="1">
      <c r="A189" s="16"/>
      <c r="B189" s="287"/>
      <c r="C189" s="288"/>
      <c r="D189" s="236" t="s">
        <v>244</v>
      </c>
      <c r="E189" s="289" t="s">
        <v>21</v>
      </c>
      <c r="F189" s="290" t="s">
        <v>725</v>
      </c>
      <c r="G189" s="288"/>
      <c r="H189" s="291">
        <v>1.3779999999999999</v>
      </c>
      <c r="I189" s="292"/>
      <c r="J189" s="288"/>
      <c r="K189" s="288"/>
      <c r="L189" s="293"/>
      <c r="M189" s="294"/>
      <c r="N189" s="295"/>
      <c r="O189" s="295"/>
      <c r="P189" s="295"/>
      <c r="Q189" s="295"/>
      <c r="R189" s="295"/>
      <c r="S189" s="295"/>
      <c r="T189" s="29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T189" s="297" t="s">
        <v>244</v>
      </c>
      <c r="AU189" s="297" t="s">
        <v>86</v>
      </c>
      <c r="AV189" s="16" t="s">
        <v>117</v>
      </c>
      <c r="AW189" s="16" t="s">
        <v>33</v>
      </c>
      <c r="AX189" s="16" t="s">
        <v>73</v>
      </c>
      <c r="AY189" s="297" t="s">
        <v>233</v>
      </c>
    </row>
    <row r="190" s="13" customFormat="1">
      <c r="A190" s="13"/>
      <c r="B190" s="234"/>
      <c r="C190" s="235"/>
      <c r="D190" s="236" t="s">
        <v>244</v>
      </c>
      <c r="E190" s="237" t="s">
        <v>21</v>
      </c>
      <c r="F190" s="238" t="s">
        <v>2757</v>
      </c>
      <c r="G190" s="235"/>
      <c r="H190" s="237" t="s">
        <v>21</v>
      </c>
      <c r="I190" s="239"/>
      <c r="J190" s="235"/>
      <c r="K190" s="235"/>
      <c r="L190" s="240"/>
      <c r="M190" s="241"/>
      <c r="N190" s="242"/>
      <c r="O190" s="242"/>
      <c r="P190" s="242"/>
      <c r="Q190" s="242"/>
      <c r="R190" s="242"/>
      <c r="S190" s="242"/>
      <c r="T190" s="24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4" t="s">
        <v>244</v>
      </c>
      <c r="AU190" s="244" t="s">
        <v>86</v>
      </c>
      <c r="AV190" s="13" t="s">
        <v>80</v>
      </c>
      <c r="AW190" s="13" t="s">
        <v>33</v>
      </c>
      <c r="AX190" s="13" t="s">
        <v>73</v>
      </c>
      <c r="AY190" s="244" t="s">
        <v>233</v>
      </c>
    </row>
    <row r="191" s="14" customFormat="1">
      <c r="A191" s="14"/>
      <c r="B191" s="245"/>
      <c r="C191" s="246"/>
      <c r="D191" s="236" t="s">
        <v>244</v>
      </c>
      <c r="E191" s="247" t="s">
        <v>21</v>
      </c>
      <c r="F191" s="248" t="s">
        <v>2758</v>
      </c>
      <c r="G191" s="246"/>
      <c r="H191" s="249">
        <v>0.249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5" t="s">
        <v>244</v>
      </c>
      <c r="AU191" s="255" t="s">
        <v>86</v>
      </c>
      <c r="AV191" s="14" t="s">
        <v>86</v>
      </c>
      <c r="AW191" s="14" t="s">
        <v>33</v>
      </c>
      <c r="AX191" s="14" t="s">
        <v>73</v>
      </c>
      <c r="AY191" s="255" t="s">
        <v>233</v>
      </c>
    </row>
    <row r="192" s="16" customFormat="1">
      <c r="A192" s="16"/>
      <c r="B192" s="287"/>
      <c r="C192" s="288"/>
      <c r="D192" s="236" t="s">
        <v>244</v>
      </c>
      <c r="E192" s="289" t="s">
        <v>21</v>
      </c>
      <c r="F192" s="290" t="s">
        <v>725</v>
      </c>
      <c r="G192" s="288"/>
      <c r="H192" s="291">
        <v>0.249</v>
      </c>
      <c r="I192" s="292"/>
      <c r="J192" s="288"/>
      <c r="K192" s="288"/>
      <c r="L192" s="293"/>
      <c r="M192" s="294"/>
      <c r="N192" s="295"/>
      <c r="O192" s="295"/>
      <c r="P192" s="295"/>
      <c r="Q192" s="295"/>
      <c r="R192" s="295"/>
      <c r="S192" s="295"/>
      <c r="T192" s="29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T192" s="297" t="s">
        <v>244</v>
      </c>
      <c r="AU192" s="297" t="s">
        <v>86</v>
      </c>
      <c r="AV192" s="16" t="s">
        <v>117</v>
      </c>
      <c r="AW192" s="16" t="s">
        <v>33</v>
      </c>
      <c r="AX192" s="16" t="s">
        <v>73</v>
      </c>
      <c r="AY192" s="297" t="s">
        <v>233</v>
      </c>
    </row>
    <row r="193" s="13" customFormat="1">
      <c r="A193" s="13"/>
      <c r="B193" s="234"/>
      <c r="C193" s="235"/>
      <c r="D193" s="236" t="s">
        <v>244</v>
      </c>
      <c r="E193" s="237" t="s">
        <v>21</v>
      </c>
      <c r="F193" s="238" t="s">
        <v>2759</v>
      </c>
      <c r="G193" s="235"/>
      <c r="H193" s="237" t="s">
        <v>21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244</v>
      </c>
      <c r="AU193" s="244" t="s">
        <v>86</v>
      </c>
      <c r="AV193" s="13" t="s">
        <v>80</v>
      </c>
      <c r="AW193" s="13" t="s">
        <v>33</v>
      </c>
      <c r="AX193" s="13" t="s">
        <v>73</v>
      </c>
      <c r="AY193" s="244" t="s">
        <v>233</v>
      </c>
    </row>
    <row r="194" s="14" customFormat="1">
      <c r="A194" s="14"/>
      <c r="B194" s="245"/>
      <c r="C194" s="246"/>
      <c r="D194" s="236" t="s">
        <v>244</v>
      </c>
      <c r="E194" s="247" t="s">
        <v>21</v>
      </c>
      <c r="F194" s="248" t="s">
        <v>2760</v>
      </c>
      <c r="G194" s="246"/>
      <c r="H194" s="249">
        <v>0.23400000000000001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244</v>
      </c>
      <c r="AU194" s="255" t="s">
        <v>86</v>
      </c>
      <c r="AV194" s="14" t="s">
        <v>86</v>
      </c>
      <c r="AW194" s="14" t="s">
        <v>33</v>
      </c>
      <c r="AX194" s="14" t="s">
        <v>73</v>
      </c>
      <c r="AY194" s="255" t="s">
        <v>233</v>
      </c>
    </row>
    <row r="195" s="16" customFormat="1">
      <c r="A195" s="16"/>
      <c r="B195" s="287"/>
      <c r="C195" s="288"/>
      <c r="D195" s="236" t="s">
        <v>244</v>
      </c>
      <c r="E195" s="289" t="s">
        <v>21</v>
      </c>
      <c r="F195" s="290" t="s">
        <v>725</v>
      </c>
      <c r="G195" s="288"/>
      <c r="H195" s="291">
        <v>0.23400000000000001</v>
      </c>
      <c r="I195" s="292"/>
      <c r="J195" s="288"/>
      <c r="K195" s="288"/>
      <c r="L195" s="293"/>
      <c r="M195" s="294"/>
      <c r="N195" s="295"/>
      <c r="O195" s="295"/>
      <c r="P195" s="295"/>
      <c r="Q195" s="295"/>
      <c r="R195" s="295"/>
      <c r="S195" s="295"/>
      <c r="T195" s="29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T195" s="297" t="s">
        <v>244</v>
      </c>
      <c r="AU195" s="297" t="s">
        <v>86</v>
      </c>
      <c r="AV195" s="16" t="s">
        <v>117</v>
      </c>
      <c r="AW195" s="16" t="s">
        <v>33</v>
      </c>
      <c r="AX195" s="16" t="s">
        <v>73</v>
      </c>
      <c r="AY195" s="297" t="s">
        <v>233</v>
      </c>
    </row>
    <row r="196" s="15" customFormat="1">
      <c r="A196" s="15"/>
      <c r="B196" s="256"/>
      <c r="C196" s="257"/>
      <c r="D196" s="236" t="s">
        <v>244</v>
      </c>
      <c r="E196" s="258" t="s">
        <v>21</v>
      </c>
      <c r="F196" s="259" t="s">
        <v>247</v>
      </c>
      <c r="G196" s="257"/>
      <c r="H196" s="260">
        <v>23.609000000000002</v>
      </c>
      <c r="I196" s="261"/>
      <c r="J196" s="257"/>
      <c r="K196" s="257"/>
      <c r="L196" s="262"/>
      <c r="M196" s="263"/>
      <c r="N196" s="264"/>
      <c r="O196" s="264"/>
      <c r="P196" s="264"/>
      <c r="Q196" s="264"/>
      <c r="R196" s="264"/>
      <c r="S196" s="264"/>
      <c r="T196" s="26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66" t="s">
        <v>244</v>
      </c>
      <c r="AU196" s="266" t="s">
        <v>86</v>
      </c>
      <c r="AV196" s="15" t="s">
        <v>240</v>
      </c>
      <c r="AW196" s="15" t="s">
        <v>33</v>
      </c>
      <c r="AX196" s="15" t="s">
        <v>80</v>
      </c>
      <c r="AY196" s="266" t="s">
        <v>233</v>
      </c>
    </row>
    <row r="197" s="2" customFormat="1" ht="33" customHeight="1">
      <c r="A197" s="41"/>
      <c r="B197" s="42"/>
      <c r="C197" s="216" t="s">
        <v>86</v>
      </c>
      <c r="D197" s="216" t="s">
        <v>235</v>
      </c>
      <c r="E197" s="217" t="s">
        <v>2761</v>
      </c>
      <c r="F197" s="218" t="s">
        <v>2762</v>
      </c>
      <c r="G197" s="219" t="s">
        <v>250</v>
      </c>
      <c r="H197" s="220">
        <v>168.893</v>
      </c>
      <c r="I197" s="221"/>
      <c r="J197" s="222">
        <f>ROUND(I197*H197,2)</f>
        <v>0</v>
      </c>
      <c r="K197" s="218" t="s">
        <v>239</v>
      </c>
      <c r="L197" s="47"/>
      <c r="M197" s="223" t="s">
        <v>21</v>
      </c>
      <c r="N197" s="224" t="s">
        <v>45</v>
      </c>
      <c r="O197" s="87"/>
      <c r="P197" s="225">
        <f>O197*H197</f>
        <v>0</v>
      </c>
      <c r="Q197" s="225">
        <v>2.5018699999999998</v>
      </c>
      <c r="R197" s="225">
        <f>Q197*H197</f>
        <v>422.54832990999995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240</v>
      </c>
      <c r="AT197" s="227" t="s">
        <v>235</v>
      </c>
      <c r="AU197" s="227" t="s">
        <v>86</v>
      </c>
      <c r="AY197" s="20" t="s">
        <v>233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86</v>
      </c>
      <c r="BK197" s="228">
        <f>ROUND(I197*H197,2)</f>
        <v>0</v>
      </c>
      <c r="BL197" s="20" t="s">
        <v>240</v>
      </c>
      <c r="BM197" s="227" t="s">
        <v>2763</v>
      </c>
    </row>
    <row r="198" s="2" customFormat="1">
      <c r="A198" s="41"/>
      <c r="B198" s="42"/>
      <c r="C198" s="43"/>
      <c r="D198" s="229" t="s">
        <v>242</v>
      </c>
      <c r="E198" s="43"/>
      <c r="F198" s="230" t="s">
        <v>2764</v>
      </c>
      <c r="G198" s="43"/>
      <c r="H198" s="43"/>
      <c r="I198" s="231"/>
      <c r="J198" s="43"/>
      <c r="K198" s="43"/>
      <c r="L198" s="47"/>
      <c r="M198" s="232"/>
      <c r="N198" s="233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242</v>
      </c>
      <c r="AU198" s="20" t="s">
        <v>86</v>
      </c>
    </row>
    <row r="199" s="13" customFormat="1">
      <c r="A199" s="13"/>
      <c r="B199" s="234"/>
      <c r="C199" s="235"/>
      <c r="D199" s="236" t="s">
        <v>244</v>
      </c>
      <c r="E199" s="237" t="s">
        <v>21</v>
      </c>
      <c r="F199" s="238" t="s">
        <v>2765</v>
      </c>
      <c r="G199" s="235"/>
      <c r="H199" s="237" t="s">
        <v>21</v>
      </c>
      <c r="I199" s="239"/>
      <c r="J199" s="235"/>
      <c r="K199" s="235"/>
      <c r="L199" s="240"/>
      <c r="M199" s="241"/>
      <c r="N199" s="242"/>
      <c r="O199" s="242"/>
      <c r="P199" s="242"/>
      <c r="Q199" s="242"/>
      <c r="R199" s="242"/>
      <c r="S199" s="242"/>
      <c r="T199" s="24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4" t="s">
        <v>244</v>
      </c>
      <c r="AU199" s="244" t="s">
        <v>86</v>
      </c>
      <c r="AV199" s="13" t="s">
        <v>80</v>
      </c>
      <c r="AW199" s="13" t="s">
        <v>33</v>
      </c>
      <c r="AX199" s="13" t="s">
        <v>73</v>
      </c>
      <c r="AY199" s="244" t="s">
        <v>233</v>
      </c>
    </row>
    <row r="200" s="13" customFormat="1">
      <c r="A200" s="13"/>
      <c r="B200" s="234"/>
      <c r="C200" s="235"/>
      <c r="D200" s="236" t="s">
        <v>244</v>
      </c>
      <c r="E200" s="237" t="s">
        <v>21</v>
      </c>
      <c r="F200" s="238" t="s">
        <v>2738</v>
      </c>
      <c r="G200" s="235"/>
      <c r="H200" s="237" t="s">
        <v>21</v>
      </c>
      <c r="I200" s="239"/>
      <c r="J200" s="235"/>
      <c r="K200" s="235"/>
      <c r="L200" s="240"/>
      <c r="M200" s="241"/>
      <c r="N200" s="242"/>
      <c r="O200" s="242"/>
      <c r="P200" s="242"/>
      <c r="Q200" s="242"/>
      <c r="R200" s="242"/>
      <c r="S200" s="242"/>
      <c r="T200" s="24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4" t="s">
        <v>244</v>
      </c>
      <c r="AU200" s="244" t="s">
        <v>86</v>
      </c>
      <c r="AV200" s="13" t="s">
        <v>80</v>
      </c>
      <c r="AW200" s="13" t="s">
        <v>33</v>
      </c>
      <c r="AX200" s="13" t="s">
        <v>73</v>
      </c>
      <c r="AY200" s="244" t="s">
        <v>233</v>
      </c>
    </row>
    <row r="201" s="14" customFormat="1">
      <c r="A201" s="14"/>
      <c r="B201" s="245"/>
      <c r="C201" s="246"/>
      <c r="D201" s="236" t="s">
        <v>244</v>
      </c>
      <c r="E201" s="247" t="s">
        <v>21</v>
      </c>
      <c r="F201" s="248" t="s">
        <v>2766</v>
      </c>
      <c r="G201" s="246"/>
      <c r="H201" s="249">
        <v>1.3859999999999999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244</v>
      </c>
      <c r="AU201" s="255" t="s">
        <v>86</v>
      </c>
      <c r="AV201" s="14" t="s">
        <v>86</v>
      </c>
      <c r="AW201" s="14" t="s">
        <v>33</v>
      </c>
      <c r="AX201" s="14" t="s">
        <v>73</v>
      </c>
      <c r="AY201" s="255" t="s">
        <v>233</v>
      </c>
    </row>
    <row r="202" s="14" customFormat="1">
      <c r="A202" s="14"/>
      <c r="B202" s="245"/>
      <c r="C202" s="246"/>
      <c r="D202" s="236" t="s">
        <v>244</v>
      </c>
      <c r="E202" s="247" t="s">
        <v>21</v>
      </c>
      <c r="F202" s="248" t="s">
        <v>2767</v>
      </c>
      <c r="G202" s="246"/>
      <c r="H202" s="249">
        <v>97.593999999999994</v>
      </c>
      <c r="I202" s="250"/>
      <c r="J202" s="246"/>
      <c r="K202" s="246"/>
      <c r="L202" s="251"/>
      <c r="M202" s="252"/>
      <c r="N202" s="253"/>
      <c r="O202" s="253"/>
      <c r="P202" s="253"/>
      <c r="Q202" s="253"/>
      <c r="R202" s="253"/>
      <c r="S202" s="253"/>
      <c r="T202" s="25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5" t="s">
        <v>244</v>
      </c>
      <c r="AU202" s="255" t="s">
        <v>86</v>
      </c>
      <c r="AV202" s="14" t="s">
        <v>86</v>
      </c>
      <c r="AW202" s="14" t="s">
        <v>33</v>
      </c>
      <c r="AX202" s="14" t="s">
        <v>73</v>
      </c>
      <c r="AY202" s="255" t="s">
        <v>233</v>
      </c>
    </row>
    <row r="203" s="14" customFormat="1">
      <c r="A203" s="14"/>
      <c r="B203" s="245"/>
      <c r="C203" s="246"/>
      <c r="D203" s="236" t="s">
        <v>244</v>
      </c>
      <c r="E203" s="247" t="s">
        <v>21</v>
      </c>
      <c r="F203" s="248" t="s">
        <v>2768</v>
      </c>
      <c r="G203" s="246"/>
      <c r="H203" s="249">
        <v>7.3079999999999998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244</v>
      </c>
      <c r="AU203" s="255" t="s">
        <v>86</v>
      </c>
      <c r="AV203" s="14" t="s">
        <v>86</v>
      </c>
      <c r="AW203" s="14" t="s">
        <v>33</v>
      </c>
      <c r="AX203" s="14" t="s">
        <v>73</v>
      </c>
      <c r="AY203" s="255" t="s">
        <v>233</v>
      </c>
    </row>
    <row r="204" s="13" customFormat="1">
      <c r="A204" s="13"/>
      <c r="B204" s="234"/>
      <c r="C204" s="235"/>
      <c r="D204" s="236" t="s">
        <v>244</v>
      </c>
      <c r="E204" s="237" t="s">
        <v>21</v>
      </c>
      <c r="F204" s="238" t="s">
        <v>2742</v>
      </c>
      <c r="G204" s="235"/>
      <c r="H204" s="237" t="s">
        <v>21</v>
      </c>
      <c r="I204" s="239"/>
      <c r="J204" s="235"/>
      <c r="K204" s="235"/>
      <c r="L204" s="240"/>
      <c r="M204" s="241"/>
      <c r="N204" s="242"/>
      <c r="O204" s="242"/>
      <c r="P204" s="242"/>
      <c r="Q204" s="242"/>
      <c r="R204" s="242"/>
      <c r="S204" s="242"/>
      <c r="T204" s="24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4" t="s">
        <v>244</v>
      </c>
      <c r="AU204" s="244" t="s">
        <v>86</v>
      </c>
      <c r="AV204" s="13" t="s">
        <v>80</v>
      </c>
      <c r="AW204" s="13" t="s">
        <v>33</v>
      </c>
      <c r="AX204" s="13" t="s">
        <v>73</v>
      </c>
      <c r="AY204" s="244" t="s">
        <v>233</v>
      </c>
    </row>
    <row r="205" s="14" customFormat="1">
      <c r="A205" s="14"/>
      <c r="B205" s="245"/>
      <c r="C205" s="246"/>
      <c r="D205" s="236" t="s">
        <v>244</v>
      </c>
      <c r="E205" s="247" t="s">
        <v>21</v>
      </c>
      <c r="F205" s="248" t="s">
        <v>2769</v>
      </c>
      <c r="G205" s="246"/>
      <c r="H205" s="249">
        <v>4.9669999999999996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244</v>
      </c>
      <c r="AU205" s="255" t="s">
        <v>86</v>
      </c>
      <c r="AV205" s="14" t="s">
        <v>86</v>
      </c>
      <c r="AW205" s="14" t="s">
        <v>33</v>
      </c>
      <c r="AX205" s="14" t="s">
        <v>73</v>
      </c>
      <c r="AY205" s="255" t="s">
        <v>233</v>
      </c>
    </row>
    <row r="206" s="13" customFormat="1">
      <c r="A206" s="13"/>
      <c r="B206" s="234"/>
      <c r="C206" s="235"/>
      <c r="D206" s="236" t="s">
        <v>244</v>
      </c>
      <c r="E206" s="237" t="s">
        <v>21</v>
      </c>
      <c r="F206" s="238" t="s">
        <v>2744</v>
      </c>
      <c r="G206" s="235"/>
      <c r="H206" s="237" t="s">
        <v>21</v>
      </c>
      <c r="I206" s="239"/>
      <c r="J206" s="235"/>
      <c r="K206" s="235"/>
      <c r="L206" s="240"/>
      <c r="M206" s="241"/>
      <c r="N206" s="242"/>
      <c r="O206" s="242"/>
      <c r="P206" s="242"/>
      <c r="Q206" s="242"/>
      <c r="R206" s="242"/>
      <c r="S206" s="242"/>
      <c r="T206" s="24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4" t="s">
        <v>244</v>
      </c>
      <c r="AU206" s="244" t="s">
        <v>86</v>
      </c>
      <c r="AV206" s="13" t="s">
        <v>80</v>
      </c>
      <c r="AW206" s="13" t="s">
        <v>33</v>
      </c>
      <c r="AX206" s="13" t="s">
        <v>73</v>
      </c>
      <c r="AY206" s="244" t="s">
        <v>233</v>
      </c>
    </row>
    <row r="207" s="14" customFormat="1">
      <c r="A207" s="14"/>
      <c r="B207" s="245"/>
      <c r="C207" s="246"/>
      <c r="D207" s="236" t="s">
        <v>244</v>
      </c>
      <c r="E207" s="247" t="s">
        <v>21</v>
      </c>
      <c r="F207" s="248" t="s">
        <v>2770</v>
      </c>
      <c r="G207" s="246"/>
      <c r="H207" s="249">
        <v>2.2400000000000002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244</v>
      </c>
      <c r="AU207" s="255" t="s">
        <v>86</v>
      </c>
      <c r="AV207" s="14" t="s">
        <v>86</v>
      </c>
      <c r="AW207" s="14" t="s">
        <v>33</v>
      </c>
      <c r="AX207" s="14" t="s">
        <v>73</v>
      </c>
      <c r="AY207" s="255" t="s">
        <v>233</v>
      </c>
    </row>
    <row r="208" s="13" customFormat="1">
      <c r="A208" s="13"/>
      <c r="B208" s="234"/>
      <c r="C208" s="235"/>
      <c r="D208" s="236" t="s">
        <v>244</v>
      </c>
      <c r="E208" s="237" t="s">
        <v>21</v>
      </c>
      <c r="F208" s="238" t="s">
        <v>2746</v>
      </c>
      <c r="G208" s="235"/>
      <c r="H208" s="237" t="s">
        <v>21</v>
      </c>
      <c r="I208" s="239"/>
      <c r="J208" s="235"/>
      <c r="K208" s="235"/>
      <c r="L208" s="240"/>
      <c r="M208" s="241"/>
      <c r="N208" s="242"/>
      <c r="O208" s="242"/>
      <c r="P208" s="242"/>
      <c r="Q208" s="242"/>
      <c r="R208" s="242"/>
      <c r="S208" s="242"/>
      <c r="T208" s="24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4" t="s">
        <v>244</v>
      </c>
      <c r="AU208" s="244" t="s">
        <v>86</v>
      </c>
      <c r="AV208" s="13" t="s">
        <v>80</v>
      </c>
      <c r="AW208" s="13" t="s">
        <v>33</v>
      </c>
      <c r="AX208" s="13" t="s">
        <v>73</v>
      </c>
      <c r="AY208" s="244" t="s">
        <v>233</v>
      </c>
    </row>
    <row r="209" s="14" customFormat="1">
      <c r="A209" s="14"/>
      <c r="B209" s="245"/>
      <c r="C209" s="246"/>
      <c r="D209" s="236" t="s">
        <v>244</v>
      </c>
      <c r="E209" s="247" t="s">
        <v>21</v>
      </c>
      <c r="F209" s="248" t="s">
        <v>2771</v>
      </c>
      <c r="G209" s="246"/>
      <c r="H209" s="249">
        <v>1.95</v>
      </c>
      <c r="I209" s="250"/>
      <c r="J209" s="246"/>
      <c r="K209" s="246"/>
      <c r="L209" s="251"/>
      <c r="M209" s="252"/>
      <c r="N209" s="253"/>
      <c r="O209" s="253"/>
      <c r="P209" s="253"/>
      <c r="Q209" s="253"/>
      <c r="R209" s="253"/>
      <c r="S209" s="253"/>
      <c r="T209" s="25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5" t="s">
        <v>244</v>
      </c>
      <c r="AU209" s="255" t="s">
        <v>86</v>
      </c>
      <c r="AV209" s="14" t="s">
        <v>86</v>
      </c>
      <c r="AW209" s="14" t="s">
        <v>33</v>
      </c>
      <c r="AX209" s="14" t="s">
        <v>73</v>
      </c>
      <c r="AY209" s="255" t="s">
        <v>233</v>
      </c>
    </row>
    <row r="210" s="13" customFormat="1">
      <c r="A210" s="13"/>
      <c r="B210" s="234"/>
      <c r="C210" s="235"/>
      <c r="D210" s="236" t="s">
        <v>244</v>
      </c>
      <c r="E210" s="237" t="s">
        <v>21</v>
      </c>
      <c r="F210" s="238" t="s">
        <v>2748</v>
      </c>
      <c r="G210" s="235"/>
      <c r="H210" s="237" t="s">
        <v>21</v>
      </c>
      <c r="I210" s="239"/>
      <c r="J210" s="235"/>
      <c r="K210" s="235"/>
      <c r="L210" s="240"/>
      <c r="M210" s="241"/>
      <c r="N210" s="242"/>
      <c r="O210" s="242"/>
      <c r="P210" s="242"/>
      <c r="Q210" s="242"/>
      <c r="R210" s="242"/>
      <c r="S210" s="242"/>
      <c r="T210" s="24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4" t="s">
        <v>244</v>
      </c>
      <c r="AU210" s="244" t="s">
        <v>86</v>
      </c>
      <c r="AV210" s="13" t="s">
        <v>80</v>
      </c>
      <c r="AW210" s="13" t="s">
        <v>33</v>
      </c>
      <c r="AX210" s="13" t="s">
        <v>73</v>
      </c>
      <c r="AY210" s="244" t="s">
        <v>233</v>
      </c>
    </row>
    <row r="211" s="14" customFormat="1">
      <c r="A211" s="14"/>
      <c r="B211" s="245"/>
      <c r="C211" s="246"/>
      <c r="D211" s="236" t="s">
        <v>244</v>
      </c>
      <c r="E211" s="247" t="s">
        <v>21</v>
      </c>
      <c r="F211" s="248" t="s">
        <v>2772</v>
      </c>
      <c r="G211" s="246"/>
      <c r="H211" s="249">
        <v>2.3250000000000002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244</v>
      </c>
      <c r="AU211" s="255" t="s">
        <v>86</v>
      </c>
      <c r="AV211" s="14" t="s">
        <v>86</v>
      </c>
      <c r="AW211" s="14" t="s">
        <v>33</v>
      </c>
      <c r="AX211" s="14" t="s">
        <v>73</v>
      </c>
      <c r="AY211" s="255" t="s">
        <v>233</v>
      </c>
    </row>
    <row r="212" s="13" customFormat="1">
      <c r="A212" s="13"/>
      <c r="B212" s="234"/>
      <c r="C212" s="235"/>
      <c r="D212" s="236" t="s">
        <v>244</v>
      </c>
      <c r="E212" s="237" t="s">
        <v>21</v>
      </c>
      <c r="F212" s="238" t="s">
        <v>2749</v>
      </c>
      <c r="G212" s="235"/>
      <c r="H212" s="237" t="s">
        <v>21</v>
      </c>
      <c r="I212" s="239"/>
      <c r="J212" s="235"/>
      <c r="K212" s="235"/>
      <c r="L212" s="240"/>
      <c r="M212" s="241"/>
      <c r="N212" s="242"/>
      <c r="O212" s="242"/>
      <c r="P212" s="242"/>
      <c r="Q212" s="242"/>
      <c r="R212" s="242"/>
      <c r="S212" s="242"/>
      <c r="T212" s="24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4" t="s">
        <v>244</v>
      </c>
      <c r="AU212" s="244" t="s">
        <v>86</v>
      </c>
      <c r="AV212" s="13" t="s">
        <v>80</v>
      </c>
      <c r="AW212" s="13" t="s">
        <v>33</v>
      </c>
      <c r="AX212" s="13" t="s">
        <v>73</v>
      </c>
      <c r="AY212" s="244" t="s">
        <v>233</v>
      </c>
    </row>
    <row r="213" s="14" customFormat="1">
      <c r="A213" s="14"/>
      <c r="B213" s="245"/>
      <c r="C213" s="246"/>
      <c r="D213" s="236" t="s">
        <v>244</v>
      </c>
      <c r="E213" s="247" t="s">
        <v>21</v>
      </c>
      <c r="F213" s="248" t="s">
        <v>2773</v>
      </c>
      <c r="G213" s="246"/>
      <c r="H213" s="249">
        <v>2.8500000000000001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244</v>
      </c>
      <c r="AU213" s="255" t="s">
        <v>86</v>
      </c>
      <c r="AV213" s="14" t="s">
        <v>86</v>
      </c>
      <c r="AW213" s="14" t="s">
        <v>33</v>
      </c>
      <c r="AX213" s="14" t="s">
        <v>73</v>
      </c>
      <c r="AY213" s="255" t="s">
        <v>233</v>
      </c>
    </row>
    <row r="214" s="13" customFormat="1">
      <c r="A214" s="13"/>
      <c r="B214" s="234"/>
      <c r="C214" s="235"/>
      <c r="D214" s="236" t="s">
        <v>244</v>
      </c>
      <c r="E214" s="237" t="s">
        <v>21</v>
      </c>
      <c r="F214" s="238" t="s">
        <v>2750</v>
      </c>
      <c r="G214" s="235"/>
      <c r="H214" s="237" t="s">
        <v>21</v>
      </c>
      <c r="I214" s="239"/>
      <c r="J214" s="235"/>
      <c r="K214" s="235"/>
      <c r="L214" s="240"/>
      <c r="M214" s="241"/>
      <c r="N214" s="242"/>
      <c r="O214" s="242"/>
      <c r="P214" s="242"/>
      <c r="Q214" s="242"/>
      <c r="R214" s="242"/>
      <c r="S214" s="242"/>
      <c r="T214" s="24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4" t="s">
        <v>244</v>
      </c>
      <c r="AU214" s="244" t="s">
        <v>86</v>
      </c>
      <c r="AV214" s="13" t="s">
        <v>80</v>
      </c>
      <c r="AW214" s="13" t="s">
        <v>33</v>
      </c>
      <c r="AX214" s="13" t="s">
        <v>73</v>
      </c>
      <c r="AY214" s="244" t="s">
        <v>233</v>
      </c>
    </row>
    <row r="215" s="14" customFormat="1">
      <c r="A215" s="14"/>
      <c r="B215" s="245"/>
      <c r="C215" s="246"/>
      <c r="D215" s="236" t="s">
        <v>244</v>
      </c>
      <c r="E215" s="247" t="s">
        <v>21</v>
      </c>
      <c r="F215" s="248" t="s">
        <v>2774</v>
      </c>
      <c r="G215" s="246"/>
      <c r="H215" s="249">
        <v>3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244</v>
      </c>
      <c r="AU215" s="255" t="s">
        <v>86</v>
      </c>
      <c r="AV215" s="14" t="s">
        <v>86</v>
      </c>
      <c r="AW215" s="14" t="s">
        <v>33</v>
      </c>
      <c r="AX215" s="14" t="s">
        <v>73</v>
      </c>
      <c r="AY215" s="255" t="s">
        <v>233</v>
      </c>
    </row>
    <row r="216" s="13" customFormat="1">
      <c r="A216" s="13"/>
      <c r="B216" s="234"/>
      <c r="C216" s="235"/>
      <c r="D216" s="236" t="s">
        <v>244</v>
      </c>
      <c r="E216" s="237" t="s">
        <v>21</v>
      </c>
      <c r="F216" s="238" t="s">
        <v>2751</v>
      </c>
      <c r="G216" s="235"/>
      <c r="H216" s="237" t="s">
        <v>21</v>
      </c>
      <c r="I216" s="239"/>
      <c r="J216" s="235"/>
      <c r="K216" s="235"/>
      <c r="L216" s="240"/>
      <c r="M216" s="241"/>
      <c r="N216" s="242"/>
      <c r="O216" s="242"/>
      <c r="P216" s="242"/>
      <c r="Q216" s="242"/>
      <c r="R216" s="242"/>
      <c r="S216" s="242"/>
      <c r="T216" s="24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4" t="s">
        <v>244</v>
      </c>
      <c r="AU216" s="244" t="s">
        <v>86</v>
      </c>
      <c r="AV216" s="13" t="s">
        <v>80</v>
      </c>
      <c r="AW216" s="13" t="s">
        <v>33</v>
      </c>
      <c r="AX216" s="13" t="s">
        <v>73</v>
      </c>
      <c r="AY216" s="244" t="s">
        <v>233</v>
      </c>
    </row>
    <row r="217" s="14" customFormat="1">
      <c r="A217" s="14"/>
      <c r="B217" s="245"/>
      <c r="C217" s="246"/>
      <c r="D217" s="236" t="s">
        <v>244</v>
      </c>
      <c r="E217" s="247" t="s">
        <v>21</v>
      </c>
      <c r="F217" s="248" t="s">
        <v>2775</v>
      </c>
      <c r="G217" s="246"/>
      <c r="H217" s="249">
        <v>8.75</v>
      </c>
      <c r="I217" s="250"/>
      <c r="J217" s="246"/>
      <c r="K217" s="246"/>
      <c r="L217" s="251"/>
      <c r="M217" s="252"/>
      <c r="N217" s="253"/>
      <c r="O217" s="253"/>
      <c r="P217" s="253"/>
      <c r="Q217" s="253"/>
      <c r="R217" s="253"/>
      <c r="S217" s="253"/>
      <c r="T217" s="25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5" t="s">
        <v>244</v>
      </c>
      <c r="AU217" s="255" t="s">
        <v>86</v>
      </c>
      <c r="AV217" s="14" t="s">
        <v>86</v>
      </c>
      <c r="AW217" s="14" t="s">
        <v>33</v>
      </c>
      <c r="AX217" s="14" t="s">
        <v>73</v>
      </c>
      <c r="AY217" s="255" t="s">
        <v>233</v>
      </c>
    </row>
    <row r="218" s="16" customFormat="1">
      <c r="A218" s="16"/>
      <c r="B218" s="287"/>
      <c r="C218" s="288"/>
      <c r="D218" s="236" t="s">
        <v>244</v>
      </c>
      <c r="E218" s="289" t="s">
        <v>21</v>
      </c>
      <c r="F218" s="290" t="s">
        <v>725</v>
      </c>
      <c r="G218" s="288"/>
      <c r="H218" s="291">
        <v>132.37000000000001</v>
      </c>
      <c r="I218" s="292"/>
      <c r="J218" s="288"/>
      <c r="K218" s="288"/>
      <c r="L218" s="293"/>
      <c r="M218" s="294"/>
      <c r="N218" s="295"/>
      <c r="O218" s="295"/>
      <c r="P218" s="295"/>
      <c r="Q218" s="295"/>
      <c r="R218" s="295"/>
      <c r="S218" s="295"/>
      <c r="T218" s="29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T218" s="297" t="s">
        <v>244</v>
      </c>
      <c r="AU218" s="297" t="s">
        <v>86</v>
      </c>
      <c r="AV218" s="16" t="s">
        <v>117</v>
      </c>
      <c r="AW218" s="16" t="s">
        <v>33</v>
      </c>
      <c r="AX218" s="16" t="s">
        <v>73</v>
      </c>
      <c r="AY218" s="297" t="s">
        <v>233</v>
      </c>
    </row>
    <row r="219" s="13" customFormat="1">
      <c r="A219" s="13"/>
      <c r="B219" s="234"/>
      <c r="C219" s="235"/>
      <c r="D219" s="236" t="s">
        <v>244</v>
      </c>
      <c r="E219" s="237" t="s">
        <v>21</v>
      </c>
      <c r="F219" s="238" t="s">
        <v>2753</v>
      </c>
      <c r="G219" s="235"/>
      <c r="H219" s="237" t="s">
        <v>21</v>
      </c>
      <c r="I219" s="239"/>
      <c r="J219" s="235"/>
      <c r="K219" s="235"/>
      <c r="L219" s="240"/>
      <c r="M219" s="241"/>
      <c r="N219" s="242"/>
      <c r="O219" s="242"/>
      <c r="P219" s="242"/>
      <c r="Q219" s="242"/>
      <c r="R219" s="242"/>
      <c r="S219" s="242"/>
      <c r="T219" s="24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4" t="s">
        <v>244</v>
      </c>
      <c r="AU219" s="244" t="s">
        <v>86</v>
      </c>
      <c r="AV219" s="13" t="s">
        <v>80</v>
      </c>
      <c r="AW219" s="13" t="s">
        <v>33</v>
      </c>
      <c r="AX219" s="13" t="s">
        <v>73</v>
      </c>
      <c r="AY219" s="244" t="s">
        <v>233</v>
      </c>
    </row>
    <row r="220" s="14" customFormat="1">
      <c r="A220" s="14"/>
      <c r="B220" s="245"/>
      <c r="C220" s="246"/>
      <c r="D220" s="236" t="s">
        <v>244</v>
      </c>
      <c r="E220" s="247" t="s">
        <v>21</v>
      </c>
      <c r="F220" s="248" t="s">
        <v>2776</v>
      </c>
      <c r="G220" s="246"/>
      <c r="H220" s="249">
        <v>23.010000000000002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244</v>
      </c>
      <c r="AU220" s="255" t="s">
        <v>86</v>
      </c>
      <c r="AV220" s="14" t="s">
        <v>86</v>
      </c>
      <c r="AW220" s="14" t="s">
        <v>33</v>
      </c>
      <c r="AX220" s="14" t="s">
        <v>73</v>
      </c>
      <c r="AY220" s="255" t="s">
        <v>233</v>
      </c>
    </row>
    <row r="221" s="16" customFormat="1">
      <c r="A221" s="16"/>
      <c r="B221" s="287"/>
      <c r="C221" s="288"/>
      <c r="D221" s="236" t="s">
        <v>244</v>
      </c>
      <c r="E221" s="289" t="s">
        <v>21</v>
      </c>
      <c r="F221" s="290" t="s">
        <v>725</v>
      </c>
      <c r="G221" s="288"/>
      <c r="H221" s="291">
        <v>23.010000000000002</v>
      </c>
      <c r="I221" s="292"/>
      <c r="J221" s="288"/>
      <c r="K221" s="288"/>
      <c r="L221" s="293"/>
      <c r="M221" s="294"/>
      <c r="N221" s="295"/>
      <c r="O221" s="295"/>
      <c r="P221" s="295"/>
      <c r="Q221" s="295"/>
      <c r="R221" s="295"/>
      <c r="S221" s="295"/>
      <c r="T221" s="29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T221" s="297" t="s">
        <v>244</v>
      </c>
      <c r="AU221" s="297" t="s">
        <v>86</v>
      </c>
      <c r="AV221" s="16" t="s">
        <v>117</v>
      </c>
      <c r="AW221" s="16" t="s">
        <v>33</v>
      </c>
      <c r="AX221" s="16" t="s">
        <v>73</v>
      </c>
      <c r="AY221" s="297" t="s">
        <v>233</v>
      </c>
    </row>
    <row r="222" s="13" customFormat="1">
      <c r="A222" s="13"/>
      <c r="B222" s="234"/>
      <c r="C222" s="235"/>
      <c r="D222" s="236" t="s">
        <v>244</v>
      </c>
      <c r="E222" s="237" t="s">
        <v>21</v>
      </c>
      <c r="F222" s="238" t="s">
        <v>2755</v>
      </c>
      <c r="G222" s="235"/>
      <c r="H222" s="237" t="s">
        <v>21</v>
      </c>
      <c r="I222" s="239"/>
      <c r="J222" s="235"/>
      <c r="K222" s="235"/>
      <c r="L222" s="240"/>
      <c r="M222" s="241"/>
      <c r="N222" s="242"/>
      <c r="O222" s="242"/>
      <c r="P222" s="242"/>
      <c r="Q222" s="242"/>
      <c r="R222" s="242"/>
      <c r="S222" s="242"/>
      <c r="T222" s="24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4" t="s">
        <v>244</v>
      </c>
      <c r="AU222" s="244" t="s">
        <v>86</v>
      </c>
      <c r="AV222" s="13" t="s">
        <v>80</v>
      </c>
      <c r="AW222" s="13" t="s">
        <v>33</v>
      </c>
      <c r="AX222" s="13" t="s">
        <v>73</v>
      </c>
      <c r="AY222" s="244" t="s">
        <v>233</v>
      </c>
    </row>
    <row r="223" s="14" customFormat="1">
      <c r="A223" s="14"/>
      <c r="B223" s="245"/>
      <c r="C223" s="246"/>
      <c r="D223" s="236" t="s">
        <v>244</v>
      </c>
      <c r="E223" s="247" t="s">
        <v>21</v>
      </c>
      <c r="F223" s="248" t="s">
        <v>2777</v>
      </c>
      <c r="G223" s="246"/>
      <c r="H223" s="249">
        <v>9.6489999999999991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244</v>
      </c>
      <c r="AU223" s="255" t="s">
        <v>86</v>
      </c>
      <c r="AV223" s="14" t="s">
        <v>86</v>
      </c>
      <c r="AW223" s="14" t="s">
        <v>33</v>
      </c>
      <c r="AX223" s="14" t="s">
        <v>73</v>
      </c>
      <c r="AY223" s="255" t="s">
        <v>233</v>
      </c>
    </row>
    <row r="224" s="16" customFormat="1">
      <c r="A224" s="16"/>
      <c r="B224" s="287"/>
      <c r="C224" s="288"/>
      <c r="D224" s="236" t="s">
        <v>244</v>
      </c>
      <c r="E224" s="289" t="s">
        <v>21</v>
      </c>
      <c r="F224" s="290" t="s">
        <v>725</v>
      </c>
      <c r="G224" s="288"/>
      <c r="H224" s="291">
        <v>9.6489999999999991</v>
      </c>
      <c r="I224" s="292"/>
      <c r="J224" s="288"/>
      <c r="K224" s="288"/>
      <c r="L224" s="293"/>
      <c r="M224" s="294"/>
      <c r="N224" s="295"/>
      <c r="O224" s="295"/>
      <c r="P224" s="295"/>
      <c r="Q224" s="295"/>
      <c r="R224" s="295"/>
      <c r="S224" s="295"/>
      <c r="T224" s="29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T224" s="297" t="s">
        <v>244</v>
      </c>
      <c r="AU224" s="297" t="s">
        <v>86</v>
      </c>
      <c r="AV224" s="16" t="s">
        <v>117</v>
      </c>
      <c r="AW224" s="16" t="s">
        <v>33</v>
      </c>
      <c r="AX224" s="16" t="s">
        <v>73</v>
      </c>
      <c r="AY224" s="297" t="s">
        <v>233</v>
      </c>
    </row>
    <row r="225" s="13" customFormat="1">
      <c r="A225" s="13"/>
      <c r="B225" s="234"/>
      <c r="C225" s="235"/>
      <c r="D225" s="236" t="s">
        <v>244</v>
      </c>
      <c r="E225" s="237" t="s">
        <v>21</v>
      </c>
      <c r="F225" s="238" t="s">
        <v>2757</v>
      </c>
      <c r="G225" s="235"/>
      <c r="H225" s="237" t="s">
        <v>21</v>
      </c>
      <c r="I225" s="239"/>
      <c r="J225" s="235"/>
      <c r="K225" s="235"/>
      <c r="L225" s="240"/>
      <c r="M225" s="241"/>
      <c r="N225" s="242"/>
      <c r="O225" s="242"/>
      <c r="P225" s="242"/>
      <c r="Q225" s="242"/>
      <c r="R225" s="242"/>
      <c r="S225" s="242"/>
      <c r="T225" s="24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4" t="s">
        <v>244</v>
      </c>
      <c r="AU225" s="244" t="s">
        <v>86</v>
      </c>
      <c r="AV225" s="13" t="s">
        <v>80</v>
      </c>
      <c r="AW225" s="13" t="s">
        <v>33</v>
      </c>
      <c r="AX225" s="13" t="s">
        <v>73</v>
      </c>
      <c r="AY225" s="244" t="s">
        <v>233</v>
      </c>
    </row>
    <row r="226" s="14" customFormat="1">
      <c r="A226" s="14"/>
      <c r="B226" s="245"/>
      <c r="C226" s="246"/>
      <c r="D226" s="236" t="s">
        <v>244</v>
      </c>
      <c r="E226" s="247" t="s">
        <v>21</v>
      </c>
      <c r="F226" s="248" t="s">
        <v>2778</v>
      </c>
      <c r="G226" s="246"/>
      <c r="H226" s="249">
        <v>1.992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244</v>
      </c>
      <c r="AU226" s="255" t="s">
        <v>86</v>
      </c>
      <c r="AV226" s="14" t="s">
        <v>86</v>
      </c>
      <c r="AW226" s="14" t="s">
        <v>33</v>
      </c>
      <c r="AX226" s="14" t="s">
        <v>73</v>
      </c>
      <c r="AY226" s="255" t="s">
        <v>233</v>
      </c>
    </row>
    <row r="227" s="16" customFormat="1">
      <c r="A227" s="16"/>
      <c r="B227" s="287"/>
      <c r="C227" s="288"/>
      <c r="D227" s="236" t="s">
        <v>244</v>
      </c>
      <c r="E227" s="289" t="s">
        <v>21</v>
      </c>
      <c r="F227" s="290" t="s">
        <v>725</v>
      </c>
      <c r="G227" s="288"/>
      <c r="H227" s="291">
        <v>1.992</v>
      </c>
      <c r="I227" s="292"/>
      <c r="J227" s="288"/>
      <c r="K227" s="288"/>
      <c r="L227" s="293"/>
      <c r="M227" s="294"/>
      <c r="N227" s="295"/>
      <c r="O227" s="295"/>
      <c r="P227" s="295"/>
      <c r="Q227" s="295"/>
      <c r="R227" s="295"/>
      <c r="S227" s="295"/>
      <c r="T227" s="29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T227" s="297" t="s">
        <v>244</v>
      </c>
      <c r="AU227" s="297" t="s">
        <v>86</v>
      </c>
      <c r="AV227" s="16" t="s">
        <v>117</v>
      </c>
      <c r="AW227" s="16" t="s">
        <v>33</v>
      </c>
      <c r="AX227" s="16" t="s">
        <v>73</v>
      </c>
      <c r="AY227" s="297" t="s">
        <v>233</v>
      </c>
    </row>
    <row r="228" s="13" customFormat="1">
      <c r="A228" s="13"/>
      <c r="B228" s="234"/>
      <c r="C228" s="235"/>
      <c r="D228" s="236" t="s">
        <v>244</v>
      </c>
      <c r="E228" s="237" t="s">
        <v>21</v>
      </c>
      <c r="F228" s="238" t="s">
        <v>2759</v>
      </c>
      <c r="G228" s="235"/>
      <c r="H228" s="237" t="s">
        <v>21</v>
      </c>
      <c r="I228" s="239"/>
      <c r="J228" s="235"/>
      <c r="K228" s="235"/>
      <c r="L228" s="240"/>
      <c r="M228" s="241"/>
      <c r="N228" s="242"/>
      <c r="O228" s="242"/>
      <c r="P228" s="242"/>
      <c r="Q228" s="242"/>
      <c r="R228" s="242"/>
      <c r="S228" s="242"/>
      <c r="T228" s="24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4" t="s">
        <v>244</v>
      </c>
      <c r="AU228" s="244" t="s">
        <v>86</v>
      </c>
      <c r="AV228" s="13" t="s">
        <v>80</v>
      </c>
      <c r="AW228" s="13" t="s">
        <v>33</v>
      </c>
      <c r="AX228" s="13" t="s">
        <v>73</v>
      </c>
      <c r="AY228" s="244" t="s">
        <v>233</v>
      </c>
    </row>
    <row r="229" s="14" customFormat="1">
      <c r="A229" s="14"/>
      <c r="B229" s="245"/>
      <c r="C229" s="246"/>
      <c r="D229" s="236" t="s">
        <v>244</v>
      </c>
      <c r="E229" s="247" t="s">
        <v>21</v>
      </c>
      <c r="F229" s="248" t="s">
        <v>2779</v>
      </c>
      <c r="G229" s="246"/>
      <c r="H229" s="249">
        <v>1.8720000000000001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244</v>
      </c>
      <c r="AU229" s="255" t="s">
        <v>86</v>
      </c>
      <c r="AV229" s="14" t="s">
        <v>86</v>
      </c>
      <c r="AW229" s="14" t="s">
        <v>33</v>
      </c>
      <c r="AX229" s="14" t="s">
        <v>73</v>
      </c>
      <c r="AY229" s="255" t="s">
        <v>233</v>
      </c>
    </row>
    <row r="230" s="16" customFormat="1">
      <c r="A230" s="16"/>
      <c r="B230" s="287"/>
      <c r="C230" s="288"/>
      <c r="D230" s="236" t="s">
        <v>244</v>
      </c>
      <c r="E230" s="289" t="s">
        <v>21</v>
      </c>
      <c r="F230" s="290" t="s">
        <v>725</v>
      </c>
      <c r="G230" s="288"/>
      <c r="H230" s="291">
        <v>1.8720000000000001</v>
      </c>
      <c r="I230" s="292"/>
      <c r="J230" s="288"/>
      <c r="K230" s="288"/>
      <c r="L230" s="293"/>
      <c r="M230" s="294"/>
      <c r="N230" s="295"/>
      <c r="O230" s="295"/>
      <c r="P230" s="295"/>
      <c r="Q230" s="295"/>
      <c r="R230" s="295"/>
      <c r="S230" s="295"/>
      <c r="T230" s="29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T230" s="297" t="s">
        <v>244</v>
      </c>
      <c r="AU230" s="297" t="s">
        <v>86</v>
      </c>
      <c r="AV230" s="16" t="s">
        <v>117</v>
      </c>
      <c r="AW230" s="16" t="s">
        <v>33</v>
      </c>
      <c r="AX230" s="16" t="s">
        <v>73</v>
      </c>
      <c r="AY230" s="297" t="s">
        <v>233</v>
      </c>
    </row>
    <row r="231" s="15" customFormat="1">
      <c r="A231" s="15"/>
      <c r="B231" s="256"/>
      <c r="C231" s="257"/>
      <c r="D231" s="236" t="s">
        <v>244</v>
      </c>
      <c r="E231" s="258" t="s">
        <v>21</v>
      </c>
      <c r="F231" s="259" t="s">
        <v>247</v>
      </c>
      <c r="G231" s="257"/>
      <c r="H231" s="260">
        <v>168.893</v>
      </c>
      <c r="I231" s="261"/>
      <c r="J231" s="257"/>
      <c r="K231" s="257"/>
      <c r="L231" s="262"/>
      <c r="M231" s="263"/>
      <c r="N231" s="264"/>
      <c r="O231" s="264"/>
      <c r="P231" s="264"/>
      <c r="Q231" s="264"/>
      <c r="R231" s="264"/>
      <c r="S231" s="264"/>
      <c r="T231" s="26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66" t="s">
        <v>244</v>
      </c>
      <c r="AU231" s="266" t="s">
        <v>86</v>
      </c>
      <c r="AV231" s="15" t="s">
        <v>240</v>
      </c>
      <c r="AW231" s="15" t="s">
        <v>33</v>
      </c>
      <c r="AX231" s="15" t="s">
        <v>80</v>
      </c>
      <c r="AY231" s="266" t="s">
        <v>233</v>
      </c>
    </row>
    <row r="232" s="2" customFormat="1" ht="16.5" customHeight="1">
      <c r="A232" s="41"/>
      <c r="B232" s="42"/>
      <c r="C232" s="216" t="s">
        <v>296</v>
      </c>
      <c r="D232" s="216" t="s">
        <v>235</v>
      </c>
      <c r="E232" s="217" t="s">
        <v>2780</v>
      </c>
      <c r="F232" s="218" t="s">
        <v>2781</v>
      </c>
      <c r="G232" s="219" t="s">
        <v>238</v>
      </c>
      <c r="H232" s="220">
        <v>398.41000000000002</v>
      </c>
      <c r="I232" s="221"/>
      <c r="J232" s="222">
        <f>ROUND(I232*H232,2)</f>
        <v>0</v>
      </c>
      <c r="K232" s="218" t="s">
        <v>239</v>
      </c>
      <c r="L232" s="47"/>
      <c r="M232" s="223" t="s">
        <v>21</v>
      </c>
      <c r="N232" s="224" t="s">
        <v>45</v>
      </c>
      <c r="O232" s="87"/>
      <c r="P232" s="225">
        <f>O232*H232</f>
        <v>0</v>
      </c>
      <c r="Q232" s="225">
        <v>0.0026900000000000001</v>
      </c>
      <c r="R232" s="225">
        <f>Q232*H232</f>
        <v>1.0717229000000001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240</v>
      </c>
      <c r="AT232" s="227" t="s">
        <v>235</v>
      </c>
      <c r="AU232" s="227" t="s">
        <v>86</v>
      </c>
      <c r="AY232" s="20" t="s">
        <v>233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86</v>
      </c>
      <c r="BK232" s="228">
        <f>ROUND(I232*H232,2)</f>
        <v>0</v>
      </c>
      <c r="BL232" s="20" t="s">
        <v>240</v>
      </c>
      <c r="BM232" s="227" t="s">
        <v>2782</v>
      </c>
    </row>
    <row r="233" s="2" customFormat="1">
      <c r="A233" s="41"/>
      <c r="B233" s="42"/>
      <c r="C233" s="43"/>
      <c r="D233" s="229" t="s">
        <v>242</v>
      </c>
      <c r="E233" s="43"/>
      <c r="F233" s="230" t="s">
        <v>2783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242</v>
      </c>
      <c r="AU233" s="20" t="s">
        <v>86</v>
      </c>
    </row>
    <row r="234" s="13" customFormat="1">
      <c r="A234" s="13"/>
      <c r="B234" s="234"/>
      <c r="C234" s="235"/>
      <c r="D234" s="236" t="s">
        <v>244</v>
      </c>
      <c r="E234" s="237" t="s">
        <v>21</v>
      </c>
      <c r="F234" s="238" t="s">
        <v>2784</v>
      </c>
      <c r="G234" s="235"/>
      <c r="H234" s="237" t="s">
        <v>21</v>
      </c>
      <c r="I234" s="239"/>
      <c r="J234" s="235"/>
      <c r="K234" s="235"/>
      <c r="L234" s="240"/>
      <c r="M234" s="241"/>
      <c r="N234" s="242"/>
      <c r="O234" s="242"/>
      <c r="P234" s="242"/>
      <c r="Q234" s="242"/>
      <c r="R234" s="242"/>
      <c r="S234" s="242"/>
      <c r="T234" s="24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4" t="s">
        <v>244</v>
      </c>
      <c r="AU234" s="244" t="s">
        <v>86</v>
      </c>
      <c r="AV234" s="13" t="s">
        <v>80</v>
      </c>
      <c r="AW234" s="13" t="s">
        <v>33</v>
      </c>
      <c r="AX234" s="13" t="s">
        <v>73</v>
      </c>
      <c r="AY234" s="244" t="s">
        <v>233</v>
      </c>
    </row>
    <row r="235" s="13" customFormat="1">
      <c r="A235" s="13"/>
      <c r="B235" s="234"/>
      <c r="C235" s="235"/>
      <c r="D235" s="236" t="s">
        <v>244</v>
      </c>
      <c r="E235" s="237" t="s">
        <v>21</v>
      </c>
      <c r="F235" s="238" t="s">
        <v>2738</v>
      </c>
      <c r="G235" s="235"/>
      <c r="H235" s="237" t="s">
        <v>21</v>
      </c>
      <c r="I235" s="239"/>
      <c r="J235" s="235"/>
      <c r="K235" s="235"/>
      <c r="L235" s="240"/>
      <c r="M235" s="241"/>
      <c r="N235" s="242"/>
      <c r="O235" s="242"/>
      <c r="P235" s="242"/>
      <c r="Q235" s="242"/>
      <c r="R235" s="242"/>
      <c r="S235" s="242"/>
      <c r="T235" s="24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4" t="s">
        <v>244</v>
      </c>
      <c r="AU235" s="244" t="s">
        <v>86</v>
      </c>
      <c r="AV235" s="13" t="s">
        <v>80</v>
      </c>
      <c r="AW235" s="13" t="s">
        <v>33</v>
      </c>
      <c r="AX235" s="13" t="s">
        <v>73</v>
      </c>
      <c r="AY235" s="244" t="s">
        <v>233</v>
      </c>
    </row>
    <row r="236" s="14" customFormat="1">
      <c r="A236" s="14"/>
      <c r="B236" s="245"/>
      <c r="C236" s="246"/>
      <c r="D236" s="236" t="s">
        <v>244</v>
      </c>
      <c r="E236" s="247" t="s">
        <v>21</v>
      </c>
      <c r="F236" s="248" t="s">
        <v>2785</v>
      </c>
      <c r="G236" s="246"/>
      <c r="H236" s="249">
        <v>5.2800000000000002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244</v>
      </c>
      <c r="AU236" s="255" t="s">
        <v>86</v>
      </c>
      <c r="AV236" s="14" t="s">
        <v>86</v>
      </c>
      <c r="AW236" s="14" t="s">
        <v>33</v>
      </c>
      <c r="AX236" s="14" t="s">
        <v>73</v>
      </c>
      <c r="AY236" s="255" t="s">
        <v>233</v>
      </c>
    </row>
    <row r="237" s="14" customFormat="1">
      <c r="A237" s="14"/>
      <c r="B237" s="245"/>
      <c r="C237" s="246"/>
      <c r="D237" s="236" t="s">
        <v>244</v>
      </c>
      <c r="E237" s="247" t="s">
        <v>21</v>
      </c>
      <c r="F237" s="248" t="s">
        <v>2786</v>
      </c>
      <c r="G237" s="246"/>
      <c r="H237" s="249">
        <v>223.072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5" t="s">
        <v>244</v>
      </c>
      <c r="AU237" s="255" t="s">
        <v>86</v>
      </c>
      <c r="AV237" s="14" t="s">
        <v>86</v>
      </c>
      <c r="AW237" s="14" t="s">
        <v>33</v>
      </c>
      <c r="AX237" s="14" t="s">
        <v>73</v>
      </c>
      <c r="AY237" s="255" t="s">
        <v>233</v>
      </c>
    </row>
    <row r="238" s="14" customFormat="1">
      <c r="A238" s="14"/>
      <c r="B238" s="245"/>
      <c r="C238" s="246"/>
      <c r="D238" s="236" t="s">
        <v>244</v>
      </c>
      <c r="E238" s="247" t="s">
        <v>21</v>
      </c>
      <c r="F238" s="248" t="s">
        <v>2787</v>
      </c>
      <c r="G238" s="246"/>
      <c r="H238" s="249">
        <v>13.92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5" t="s">
        <v>244</v>
      </c>
      <c r="AU238" s="255" t="s">
        <v>86</v>
      </c>
      <c r="AV238" s="14" t="s">
        <v>86</v>
      </c>
      <c r="AW238" s="14" t="s">
        <v>33</v>
      </c>
      <c r="AX238" s="14" t="s">
        <v>73</v>
      </c>
      <c r="AY238" s="255" t="s">
        <v>233</v>
      </c>
    </row>
    <row r="239" s="13" customFormat="1">
      <c r="A239" s="13"/>
      <c r="B239" s="234"/>
      <c r="C239" s="235"/>
      <c r="D239" s="236" t="s">
        <v>244</v>
      </c>
      <c r="E239" s="237" t="s">
        <v>21</v>
      </c>
      <c r="F239" s="238" t="s">
        <v>2742</v>
      </c>
      <c r="G239" s="235"/>
      <c r="H239" s="237" t="s">
        <v>21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244</v>
      </c>
      <c r="AU239" s="244" t="s">
        <v>86</v>
      </c>
      <c r="AV239" s="13" t="s">
        <v>80</v>
      </c>
      <c r="AW239" s="13" t="s">
        <v>33</v>
      </c>
      <c r="AX239" s="13" t="s">
        <v>73</v>
      </c>
      <c r="AY239" s="244" t="s">
        <v>233</v>
      </c>
    </row>
    <row r="240" s="14" customFormat="1">
      <c r="A240" s="14"/>
      <c r="B240" s="245"/>
      <c r="C240" s="246"/>
      <c r="D240" s="236" t="s">
        <v>244</v>
      </c>
      <c r="E240" s="247" t="s">
        <v>21</v>
      </c>
      <c r="F240" s="248" t="s">
        <v>2788</v>
      </c>
      <c r="G240" s="246"/>
      <c r="H240" s="249">
        <v>10.836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244</v>
      </c>
      <c r="AU240" s="255" t="s">
        <v>86</v>
      </c>
      <c r="AV240" s="14" t="s">
        <v>86</v>
      </c>
      <c r="AW240" s="14" t="s">
        <v>33</v>
      </c>
      <c r="AX240" s="14" t="s">
        <v>73</v>
      </c>
      <c r="AY240" s="255" t="s">
        <v>233</v>
      </c>
    </row>
    <row r="241" s="13" customFormat="1">
      <c r="A241" s="13"/>
      <c r="B241" s="234"/>
      <c r="C241" s="235"/>
      <c r="D241" s="236" t="s">
        <v>244</v>
      </c>
      <c r="E241" s="237" t="s">
        <v>21</v>
      </c>
      <c r="F241" s="238" t="s">
        <v>2744</v>
      </c>
      <c r="G241" s="235"/>
      <c r="H241" s="237" t="s">
        <v>21</v>
      </c>
      <c r="I241" s="239"/>
      <c r="J241" s="235"/>
      <c r="K241" s="235"/>
      <c r="L241" s="240"/>
      <c r="M241" s="241"/>
      <c r="N241" s="242"/>
      <c r="O241" s="242"/>
      <c r="P241" s="242"/>
      <c r="Q241" s="242"/>
      <c r="R241" s="242"/>
      <c r="S241" s="242"/>
      <c r="T241" s="24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4" t="s">
        <v>244</v>
      </c>
      <c r="AU241" s="244" t="s">
        <v>86</v>
      </c>
      <c r="AV241" s="13" t="s">
        <v>80</v>
      </c>
      <c r="AW241" s="13" t="s">
        <v>33</v>
      </c>
      <c r="AX241" s="13" t="s">
        <v>73</v>
      </c>
      <c r="AY241" s="244" t="s">
        <v>233</v>
      </c>
    </row>
    <row r="242" s="14" customFormat="1">
      <c r="A242" s="14"/>
      <c r="B242" s="245"/>
      <c r="C242" s="246"/>
      <c r="D242" s="236" t="s">
        <v>244</v>
      </c>
      <c r="E242" s="247" t="s">
        <v>21</v>
      </c>
      <c r="F242" s="248" t="s">
        <v>2789</v>
      </c>
      <c r="G242" s="246"/>
      <c r="H242" s="249">
        <v>5.5999999999999996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5" t="s">
        <v>244</v>
      </c>
      <c r="AU242" s="255" t="s">
        <v>86</v>
      </c>
      <c r="AV242" s="14" t="s">
        <v>86</v>
      </c>
      <c r="AW242" s="14" t="s">
        <v>33</v>
      </c>
      <c r="AX242" s="14" t="s">
        <v>73</v>
      </c>
      <c r="AY242" s="255" t="s">
        <v>233</v>
      </c>
    </row>
    <row r="243" s="13" customFormat="1">
      <c r="A243" s="13"/>
      <c r="B243" s="234"/>
      <c r="C243" s="235"/>
      <c r="D243" s="236" t="s">
        <v>244</v>
      </c>
      <c r="E243" s="237" t="s">
        <v>21</v>
      </c>
      <c r="F243" s="238" t="s">
        <v>2746</v>
      </c>
      <c r="G243" s="235"/>
      <c r="H243" s="237" t="s">
        <v>21</v>
      </c>
      <c r="I243" s="239"/>
      <c r="J243" s="235"/>
      <c r="K243" s="235"/>
      <c r="L243" s="240"/>
      <c r="M243" s="241"/>
      <c r="N243" s="242"/>
      <c r="O243" s="242"/>
      <c r="P243" s="242"/>
      <c r="Q243" s="242"/>
      <c r="R243" s="242"/>
      <c r="S243" s="242"/>
      <c r="T243" s="24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4" t="s">
        <v>244</v>
      </c>
      <c r="AU243" s="244" t="s">
        <v>86</v>
      </c>
      <c r="AV243" s="13" t="s">
        <v>80</v>
      </c>
      <c r="AW243" s="13" t="s">
        <v>33</v>
      </c>
      <c r="AX243" s="13" t="s">
        <v>73</v>
      </c>
      <c r="AY243" s="244" t="s">
        <v>233</v>
      </c>
    </row>
    <row r="244" s="14" customFormat="1">
      <c r="A244" s="14"/>
      <c r="B244" s="245"/>
      <c r="C244" s="246"/>
      <c r="D244" s="236" t="s">
        <v>244</v>
      </c>
      <c r="E244" s="247" t="s">
        <v>21</v>
      </c>
      <c r="F244" s="248" t="s">
        <v>2790</v>
      </c>
      <c r="G244" s="246"/>
      <c r="H244" s="249">
        <v>6.2999999999999998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5" t="s">
        <v>244</v>
      </c>
      <c r="AU244" s="255" t="s">
        <v>86</v>
      </c>
      <c r="AV244" s="14" t="s">
        <v>86</v>
      </c>
      <c r="AW244" s="14" t="s">
        <v>33</v>
      </c>
      <c r="AX244" s="14" t="s">
        <v>73</v>
      </c>
      <c r="AY244" s="255" t="s">
        <v>233</v>
      </c>
    </row>
    <row r="245" s="13" customFormat="1">
      <c r="A245" s="13"/>
      <c r="B245" s="234"/>
      <c r="C245" s="235"/>
      <c r="D245" s="236" t="s">
        <v>244</v>
      </c>
      <c r="E245" s="237" t="s">
        <v>21</v>
      </c>
      <c r="F245" s="238" t="s">
        <v>2748</v>
      </c>
      <c r="G245" s="235"/>
      <c r="H245" s="237" t="s">
        <v>21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244</v>
      </c>
      <c r="AU245" s="244" t="s">
        <v>86</v>
      </c>
      <c r="AV245" s="13" t="s">
        <v>80</v>
      </c>
      <c r="AW245" s="13" t="s">
        <v>33</v>
      </c>
      <c r="AX245" s="13" t="s">
        <v>73</v>
      </c>
      <c r="AY245" s="244" t="s">
        <v>233</v>
      </c>
    </row>
    <row r="246" s="14" customFormat="1">
      <c r="A246" s="14"/>
      <c r="B246" s="245"/>
      <c r="C246" s="246"/>
      <c r="D246" s="236" t="s">
        <v>244</v>
      </c>
      <c r="E246" s="247" t="s">
        <v>21</v>
      </c>
      <c r="F246" s="248" t="s">
        <v>2791</v>
      </c>
      <c r="G246" s="246"/>
      <c r="H246" s="249">
        <v>4.9500000000000002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244</v>
      </c>
      <c r="AU246" s="255" t="s">
        <v>86</v>
      </c>
      <c r="AV246" s="14" t="s">
        <v>86</v>
      </c>
      <c r="AW246" s="14" t="s">
        <v>33</v>
      </c>
      <c r="AX246" s="14" t="s">
        <v>73</v>
      </c>
      <c r="AY246" s="255" t="s">
        <v>233</v>
      </c>
    </row>
    <row r="247" s="13" customFormat="1">
      <c r="A247" s="13"/>
      <c r="B247" s="234"/>
      <c r="C247" s="235"/>
      <c r="D247" s="236" t="s">
        <v>244</v>
      </c>
      <c r="E247" s="237" t="s">
        <v>21</v>
      </c>
      <c r="F247" s="238" t="s">
        <v>2749</v>
      </c>
      <c r="G247" s="235"/>
      <c r="H247" s="237" t="s">
        <v>21</v>
      </c>
      <c r="I247" s="239"/>
      <c r="J247" s="235"/>
      <c r="K247" s="235"/>
      <c r="L247" s="240"/>
      <c r="M247" s="241"/>
      <c r="N247" s="242"/>
      <c r="O247" s="242"/>
      <c r="P247" s="242"/>
      <c r="Q247" s="242"/>
      <c r="R247" s="242"/>
      <c r="S247" s="242"/>
      <c r="T247" s="24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4" t="s">
        <v>244</v>
      </c>
      <c r="AU247" s="244" t="s">
        <v>86</v>
      </c>
      <c r="AV247" s="13" t="s">
        <v>80</v>
      </c>
      <c r="AW247" s="13" t="s">
        <v>33</v>
      </c>
      <c r="AX247" s="13" t="s">
        <v>73</v>
      </c>
      <c r="AY247" s="244" t="s">
        <v>233</v>
      </c>
    </row>
    <row r="248" s="14" customFormat="1">
      <c r="A248" s="14"/>
      <c r="B248" s="245"/>
      <c r="C248" s="246"/>
      <c r="D248" s="236" t="s">
        <v>244</v>
      </c>
      <c r="E248" s="247" t="s">
        <v>21</v>
      </c>
      <c r="F248" s="248" t="s">
        <v>2792</v>
      </c>
      <c r="G248" s="246"/>
      <c r="H248" s="249">
        <v>6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244</v>
      </c>
      <c r="AU248" s="255" t="s">
        <v>86</v>
      </c>
      <c r="AV248" s="14" t="s">
        <v>86</v>
      </c>
      <c r="AW248" s="14" t="s">
        <v>33</v>
      </c>
      <c r="AX248" s="14" t="s">
        <v>73</v>
      </c>
      <c r="AY248" s="255" t="s">
        <v>233</v>
      </c>
    </row>
    <row r="249" s="13" customFormat="1">
      <c r="A249" s="13"/>
      <c r="B249" s="234"/>
      <c r="C249" s="235"/>
      <c r="D249" s="236" t="s">
        <v>244</v>
      </c>
      <c r="E249" s="237" t="s">
        <v>21</v>
      </c>
      <c r="F249" s="238" t="s">
        <v>2750</v>
      </c>
      <c r="G249" s="235"/>
      <c r="H249" s="237" t="s">
        <v>21</v>
      </c>
      <c r="I249" s="239"/>
      <c r="J249" s="235"/>
      <c r="K249" s="235"/>
      <c r="L249" s="240"/>
      <c r="M249" s="241"/>
      <c r="N249" s="242"/>
      <c r="O249" s="242"/>
      <c r="P249" s="242"/>
      <c r="Q249" s="242"/>
      <c r="R249" s="242"/>
      <c r="S249" s="242"/>
      <c r="T249" s="24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4" t="s">
        <v>244</v>
      </c>
      <c r="AU249" s="244" t="s">
        <v>86</v>
      </c>
      <c r="AV249" s="13" t="s">
        <v>80</v>
      </c>
      <c r="AW249" s="13" t="s">
        <v>33</v>
      </c>
      <c r="AX249" s="13" t="s">
        <v>73</v>
      </c>
      <c r="AY249" s="244" t="s">
        <v>233</v>
      </c>
    </row>
    <row r="250" s="14" customFormat="1">
      <c r="A250" s="14"/>
      <c r="B250" s="245"/>
      <c r="C250" s="246"/>
      <c r="D250" s="236" t="s">
        <v>244</v>
      </c>
      <c r="E250" s="247" t="s">
        <v>21</v>
      </c>
      <c r="F250" s="248" t="s">
        <v>2790</v>
      </c>
      <c r="G250" s="246"/>
      <c r="H250" s="249">
        <v>6.2999999999999998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5" t="s">
        <v>244</v>
      </c>
      <c r="AU250" s="255" t="s">
        <v>86</v>
      </c>
      <c r="AV250" s="14" t="s">
        <v>86</v>
      </c>
      <c r="AW250" s="14" t="s">
        <v>33</v>
      </c>
      <c r="AX250" s="14" t="s">
        <v>73</v>
      </c>
      <c r="AY250" s="255" t="s">
        <v>233</v>
      </c>
    </row>
    <row r="251" s="13" customFormat="1">
      <c r="A251" s="13"/>
      <c r="B251" s="234"/>
      <c r="C251" s="235"/>
      <c r="D251" s="236" t="s">
        <v>244</v>
      </c>
      <c r="E251" s="237" t="s">
        <v>21</v>
      </c>
      <c r="F251" s="238" t="s">
        <v>2751</v>
      </c>
      <c r="G251" s="235"/>
      <c r="H251" s="237" t="s">
        <v>21</v>
      </c>
      <c r="I251" s="239"/>
      <c r="J251" s="235"/>
      <c r="K251" s="235"/>
      <c r="L251" s="240"/>
      <c r="M251" s="241"/>
      <c r="N251" s="242"/>
      <c r="O251" s="242"/>
      <c r="P251" s="242"/>
      <c r="Q251" s="242"/>
      <c r="R251" s="242"/>
      <c r="S251" s="242"/>
      <c r="T251" s="24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4" t="s">
        <v>244</v>
      </c>
      <c r="AU251" s="244" t="s">
        <v>86</v>
      </c>
      <c r="AV251" s="13" t="s">
        <v>80</v>
      </c>
      <c r="AW251" s="13" t="s">
        <v>33</v>
      </c>
      <c r="AX251" s="13" t="s">
        <v>73</v>
      </c>
      <c r="AY251" s="244" t="s">
        <v>233</v>
      </c>
    </row>
    <row r="252" s="14" customFormat="1">
      <c r="A252" s="14"/>
      <c r="B252" s="245"/>
      <c r="C252" s="246"/>
      <c r="D252" s="236" t="s">
        <v>244</v>
      </c>
      <c r="E252" s="247" t="s">
        <v>21</v>
      </c>
      <c r="F252" s="248" t="s">
        <v>2793</v>
      </c>
      <c r="G252" s="246"/>
      <c r="H252" s="249">
        <v>18.199999999999999</v>
      </c>
      <c r="I252" s="250"/>
      <c r="J252" s="246"/>
      <c r="K252" s="246"/>
      <c r="L252" s="251"/>
      <c r="M252" s="252"/>
      <c r="N252" s="253"/>
      <c r="O252" s="253"/>
      <c r="P252" s="253"/>
      <c r="Q252" s="253"/>
      <c r="R252" s="253"/>
      <c r="S252" s="253"/>
      <c r="T252" s="25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5" t="s">
        <v>244</v>
      </c>
      <c r="AU252" s="255" t="s">
        <v>86</v>
      </c>
      <c r="AV252" s="14" t="s">
        <v>86</v>
      </c>
      <c r="AW252" s="14" t="s">
        <v>33</v>
      </c>
      <c r="AX252" s="14" t="s">
        <v>73</v>
      </c>
      <c r="AY252" s="255" t="s">
        <v>233</v>
      </c>
    </row>
    <row r="253" s="16" customFormat="1">
      <c r="A253" s="16"/>
      <c r="B253" s="287"/>
      <c r="C253" s="288"/>
      <c r="D253" s="236" t="s">
        <v>244</v>
      </c>
      <c r="E253" s="289" t="s">
        <v>21</v>
      </c>
      <c r="F253" s="290" t="s">
        <v>725</v>
      </c>
      <c r="G253" s="288"/>
      <c r="H253" s="291">
        <v>300.45800000000003</v>
      </c>
      <c r="I253" s="292"/>
      <c r="J253" s="288"/>
      <c r="K253" s="288"/>
      <c r="L253" s="293"/>
      <c r="M253" s="294"/>
      <c r="N253" s="295"/>
      <c r="O253" s="295"/>
      <c r="P253" s="295"/>
      <c r="Q253" s="295"/>
      <c r="R253" s="295"/>
      <c r="S253" s="295"/>
      <c r="T253" s="29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T253" s="297" t="s">
        <v>244</v>
      </c>
      <c r="AU253" s="297" t="s">
        <v>86</v>
      </c>
      <c r="AV253" s="16" t="s">
        <v>117</v>
      </c>
      <c r="AW253" s="16" t="s">
        <v>33</v>
      </c>
      <c r="AX253" s="16" t="s">
        <v>73</v>
      </c>
      <c r="AY253" s="297" t="s">
        <v>233</v>
      </c>
    </row>
    <row r="254" s="13" customFormat="1">
      <c r="A254" s="13"/>
      <c r="B254" s="234"/>
      <c r="C254" s="235"/>
      <c r="D254" s="236" t="s">
        <v>244</v>
      </c>
      <c r="E254" s="237" t="s">
        <v>21</v>
      </c>
      <c r="F254" s="238" t="s">
        <v>2753</v>
      </c>
      <c r="G254" s="235"/>
      <c r="H254" s="237" t="s">
        <v>21</v>
      </c>
      <c r="I254" s="239"/>
      <c r="J254" s="235"/>
      <c r="K254" s="235"/>
      <c r="L254" s="240"/>
      <c r="M254" s="241"/>
      <c r="N254" s="242"/>
      <c r="O254" s="242"/>
      <c r="P254" s="242"/>
      <c r="Q254" s="242"/>
      <c r="R254" s="242"/>
      <c r="S254" s="242"/>
      <c r="T254" s="24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4" t="s">
        <v>244</v>
      </c>
      <c r="AU254" s="244" t="s">
        <v>86</v>
      </c>
      <c r="AV254" s="13" t="s">
        <v>80</v>
      </c>
      <c r="AW254" s="13" t="s">
        <v>33</v>
      </c>
      <c r="AX254" s="13" t="s">
        <v>73</v>
      </c>
      <c r="AY254" s="244" t="s">
        <v>233</v>
      </c>
    </row>
    <row r="255" s="14" customFormat="1">
      <c r="A255" s="14"/>
      <c r="B255" s="245"/>
      <c r="C255" s="246"/>
      <c r="D255" s="236" t="s">
        <v>244</v>
      </c>
      <c r="E255" s="247" t="s">
        <v>21</v>
      </c>
      <c r="F255" s="248" t="s">
        <v>2794</v>
      </c>
      <c r="G255" s="246"/>
      <c r="H255" s="249">
        <v>32.213999999999999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5" t="s">
        <v>244</v>
      </c>
      <c r="AU255" s="255" t="s">
        <v>86</v>
      </c>
      <c r="AV255" s="14" t="s">
        <v>86</v>
      </c>
      <c r="AW255" s="14" t="s">
        <v>33</v>
      </c>
      <c r="AX255" s="14" t="s">
        <v>73</v>
      </c>
      <c r="AY255" s="255" t="s">
        <v>233</v>
      </c>
    </row>
    <row r="256" s="16" customFormat="1">
      <c r="A256" s="16"/>
      <c r="B256" s="287"/>
      <c r="C256" s="288"/>
      <c r="D256" s="236" t="s">
        <v>244</v>
      </c>
      <c r="E256" s="289" t="s">
        <v>21</v>
      </c>
      <c r="F256" s="290" t="s">
        <v>725</v>
      </c>
      <c r="G256" s="288"/>
      <c r="H256" s="291">
        <v>32.213999999999999</v>
      </c>
      <c r="I256" s="292"/>
      <c r="J256" s="288"/>
      <c r="K256" s="288"/>
      <c r="L256" s="293"/>
      <c r="M256" s="294"/>
      <c r="N256" s="295"/>
      <c r="O256" s="295"/>
      <c r="P256" s="295"/>
      <c r="Q256" s="295"/>
      <c r="R256" s="295"/>
      <c r="S256" s="295"/>
      <c r="T256" s="29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T256" s="297" t="s">
        <v>244</v>
      </c>
      <c r="AU256" s="297" t="s">
        <v>86</v>
      </c>
      <c r="AV256" s="16" t="s">
        <v>117</v>
      </c>
      <c r="AW256" s="16" t="s">
        <v>33</v>
      </c>
      <c r="AX256" s="16" t="s">
        <v>73</v>
      </c>
      <c r="AY256" s="297" t="s">
        <v>233</v>
      </c>
    </row>
    <row r="257" s="13" customFormat="1">
      <c r="A257" s="13"/>
      <c r="B257" s="234"/>
      <c r="C257" s="235"/>
      <c r="D257" s="236" t="s">
        <v>244</v>
      </c>
      <c r="E257" s="237" t="s">
        <v>21</v>
      </c>
      <c r="F257" s="238" t="s">
        <v>2755</v>
      </c>
      <c r="G257" s="235"/>
      <c r="H257" s="237" t="s">
        <v>21</v>
      </c>
      <c r="I257" s="239"/>
      <c r="J257" s="235"/>
      <c r="K257" s="235"/>
      <c r="L257" s="240"/>
      <c r="M257" s="241"/>
      <c r="N257" s="242"/>
      <c r="O257" s="242"/>
      <c r="P257" s="242"/>
      <c r="Q257" s="242"/>
      <c r="R257" s="242"/>
      <c r="S257" s="242"/>
      <c r="T257" s="24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4" t="s">
        <v>244</v>
      </c>
      <c r="AU257" s="244" t="s">
        <v>86</v>
      </c>
      <c r="AV257" s="13" t="s">
        <v>80</v>
      </c>
      <c r="AW257" s="13" t="s">
        <v>33</v>
      </c>
      <c r="AX257" s="13" t="s">
        <v>73</v>
      </c>
      <c r="AY257" s="244" t="s">
        <v>233</v>
      </c>
    </row>
    <row r="258" s="14" customFormat="1">
      <c r="A258" s="14"/>
      <c r="B258" s="245"/>
      <c r="C258" s="246"/>
      <c r="D258" s="236" t="s">
        <v>244</v>
      </c>
      <c r="E258" s="247" t="s">
        <v>21</v>
      </c>
      <c r="F258" s="248" t="s">
        <v>2795</v>
      </c>
      <c r="G258" s="246"/>
      <c r="H258" s="249">
        <v>36.758000000000003</v>
      </c>
      <c r="I258" s="250"/>
      <c r="J258" s="246"/>
      <c r="K258" s="246"/>
      <c r="L258" s="251"/>
      <c r="M258" s="252"/>
      <c r="N258" s="253"/>
      <c r="O258" s="253"/>
      <c r="P258" s="253"/>
      <c r="Q258" s="253"/>
      <c r="R258" s="253"/>
      <c r="S258" s="253"/>
      <c r="T258" s="25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5" t="s">
        <v>244</v>
      </c>
      <c r="AU258" s="255" t="s">
        <v>86</v>
      </c>
      <c r="AV258" s="14" t="s">
        <v>86</v>
      </c>
      <c r="AW258" s="14" t="s">
        <v>33</v>
      </c>
      <c r="AX258" s="14" t="s">
        <v>73</v>
      </c>
      <c r="AY258" s="255" t="s">
        <v>233</v>
      </c>
    </row>
    <row r="259" s="16" customFormat="1">
      <c r="A259" s="16"/>
      <c r="B259" s="287"/>
      <c r="C259" s="288"/>
      <c r="D259" s="236" t="s">
        <v>244</v>
      </c>
      <c r="E259" s="289" t="s">
        <v>21</v>
      </c>
      <c r="F259" s="290" t="s">
        <v>725</v>
      </c>
      <c r="G259" s="288"/>
      <c r="H259" s="291">
        <v>36.758000000000003</v>
      </c>
      <c r="I259" s="292"/>
      <c r="J259" s="288"/>
      <c r="K259" s="288"/>
      <c r="L259" s="293"/>
      <c r="M259" s="294"/>
      <c r="N259" s="295"/>
      <c r="O259" s="295"/>
      <c r="P259" s="295"/>
      <c r="Q259" s="295"/>
      <c r="R259" s="295"/>
      <c r="S259" s="295"/>
      <c r="T259" s="29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T259" s="297" t="s">
        <v>244</v>
      </c>
      <c r="AU259" s="297" t="s">
        <v>86</v>
      </c>
      <c r="AV259" s="16" t="s">
        <v>117</v>
      </c>
      <c r="AW259" s="16" t="s">
        <v>33</v>
      </c>
      <c r="AX259" s="16" t="s">
        <v>73</v>
      </c>
      <c r="AY259" s="297" t="s">
        <v>233</v>
      </c>
    </row>
    <row r="260" s="13" customFormat="1">
      <c r="A260" s="13"/>
      <c r="B260" s="234"/>
      <c r="C260" s="235"/>
      <c r="D260" s="236" t="s">
        <v>244</v>
      </c>
      <c r="E260" s="237" t="s">
        <v>21</v>
      </c>
      <c r="F260" s="238" t="s">
        <v>2757</v>
      </c>
      <c r="G260" s="235"/>
      <c r="H260" s="237" t="s">
        <v>21</v>
      </c>
      <c r="I260" s="239"/>
      <c r="J260" s="235"/>
      <c r="K260" s="235"/>
      <c r="L260" s="240"/>
      <c r="M260" s="241"/>
      <c r="N260" s="242"/>
      <c r="O260" s="242"/>
      <c r="P260" s="242"/>
      <c r="Q260" s="242"/>
      <c r="R260" s="242"/>
      <c r="S260" s="242"/>
      <c r="T260" s="24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4" t="s">
        <v>244</v>
      </c>
      <c r="AU260" s="244" t="s">
        <v>86</v>
      </c>
      <c r="AV260" s="13" t="s">
        <v>80</v>
      </c>
      <c r="AW260" s="13" t="s">
        <v>33</v>
      </c>
      <c r="AX260" s="13" t="s">
        <v>73</v>
      </c>
      <c r="AY260" s="244" t="s">
        <v>233</v>
      </c>
    </row>
    <row r="261" s="14" customFormat="1">
      <c r="A261" s="14"/>
      <c r="B261" s="245"/>
      <c r="C261" s="246"/>
      <c r="D261" s="236" t="s">
        <v>244</v>
      </c>
      <c r="E261" s="247" t="s">
        <v>21</v>
      </c>
      <c r="F261" s="248" t="s">
        <v>2796</v>
      </c>
      <c r="G261" s="246"/>
      <c r="H261" s="249">
        <v>14.94</v>
      </c>
      <c r="I261" s="250"/>
      <c r="J261" s="246"/>
      <c r="K261" s="246"/>
      <c r="L261" s="251"/>
      <c r="M261" s="252"/>
      <c r="N261" s="253"/>
      <c r="O261" s="253"/>
      <c r="P261" s="253"/>
      <c r="Q261" s="253"/>
      <c r="R261" s="253"/>
      <c r="S261" s="253"/>
      <c r="T261" s="25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5" t="s">
        <v>244</v>
      </c>
      <c r="AU261" s="255" t="s">
        <v>86</v>
      </c>
      <c r="AV261" s="14" t="s">
        <v>86</v>
      </c>
      <c r="AW261" s="14" t="s">
        <v>33</v>
      </c>
      <c r="AX261" s="14" t="s">
        <v>73</v>
      </c>
      <c r="AY261" s="255" t="s">
        <v>233</v>
      </c>
    </row>
    <row r="262" s="16" customFormat="1">
      <c r="A262" s="16"/>
      <c r="B262" s="287"/>
      <c r="C262" s="288"/>
      <c r="D262" s="236" t="s">
        <v>244</v>
      </c>
      <c r="E262" s="289" t="s">
        <v>21</v>
      </c>
      <c r="F262" s="290" t="s">
        <v>725</v>
      </c>
      <c r="G262" s="288"/>
      <c r="H262" s="291">
        <v>14.94</v>
      </c>
      <c r="I262" s="292"/>
      <c r="J262" s="288"/>
      <c r="K262" s="288"/>
      <c r="L262" s="293"/>
      <c r="M262" s="294"/>
      <c r="N262" s="295"/>
      <c r="O262" s="295"/>
      <c r="P262" s="295"/>
      <c r="Q262" s="295"/>
      <c r="R262" s="295"/>
      <c r="S262" s="295"/>
      <c r="T262" s="29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T262" s="297" t="s">
        <v>244</v>
      </c>
      <c r="AU262" s="297" t="s">
        <v>86</v>
      </c>
      <c r="AV262" s="16" t="s">
        <v>117</v>
      </c>
      <c r="AW262" s="16" t="s">
        <v>33</v>
      </c>
      <c r="AX262" s="16" t="s">
        <v>73</v>
      </c>
      <c r="AY262" s="297" t="s">
        <v>233</v>
      </c>
    </row>
    <row r="263" s="13" customFormat="1">
      <c r="A263" s="13"/>
      <c r="B263" s="234"/>
      <c r="C263" s="235"/>
      <c r="D263" s="236" t="s">
        <v>244</v>
      </c>
      <c r="E263" s="237" t="s">
        <v>21</v>
      </c>
      <c r="F263" s="238" t="s">
        <v>2759</v>
      </c>
      <c r="G263" s="235"/>
      <c r="H263" s="237" t="s">
        <v>21</v>
      </c>
      <c r="I263" s="239"/>
      <c r="J263" s="235"/>
      <c r="K263" s="235"/>
      <c r="L263" s="240"/>
      <c r="M263" s="241"/>
      <c r="N263" s="242"/>
      <c r="O263" s="242"/>
      <c r="P263" s="242"/>
      <c r="Q263" s="242"/>
      <c r="R263" s="242"/>
      <c r="S263" s="242"/>
      <c r="T263" s="24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4" t="s">
        <v>244</v>
      </c>
      <c r="AU263" s="244" t="s">
        <v>86</v>
      </c>
      <c r="AV263" s="13" t="s">
        <v>80</v>
      </c>
      <c r="AW263" s="13" t="s">
        <v>33</v>
      </c>
      <c r="AX263" s="13" t="s">
        <v>73</v>
      </c>
      <c r="AY263" s="244" t="s">
        <v>233</v>
      </c>
    </row>
    <row r="264" s="14" customFormat="1">
      <c r="A264" s="14"/>
      <c r="B264" s="245"/>
      <c r="C264" s="246"/>
      <c r="D264" s="236" t="s">
        <v>244</v>
      </c>
      <c r="E264" s="247" t="s">
        <v>21</v>
      </c>
      <c r="F264" s="248" t="s">
        <v>2797</v>
      </c>
      <c r="G264" s="246"/>
      <c r="H264" s="249">
        <v>14.039999999999999</v>
      </c>
      <c r="I264" s="250"/>
      <c r="J264" s="246"/>
      <c r="K264" s="246"/>
      <c r="L264" s="251"/>
      <c r="M264" s="252"/>
      <c r="N264" s="253"/>
      <c r="O264" s="253"/>
      <c r="P264" s="253"/>
      <c r="Q264" s="253"/>
      <c r="R264" s="253"/>
      <c r="S264" s="253"/>
      <c r="T264" s="25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5" t="s">
        <v>244</v>
      </c>
      <c r="AU264" s="255" t="s">
        <v>86</v>
      </c>
      <c r="AV264" s="14" t="s">
        <v>86</v>
      </c>
      <c r="AW264" s="14" t="s">
        <v>33</v>
      </c>
      <c r="AX264" s="14" t="s">
        <v>73</v>
      </c>
      <c r="AY264" s="255" t="s">
        <v>233</v>
      </c>
    </row>
    <row r="265" s="16" customFormat="1">
      <c r="A265" s="16"/>
      <c r="B265" s="287"/>
      <c r="C265" s="288"/>
      <c r="D265" s="236" t="s">
        <v>244</v>
      </c>
      <c r="E265" s="289" t="s">
        <v>21</v>
      </c>
      <c r="F265" s="290" t="s">
        <v>725</v>
      </c>
      <c r="G265" s="288"/>
      <c r="H265" s="291">
        <v>14.039999999999999</v>
      </c>
      <c r="I265" s="292"/>
      <c r="J265" s="288"/>
      <c r="K265" s="288"/>
      <c r="L265" s="293"/>
      <c r="M265" s="294"/>
      <c r="N265" s="295"/>
      <c r="O265" s="295"/>
      <c r="P265" s="295"/>
      <c r="Q265" s="295"/>
      <c r="R265" s="295"/>
      <c r="S265" s="295"/>
      <c r="T265" s="29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T265" s="297" t="s">
        <v>244</v>
      </c>
      <c r="AU265" s="297" t="s">
        <v>86</v>
      </c>
      <c r="AV265" s="16" t="s">
        <v>117</v>
      </c>
      <c r="AW265" s="16" t="s">
        <v>33</v>
      </c>
      <c r="AX265" s="16" t="s">
        <v>73</v>
      </c>
      <c r="AY265" s="297" t="s">
        <v>233</v>
      </c>
    </row>
    <row r="266" s="15" customFormat="1">
      <c r="A266" s="15"/>
      <c r="B266" s="256"/>
      <c r="C266" s="257"/>
      <c r="D266" s="236" t="s">
        <v>244</v>
      </c>
      <c r="E266" s="258" t="s">
        <v>21</v>
      </c>
      <c r="F266" s="259" t="s">
        <v>247</v>
      </c>
      <c r="G266" s="257"/>
      <c r="H266" s="260">
        <v>398.41000000000002</v>
      </c>
      <c r="I266" s="261"/>
      <c r="J266" s="257"/>
      <c r="K266" s="257"/>
      <c r="L266" s="262"/>
      <c r="M266" s="263"/>
      <c r="N266" s="264"/>
      <c r="O266" s="264"/>
      <c r="P266" s="264"/>
      <c r="Q266" s="264"/>
      <c r="R266" s="264"/>
      <c r="S266" s="264"/>
      <c r="T266" s="26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66" t="s">
        <v>244</v>
      </c>
      <c r="AU266" s="266" t="s">
        <v>86</v>
      </c>
      <c r="AV266" s="15" t="s">
        <v>240</v>
      </c>
      <c r="AW266" s="15" t="s">
        <v>33</v>
      </c>
      <c r="AX266" s="15" t="s">
        <v>80</v>
      </c>
      <c r="AY266" s="266" t="s">
        <v>233</v>
      </c>
    </row>
    <row r="267" s="2" customFormat="1" ht="16.5" customHeight="1">
      <c r="A267" s="41"/>
      <c r="B267" s="42"/>
      <c r="C267" s="216" t="s">
        <v>302</v>
      </c>
      <c r="D267" s="216" t="s">
        <v>235</v>
      </c>
      <c r="E267" s="217" t="s">
        <v>2798</v>
      </c>
      <c r="F267" s="218" t="s">
        <v>2799</v>
      </c>
      <c r="G267" s="219" t="s">
        <v>238</v>
      </c>
      <c r="H267" s="220">
        <v>398.41000000000002</v>
      </c>
      <c r="I267" s="221"/>
      <c r="J267" s="222">
        <f>ROUND(I267*H267,2)</f>
        <v>0</v>
      </c>
      <c r="K267" s="218" t="s">
        <v>239</v>
      </c>
      <c r="L267" s="47"/>
      <c r="M267" s="223" t="s">
        <v>21</v>
      </c>
      <c r="N267" s="224" t="s">
        <v>45</v>
      </c>
      <c r="O267" s="87"/>
      <c r="P267" s="225">
        <f>O267*H267</f>
        <v>0</v>
      </c>
      <c r="Q267" s="225">
        <v>0</v>
      </c>
      <c r="R267" s="225">
        <f>Q267*H267</f>
        <v>0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240</v>
      </c>
      <c r="AT267" s="227" t="s">
        <v>235</v>
      </c>
      <c r="AU267" s="227" t="s">
        <v>86</v>
      </c>
      <c r="AY267" s="20" t="s">
        <v>233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86</v>
      </c>
      <c r="BK267" s="228">
        <f>ROUND(I267*H267,2)</f>
        <v>0</v>
      </c>
      <c r="BL267" s="20" t="s">
        <v>240</v>
      </c>
      <c r="BM267" s="227" t="s">
        <v>2800</v>
      </c>
    </row>
    <row r="268" s="2" customFormat="1">
      <c r="A268" s="41"/>
      <c r="B268" s="42"/>
      <c r="C268" s="43"/>
      <c r="D268" s="229" t="s">
        <v>242</v>
      </c>
      <c r="E268" s="43"/>
      <c r="F268" s="230" t="s">
        <v>2801</v>
      </c>
      <c r="G268" s="43"/>
      <c r="H268" s="43"/>
      <c r="I268" s="231"/>
      <c r="J268" s="43"/>
      <c r="K268" s="43"/>
      <c r="L268" s="47"/>
      <c r="M268" s="232"/>
      <c r="N268" s="233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242</v>
      </c>
      <c r="AU268" s="20" t="s">
        <v>86</v>
      </c>
    </row>
    <row r="269" s="2" customFormat="1" ht="24.15" customHeight="1">
      <c r="A269" s="41"/>
      <c r="B269" s="42"/>
      <c r="C269" s="216" t="s">
        <v>1318</v>
      </c>
      <c r="D269" s="216" t="s">
        <v>235</v>
      </c>
      <c r="E269" s="217" t="s">
        <v>2802</v>
      </c>
      <c r="F269" s="218" t="s">
        <v>2803</v>
      </c>
      <c r="G269" s="219" t="s">
        <v>279</v>
      </c>
      <c r="H269" s="220">
        <v>22.212</v>
      </c>
      <c r="I269" s="221"/>
      <c r="J269" s="222">
        <f>ROUND(I269*H269,2)</f>
        <v>0</v>
      </c>
      <c r="K269" s="218" t="s">
        <v>239</v>
      </c>
      <c r="L269" s="47"/>
      <c r="M269" s="223" t="s">
        <v>21</v>
      </c>
      <c r="N269" s="224" t="s">
        <v>45</v>
      </c>
      <c r="O269" s="87"/>
      <c r="P269" s="225">
        <f>O269*H269</f>
        <v>0</v>
      </c>
      <c r="Q269" s="225">
        <v>1.0606199999999999</v>
      </c>
      <c r="R269" s="225">
        <f>Q269*H269</f>
        <v>23.558491439999997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240</v>
      </c>
      <c r="AT269" s="227" t="s">
        <v>235</v>
      </c>
      <c r="AU269" s="227" t="s">
        <v>86</v>
      </c>
      <c r="AY269" s="20" t="s">
        <v>233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86</v>
      </c>
      <c r="BK269" s="228">
        <f>ROUND(I269*H269,2)</f>
        <v>0</v>
      </c>
      <c r="BL269" s="20" t="s">
        <v>240</v>
      </c>
      <c r="BM269" s="227" t="s">
        <v>2804</v>
      </c>
    </row>
    <row r="270" s="2" customFormat="1">
      <c r="A270" s="41"/>
      <c r="B270" s="42"/>
      <c r="C270" s="43"/>
      <c r="D270" s="229" t="s">
        <v>242</v>
      </c>
      <c r="E270" s="43"/>
      <c r="F270" s="230" t="s">
        <v>2805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242</v>
      </c>
      <c r="AU270" s="20" t="s">
        <v>86</v>
      </c>
    </row>
    <row r="271" s="13" customFormat="1">
      <c r="A271" s="13"/>
      <c r="B271" s="234"/>
      <c r="C271" s="235"/>
      <c r="D271" s="236" t="s">
        <v>244</v>
      </c>
      <c r="E271" s="237" t="s">
        <v>21</v>
      </c>
      <c r="F271" s="238" t="s">
        <v>2806</v>
      </c>
      <c r="G271" s="235"/>
      <c r="H271" s="237" t="s">
        <v>21</v>
      </c>
      <c r="I271" s="239"/>
      <c r="J271" s="235"/>
      <c r="K271" s="235"/>
      <c r="L271" s="240"/>
      <c r="M271" s="241"/>
      <c r="N271" s="242"/>
      <c r="O271" s="242"/>
      <c r="P271" s="242"/>
      <c r="Q271" s="242"/>
      <c r="R271" s="242"/>
      <c r="S271" s="242"/>
      <c r="T271" s="24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4" t="s">
        <v>244</v>
      </c>
      <c r="AU271" s="244" t="s">
        <v>86</v>
      </c>
      <c r="AV271" s="13" t="s">
        <v>80</v>
      </c>
      <c r="AW271" s="13" t="s">
        <v>33</v>
      </c>
      <c r="AX271" s="13" t="s">
        <v>73</v>
      </c>
      <c r="AY271" s="244" t="s">
        <v>233</v>
      </c>
    </row>
    <row r="272" s="14" customFormat="1">
      <c r="A272" s="14"/>
      <c r="B272" s="245"/>
      <c r="C272" s="246"/>
      <c r="D272" s="236" t="s">
        <v>244</v>
      </c>
      <c r="E272" s="247" t="s">
        <v>21</v>
      </c>
      <c r="F272" s="248" t="s">
        <v>2807</v>
      </c>
      <c r="G272" s="246"/>
      <c r="H272" s="249">
        <v>22.212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244</v>
      </c>
      <c r="AU272" s="255" t="s">
        <v>86</v>
      </c>
      <c r="AV272" s="14" t="s">
        <v>86</v>
      </c>
      <c r="AW272" s="14" t="s">
        <v>33</v>
      </c>
      <c r="AX272" s="14" t="s">
        <v>73</v>
      </c>
      <c r="AY272" s="255" t="s">
        <v>233</v>
      </c>
    </row>
    <row r="273" s="15" customFormat="1">
      <c r="A273" s="15"/>
      <c r="B273" s="256"/>
      <c r="C273" s="257"/>
      <c r="D273" s="236" t="s">
        <v>244</v>
      </c>
      <c r="E273" s="258" t="s">
        <v>21</v>
      </c>
      <c r="F273" s="259" t="s">
        <v>247</v>
      </c>
      <c r="G273" s="257"/>
      <c r="H273" s="260">
        <v>22.212</v>
      </c>
      <c r="I273" s="261"/>
      <c r="J273" s="257"/>
      <c r="K273" s="257"/>
      <c r="L273" s="262"/>
      <c r="M273" s="263"/>
      <c r="N273" s="264"/>
      <c r="O273" s="264"/>
      <c r="P273" s="264"/>
      <c r="Q273" s="264"/>
      <c r="R273" s="264"/>
      <c r="S273" s="264"/>
      <c r="T273" s="26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66" t="s">
        <v>244</v>
      </c>
      <c r="AU273" s="266" t="s">
        <v>86</v>
      </c>
      <c r="AV273" s="15" t="s">
        <v>240</v>
      </c>
      <c r="AW273" s="15" t="s">
        <v>33</v>
      </c>
      <c r="AX273" s="15" t="s">
        <v>80</v>
      </c>
      <c r="AY273" s="266" t="s">
        <v>233</v>
      </c>
    </row>
    <row r="274" s="2" customFormat="1" ht="24.15" customHeight="1">
      <c r="A274" s="41"/>
      <c r="B274" s="42"/>
      <c r="C274" s="216" t="s">
        <v>270</v>
      </c>
      <c r="D274" s="216" t="s">
        <v>235</v>
      </c>
      <c r="E274" s="217" t="s">
        <v>2808</v>
      </c>
      <c r="F274" s="218" t="s">
        <v>2809</v>
      </c>
      <c r="G274" s="219" t="s">
        <v>250</v>
      </c>
      <c r="H274" s="220">
        <v>9.6180000000000003</v>
      </c>
      <c r="I274" s="221"/>
      <c r="J274" s="222">
        <f>ROUND(I274*H274,2)</f>
        <v>0</v>
      </c>
      <c r="K274" s="218" t="s">
        <v>239</v>
      </c>
      <c r="L274" s="47"/>
      <c r="M274" s="223" t="s">
        <v>21</v>
      </c>
      <c r="N274" s="224" t="s">
        <v>45</v>
      </c>
      <c r="O274" s="87"/>
      <c r="P274" s="225">
        <f>O274*H274</f>
        <v>0</v>
      </c>
      <c r="Q274" s="225">
        <v>2.3010199999999998</v>
      </c>
      <c r="R274" s="225">
        <f>Q274*H274</f>
        <v>22.131210360000001</v>
      </c>
      <c r="S274" s="225">
        <v>0</v>
      </c>
      <c r="T274" s="226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7" t="s">
        <v>240</v>
      </c>
      <c r="AT274" s="227" t="s">
        <v>235</v>
      </c>
      <c r="AU274" s="227" t="s">
        <v>86</v>
      </c>
      <c r="AY274" s="20" t="s">
        <v>233</v>
      </c>
      <c r="BE274" s="228">
        <f>IF(N274="základní",J274,0)</f>
        <v>0</v>
      </c>
      <c r="BF274" s="228">
        <f>IF(N274="snížená",J274,0)</f>
        <v>0</v>
      </c>
      <c r="BG274" s="228">
        <f>IF(N274="zákl. přenesená",J274,0)</f>
        <v>0</v>
      </c>
      <c r="BH274" s="228">
        <f>IF(N274="sníž. přenesená",J274,0)</f>
        <v>0</v>
      </c>
      <c r="BI274" s="228">
        <f>IF(N274="nulová",J274,0)</f>
        <v>0</v>
      </c>
      <c r="BJ274" s="20" t="s">
        <v>86</v>
      </c>
      <c r="BK274" s="228">
        <f>ROUND(I274*H274,2)</f>
        <v>0</v>
      </c>
      <c r="BL274" s="20" t="s">
        <v>240</v>
      </c>
      <c r="BM274" s="227" t="s">
        <v>2810</v>
      </c>
    </row>
    <row r="275" s="2" customFormat="1">
      <c r="A275" s="41"/>
      <c r="B275" s="42"/>
      <c r="C275" s="43"/>
      <c r="D275" s="229" t="s">
        <v>242</v>
      </c>
      <c r="E275" s="43"/>
      <c r="F275" s="230" t="s">
        <v>2811</v>
      </c>
      <c r="G275" s="43"/>
      <c r="H275" s="43"/>
      <c r="I275" s="231"/>
      <c r="J275" s="43"/>
      <c r="K275" s="43"/>
      <c r="L275" s="47"/>
      <c r="M275" s="232"/>
      <c r="N275" s="233"/>
      <c r="O275" s="87"/>
      <c r="P275" s="87"/>
      <c r="Q275" s="87"/>
      <c r="R275" s="87"/>
      <c r="S275" s="87"/>
      <c r="T275" s="88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T275" s="20" t="s">
        <v>242</v>
      </c>
      <c r="AU275" s="20" t="s">
        <v>86</v>
      </c>
    </row>
    <row r="276" s="13" customFormat="1">
      <c r="A276" s="13"/>
      <c r="B276" s="234"/>
      <c r="C276" s="235"/>
      <c r="D276" s="236" t="s">
        <v>244</v>
      </c>
      <c r="E276" s="237" t="s">
        <v>21</v>
      </c>
      <c r="F276" s="238" t="s">
        <v>2812</v>
      </c>
      <c r="G276" s="235"/>
      <c r="H276" s="237" t="s">
        <v>21</v>
      </c>
      <c r="I276" s="239"/>
      <c r="J276" s="235"/>
      <c r="K276" s="235"/>
      <c r="L276" s="240"/>
      <c r="M276" s="241"/>
      <c r="N276" s="242"/>
      <c r="O276" s="242"/>
      <c r="P276" s="242"/>
      <c r="Q276" s="242"/>
      <c r="R276" s="242"/>
      <c r="S276" s="242"/>
      <c r="T276" s="24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4" t="s">
        <v>244</v>
      </c>
      <c r="AU276" s="244" t="s">
        <v>86</v>
      </c>
      <c r="AV276" s="13" t="s">
        <v>80</v>
      </c>
      <c r="AW276" s="13" t="s">
        <v>33</v>
      </c>
      <c r="AX276" s="13" t="s">
        <v>73</v>
      </c>
      <c r="AY276" s="244" t="s">
        <v>233</v>
      </c>
    </row>
    <row r="277" s="13" customFormat="1">
      <c r="A277" s="13"/>
      <c r="B277" s="234"/>
      <c r="C277" s="235"/>
      <c r="D277" s="236" t="s">
        <v>244</v>
      </c>
      <c r="E277" s="237" t="s">
        <v>21</v>
      </c>
      <c r="F277" s="238" t="s">
        <v>2738</v>
      </c>
      <c r="G277" s="235"/>
      <c r="H277" s="237" t="s">
        <v>21</v>
      </c>
      <c r="I277" s="239"/>
      <c r="J277" s="235"/>
      <c r="K277" s="235"/>
      <c r="L277" s="240"/>
      <c r="M277" s="241"/>
      <c r="N277" s="242"/>
      <c r="O277" s="242"/>
      <c r="P277" s="242"/>
      <c r="Q277" s="242"/>
      <c r="R277" s="242"/>
      <c r="S277" s="242"/>
      <c r="T277" s="24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4" t="s">
        <v>244</v>
      </c>
      <c r="AU277" s="244" t="s">
        <v>86</v>
      </c>
      <c r="AV277" s="13" t="s">
        <v>80</v>
      </c>
      <c r="AW277" s="13" t="s">
        <v>33</v>
      </c>
      <c r="AX277" s="13" t="s">
        <v>73</v>
      </c>
      <c r="AY277" s="244" t="s">
        <v>233</v>
      </c>
    </row>
    <row r="278" s="14" customFormat="1">
      <c r="A278" s="14"/>
      <c r="B278" s="245"/>
      <c r="C278" s="246"/>
      <c r="D278" s="236" t="s">
        <v>244</v>
      </c>
      <c r="E278" s="247" t="s">
        <v>21</v>
      </c>
      <c r="F278" s="248" t="s">
        <v>2813</v>
      </c>
      <c r="G278" s="246"/>
      <c r="H278" s="249">
        <v>8.9930000000000003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244</v>
      </c>
      <c r="AU278" s="255" t="s">
        <v>86</v>
      </c>
      <c r="AV278" s="14" t="s">
        <v>86</v>
      </c>
      <c r="AW278" s="14" t="s">
        <v>33</v>
      </c>
      <c r="AX278" s="14" t="s">
        <v>73</v>
      </c>
      <c r="AY278" s="255" t="s">
        <v>233</v>
      </c>
    </row>
    <row r="279" s="14" customFormat="1">
      <c r="A279" s="14"/>
      <c r="B279" s="245"/>
      <c r="C279" s="246"/>
      <c r="D279" s="236" t="s">
        <v>244</v>
      </c>
      <c r="E279" s="247" t="s">
        <v>21</v>
      </c>
      <c r="F279" s="248" t="s">
        <v>2814</v>
      </c>
      <c r="G279" s="246"/>
      <c r="H279" s="249">
        <v>0.625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5" t="s">
        <v>244</v>
      </c>
      <c r="AU279" s="255" t="s">
        <v>86</v>
      </c>
      <c r="AV279" s="14" t="s">
        <v>86</v>
      </c>
      <c r="AW279" s="14" t="s">
        <v>33</v>
      </c>
      <c r="AX279" s="14" t="s">
        <v>73</v>
      </c>
      <c r="AY279" s="255" t="s">
        <v>233</v>
      </c>
    </row>
    <row r="280" s="15" customFormat="1">
      <c r="A280" s="15"/>
      <c r="B280" s="256"/>
      <c r="C280" s="257"/>
      <c r="D280" s="236" t="s">
        <v>244</v>
      </c>
      <c r="E280" s="258" t="s">
        <v>21</v>
      </c>
      <c r="F280" s="259" t="s">
        <v>247</v>
      </c>
      <c r="G280" s="257"/>
      <c r="H280" s="260">
        <v>9.6180000000000003</v>
      </c>
      <c r="I280" s="261"/>
      <c r="J280" s="257"/>
      <c r="K280" s="257"/>
      <c r="L280" s="262"/>
      <c r="M280" s="263"/>
      <c r="N280" s="264"/>
      <c r="O280" s="264"/>
      <c r="P280" s="264"/>
      <c r="Q280" s="264"/>
      <c r="R280" s="264"/>
      <c r="S280" s="264"/>
      <c r="T280" s="26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66" t="s">
        <v>244</v>
      </c>
      <c r="AU280" s="266" t="s">
        <v>86</v>
      </c>
      <c r="AV280" s="15" t="s">
        <v>240</v>
      </c>
      <c r="AW280" s="15" t="s">
        <v>33</v>
      </c>
      <c r="AX280" s="15" t="s">
        <v>80</v>
      </c>
      <c r="AY280" s="266" t="s">
        <v>233</v>
      </c>
    </row>
    <row r="281" s="2" customFormat="1" ht="33" customHeight="1">
      <c r="A281" s="41"/>
      <c r="B281" s="42"/>
      <c r="C281" s="216" t="s">
        <v>117</v>
      </c>
      <c r="D281" s="216" t="s">
        <v>235</v>
      </c>
      <c r="E281" s="217" t="s">
        <v>2815</v>
      </c>
      <c r="F281" s="218" t="s">
        <v>2816</v>
      </c>
      <c r="G281" s="219" t="s">
        <v>250</v>
      </c>
      <c r="H281" s="220">
        <v>67.325999999999993</v>
      </c>
      <c r="I281" s="221"/>
      <c r="J281" s="222">
        <f>ROUND(I281*H281,2)</f>
        <v>0</v>
      </c>
      <c r="K281" s="218" t="s">
        <v>239</v>
      </c>
      <c r="L281" s="47"/>
      <c r="M281" s="223" t="s">
        <v>21</v>
      </c>
      <c r="N281" s="224" t="s">
        <v>45</v>
      </c>
      <c r="O281" s="87"/>
      <c r="P281" s="225">
        <f>O281*H281</f>
        <v>0</v>
      </c>
      <c r="Q281" s="225">
        <v>2.5018699999999998</v>
      </c>
      <c r="R281" s="225">
        <f>Q281*H281</f>
        <v>168.44089961999998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240</v>
      </c>
      <c r="AT281" s="227" t="s">
        <v>235</v>
      </c>
      <c r="AU281" s="227" t="s">
        <v>86</v>
      </c>
      <c r="AY281" s="20" t="s">
        <v>233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86</v>
      </c>
      <c r="BK281" s="228">
        <f>ROUND(I281*H281,2)</f>
        <v>0</v>
      </c>
      <c r="BL281" s="20" t="s">
        <v>240</v>
      </c>
      <c r="BM281" s="227" t="s">
        <v>2817</v>
      </c>
    </row>
    <row r="282" s="2" customFormat="1">
      <c r="A282" s="41"/>
      <c r="B282" s="42"/>
      <c r="C282" s="43"/>
      <c r="D282" s="229" t="s">
        <v>242</v>
      </c>
      <c r="E282" s="43"/>
      <c r="F282" s="230" t="s">
        <v>2818</v>
      </c>
      <c r="G282" s="43"/>
      <c r="H282" s="43"/>
      <c r="I282" s="231"/>
      <c r="J282" s="43"/>
      <c r="K282" s="43"/>
      <c r="L282" s="47"/>
      <c r="M282" s="232"/>
      <c r="N282" s="233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242</v>
      </c>
      <c r="AU282" s="20" t="s">
        <v>86</v>
      </c>
    </row>
    <row r="283" s="13" customFormat="1">
      <c r="A283" s="13"/>
      <c r="B283" s="234"/>
      <c r="C283" s="235"/>
      <c r="D283" s="236" t="s">
        <v>244</v>
      </c>
      <c r="E283" s="237" t="s">
        <v>21</v>
      </c>
      <c r="F283" s="238" t="s">
        <v>2738</v>
      </c>
      <c r="G283" s="235"/>
      <c r="H283" s="237" t="s">
        <v>21</v>
      </c>
      <c r="I283" s="239"/>
      <c r="J283" s="235"/>
      <c r="K283" s="235"/>
      <c r="L283" s="240"/>
      <c r="M283" s="241"/>
      <c r="N283" s="242"/>
      <c r="O283" s="242"/>
      <c r="P283" s="242"/>
      <c r="Q283" s="242"/>
      <c r="R283" s="242"/>
      <c r="S283" s="242"/>
      <c r="T283" s="24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4" t="s">
        <v>244</v>
      </c>
      <c r="AU283" s="244" t="s">
        <v>86</v>
      </c>
      <c r="AV283" s="13" t="s">
        <v>80</v>
      </c>
      <c r="AW283" s="13" t="s">
        <v>33</v>
      </c>
      <c r="AX283" s="13" t="s">
        <v>73</v>
      </c>
      <c r="AY283" s="244" t="s">
        <v>233</v>
      </c>
    </row>
    <row r="284" s="14" customFormat="1">
      <c r="A284" s="14"/>
      <c r="B284" s="245"/>
      <c r="C284" s="246"/>
      <c r="D284" s="236" t="s">
        <v>244</v>
      </c>
      <c r="E284" s="247" t="s">
        <v>21</v>
      </c>
      <c r="F284" s="248" t="s">
        <v>2819</v>
      </c>
      <c r="G284" s="246"/>
      <c r="H284" s="249">
        <v>62.951000000000001</v>
      </c>
      <c r="I284" s="250"/>
      <c r="J284" s="246"/>
      <c r="K284" s="246"/>
      <c r="L284" s="251"/>
      <c r="M284" s="252"/>
      <c r="N284" s="253"/>
      <c r="O284" s="253"/>
      <c r="P284" s="253"/>
      <c r="Q284" s="253"/>
      <c r="R284" s="253"/>
      <c r="S284" s="253"/>
      <c r="T284" s="25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5" t="s">
        <v>244</v>
      </c>
      <c r="AU284" s="255" t="s">
        <v>86</v>
      </c>
      <c r="AV284" s="14" t="s">
        <v>86</v>
      </c>
      <c r="AW284" s="14" t="s">
        <v>33</v>
      </c>
      <c r="AX284" s="14" t="s">
        <v>73</v>
      </c>
      <c r="AY284" s="255" t="s">
        <v>233</v>
      </c>
    </row>
    <row r="285" s="14" customFormat="1">
      <c r="A285" s="14"/>
      <c r="B285" s="245"/>
      <c r="C285" s="246"/>
      <c r="D285" s="236" t="s">
        <v>244</v>
      </c>
      <c r="E285" s="247" t="s">
        <v>21</v>
      </c>
      <c r="F285" s="248" t="s">
        <v>2820</v>
      </c>
      <c r="G285" s="246"/>
      <c r="H285" s="249">
        <v>4.375</v>
      </c>
      <c r="I285" s="250"/>
      <c r="J285" s="246"/>
      <c r="K285" s="246"/>
      <c r="L285" s="251"/>
      <c r="M285" s="252"/>
      <c r="N285" s="253"/>
      <c r="O285" s="253"/>
      <c r="P285" s="253"/>
      <c r="Q285" s="253"/>
      <c r="R285" s="253"/>
      <c r="S285" s="253"/>
      <c r="T285" s="25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5" t="s">
        <v>244</v>
      </c>
      <c r="AU285" s="255" t="s">
        <v>86</v>
      </c>
      <c r="AV285" s="14" t="s">
        <v>86</v>
      </c>
      <c r="AW285" s="14" t="s">
        <v>33</v>
      </c>
      <c r="AX285" s="14" t="s">
        <v>73</v>
      </c>
      <c r="AY285" s="255" t="s">
        <v>233</v>
      </c>
    </row>
    <row r="286" s="15" customFormat="1">
      <c r="A286" s="15"/>
      <c r="B286" s="256"/>
      <c r="C286" s="257"/>
      <c r="D286" s="236" t="s">
        <v>244</v>
      </c>
      <c r="E286" s="258" t="s">
        <v>21</v>
      </c>
      <c r="F286" s="259" t="s">
        <v>247</v>
      </c>
      <c r="G286" s="257"/>
      <c r="H286" s="260">
        <v>67.325999999999993</v>
      </c>
      <c r="I286" s="261"/>
      <c r="J286" s="257"/>
      <c r="K286" s="257"/>
      <c r="L286" s="262"/>
      <c r="M286" s="263"/>
      <c r="N286" s="264"/>
      <c r="O286" s="264"/>
      <c r="P286" s="264"/>
      <c r="Q286" s="264"/>
      <c r="R286" s="264"/>
      <c r="S286" s="264"/>
      <c r="T286" s="26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66" t="s">
        <v>244</v>
      </c>
      <c r="AU286" s="266" t="s">
        <v>86</v>
      </c>
      <c r="AV286" s="15" t="s">
        <v>240</v>
      </c>
      <c r="AW286" s="15" t="s">
        <v>33</v>
      </c>
      <c r="AX286" s="15" t="s">
        <v>80</v>
      </c>
      <c r="AY286" s="266" t="s">
        <v>233</v>
      </c>
    </row>
    <row r="287" s="2" customFormat="1" ht="16.5" customHeight="1">
      <c r="A287" s="41"/>
      <c r="B287" s="42"/>
      <c r="C287" s="216" t="s">
        <v>314</v>
      </c>
      <c r="D287" s="216" t="s">
        <v>235</v>
      </c>
      <c r="E287" s="217" t="s">
        <v>2821</v>
      </c>
      <c r="F287" s="218" t="s">
        <v>2822</v>
      </c>
      <c r="G287" s="219" t="s">
        <v>238</v>
      </c>
      <c r="H287" s="220">
        <v>133.12000000000001</v>
      </c>
      <c r="I287" s="221"/>
      <c r="J287" s="222">
        <f>ROUND(I287*H287,2)</f>
        <v>0</v>
      </c>
      <c r="K287" s="218" t="s">
        <v>239</v>
      </c>
      <c r="L287" s="47"/>
      <c r="M287" s="223" t="s">
        <v>21</v>
      </c>
      <c r="N287" s="224" t="s">
        <v>45</v>
      </c>
      <c r="O287" s="87"/>
      <c r="P287" s="225">
        <f>O287*H287</f>
        <v>0</v>
      </c>
      <c r="Q287" s="225">
        <v>0.00264</v>
      </c>
      <c r="R287" s="225">
        <f>Q287*H287</f>
        <v>0.35143679999999999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240</v>
      </c>
      <c r="AT287" s="227" t="s">
        <v>235</v>
      </c>
      <c r="AU287" s="227" t="s">
        <v>86</v>
      </c>
      <c r="AY287" s="20" t="s">
        <v>233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86</v>
      </c>
      <c r="BK287" s="228">
        <f>ROUND(I287*H287,2)</f>
        <v>0</v>
      </c>
      <c r="BL287" s="20" t="s">
        <v>240</v>
      </c>
      <c r="BM287" s="227" t="s">
        <v>2823</v>
      </c>
    </row>
    <row r="288" s="2" customFormat="1">
      <c r="A288" s="41"/>
      <c r="B288" s="42"/>
      <c r="C288" s="43"/>
      <c r="D288" s="229" t="s">
        <v>242</v>
      </c>
      <c r="E288" s="43"/>
      <c r="F288" s="230" t="s">
        <v>2824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242</v>
      </c>
      <c r="AU288" s="20" t="s">
        <v>86</v>
      </c>
    </row>
    <row r="289" s="13" customFormat="1">
      <c r="A289" s="13"/>
      <c r="B289" s="234"/>
      <c r="C289" s="235"/>
      <c r="D289" s="236" t="s">
        <v>244</v>
      </c>
      <c r="E289" s="237" t="s">
        <v>21</v>
      </c>
      <c r="F289" s="238" t="s">
        <v>2738</v>
      </c>
      <c r="G289" s="235"/>
      <c r="H289" s="237" t="s">
        <v>21</v>
      </c>
      <c r="I289" s="239"/>
      <c r="J289" s="235"/>
      <c r="K289" s="235"/>
      <c r="L289" s="240"/>
      <c r="M289" s="241"/>
      <c r="N289" s="242"/>
      <c r="O289" s="242"/>
      <c r="P289" s="242"/>
      <c r="Q289" s="242"/>
      <c r="R289" s="242"/>
      <c r="S289" s="242"/>
      <c r="T289" s="24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4" t="s">
        <v>244</v>
      </c>
      <c r="AU289" s="244" t="s">
        <v>86</v>
      </c>
      <c r="AV289" s="13" t="s">
        <v>80</v>
      </c>
      <c r="AW289" s="13" t="s">
        <v>33</v>
      </c>
      <c r="AX289" s="13" t="s">
        <v>73</v>
      </c>
      <c r="AY289" s="244" t="s">
        <v>233</v>
      </c>
    </row>
    <row r="290" s="14" customFormat="1">
      <c r="A290" s="14"/>
      <c r="B290" s="245"/>
      <c r="C290" s="246"/>
      <c r="D290" s="236" t="s">
        <v>244</v>
      </c>
      <c r="E290" s="247" t="s">
        <v>21</v>
      </c>
      <c r="F290" s="248" t="s">
        <v>2825</v>
      </c>
      <c r="G290" s="246"/>
      <c r="H290" s="249">
        <v>125.12000000000001</v>
      </c>
      <c r="I290" s="250"/>
      <c r="J290" s="246"/>
      <c r="K290" s="246"/>
      <c r="L290" s="251"/>
      <c r="M290" s="252"/>
      <c r="N290" s="253"/>
      <c r="O290" s="253"/>
      <c r="P290" s="253"/>
      <c r="Q290" s="253"/>
      <c r="R290" s="253"/>
      <c r="S290" s="253"/>
      <c r="T290" s="25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5" t="s">
        <v>244</v>
      </c>
      <c r="AU290" s="255" t="s">
        <v>86</v>
      </c>
      <c r="AV290" s="14" t="s">
        <v>86</v>
      </c>
      <c r="AW290" s="14" t="s">
        <v>33</v>
      </c>
      <c r="AX290" s="14" t="s">
        <v>73</v>
      </c>
      <c r="AY290" s="255" t="s">
        <v>233</v>
      </c>
    </row>
    <row r="291" s="14" customFormat="1">
      <c r="A291" s="14"/>
      <c r="B291" s="245"/>
      <c r="C291" s="246"/>
      <c r="D291" s="236" t="s">
        <v>244</v>
      </c>
      <c r="E291" s="247" t="s">
        <v>21</v>
      </c>
      <c r="F291" s="248" t="s">
        <v>2826</v>
      </c>
      <c r="G291" s="246"/>
      <c r="H291" s="249">
        <v>8</v>
      </c>
      <c r="I291" s="250"/>
      <c r="J291" s="246"/>
      <c r="K291" s="246"/>
      <c r="L291" s="251"/>
      <c r="M291" s="252"/>
      <c r="N291" s="253"/>
      <c r="O291" s="253"/>
      <c r="P291" s="253"/>
      <c r="Q291" s="253"/>
      <c r="R291" s="253"/>
      <c r="S291" s="253"/>
      <c r="T291" s="25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5" t="s">
        <v>244</v>
      </c>
      <c r="AU291" s="255" t="s">
        <v>86</v>
      </c>
      <c r="AV291" s="14" t="s">
        <v>86</v>
      </c>
      <c r="AW291" s="14" t="s">
        <v>33</v>
      </c>
      <c r="AX291" s="14" t="s">
        <v>73</v>
      </c>
      <c r="AY291" s="255" t="s">
        <v>233</v>
      </c>
    </row>
    <row r="292" s="15" customFormat="1">
      <c r="A292" s="15"/>
      <c r="B292" s="256"/>
      <c r="C292" s="257"/>
      <c r="D292" s="236" t="s">
        <v>244</v>
      </c>
      <c r="E292" s="258" t="s">
        <v>21</v>
      </c>
      <c r="F292" s="259" t="s">
        <v>247</v>
      </c>
      <c r="G292" s="257"/>
      <c r="H292" s="260">
        <v>133.12000000000001</v>
      </c>
      <c r="I292" s="261"/>
      <c r="J292" s="257"/>
      <c r="K292" s="257"/>
      <c r="L292" s="262"/>
      <c r="M292" s="263"/>
      <c r="N292" s="264"/>
      <c r="O292" s="264"/>
      <c r="P292" s="264"/>
      <c r="Q292" s="264"/>
      <c r="R292" s="264"/>
      <c r="S292" s="264"/>
      <c r="T292" s="26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T292" s="266" t="s">
        <v>244</v>
      </c>
      <c r="AU292" s="266" t="s">
        <v>86</v>
      </c>
      <c r="AV292" s="15" t="s">
        <v>240</v>
      </c>
      <c r="AW292" s="15" t="s">
        <v>33</v>
      </c>
      <c r="AX292" s="15" t="s">
        <v>80</v>
      </c>
      <c r="AY292" s="266" t="s">
        <v>233</v>
      </c>
    </row>
    <row r="293" s="2" customFormat="1" ht="16.5" customHeight="1">
      <c r="A293" s="41"/>
      <c r="B293" s="42"/>
      <c r="C293" s="216" t="s">
        <v>371</v>
      </c>
      <c r="D293" s="216" t="s">
        <v>235</v>
      </c>
      <c r="E293" s="217" t="s">
        <v>2827</v>
      </c>
      <c r="F293" s="218" t="s">
        <v>2828</v>
      </c>
      <c r="G293" s="219" t="s">
        <v>238</v>
      </c>
      <c r="H293" s="220">
        <v>133.12000000000001</v>
      </c>
      <c r="I293" s="221"/>
      <c r="J293" s="222">
        <f>ROUND(I293*H293,2)</f>
        <v>0</v>
      </c>
      <c r="K293" s="218" t="s">
        <v>239</v>
      </c>
      <c r="L293" s="47"/>
      <c r="M293" s="223" t="s">
        <v>21</v>
      </c>
      <c r="N293" s="224" t="s">
        <v>45</v>
      </c>
      <c r="O293" s="87"/>
      <c r="P293" s="225">
        <f>O293*H293</f>
        <v>0</v>
      </c>
      <c r="Q293" s="225">
        <v>0</v>
      </c>
      <c r="R293" s="225">
        <f>Q293*H293</f>
        <v>0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240</v>
      </c>
      <c r="AT293" s="227" t="s">
        <v>235</v>
      </c>
      <c r="AU293" s="227" t="s">
        <v>86</v>
      </c>
      <c r="AY293" s="20" t="s">
        <v>233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86</v>
      </c>
      <c r="BK293" s="228">
        <f>ROUND(I293*H293,2)</f>
        <v>0</v>
      </c>
      <c r="BL293" s="20" t="s">
        <v>240</v>
      </c>
      <c r="BM293" s="227" t="s">
        <v>2829</v>
      </c>
    </row>
    <row r="294" s="2" customFormat="1">
      <c r="A294" s="41"/>
      <c r="B294" s="42"/>
      <c r="C294" s="43"/>
      <c r="D294" s="229" t="s">
        <v>242</v>
      </c>
      <c r="E294" s="43"/>
      <c r="F294" s="230" t="s">
        <v>2830</v>
      </c>
      <c r="G294" s="43"/>
      <c r="H294" s="43"/>
      <c r="I294" s="231"/>
      <c r="J294" s="43"/>
      <c r="K294" s="43"/>
      <c r="L294" s="47"/>
      <c r="M294" s="232"/>
      <c r="N294" s="233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242</v>
      </c>
      <c r="AU294" s="20" t="s">
        <v>86</v>
      </c>
    </row>
    <row r="295" s="2" customFormat="1" ht="24.15" customHeight="1">
      <c r="A295" s="41"/>
      <c r="B295" s="42"/>
      <c r="C295" s="216" t="s">
        <v>377</v>
      </c>
      <c r="D295" s="216" t="s">
        <v>235</v>
      </c>
      <c r="E295" s="217" t="s">
        <v>2831</v>
      </c>
      <c r="F295" s="218" t="s">
        <v>2832</v>
      </c>
      <c r="G295" s="219" t="s">
        <v>250</v>
      </c>
      <c r="H295" s="220">
        <v>224.387</v>
      </c>
      <c r="I295" s="221"/>
      <c r="J295" s="222">
        <f>ROUND(I295*H295,2)</f>
        <v>0</v>
      </c>
      <c r="K295" s="218" t="s">
        <v>239</v>
      </c>
      <c r="L295" s="47"/>
      <c r="M295" s="223" t="s">
        <v>21</v>
      </c>
      <c r="N295" s="224" t="s">
        <v>45</v>
      </c>
      <c r="O295" s="87"/>
      <c r="P295" s="225">
        <f>O295*H295</f>
        <v>0</v>
      </c>
      <c r="Q295" s="225">
        <v>2.5018699999999998</v>
      </c>
      <c r="R295" s="225">
        <f>Q295*H295</f>
        <v>561.38710369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240</v>
      </c>
      <c r="AT295" s="227" t="s">
        <v>235</v>
      </c>
      <c r="AU295" s="227" t="s">
        <v>86</v>
      </c>
      <c r="AY295" s="20" t="s">
        <v>233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86</v>
      </c>
      <c r="BK295" s="228">
        <f>ROUND(I295*H295,2)</f>
        <v>0</v>
      </c>
      <c r="BL295" s="20" t="s">
        <v>240</v>
      </c>
      <c r="BM295" s="227" t="s">
        <v>2833</v>
      </c>
    </row>
    <row r="296" s="2" customFormat="1">
      <c r="A296" s="41"/>
      <c r="B296" s="42"/>
      <c r="C296" s="43"/>
      <c r="D296" s="229" t="s">
        <v>242</v>
      </c>
      <c r="E296" s="43"/>
      <c r="F296" s="230" t="s">
        <v>2834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242</v>
      </c>
      <c r="AU296" s="20" t="s">
        <v>86</v>
      </c>
    </row>
    <row r="297" s="13" customFormat="1">
      <c r="A297" s="13"/>
      <c r="B297" s="234"/>
      <c r="C297" s="235"/>
      <c r="D297" s="236" t="s">
        <v>244</v>
      </c>
      <c r="E297" s="237" t="s">
        <v>21</v>
      </c>
      <c r="F297" s="238" t="s">
        <v>2835</v>
      </c>
      <c r="G297" s="235"/>
      <c r="H297" s="237" t="s">
        <v>21</v>
      </c>
      <c r="I297" s="239"/>
      <c r="J297" s="235"/>
      <c r="K297" s="235"/>
      <c r="L297" s="240"/>
      <c r="M297" s="241"/>
      <c r="N297" s="242"/>
      <c r="O297" s="242"/>
      <c r="P297" s="242"/>
      <c r="Q297" s="242"/>
      <c r="R297" s="242"/>
      <c r="S297" s="242"/>
      <c r="T297" s="24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4" t="s">
        <v>244</v>
      </c>
      <c r="AU297" s="244" t="s">
        <v>86</v>
      </c>
      <c r="AV297" s="13" t="s">
        <v>80</v>
      </c>
      <c r="AW297" s="13" t="s">
        <v>33</v>
      </c>
      <c r="AX297" s="13" t="s">
        <v>73</v>
      </c>
      <c r="AY297" s="244" t="s">
        <v>233</v>
      </c>
    </row>
    <row r="298" s="13" customFormat="1">
      <c r="A298" s="13"/>
      <c r="B298" s="234"/>
      <c r="C298" s="235"/>
      <c r="D298" s="236" t="s">
        <v>244</v>
      </c>
      <c r="E298" s="237" t="s">
        <v>21</v>
      </c>
      <c r="F298" s="238" t="s">
        <v>2836</v>
      </c>
      <c r="G298" s="235"/>
      <c r="H298" s="237" t="s">
        <v>21</v>
      </c>
      <c r="I298" s="239"/>
      <c r="J298" s="235"/>
      <c r="K298" s="235"/>
      <c r="L298" s="240"/>
      <c r="M298" s="241"/>
      <c r="N298" s="242"/>
      <c r="O298" s="242"/>
      <c r="P298" s="242"/>
      <c r="Q298" s="242"/>
      <c r="R298" s="242"/>
      <c r="S298" s="242"/>
      <c r="T298" s="24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4" t="s">
        <v>244</v>
      </c>
      <c r="AU298" s="244" t="s">
        <v>86</v>
      </c>
      <c r="AV298" s="13" t="s">
        <v>80</v>
      </c>
      <c r="AW298" s="13" t="s">
        <v>33</v>
      </c>
      <c r="AX298" s="13" t="s">
        <v>73</v>
      </c>
      <c r="AY298" s="244" t="s">
        <v>233</v>
      </c>
    </row>
    <row r="299" s="14" customFormat="1">
      <c r="A299" s="14"/>
      <c r="B299" s="245"/>
      <c r="C299" s="246"/>
      <c r="D299" s="236" t="s">
        <v>244</v>
      </c>
      <c r="E299" s="247" t="s">
        <v>21</v>
      </c>
      <c r="F299" s="248" t="s">
        <v>2837</v>
      </c>
      <c r="G299" s="246"/>
      <c r="H299" s="249">
        <v>46.706000000000003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244</v>
      </c>
      <c r="AU299" s="255" t="s">
        <v>86</v>
      </c>
      <c r="AV299" s="14" t="s">
        <v>86</v>
      </c>
      <c r="AW299" s="14" t="s">
        <v>33</v>
      </c>
      <c r="AX299" s="14" t="s">
        <v>73</v>
      </c>
      <c r="AY299" s="255" t="s">
        <v>233</v>
      </c>
    </row>
    <row r="300" s="13" customFormat="1">
      <c r="A300" s="13"/>
      <c r="B300" s="234"/>
      <c r="C300" s="235"/>
      <c r="D300" s="236" t="s">
        <v>244</v>
      </c>
      <c r="E300" s="237" t="s">
        <v>21</v>
      </c>
      <c r="F300" s="238" t="s">
        <v>2838</v>
      </c>
      <c r="G300" s="235"/>
      <c r="H300" s="237" t="s">
        <v>21</v>
      </c>
      <c r="I300" s="239"/>
      <c r="J300" s="235"/>
      <c r="K300" s="235"/>
      <c r="L300" s="240"/>
      <c r="M300" s="241"/>
      <c r="N300" s="242"/>
      <c r="O300" s="242"/>
      <c r="P300" s="242"/>
      <c r="Q300" s="242"/>
      <c r="R300" s="242"/>
      <c r="S300" s="242"/>
      <c r="T300" s="24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4" t="s">
        <v>244</v>
      </c>
      <c r="AU300" s="244" t="s">
        <v>86</v>
      </c>
      <c r="AV300" s="13" t="s">
        <v>80</v>
      </c>
      <c r="AW300" s="13" t="s">
        <v>33</v>
      </c>
      <c r="AX300" s="13" t="s">
        <v>73</v>
      </c>
      <c r="AY300" s="244" t="s">
        <v>233</v>
      </c>
    </row>
    <row r="301" s="14" customFormat="1">
      <c r="A301" s="14"/>
      <c r="B301" s="245"/>
      <c r="C301" s="246"/>
      <c r="D301" s="236" t="s">
        <v>244</v>
      </c>
      <c r="E301" s="247" t="s">
        <v>21</v>
      </c>
      <c r="F301" s="248" t="s">
        <v>2839</v>
      </c>
      <c r="G301" s="246"/>
      <c r="H301" s="249">
        <v>42.170000000000002</v>
      </c>
      <c r="I301" s="250"/>
      <c r="J301" s="246"/>
      <c r="K301" s="246"/>
      <c r="L301" s="251"/>
      <c r="M301" s="252"/>
      <c r="N301" s="253"/>
      <c r="O301" s="253"/>
      <c r="P301" s="253"/>
      <c r="Q301" s="253"/>
      <c r="R301" s="253"/>
      <c r="S301" s="253"/>
      <c r="T301" s="25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5" t="s">
        <v>244</v>
      </c>
      <c r="AU301" s="255" t="s">
        <v>86</v>
      </c>
      <c r="AV301" s="14" t="s">
        <v>86</v>
      </c>
      <c r="AW301" s="14" t="s">
        <v>33</v>
      </c>
      <c r="AX301" s="14" t="s">
        <v>73</v>
      </c>
      <c r="AY301" s="255" t="s">
        <v>233</v>
      </c>
    </row>
    <row r="302" s="13" customFormat="1">
      <c r="A302" s="13"/>
      <c r="B302" s="234"/>
      <c r="C302" s="235"/>
      <c r="D302" s="236" t="s">
        <v>244</v>
      </c>
      <c r="E302" s="237" t="s">
        <v>21</v>
      </c>
      <c r="F302" s="238" t="s">
        <v>2840</v>
      </c>
      <c r="G302" s="235"/>
      <c r="H302" s="237" t="s">
        <v>21</v>
      </c>
      <c r="I302" s="239"/>
      <c r="J302" s="235"/>
      <c r="K302" s="235"/>
      <c r="L302" s="240"/>
      <c r="M302" s="241"/>
      <c r="N302" s="242"/>
      <c r="O302" s="242"/>
      <c r="P302" s="242"/>
      <c r="Q302" s="242"/>
      <c r="R302" s="242"/>
      <c r="S302" s="242"/>
      <c r="T302" s="24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4" t="s">
        <v>244</v>
      </c>
      <c r="AU302" s="244" t="s">
        <v>86</v>
      </c>
      <c r="AV302" s="13" t="s">
        <v>80</v>
      </c>
      <c r="AW302" s="13" t="s">
        <v>33</v>
      </c>
      <c r="AX302" s="13" t="s">
        <v>73</v>
      </c>
      <c r="AY302" s="244" t="s">
        <v>233</v>
      </c>
    </row>
    <row r="303" s="14" customFormat="1">
      <c r="A303" s="14"/>
      <c r="B303" s="245"/>
      <c r="C303" s="246"/>
      <c r="D303" s="236" t="s">
        <v>244</v>
      </c>
      <c r="E303" s="247" t="s">
        <v>21</v>
      </c>
      <c r="F303" s="248" t="s">
        <v>2841</v>
      </c>
      <c r="G303" s="246"/>
      <c r="H303" s="249">
        <v>4.6150000000000002</v>
      </c>
      <c r="I303" s="250"/>
      <c r="J303" s="246"/>
      <c r="K303" s="246"/>
      <c r="L303" s="251"/>
      <c r="M303" s="252"/>
      <c r="N303" s="253"/>
      <c r="O303" s="253"/>
      <c r="P303" s="253"/>
      <c r="Q303" s="253"/>
      <c r="R303" s="253"/>
      <c r="S303" s="253"/>
      <c r="T303" s="25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5" t="s">
        <v>244</v>
      </c>
      <c r="AU303" s="255" t="s">
        <v>86</v>
      </c>
      <c r="AV303" s="14" t="s">
        <v>86</v>
      </c>
      <c r="AW303" s="14" t="s">
        <v>33</v>
      </c>
      <c r="AX303" s="14" t="s">
        <v>73</v>
      </c>
      <c r="AY303" s="255" t="s">
        <v>233</v>
      </c>
    </row>
    <row r="304" s="13" customFormat="1">
      <c r="A304" s="13"/>
      <c r="B304" s="234"/>
      <c r="C304" s="235"/>
      <c r="D304" s="236" t="s">
        <v>244</v>
      </c>
      <c r="E304" s="237" t="s">
        <v>21</v>
      </c>
      <c r="F304" s="238" t="s">
        <v>2842</v>
      </c>
      <c r="G304" s="235"/>
      <c r="H304" s="237" t="s">
        <v>21</v>
      </c>
      <c r="I304" s="239"/>
      <c r="J304" s="235"/>
      <c r="K304" s="235"/>
      <c r="L304" s="240"/>
      <c r="M304" s="241"/>
      <c r="N304" s="242"/>
      <c r="O304" s="242"/>
      <c r="P304" s="242"/>
      <c r="Q304" s="242"/>
      <c r="R304" s="242"/>
      <c r="S304" s="242"/>
      <c r="T304" s="24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4" t="s">
        <v>244</v>
      </c>
      <c r="AU304" s="244" t="s">
        <v>86</v>
      </c>
      <c r="AV304" s="13" t="s">
        <v>80</v>
      </c>
      <c r="AW304" s="13" t="s">
        <v>33</v>
      </c>
      <c r="AX304" s="13" t="s">
        <v>73</v>
      </c>
      <c r="AY304" s="244" t="s">
        <v>233</v>
      </c>
    </row>
    <row r="305" s="14" customFormat="1">
      <c r="A305" s="14"/>
      <c r="B305" s="245"/>
      <c r="C305" s="246"/>
      <c r="D305" s="236" t="s">
        <v>244</v>
      </c>
      <c r="E305" s="247" t="s">
        <v>21</v>
      </c>
      <c r="F305" s="248" t="s">
        <v>2843</v>
      </c>
      <c r="G305" s="246"/>
      <c r="H305" s="249">
        <v>4.125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244</v>
      </c>
      <c r="AU305" s="255" t="s">
        <v>86</v>
      </c>
      <c r="AV305" s="14" t="s">
        <v>86</v>
      </c>
      <c r="AW305" s="14" t="s">
        <v>33</v>
      </c>
      <c r="AX305" s="14" t="s">
        <v>73</v>
      </c>
      <c r="AY305" s="255" t="s">
        <v>233</v>
      </c>
    </row>
    <row r="306" s="13" customFormat="1">
      <c r="A306" s="13"/>
      <c r="B306" s="234"/>
      <c r="C306" s="235"/>
      <c r="D306" s="236" t="s">
        <v>244</v>
      </c>
      <c r="E306" s="237" t="s">
        <v>21</v>
      </c>
      <c r="F306" s="238" t="s">
        <v>2844</v>
      </c>
      <c r="G306" s="235"/>
      <c r="H306" s="237" t="s">
        <v>21</v>
      </c>
      <c r="I306" s="239"/>
      <c r="J306" s="235"/>
      <c r="K306" s="235"/>
      <c r="L306" s="240"/>
      <c r="M306" s="241"/>
      <c r="N306" s="242"/>
      <c r="O306" s="242"/>
      <c r="P306" s="242"/>
      <c r="Q306" s="242"/>
      <c r="R306" s="242"/>
      <c r="S306" s="242"/>
      <c r="T306" s="24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4" t="s">
        <v>244</v>
      </c>
      <c r="AU306" s="244" t="s">
        <v>86</v>
      </c>
      <c r="AV306" s="13" t="s">
        <v>80</v>
      </c>
      <c r="AW306" s="13" t="s">
        <v>33</v>
      </c>
      <c r="AX306" s="13" t="s">
        <v>73</v>
      </c>
      <c r="AY306" s="244" t="s">
        <v>233</v>
      </c>
    </row>
    <row r="307" s="14" customFormat="1">
      <c r="A307" s="14"/>
      <c r="B307" s="245"/>
      <c r="C307" s="246"/>
      <c r="D307" s="236" t="s">
        <v>244</v>
      </c>
      <c r="E307" s="247" t="s">
        <v>21</v>
      </c>
      <c r="F307" s="248" t="s">
        <v>2845</v>
      </c>
      <c r="G307" s="246"/>
      <c r="H307" s="249">
        <v>4.1820000000000004</v>
      </c>
      <c r="I307" s="250"/>
      <c r="J307" s="246"/>
      <c r="K307" s="246"/>
      <c r="L307" s="251"/>
      <c r="M307" s="252"/>
      <c r="N307" s="253"/>
      <c r="O307" s="253"/>
      <c r="P307" s="253"/>
      <c r="Q307" s="253"/>
      <c r="R307" s="253"/>
      <c r="S307" s="253"/>
      <c r="T307" s="25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5" t="s">
        <v>244</v>
      </c>
      <c r="AU307" s="255" t="s">
        <v>86</v>
      </c>
      <c r="AV307" s="14" t="s">
        <v>86</v>
      </c>
      <c r="AW307" s="14" t="s">
        <v>33</v>
      </c>
      <c r="AX307" s="14" t="s">
        <v>73</v>
      </c>
      <c r="AY307" s="255" t="s">
        <v>233</v>
      </c>
    </row>
    <row r="308" s="13" customFormat="1">
      <c r="A308" s="13"/>
      <c r="B308" s="234"/>
      <c r="C308" s="235"/>
      <c r="D308" s="236" t="s">
        <v>244</v>
      </c>
      <c r="E308" s="237" t="s">
        <v>21</v>
      </c>
      <c r="F308" s="238" t="s">
        <v>2846</v>
      </c>
      <c r="G308" s="235"/>
      <c r="H308" s="237" t="s">
        <v>21</v>
      </c>
      <c r="I308" s="239"/>
      <c r="J308" s="235"/>
      <c r="K308" s="235"/>
      <c r="L308" s="240"/>
      <c r="M308" s="241"/>
      <c r="N308" s="242"/>
      <c r="O308" s="242"/>
      <c r="P308" s="242"/>
      <c r="Q308" s="242"/>
      <c r="R308" s="242"/>
      <c r="S308" s="242"/>
      <c r="T308" s="24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4" t="s">
        <v>244</v>
      </c>
      <c r="AU308" s="244" t="s">
        <v>86</v>
      </c>
      <c r="AV308" s="13" t="s">
        <v>80</v>
      </c>
      <c r="AW308" s="13" t="s">
        <v>33</v>
      </c>
      <c r="AX308" s="13" t="s">
        <v>73</v>
      </c>
      <c r="AY308" s="244" t="s">
        <v>233</v>
      </c>
    </row>
    <row r="309" s="14" customFormat="1">
      <c r="A309" s="14"/>
      <c r="B309" s="245"/>
      <c r="C309" s="246"/>
      <c r="D309" s="236" t="s">
        <v>244</v>
      </c>
      <c r="E309" s="247" t="s">
        <v>21</v>
      </c>
      <c r="F309" s="248" t="s">
        <v>2847</v>
      </c>
      <c r="G309" s="246"/>
      <c r="H309" s="249">
        <v>6.4859999999999998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5" t="s">
        <v>244</v>
      </c>
      <c r="AU309" s="255" t="s">
        <v>86</v>
      </c>
      <c r="AV309" s="14" t="s">
        <v>86</v>
      </c>
      <c r="AW309" s="14" t="s">
        <v>33</v>
      </c>
      <c r="AX309" s="14" t="s">
        <v>73</v>
      </c>
      <c r="AY309" s="255" t="s">
        <v>233</v>
      </c>
    </row>
    <row r="310" s="13" customFormat="1">
      <c r="A310" s="13"/>
      <c r="B310" s="234"/>
      <c r="C310" s="235"/>
      <c r="D310" s="236" t="s">
        <v>244</v>
      </c>
      <c r="E310" s="237" t="s">
        <v>21</v>
      </c>
      <c r="F310" s="238" t="s">
        <v>2848</v>
      </c>
      <c r="G310" s="235"/>
      <c r="H310" s="237" t="s">
        <v>21</v>
      </c>
      <c r="I310" s="239"/>
      <c r="J310" s="235"/>
      <c r="K310" s="235"/>
      <c r="L310" s="240"/>
      <c r="M310" s="241"/>
      <c r="N310" s="242"/>
      <c r="O310" s="242"/>
      <c r="P310" s="242"/>
      <c r="Q310" s="242"/>
      <c r="R310" s="242"/>
      <c r="S310" s="242"/>
      <c r="T310" s="24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4" t="s">
        <v>244</v>
      </c>
      <c r="AU310" s="244" t="s">
        <v>86</v>
      </c>
      <c r="AV310" s="13" t="s">
        <v>80</v>
      </c>
      <c r="AW310" s="13" t="s">
        <v>33</v>
      </c>
      <c r="AX310" s="13" t="s">
        <v>73</v>
      </c>
      <c r="AY310" s="244" t="s">
        <v>233</v>
      </c>
    </row>
    <row r="311" s="14" customFormat="1">
      <c r="A311" s="14"/>
      <c r="B311" s="245"/>
      <c r="C311" s="246"/>
      <c r="D311" s="236" t="s">
        <v>244</v>
      </c>
      <c r="E311" s="247" t="s">
        <v>21</v>
      </c>
      <c r="F311" s="248" t="s">
        <v>2849</v>
      </c>
      <c r="G311" s="246"/>
      <c r="H311" s="249">
        <v>2.0259999999999998</v>
      </c>
      <c r="I311" s="250"/>
      <c r="J311" s="246"/>
      <c r="K311" s="246"/>
      <c r="L311" s="251"/>
      <c r="M311" s="252"/>
      <c r="N311" s="253"/>
      <c r="O311" s="253"/>
      <c r="P311" s="253"/>
      <c r="Q311" s="253"/>
      <c r="R311" s="253"/>
      <c r="S311" s="253"/>
      <c r="T311" s="25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5" t="s">
        <v>244</v>
      </c>
      <c r="AU311" s="255" t="s">
        <v>86</v>
      </c>
      <c r="AV311" s="14" t="s">
        <v>86</v>
      </c>
      <c r="AW311" s="14" t="s">
        <v>33</v>
      </c>
      <c r="AX311" s="14" t="s">
        <v>73</v>
      </c>
      <c r="AY311" s="255" t="s">
        <v>233</v>
      </c>
    </row>
    <row r="312" s="13" customFormat="1">
      <c r="A312" s="13"/>
      <c r="B312" s="234"/>
      <c r="C312" s="235"/>
      <c r="D312" s="236" t="s">
        <v>244</v>
      </c>
      <c r="E312" s="237" t="s">
        <v>21</v>
      </c>
      <c r="F312" s="238" t="s">
        <v>2850</v>
      </c>
      <c r="G312" s="235"/>
      <c r="H312" s="237" t="s">
        <v>21</v>
      </c>
      <c r="I312" s="239"/>
      <c r="J312" s="235"/>
      <c r="K312" s="235"/>
      <c r="L312" s="240"/>
      <c r="M312" s="241"/>
      <c r="N312" s="242"/>
      <c r="O312" s="242"/>
      <c r="P312" s="242"/>
      <c r="Q312" s="242"/>
      <c r="R312" s="242"/>
      <c r="S312" s="242"/>
      <c r="T312" s="24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4" t="s">
        <v>244</v>
      </c>
      <c r="AU312" s="244" t="s">
        <v>86</v>
      </c>
      <c r="AV312" s="13" t="s">
        <v>80</v>
      </c>
      <c r="AW312" s="13" t="s">
        <v>33</v>
      </c>
      <c r="AX312" s="13" t="s">
        <v>73</v>
      </c>
      <c r="AY312" s="244" t="s">
        <v>233</v>
      </c>
    </row>
    <row r="313" s="14" customFormat="1">
      <c r="A313" s="14"/>
      <c r="B313" s="245"/>
      <c r="C313" s="246"/>
      <c r="D313" s="236" t="s">
        <v>244</v>
      </c>
      <c r="E313" s="247" t="s">
        <v>21</v>
      </c>
      <c r="F313" s="248" t="s">
        <v>2851</v>
      </c>
      <c r="G313" s="246"/>
      <c r="H313" s="249">
        <v>43.944000000000003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244</v>
      </c>
      <c r="AU313" s="255" t="s">
        <v>86</v>
      </c>
      <c r="AV313" s="14" t="s">
        <v>86</v>
      </c>
      <c r="AW313" s="14" t="s">
        <v>33</v>
      </c>
      <c r="AX313" s="14" t="s">
        <v>73</v>
      </c>
      <c r="AY313" s="255" t="s">
        <v>233</v>
      </c>
    </row>
    <row r="314" s="13" customFormat="1">
      <c r="A314" s="13"/>
      <c r="B314" s="234"/>
      <c r="C314" s="235"/>
      <c r="D314" s="236" t="s">
        <v>244</v>
      </c>
      <c r="E314" s="237" t="s">
        <v>21</v>
      </c>
      <c r="F314" s="238" t="s">
        <v>2852</v>
      </c>
      <c r="G314" s="235"/>
      <c r="H314" s="237" t="s">
        <v>21</v>
      </c>
      <c r="I314" s="239"/>
      <c r="J314" s="235"/>
      <c r="K314" s="235"/>
      <c r="L314" s="240"/>
      <c r="M314" s="241"/>
      <c r="N314" s="242"/>
      <c r="O314" s="242"/>
      <c r="P314" s="242"/>
      <c r="Q314" s="242"/>
      <c r="R314" s="242"/>
      <c r="S314" s="242"/>
      <c r="T314" s="24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4" t="s">
        <v>244</v>
      </c>
      <c r="AU314" s="244" t="s">
        <v>86</v>
      </c>
      <c r="AV314" s="13" t="s">
        <v>80</v>
      </c>
      <c r="AW314" s="13" t="s">
        <v>33</v>
      </c>
      <c r="AX314" s="13" t="s">
        <v>73</v>
      </c>
      <c r="AY314" s="244" t="s">
        <v>233</v>
      </c>
    </row>
    <row r="315" s="14" customFormat="1">
      <c r="A315" s="14"/>
      <c r="B315" s="245"/>
      <c r="C315" s="246"/>
      <c r="D315" s="236" t="s">
        <v>244</v>
      </c>
      <c r="E315" s="247" t="s">
        <v>21</v>
      </c>
      <c r="F315" s="248" t="s">
        <v>2853</v>
      </c>
      <c r="G315" s="246"/>
      <c r="H315" s="249">
        <v>4.6349999999999998</v>
      </c>
      <c r="I315" s="250"/>
      <c r="J315" s="246"/>
      <c r="K315" s="246"/>
      <c r="L315" s="251"/>
      <c r="M315" s="252"/>
      <c r="N315" s="253"/>
      <c r="O315" s="253"/>
      <c r="P315" s="253"/>
      <c r="Q315" s="253"/>
      <c r="R315" s="253"/>
      <c r="S315" s="253"/>
      <c r="T315" s="25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5" t="s">
        <v>244</v>
      </c>
      <c r="AU315" s="255" t="s">
        <v>86</v>
      </c>
      <c r="AV315" s="14" t="s">
        <v>86</v>
      </c>
      <c r="AW315" s="14" t="s">
        <v>33</v>
      </c>
      <c r="AX315" s="14" t="s">
        <v>73</v>
      </c>
      <c r="AY315" s="255" t="s">
        <v>233</v>
      </c>
    </row>
    <row r="316" s="16" customFormat="1">
      <c r="A316" s="16"/>
      <c r="B316" s="287"/>
      <c r="C316" s="288"/>
      <c r="D316" s="236" t="s">
        <v>244</v>
      </c>
      <c r="E316" s="289" t="s">
        <v>21</v>
      </c>
      <c r="F316" s="290" t="s">
        <v>725</v>
      </c>
      <c r="G316" s="288"/>
      <c r="H316" s="291">
        <v>158.88900000000001</v>
      </c>
      <c r="I316" s="292"/>
      <c r="J316" s="288"/>
      <c r="K316" s="288"/>
      <c r="L316" s="293"/>
      <c r="M316" s="294"/>
      <c r="N316" s="295"/>
      <c r="O316" s="295"/>
      <c r="P316" s="295"/>
      <c r="Q316" s="295"/>
      <c r="R316" s="295"/>
      <c r="S316" s="295"/>
      <c r="T316" s="29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T316" s="297" t="s">
        <v>244</v>
      </c>
      <c r="AU316" s="297" t="s">
        <v>86</v>
      </c>
      <c r="AV316" s="16" t="s">
        <v>117</v>
      </c>
      <c r="AW316" s="16" t="s">
        <v>33</v>
      </c>
      <c r="AX316" s="16" t="s">
        <v>73</v>
      </c>
      <c r="AY316" s="297" t="s">
        <v>233</v>
      </c>
    </row>
    <row r="317" s="13" customFormat="1">
      <c r="A317" s="13"/>
      <c r="B317" s="234"/>
      <c r="C317" s="235"/>
      <c r="D317" s="236" t="s">
        <v>244</v>
      </c>
      <c r="E317" s="237" t="s">
        <v>21</v>
      </c>
      <c r="F317" s="238" t="s">
        <v>2854</v>
      </c>
      <c r="G317" s="235"/>
      <c r="H317" s="237" t="s">
        <v>21</v>
      </c>
      <c r="I317" s="239"/>
      <c r="J317" s="235"/>
      <c r="K317" s="235"/>
      <c r="L317" s="240"/>
      <c r="M317" s="241"/>
      <c r="N317" s="242"/>
      <c r="O317" s="242"/>
      <c r="P317" s="242"/>
      <c r="Q317" s="242"/>
      <c r="R317" s="242"/>
      <c r="S317" s="242"/>
      <c r="T317" s="24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4" t="s">
        <v>244</v>
      </c>
      <c r="AU317" s="244" t="s">
        <v>86</v>
      </c>
      <c r="AV317" s="13" t="s">
        <v>80</v>
      </c>
      <c r="AW317" s="13" t="s">
        <v>33</v>
      </c>
      <c r="AX317" s="13" t="s">
        <v>73</v>
      </c>
      <c r="AY317" s="244" t="s">
        <v>233</v>
      </c>
    </row>
    <row r="318" s="13" customFormat="1">
      <c r="A318" s="13"/>
      <c r="B318" s="234"/>
      <c r="C318" s="235"/>
      <c r="D318" s="236" t="s">
        <v>244</v>
      </c>
      <c r="E318" s="237" t="s">
        <v>21</v>
      </c>
      <c r="F318" s="238" t="s">
        <v>2855</v>
      </c>
      <c r="G318" s="235"/>
      <c r="H318" s="237" t="s">
        <v>21</v>
      </c>
      <c r="I318" s="239"/>
      <c r="J318" s="235"/>
      <c r="K318" s="235"/>
      <c r="L318" s="240"/>
      <c r="M318" s="241"/>
      <c r="N318" s="242"/>
      <c r="O318" s="242"/>
      <c r="P318" s="242"/>
      <c r="Q318" s="242"/>
      <c r="R318" s="242"/>
      <c r="S318" s="242"/>
      <c r="T318" s="24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4" t="s">
        <v>244</v>
      </c>
      <c r="AU318" s="244" t="s">
        <v>86</v>
      </c>
      <c r="AV318" s="13" t="s">
        <v>80</v>
      </c>
      <c r="AW318" s="13" t="s">
        <v>33</v>
      </c>
      <c r="AX318" s="13" t="s">
        <v>73</v>
      </c>
      <c r="AY318" s="244" t="s">
        <v>233</v>
      </c>
    </row>
    <row r="319" s="14" customFormat="1">
      <c r="A319" s="14"/>
      <c r="B319" s="245"/>
      <c r="C319" s="246"/>
      <c r="D319" s="236" t="s">
        <v>244</v>
      </c>
      <c r="E319" s="247" t="s">
        <v>21</v>
      </c>
      <c r="F319" s="248" t="s">
        <v>2856</v>
      </c>
      <c r="G319" s="246"/>
      <c r="H319" s="249">
        <v>44.679000000000002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5" t="s">
        <v>244</v>
      </c>
      <c r="AU319" s="255" t="s">
        <v>86</v>
      </c>
      <c r="AV319" s="14" t="s">
        <v>86</v>
      </c>
      <c r="AW319" s="14" t="s">
        <v>33</v>
      </c>
      <c r="AX319" s="14" t="s">
        <v>73</v>
      </c>
      <c r="AY319" s="255" t="s">
        <v>233</v>
      </c>
    </row>
    <row r="320" s="16" customFormat="1">
      <c r="A320" s="16"/>
      <c r="B320" s="287"/>
      <c r="C320" s="288"/>
      <c r="D320" s="236" t="s">
        <v>244</v>
      </c>
      <c r="E320" s="289" t="s">
        <v>21</v>
      </c>
      <c r="F320" s="290" t="s">
        <v>725</v>
      </c>
      <c r="G320" s="288"/>
      <c r="H320" s="291">
        <v>44.679000000000002</v>
      </c>
      <c r="I320" s="292"/>
      <c r="J320" s="288"/>
      <c r="K320" s="288"/>
      <c r="L320" s="293"/>
      <c r="M320" s="294"/>
      <c r="N320" s="295"/>
      <c r="O320" s="295"/>
      <c r="P320" s="295"/>
      <c r="Q320" s="295"/>
      <c r="R320" s="295"/>
      <c r="S320" s="295"/>
      <c r="T320" s="29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T320" s="297" t="s">
        <v>244</v>
      </c>
      <c r="AU320" s="297" t="s">
        <v>86</v>
      </c>
      <c r="AV320" s="16" t="s">
        <v>117</v>
      </c>
      <c r="AW320" s="16" t="s">
        <v>33</v>
      </c>
      <c r="AX320" s="16" t="s">
        <v>73</v>
      </c>
      <c r="AY320" s="297" t="s">
        <v>233</v>
      </c>
    </row>
    <row r="321" s="13" customFormat="1">
      <c r="A321" s="13"/>
      <c r="B321" s="234"/>
      <c r="C321" s="235"/>
      <c r="D321" s="236" t="s">
        <v>244</v>
      </c>
      <c r="E321" s="237" t="s">
        <v>21</v>
      </c>
      <c r="F321" s="238" t="s">
        <v>2857</v>
      </c>
      <c r="G321" s="235"/>
      <c r="H321" s="237" t="s">
        <v>21</v>
      </c>
      <c r="I321" s="239"/>
      <c r="J321" s="235"/>
      <c r="K321" s="235"/>
      <c r="L321" s="240"/>
      <c r="M321" s="241"/>
      <c r="N321" s="242"/>
      <c r="O321" s="242"/>
      <c r="P321" s="242"/>
      <c r="Q321" s="242"/>
      <c r="R321" s="242"/>
      <c r="S321" s="242"/>
      <c r="T321" s="24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4" t="s">
        <v>244</v>
      </c>
      <c r="AU321" s="244" t="s">
        <v>86</v>
      </c>
      <c r="AV321" s="13" t="s">
        <v>80</v>
      </c>
      <c r="AW321" s="13" t="s">
        <v>33</v>
      </c>
      <c r="AX321" s="13" t="s">
        <v>73</v>
      </c>
      <c r="AY321" s="244" t="s">
        <v>233</v>
      </c>
    </row>
    <row r="322" s="13" customFormat="1">
      <c r="A322" s="13"/>
      <c r="B322" s="234"/>
      <c r="C322" s="235"/>
      <c r="D322" s="236" t="s">
        <v>244</v>
      </c>
      <c r="E322" s="237" t="s">
        <v>21</v>
      </c>
      <c r="F322" s="238" t="s">
        <v>2858</v>
      </c>
      <c r="G322" s="235"/>
      <c r="H322" s="237" t="s">
        <v>21</v>
      </c>
      <c r="I322" s="239"/>
      <c r="J322" s="235"/>
      <c r="K322" s="235"/>
      <c r="L322" s="240"/>
      <c r="M322" s="241"/>
      <c r="N322" s="242"/>
      <c r="O322" s="242"/>
      <c r="P322" s="242"/>
      <c r="Q322" s="242"/>
      <c r="R322" s="242"/>
      <c r="S322" s="242"/>
      <c r="T322" s="24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4" t="s">
        <v>244</v>
      </c>
      <c r="AU322" s="244" t="s">
        <v>86</v>
      </c>
      <c r="AV322" s="13" t="s">
        <v>80</v>
      </c>
      <c r="AW322" s="13" t="s">
        <v>33</v>
      </c>
      <c r="AX322" s="13" t="s">
        <v>73</v>
      </c>
      <c r="AY322" s="244" t="s">
        <v>233</v>
      </c>
    </row>
    <row r="323" s="14" customFormat="1">
      <c r="A323" s="14"/>
      <c r="B323" s="245"/>
      <c r="C323" s="246"/>
      <c r="D323" s="236" t="s">
        <v>244</v>
      </c>
      <c r="E323" s="247" t="s">
        <v>21</v>
      </c>
      <c r="F323" s="248" t="s">
        <v>2859</v>
      </c>
      <c r="G323" s="246"/>
      <c r="H323" s="249">
        <v>20.818999999999999</v>
      </c>
      <c r="I323" s="250"/>
      <c r="J323" s="246"/>
      <c r="K323" s="246"/>
      <c r="L323" s="251"/>
      <c r="M323" s="252"/>
      <c r="N323" s="253"/>
      <c r="O323" s="253"/>
      <c r="P323" s="253"/>
      <c r="Q323" s="253"/>
      <c r="R323" s="253"/>
      <c r="S323" s="253"/>
      <c r="T323" s="25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5" t="s">
        <v>244</v>
      </c>
      <c r="AU323" s="255" t="s">
        <v>86</v>
      </c>
      <c r="AV323" s="14" t="s">
        <v>86</v>
      </c>
      <c r="AW323" s="14" t="s">
        <v>33</v>
      </c>
      <c r="AX323" s="14" t="s">
        <v>73</v>
      </c>
      <c r="AY323" s="255" t="s">
        <v>233</v>
      </c>
    </row>
    <row r="324" s="16" customFormat="1">
      <c r="A324" s="16"/>
      <c r="B324" s="287"/>
      <c r="C324" s="288"/>
      <c r="D324" s="236" t="s">
        <v>244</v>
      </c>
      <c r="E324" s="289" t="s">
        <v>21</v>
      </c>
      <c r="F324" s="290" t="s">
        <v>725</v>
      </c>
      <c r="G324" s="288"/>
      <c r="H324" s="291">
        <v>20.818999999999999</v>
      </c>
      <c r="I324" s="292"/>
      <c r="J324" s="288"/>
      <c r="K324" s="288"/>
      <c r="L324" s="293"/>
      <c r="M324" s="294"/>
      <c r="N324" s="295"/>
      <c r="O324" s="295"/>
      <c r="P324" s="295"/>
      <c r="Q324" s="295"/>
      <c r="R324" s="295"/>
      <c r="S324" s="295"/>
      <c r="T324" s="29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T324" s="297" t="s">
        <v>244</v>
      </c>
      <c r="AU324" s="297" t="s">
        <v>86</v>
      </c>
      <c r="AV324" s="16" t="s">
        <v>117</v>
      </c>
      <c r="AW324" s="16" t="s">
        <v>33</v>
      </c>
      <c r="AX324" s="16" t="s">
        <v>73</v>
      </c>
      <c r="AY324" s="297" t="s">
        <v>233</v>
      </c>
    </row>
    <row r="325" s="15" customFormat="1">
      <c r="A325" s="15"/>
      <c r="B325" s="256"/>
      <c r="C325" s="257"/>
      <c r="D325" s="236" t="s">
        <v>244</v>
      </c>
      <c r="E325" s="258" t="s">
        <v>21</v>
      </c>
      <c r="F325" s="259" t="s">
        <v>247</v>
      </c>
      <c r="G325" s="257"/>
      <c r="H325" s="260">
        <v>224.387</v>
      </c>
      <c r="I325" s="261"/>
      <c r="J325" s="257"/>
      <c r="K325" s="257"/>
      <c r="L325" s="262"/>
      <c r="M325" s="263"/>
      <c r="N325" s="264"/>
      <c r="O325" s="264"/>
      <c r="P325" s="264"/>
      <c r="Q325" s="264"/>
      <c r="R325" s="264"/>
      <c r="S325" s="264"/>
      <c r="T325" s="26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66" t="s">
        <v>244</v>
      </c>
      <c r="AU325" s="266" t="s">
        <v>86</v>
      </c>
      <c r="AV325" s="15" t="s">
        <v>240</v>
      </c>
      <c r="AW325" s="15" t="s">
        <v>33</v>
      </c>
      <c r="AX325" s="15" t="s">
        <v>80</v>
      </c>
      <c r="AY325" s="266" t="s">
        <v>233</v>
      </c>
    </row>
    <row r="326" s="2" customFormat="1" ht="24.15" customHeight="1">
      <c r="A326" s="41"/>
      <c r="B326" s="42"/>
      <c r="C326" s="216" t="s">
        <v>383</v>
      </c>
      <c r="D326" s="216" t="s">
        <v>235</v>
      </c>
      <c r="E326" s="217" t="s">
        <v>2860</v>
      </c>
      <c r="F326" s="218" t="s">
        <v>2861</v>
      </c>
      <c r="G326" s="219" t="s">
        <v>238</v>
      </c>
      <c r="H326" s="220">
        <v>1738.356</v>
      </c>
      <c r="I326" s="221"/>
      <c r="J326" s="222">
        <f>ROUND(I326*H326,2)</f>
        <v>0</v>
      </c>
      <c r="K326" s="218" t="s">
        <v>239</v>
      </c>
      <c r="L326" s="47"/>
      <c r="M326" s="223" t="s">
        <v>21</v>
      </c>
      <c r="N326" s="224" t="s">
        <v>45</v>
      </c>
      <c r="O326" s="87"/>
      <c r="P326" s="225">
        <f>O326*H326</f>
        <v>0</v>
      </c>
      <c r="Q326" s="225">
        <v>0.0027499999999999998</v>
      </c>
      <c r="R326" s="225">
        <f>Q326*H326</f>
        <v>4.7804789999999997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240</v>
      </c>
      <c r="AT326" s="227" t="s">
        <v>235</v>
      </c>
      <c r="AU326" s="227" t="s">
        <v>86</v>
      </c>
      <c r="AY326" s="20" t="s">
        <v>233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86</v>
      </c>
      <c r="BK326" s="228">
        <f>ROUND(I326*H326,2)</f>
        <v>0</v>
      </c>
      <c r="BL326" s="20" t="s">
        <v>240</v>
      </c>
      <c r="BM326" s="227" t="s">
        <v>2862</v>
      </c>
    </row>
    <row r="327" s="2" customFormat="1">
      <c r="A327" s="41"/>
      <c r="B327" s="42"/>
      <c r="C327" s="43"/>
      <c r="D327" s="229" t="s">
        <v>242</v>
      </c>
      <c r="E327" s="43"/>
      <c r="F327" s="230" t="s">
        <v>2863</v>
      </c>
      <c r="G327" s="43"/>
      <c r="H327" s="43"/>
      <c r="I327" s="231"/>
      <c r="J327" s="43"/>
      <c r="K327" s="43"/>
      <c r="L327" s="47"/>
      <c r="M327" s="232"/>
      <c r="N327" s="233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242</v>
      </c>
      <c r="AU327" s="20" t="s">
        <v>86</v>
      </c>
    </row>
    <row r="328" s="13" customFormat="1">
      <c r="A328" s="13"/>
      <c r="B328" s="234"/>
      <c r="C328" s="235"/>
      <c r="D328" s="236" t="s">
        <v>244</v>
      </c>
      <c r="E328" s="237" t="s">
        <v>21</v>
      </c>
      <c r="F328" s="238" t="s">
        <v>2835</v>
      </c>
      <c r="G328" s="235"/>
      <c r="H328" s="237" t="s">
        <v>21</v>
      </c>
      <c r="I328" s="239"/>
      <c r="J328" s="235"/>
      <c r="K328" s="235"/>
      <c r="L328" s="240"/>
      <c r="M328" s="241"/>
      <c r="N328" s="242"/>
      <c r="O328" s="242"/>
      <c r="P328" s="242"/>
      <c r="Q328" s="242"/>
      <c r="R328" s="242"/>
      <c r="S328" s="242"/>
      <c r="T328" s="24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4" t="s">
        <v>244</v>
      </c>
      <c r="AU328" s="244" t="s">
        <v>86</v>
      </c>
      <c r="AV328" s="13" t="s">
        <v>80</v>
      </c>
      <c r="AW328" s="13" t="s">
        <v>33</v>
      </c>
      <c r="AX328" s="13" t="s">
        <v>73</v>
      </c>
      <c r="AY328" s="244" t="s">
        <v>233</v>
      </c>
    </row>
    <row r="329" s="13" customFormat="1">
      <c r="A329" s="13"/>
      <c r="B329" s="234"/>
      <c r="C329" s="235"/>
      <c r="D329" s="236" t="s">
        <v>244</v>
      </c>
      <c r="E329" s="237" t="s">
        <v>21</v>
      </c>
      <c r="F329" s="238" t="s">
        <v>2836</v>
      </c>
      <c r="G329" s="235"/>
      <c r="H329" s="237" t="s">
        <v>21</v>
      </c>
      <c r="I329" s="239"/>
      <c r="J329" s="235"/>
      <c r="K329" s="235"/>
      <c r="L329" s="240"/>
      <c r="M329" s="241"/>
      <c r="N329" s="242"/>
      <c r="O329" s="242"/>
      <c r="P329" s="242"/>
      <c r="Q329" s="242"/>
      <c r="R329" s="242"/>
      <c r="S329" s="242"/>
      <c r="T329" s="24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4" t="s">
        <v>244</v>
      </c>
      <c r="AU329" s="244" t="s">
        <v>86</v>
      </c>
      <c r="AV329" s="13" t="s">
        <v>80</v>
      </c>
      <c r="AW329" s="13" t="s">
        <v>33</v>
      </c>
      <c r="AX329" s="13" t="s">
        <v>73</v>
      </c>
      <c r="AY329" s="244" t="s">
        <v>233</v>
      </c>
    </row>
    <row r="330" s="14" customFormat="1">
      <c r="A330" s="14"/>
      <c r="B330" s="245"/>
      <c r="C330" s="246"/>
      <c r="D330" s="236" t="s">
        <v>244</v>
      </c>
      <c r="E330" s="247" t="s">
        <v>21</v>
      </c>
      <c r="F330" s="248" t="s">
        <v>2864</v>
      </c>
      <c r="G330" s="246"/>
      <c r="H330" s="249">
        <v>389.214</v>
      </c>
      <c r="I330" s="250"/>
      <c r="J330" s="246"/>
      <c r="K330" s="246"/>
      <c r="L330" s="251"/>
      <c r="M330" s="252"/>
      <c r="N330" s="253"/>
      <c r="O330" s="253"/>
      <c r="P330" s="253"/>
      <c r="Q330" s="253"/>
      <c r="R330" s="253"/>
      <c r="S330" s="253"/>
      <c r="T330" s="25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5" t="s">
        <v>244</v>
      </c>
      <c r="AU330" s="255" t="s">
        <v>86</v>
      </c>
      <c r="AV330" s="14" t="s">
        <v>86</v>
      </c>
      <c r="AW330" s="14" t="s">
        <v>33</v>
      </c>
      <c r="AX330" s="14" t="s">
        <v>73</v>
      </c>
      <c r="AY330" s="255" t="s">
        <v>233</v>
      </c>
    </row>
    <row r="331" s="13" customFormat="1">
      <c r="A331" s="13"/>
      <c r="B331" s="234"/>
      <c r="C331" s="235"/>
      <c r="D331" s="236" t="s">
        <v>244</v>
      </c>
      <c r="E331" s="237" t="s">
        <v>21</v>
      </c>
      <c r="F331" s="238" t="s">
        <v>2838</v>
      </c>
      <c r="G331" s="235"/>
      <c r="H331" s="237" t="s">
        <v>21</v>
      </c>
      <c r="I331" s="239"/>
      <c r="J331" s="235"/>
      <c r="K331" s="235"/>
      <c r="L331" s="240"/>
      <c r="M331" s="241"/>
      <c r="N331" s="242"/>
      <c r="O331" s="242"/>
      <c r="P331" s="242"/>
      <c r="Q331" s="242"/>
      <c r="R331" s="242"/>
      <c r="S331" s="242"/>
      <c r="T331" s="24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4" t="s">
        <v>244</v>
      </c>
      <c r="AU331" s="244" t="s">
        <v>86</v>
      </c>
      <c r="AV331" s="13" t="s">
        <v>80</v>
      </c>
      <c r="AW331" s="13" t="s">
        <v>33</v>
      </c>
      <c r="AX331" s="13" t="s">
        <v>73</v>
      </c>
      <c r="AY331" s="244" t="s">
        <v>233</v>
      </c>
    </row>
    <row r="332" s="14" customFormat="1">
      <c r="A332" s="14"/>
      <c r="B332" s="245"/>
      <c r="C332" s="246"/>
      <c r="D332" s="236" t="s">
        <v>244</v>
      </c>
      <c r="E332" s="247" t="s">
        <v>21</v>
      </c>
      <c r="F332" s="248" t="s">
        <v>2865</v>
      </c>
      <c r="G332" s="246"/>
      <c r="H332" s="249">
        <v>351.41399999999999</v>
      </c>
      <c r="I332" s="250"/>
      <c r="J332" s="246"/>
      <c r="K332" s="246"/>
      <c r="L332" s="251"/>
      <c r="M332" s="252"/>
      <c r="N332" s="253"/>
      <c r="O332" s="253"/>
      <c r="P332" s="253"/>
      <c r="Q332" s="253"/>
      <c r="R332" s="253"/>
      <c r="S332" s="253"/>
      <c r="T332" s="25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5" t="s">
        <v>244</v>
      </c>
      <c r="AU332" s="255" t="s">
        <v>86</v>
      </c>
      <c r="AV332" s="14" t="s">
        <v>86</v>
      </c>
      <c r="AW332" s="14" t="s">
        <v>33</v>
      </c>
      <c r="AX332" s="14" t="s">
        <v>73</v>
      </c>
      <c r="AY332" s="255" t="s">
        <v>233</v>
      </c>
    </row>
    <row r="333" s="13" customFormat="1">
      <c r="A333" s="13"/>
      <c r="B333" s="234"/>
      <c r="C333" s="235"/>
      <c r="D333" s="236" t="s">
        <v>244</v>
      </c>
      <c r="E333" s="237" t="s">
        <v>21</v>
      </c>
      <c r="F333" s="238" t="s">
        <v>2840</v>
      </c>
      <c r="G333" s="235"/>
      <c r="H333" s="237" t="s">
        <v>21</v>
      </c>
      <c r="I333" s="239"/>
      <c r="J333" s="235"/>
      <c r="K333" s="235"/>
      <c r="L333" s="240"/>
      <c r="M333" s="241"/>
      <c r="N333" s="242"/>
      <c r="O333" s="242"/>
      <c r="P333" s="242"/>
      <c r="Q333" s="242"/>
      <c r="R333" s="242"/>
      <c r="S333" s="242"/>
      <c r="T333" s="24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4" t="s">
        <v>244</v>
      </c>
      <c r="AU333" s="244" t="s">
        <v>86</v>
      </c>
      <c r="AV333" s="13" t="s">
        <v>80</v>
      </c>
      <c r="AW333" s="13" t="s">
        <v>33</v>
      </c>
      <c r="AX333" s="13" t="s">
        <v>73</v>
      </c>
      <c r="AY333" s="244" t="s">
        <v>233</v>
      </c>
    </row>
    <row r="334" s="14" customFormat="1">
      <c r="A334" s="14"/>
      <c r="B334" s="245"/>
      <c r="C334" s="246"/>
      <c r="D334" s="236" t="s">
        <v>244</v>
      </c>
      <c r="E334" s="247" t="s">
        <v>21</v>
      </c>
      <c r="F334" s="248" t="s">
        <v>2866</v>
      </c>
      <c r="G334" s="246"/>
      <c r="H334" s="249">
        <v>38.462000000000003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244</v>
      </c>
      <c r="AU334" s="255" t="s">
        <v>86</v>
      </c>
      <c r="AV334" s="14" t="s">
        <v>86</v>
      </c>
      <c r="AW334" s="14" t="s">
        <v>33</v>
      </c>
      <c r="AX334" s="14" t="s">
        <v>73</v>
      </c>
      <c r="AY334" s="255" t="s">
        <v>233</v>
      </c>
    </row>
    <row r="335" s="13" customFormat="1">
      <c r="A335" s="13"/>
      <c r="B335" s="234"/>
      <c r="C335" s="235"/>
      <c r="D335" s="236" t="s">
        <v>244</v>
      </c>
      <c r="E335" s="237" t="s">
        <v>21</v>
      </c>
      <c r="F335" s="238" t="s">
        <v>2842</v>
      </c>
      <c r="G335" s="235"/>
      <c r="H335" s="237" t="s">
        <v>21</v>
      </c>
      <c r="I335" s="239"/>
      <c r="J335" s="235"/>
      <c r="K335" s="235"/>
      <c r="L335" s="240"/>
      <c r="M335" s="241"/>
      <c r="N335" s="242"/>
      <c r="O335" s="242"/>
      <c r="P335" s="242"/>
      <c r="Q335" s="242"/>
      <c r="R335" s="242"/>
      <c r="S335" s="242"/>
      <c r="T335" s="24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4" t="s">
        <v>244</v>
      </c>
      <c r="AU335" s="244" t="s">
        <v>86</v>
      </c>
      <c r="AV335" s="13" t="s">
        <v>80</v>
      </c>
      <c r="AW335" s="13" t="s">
        <v>33</v>
      </c>
      <c r="AX335" s="13" t="s">
        <v>73</v>
      </c>
      <c r="AY335" s="244" t="s">
        <v>233</v>
      </c>
    </row>
    <row r="336" s="14" customFormat="1">
      <c r="A336" s="14"/>
      <c r="B336" s="245"/>
      <c r="C336" s="246"/>
      <c r="D336" s="236" t="s">
        <v>244</v>
      </c>
      <c r="E336" s="247" t="s">
        <v>21</v>
      </c>
      <c r="F336" s="248" t="s">
        <v>2867</v>
      </c>
      <c r="G336" s="246"/>
      <c r="H336" s="249">
        <v>21.167999999999999</v>
      </c>
      <c r="I336" s="250"/>
      <c r="J336" s="246"/>
      <c r="K336" s="246"/>
      <c r="L336" s="251"/>
      <c r="M336" s="252"/>
      <c r="N336" s="253"/>
      <c r="O336" s="253"/>
      <c r="P336" s="253"/>
      <c r="Q336" s="253"/>
      <c r="R336" s="253"/>
      <c r="S336" s="253"/>
      <c r="T336" s="25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5" t="s">
        <v>244</v>
      </c>
      <c r="AU336" s="255" t="s">
        <v>86</v>
      </c>
      <c r="AV336" s="14" t="s">
        <v>86</v>
      </c>
      <c r="AW336" s="14" t="s">
        <v>33</v>
      </c>
      <c r="AX336" s="14" t="s">
        <v>73</v>
      </c>
      <c r="AY336" s="255" t="s">
        <v>233</v>
      </c>
    </row>
    <row r="337" s="13" customFormat="1">
      <c r="A337" s="13"/>
      <c r="B337" s="234"/>
      <c r="C337" s="235"/>
      <c r="D337" s="236" t="s">
        <v>244</v>
      </c>
      <c r="E337" s="237" t="s">
        <v>21</v>
      </c>
      <c r="F337" s="238" t="s">
        <v>2844</v>
      </c>
      <c r="G337" s="235"/>
      <c r="H337" s="237" t="s">
        <v>21</v>
      </c>
      <c r="I337" s="239"/>
      <c r="J337" s="235"/>
      <c r="K337" s="235"/>
      <c r="L337" s="240"/>
      <c r="M337" s="241"/>
      <c r="N337" s="242"/>
      <c r="O337" s="242"/>
      <c r="P337" s="242"/>
      <c r="Q337" s="242"/>
      <c r="R337" s="242"/>
      <c r="S337" s="242"/>
      <c r="T337" s="24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4" t="s">
        <v>244</v>
      </c>
      <c r="AU337" s="244" t="s">
        <v>86</v>
      </c>
      <c r="AV337" s="13" t="s">
        <v>80</v>
      </c>
      <c r="AW337" s="13" t="s">
        <v>33</v>
      </c>
      <c r="AX337" s="13" t="s">
        <v>73</v>
      </c>
      <c r="AY337" s="244" t="s">
        <v>233</v>
      </c>
    </row>
    <row r="338" s="14" customFormat="1">
      <c r="A338" s="14"/>
      <c r="B338" s="245"/>
      <c r="C338" s="246"/>
      <c r="D338" s="236" t="s">
        <v>244</v>
      </c>
      <c r="E338" s="247" t="s">
        <v>21</v>
      </c>
      <c r="F338" s="248" t="s">
        <v>2868</v>
      </c>
      <c r="G338" s="246"/>
      <c r="H338" s="249">
        <v>27.878</v>
      </c>
      <c r="I338" s="250"/>
      <c r="J338" s="246"/>
      <c r="K338" s="246"/>
      <c r="L338" s="251"/>
      <c r="M338" s="252"/>
      <c r="N338" s="253"/>
      <c r="O338" s="253"/>
      <c r="P338" s="253"/>
      <c r="Q338" s="253"/>
      <c r="R338" s="253"/>
      <c r="S338" s="253"/>
      <c r="T338" s="25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5" t="s">
        <v>244</v>
      </c>
      <c r="AU338" s="255" t="s">
        <v>86</v>
      </c>
      <c r="AV338" s="14" t="s">
        <v>86</v>
      </c>
      <c r="AW338" s="14" t="s">
        <v>33</v>
      </c>
      <c r="AX338" s="14" t="s">
        <v>73</v>
      </c>
      <c r="AY338" s="255" t="s">
        <v>233</v>
      </c>
    </row>
    <row r="339" s="13" customFormat="1">
      <c r="A339" s="13"/>
      <c r="B339" s="234"/>
      <c r="C339" s="235"/>
      <c r="D339" s="236" t="s">
        <v>244</v>
      </c>
      <c r="E339" s="237" t="s">
        <v>21</v>
      </c>
      <c r="F339" s="238" t="s">
        <v>2846</v>
      </c>
      <c r="G339" s="235"/>
      <c r="H339" s="237" t="s">
        <v>21</v>
      </c>
      <c r="I339" s="239"/>
      <c r="J339" s="235"/>
      <c r="K339" s="235"/>
      <c r="L339" s="240"/>
      <c r="M339" s="241"/>
      <c r="N339" s="242"/>
      <c r="O339" s="242"/>
      <c r="P339" s="242"/>
      <c r="Q339" s="242"/>
      <c r="R339" s="242"/>
      <c r="S339" s="242"/>
      <c r="T339" s="24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4" t="s">
        <v>244</v>
      </c>
      <c r="AU339" s="244" t="s">
        <v>86</v>
      </c>
      <c r="AV339" s="13" t="s">
        <v>80</v>
      </c>
      <c r="AW339" s="13" t="s">
        <v>33</v>
      </c>
      <c r="AX339" s="13" t="s">
        <v>73</v>
      </c>
      <c r="AY339" s="244" t="s">
        <v>233</v>
      </c>
    </row>
    <row r="340" s="14" customFormat="1">
      <c r="A340" s="14"/>
      <c r="B340" s="245"/>
      <c r="C340" s="246"/>
      <c r="D340" s="236" t="s">
        <v>244</v>
      </c>
      <c r="E340" s="247" t="s">
        <v>21</v>
      </c>
      <c r="F340" s="248" t="s">
        <v>2869</v>
      </c>
      <c r="G340" s="246"/>
      <c r="H340" s="249">
        <v>54.054000000000002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5" t="s">
        <v>244</v>
      </c>
      <c r="AU340" s="255" t="s">
        <v>86</v>
      </c>
      <c r="AV340" s="14" t="s">
        <v>86</v>
      </c>
      <c r="AW340" s="14" t="s">
        <v>33</v>
      </c>
      <c r="AX340" s="14" t="s">
        <v>73</v>
      </c>
      <c r="AY340" s="255" t="s">
        <v>233</v>
      </c>
    </row>
    <row r="341" s="13" customFormat="1">
      <c r="A341" s="13"/>
      <c r="B341" s="234"/>
      <c r="C341" s="235"/>
      <c r="D341" s="236" t="s">
        <v>244</v>
      </c>
      <c r="E341" s="237" t="s">
        <v>21</v>
      </c>
      <c r="F341" s="238" t="s">
        <v>2848</v>
      </c>
      <c r="G341" s="235"/>
      <c r="H341" s="237" t="s">
        <v>21</v>
      </c>
      <c r="I341" s="239"/>
      <c r="J341" s="235"/>
      <c r="K341" s="235"/>
      <c r="L341" s="240"/>
      <c r="M341" s="241"/>
      <c r="N341" s="242"/>
      <c r="O341" s="242"/>
      <c r="P341" s="242"/>
      <c r="Q341" s="242"/>
      <c r="R341" s="242"/>
      <c r="S341" s="242"/>
      <c r="T341" s="24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4" t="s">
        <v>244</v>
      </c>
      <c r="AU341" s="244" t="s">
        <v>86</v>
      </c>
      <c r="AV341" s="13" t="s">
        <v>80</v>
      </c>
      <c r="AW341" s="13" t="s">
        <v>33</v>
      </c>
      <c r="AX341" s="13" t="s">
        <v>73</v>
      </c>
      <c r="AY341" s="244" t="s">
        <v>233</v>
      </c>
    </row>
    <row r="342" s="14" customFormat="1">
      <c r="A342" s="14"/>
      <c r="B342" s="245"/>
      <c r="C342" s="246"/>
      <c r="D342" s="236" t="s">
        <v>244</v>
      </c>
      <c r="E342" s="247" t="s">
        <v>21</v>
      </c>
      <c r="F342" s="248" t="s">
        <v>2870</v>
      </c>
      <c r="G342" s="246"/>
      <c r="H342" s="249">
        <v>16.884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244</v>
      </c>
      <c r="AU342" s="255" t="s">
        <v>86</v>
      </c>
      <c r="AV342" s="14" t="s">
        <v>86</v>
      </c>
      <c r="AW342" s="14" t="s">
        <v>33</v>
      </c>
      <c r="AX342" s="14" t="s">
        <v>73</v>
      </c>
      <c r="AY342" s="255" t="s">
        <v>233</v>
      </c>
    </row>
    <row r="343" s="13" customFormat="1">
      <c r="A343" s="13"/>
      <c r="B343" s="234"/>
      <c r="C343" s="235"/>
      <c r="D343" s="236" t="s">
        <v>244</v>
      </c>
      <c r="E343" s="237" t="s">
        <v>21</v>
      </c>
      <c r="F343" s="238" t="s">
        <v>2850</v>
      </c>
      <c r="G343" s="235"/>
      <c r="H343" s="237" t="s">
        <v>21</v>
      </c>
      <c r="I343" s="239"/>
      <c r="J343" s="235"/>
      <c r="K343" s="235"/>
      <c r="L343" s="240"/>
      <c r="M343" s="241"/>
      <c r="N343" s="242"/>
      <c r="O343" s="242"/>
      <c r="P343" s="242"/>
      <c r="Q343" s="242"/>
      <c r="R343" s="242"/>
      <c r="S343" s="242"/>
      <c r="T343" s="24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4" t="s">
        <v>244</v>
      </c>
      <c r="AU343" s="244" t="s">
        <v>86</v>
      </c>
      <c r="AV343" s="13" t="s">
        <v>80</v>
      </c>
      <c r="AW343" s="13" t="s">
        <v>33</v>
      </c>
      <c r="AX343" s="13" t="s">
        <v>73</v>
      </c>
      <c r="AY343" s="244" t="s">
        <v>233</v>
      </c>
    </row>
    <row r="344" s="14" customFormat="1">
      <c r="A344" s="14"/>
      <c r="B344" s="245"/>
      <c r="C344" s="246"/>
      <c r="D344" s="236" t="s">
        <v>244</v>
      </c>
      <c r="E344" s="247" t="s">
        <v>21</v>
      </c>
      <c r="F344" s="248" t="s">
        <v>2871</v>
      </c>
      <c r="G344" s="246"/>
      <c r="H344" s="249">
        <v>366.197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5" t="s">
        <v>244</v>
      </c>
      <c r="AU344" s="255" t="s">
        <v>86</v>
      </c>
      <c r="AV344" s="14" t="s">
        <v>86</v>
      </c>
      <c r="AW344" s="14" t="s">
        <v>33</v>
      </c>
      <c r="AX344" s="14" t="s">
        <v>73</v>
      </c>
      <c r="AY344" s="255" t="s">
        <v>233</v>
      </c>
    </row>
    <row r="345" s="13" customFormat="1">
      <c r="A345" s="13"/>
      <c r="B345" s="234"/>
      <c r="C345" s="235"/>
      <c r="D345" s="236" t="s">
        <v>244</v>
      </c>
      <c r="E345" s="237" t="s">
        <v>21</v>
      </c>
      <c r="F345" s="238" t="s">
        <v>2852</v>
      </c>
      <c r="G345" s="235"/>
      <c r="H345" s="237" t="s">
        <v>21</v>
      </c>
      <c r="I345" s="239"/>
      <c r="J345" s="235"/>
      <c r="K345" s="235"/>
      <c r="L345" s="240"/>
      <c r="M345" s="241"/>
      <c r="N345" s="242"/>
      <c r="O345" s="242"/>
      <c r="P345" s="242"/>
      <c r="Q345" s="242"/>
      <c r="R345" s="242"/>
      <c r="S345" s="242"/>
      <c r="T345" s="24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4" t="s">
        <v>244</v>
      </c>
      <c r="AU345" s="244" t="s">
        <v>86</v>
      </c>
      <c r="AV345" s="13" t="s">
        <v>80</v>
      </c>
      <c r="AW345" s="13" t="s">
        <v>33</v>
      </c>
      <c r="AX345" s="13" t="s">
        <v>73</v>
      </c>
      <c r="AY345" s="244" t="s">
        <v>233</v>
      </c>
    </row>
    <row r="346" s="14" customFormat="1">
      <c r="A346" s="14"/>
      <c r="B346" s="245"/>
      <c r="C346" s="246"/>
      <c r="D346" s="236" t="s">
        <v>244</v>
      </c>
      <c r="E346" s="247" t="s">
        <v>21</v>
      </c>
      <c r="F346" s="248" t="s">
        <v>2872</v>
      </c>
      <c r="G346" s="246"/>
      <c r="H346" s="249">
        <v>44.289000000000001</v>
      </c>
      <c r="I346" s="250"/>
      <c r="J346" s="246"/>
      <c r="K346" s="246"/>
      <c r="L346" s="251"/>
      <c r="M346" s="252"/>
      <c r="N346" s="253"/>
      <c r="O346" s="253"/>
      <c r="P346" s="253"/>
      <c r="Q346" s="253"/>
      <c r="R346" s="253"/>
      <c r="S346" s="253"/>
      <c r="T346" s="25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5" t="s">
        <v>244</v>
      </c>
      <c r="AU346" s="255" t="s">
        <v>86</v>
      </c>
      <c r="AV346" s="14" t="s">
        <v>86</v>
      </c>
      <c r="AW346" s="14" t="s">
        <v>33</v>
      </c>
      <c r="AX346" s="14" t="s">
        <v>73</v>
      </c>
      <c r="AY346" s="255" t="s">
        <v>233</v>
      </c>
    </row>
    <row r="347" s="13" customFormat="1">
      <c r="A347" s="13"/>
      <c r="B347" s="234"/>
      <c r="C347" s="235"/>
      <c r="D347" s="236" t="s">
        <v>244</v>
      </c>
      <c r="E347" s="237" t="s">
        <v>21</v>
      </c>
      <c r="F347" s="238" t="s">
        <v>2854</v>
      </c>
      <c r="G347" s="235"/>
      <c r="H347" s="237" t="s">
        <v>21</v>
      </c>
      <c r="I347" s="239"/>
      <c r="J347" s="235"/>
      <c r="K347" s="235"/>
      <c r="L347" s="240"/>
      <c r="M347" s="241"/>
      <c r="N347" s="242"/>
      <c r="O347" s="242"/>
      <c r="P347" s="242"/>
      <c r="Q347" s="242"/>
      <c r="R347" s="242"/>
      <c r="S347" s="242"/>
      <c r="T347" s="24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4" t="s">
        <v>244</v>
      </c>
      <c r="AU347" s="244" t="s">
        <v>86</v>
      </c>
      <c r="AV347" s="13" t="s">
        <v>80</v>
      </c>
      <c r="AW347" s="13" t="s">
        <v>33</v>
      </c>
      <c r="AX347" s="13" t="s">
        <v>73</v>
      </c>
      <c r="AY347" s="244" t="s">
        <v>233</v>
      </c>
    </row>
    <row r="348" s="13" customFormat="1">
      <c r="A348" s="13"/>
      <c r="B348" s="234"/>
      <c r="C348" s="235"/>
      <c r="D348" s="236" t="s">
        <v>244</v>
      </c>
      <c r="E348" s="237" t="s">
        <v>21</v>
      </c>
      <c r="F348" s="238" t="s">
        <v>2855</v>
      </c>
      <c r="G348" s="235"/>
      <c r="H348" s="237" t="s">
        <v>21</v>
      </c>
      <c r="I348" s="239"/>
      <c r="J348" s="235"/>
      <c r="K348" s="235"/>
      <c r="L348" s="240"/>
      <c r="M348" s="241"/>
      <c r="N348" s="242"/>
      <c r="O348" s="242"/>
      <c r="P348" s="242"/>
      <c r="Q348" s="242"/>
      <c r="R348" s="242"/>
      <c r="S348" s="242"/>
      <c r="T348" s="24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4" t="s">
        <v>244</v>
      </c>
      <c r="AU348" s="244" t="s">
        <v>86</v>
      </c>
      <c r="AV348" s="13" t="s">
        <v>80</v>
      </c>
      <c r="AW348" s="13" t="s">
        <v>33</v>
      </c>
      <c r="AX348" s="13" t="s">
        <v>73</v>
      </c>
      <c r="AY348" s="244" t="s">
        <v>233</v>
      </c>
    </row>
    <row r="349" s="14" customFormat="1">
      <c r="A349" s="14"/>
      <c r="B349" s="245"/>
      <c r="C349" s="246"/>
      <c r="D349" s="236" t="s">
        <v>244</v>
      </c>
      <c r="E349" s="247" t="s">
        <v>21</v>
      </c>
      <c r="F349" s="248" t="s">
        <v>2873</v>
      </c>
      <c r="G349" s="246"/>
      <c r="H349" s="249">
        <v>255.30699999999999</v>
      </c>
      <c r="I349" s="250"/>
      <c r="J349" s="246"/>
      <c r="K349" s="246"/>
      <c r="L349" s="251"/>
      <c r="M349" s="252"/>
      <c r="N349" s="253"/>
      <c r="O349" s="253"/>
      <c r="P349" s="253"/>
      <c r="Q349" s="253"/>
      <c r="R349" s="253"/>
      <c r="S349" s="253"/>
      <c r="T349" s="25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5" t="s">
        <v>244</v>
      </c>
      <c r="AU349" s="255" t="s">
        <v>86</v>
      </c>
      <c r="AV349" s="14" t="s">
        <v>86</v>
      </c>
      <c r="AW349" s="14" t="s">
        <v>33</v>
      </c>
      <c r="AX349" s="14" t="s">
        <v>73</v>
      </c>
      <c r="AY349" s="255" t="s">
        <v>233</v>
      </c>
    </row>
    <row r="350" s="16" customFormat="1">
      <c r="A350" s="16"/>
      <c r="B350" s="287"/>
      <c r="C350" s="288"/>
      <c r="D350" s="236" t="s">
        <v>244</v>
      </c>
      <c r="E350" s="289" t="s">
        <v>21</v>
      </c>
      <c r="F350" s="290" t="s">
        <v>725</v>
      </c>
      <c r="G350" s="288"/>
      <c r="H350" s="291">
        <v>1564.867</v>
      </c>
      <c r="I350" s="292"/>
      <c r="J350" s="288"/>
      <c r="K350" s="288"/>
      <c r="L350" s="293"/>
      <c r="M350" s="294"/>
      <c r="N350" s="295"/>
      <c r="O350" s="295"/>
      <c r="P350" s="295"/>
      <c r="Q350" s="295"/>
      <c r="R350" s="295"/>
      <c r="S350" s="295"/>
      <c r="T350" s="29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T350" s="297" t="s">
        <v>244</v>
      </c>
      <c r="AU350" s="297" t="s">
        <v>86</v>
      </c>
      <c r="AV350" s="16" t="s">
        <v>117</v>
      </c>
      <c r="AW350" s="16" t="s">
        <v>33</v>
      </c>
      <c r="AX350" s="16" t="s">
        <v>73</v>
      </c>
      <c r="AY350" s="297" t="s">
        <v>233</v>
      </c>
    </row>
    <row r="351" s="13" customFormat="1">
      <c r="A351" s="13"/>
      <c r="B351" s="234"/>
      <c r="C351" s="235"/>
      <c r="D351" s="236" t="s">
        <v>244</v>
      </c>
      <c r="E351" s="237" t="s">
        <v>21</v>
      </c>
      <c r="F351" s="238" t="s">
        <v>2857</v>
      </c>
      <c r="G351" s="235"/>
      <c r="H351" s="237" t="s">
        <v>21</v>
      </c>
      <c r="I351" s="239"/>
      <c r="J351" s="235"/>
      <c r="K351" s="235"/>
      <c r="L351" s="240"/>
      <c r="M351" s="241"/>
      <c r="N351" s="242"/>
      <c r="O351" s="242"/>
      <c r="P351" s="242"/>
      <c r="Q351" s="242"/>
      <c r="R351" s="242"/>
      <c r="S351" s="242"/>
      <c r="T351" s="24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4" t="s">
        <v>244</v>
      </c>
      <c r="AU351" s="244" t="s">
        <v>86</v>
      </c>
      <c r="AV351" s="13" t="s">
        <v>80</v>
      </c>
      <c r="AW351" s="13" t="s">
        <v>33</v>
      </c>
      <c r="AX351" s="13" t="s">
        <v>73</v>
      </c>
      <c r="AY351" s="244" t="s">
        <v>233</v>
      </c>
    </row>
    <row r="352" s="13" customFormat="1">
      <c r="A352" s="13"/>
      <c r="B352" s="234"/>
      <c r="C352" s="235"/>
      <c r="D352" s="236" t="s">
        <v>244</v>
      </c>
      <c r="E352" s="237" t="s">
        <v>21</v>
      </c>
      <c r="F352" s="238" t="s">
        <v>2858</v>
      </c>
      <c r="G352" s="235"/>
      <c r="H352" s="237" t="s">
        <v>21</v>
      </c>
      <c r="I352" s="239"/>
      <c r="J352" s="235"/>
      <c r="K352" s="235"/>
      <c r="L352" s="240"/>
      <c r="M352" s="241"/>
      <c r="N352" s="242"/>
      <c r="O352" s="242"/>
      <c r="P352" s="242"/>
      <c r="Q352" s="242"/>
      <c r="R352" s="242"/>
      <c r="S352" s="242"/>
      <c r="T352" s="24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4" t="s">
        <v>244</v>
      </c>
      <c r="AU352" s="244" t="s">
        <v>86</v>
      </c>
      <c r="AV352" s="13" t="s">
        <v>80</v>
      </c>
      <c r="AW352" s="13" t="s">
        <v>33</v>
      </c>
      <c r="AX352" s="13" t="s">
        <v>73</v>
      </c>
      <c r="AY352" s="244" t="s">
        <v>233</v>
      </c>
    </row>
    <row r="353" s="14" customFormat="1">
      <c r="A353" s="14"/>
      <c r="B353" s="245"/>
      <c r="C353" s="246"/>
      <c r="D353" s="236" t="s">
        <v>244</v>
      </c>
      <c r="E353" s="247" t="s">
        <v>21</v>
      </c>
      <c r="F353" s="248" t="s">
        <v>2874</v>
      </c>
      <c r="G353" s="246"/>
      <c r="H353" s="249">
        <v>173.489</v>
      </c>
      <c r="I353" s="250"/>
      <c r="J353" s="246"/>
      <c r="K353" s="246"/>
      <c r="L353" s="251"/>
      <c r="M353" s="252"/>
      <c r="N353" s="253"/>
      <c r="O353" s="253"/>
      <c r="P353" s="253"/>
      <c r="Q353" s="253"/>
      <c r="R353" s="253"/>
      <c r="S353" s="253"/>
      <c r="T353" s="25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5" t="s">
        <v>244</v>
      </c>
      <c r="AU353" s="255" t="s">
        <v>86</v>
      </c>
      <c r="AV353" s="14" t="s">
        <v>86</v>
      </c>
      <c r="AW353" s="14" t="s">
        <v>33</v>
      </c>
      <c r="AX353" s="14" t="s">
        <v>73</v>
      </c>
      <c r="AY353" s="255" t="s">
        <v>233</v>
      </c>
    </row>
    <row r="354" s="16" customFormat="1">
      <c r="A354" s="16"/>
      <c r="B354" s="287"/>
      <c r="C354" s="288"/>
      <c r="D354" s="236" t="s">
        <v>244</v>
      </c>
      <c r="E354" s="289" t="s">
        <v>21</v>
      </c>
      <c r="F354" s="290" t="s">
        <v>725</v>
      </c>
      <c r="G354" s="288"/>
      <c r="H354" s="291">
        <v>173.489</v>
      </c>
      <c r="I354" s="292"/>
      <c r="J354" s="288"/>
      <c r="K354" s="288"/>
      <c r="L354" s="293"/>
      <c r="M354" s="294"/>
      <c r="N354" s="295"/>
      <c r="O354" s="295"/>
      <c r="P354" s="295"/>
      <c r="Q354" s="295"/>
      <c r="R354" s="295"/>
      <c r="S354" s="295"/>
      <c r="T354" s="29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T354" s="297" t="s">
        <v>244</v>
      </c>
      <c r="AU354" s="297" t="s">
        <v>86</v>
      </c>
      <c r="AV354" s="16" t="s">
        <v>117</v>
      </c>
      <c r="AW354" s="16" t="s">
        <v>33</v>
      </c>
      <c r="AX354" s="16" t="s">
        <v>73</v>
      </c>
      <c r="AY354" s="297" t="s">
        <v>233</v>
      </c>
    </row>
    <row r="355" s="15" customFormat="1">
      <c r="A355" s="15"/>
      <c r="B355" s="256"/>
      <c r="C355" s="257"/>
      <c r="D355" s="236" t="s">
        <v>244</v>
      </c>
      <c r="E355" s="258" t="s">
        <v>21</v>
      </c>
      <c r="F355" s="259" t="s">
        <v>247</v>
      </c>
      <c r="G355" s="257"/>
      <c r="H355" s="260">
        <v>1738.356</v>
      </c>
      <c r="I355" s="261"/>
      <c r="J355" s="257"/>
      <c r="K355" s="257"/>
      <c r="L355" s="262"/>
      <c r="M355" s="263"/>
      <c r="N355" s="264"/>
      <c r="O355" s="264"/>
      <c r="P355" s="264"/>
      <c r="Q355" s="264"/>
      <c r="R355" s="264"/>
      <c r="S355" s="264"/>
      <c r="T355" s="26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T355" s="266" t="s">
        <v>244</v>
      </c>
      <c r="AU355" s="266" t="s">
        <v>86</v>
      </c>
      <c r="AV355" s="15" t="s">
        <v>240</v>
      </c>
      <c r="AW355" s="15" t="s">
        <v>33</v>
      </c>
      <c r="AX355" s="15" t="s">
        <v>80</v>
      </c>
      <c r="AY355" s="266" t="s">
        <v>233</v>
      </c>
    </row>
    <row r="356" s="2" customFormat="1" ht="24.15" customHeight="1">
      <c r="A356" s="41"/>
      <c r="B356" s="42"/>
      <c r="C356" s="216" t="s">
        <v>8</v>
      </c>
      <c r="D356" s="216" t="s">
        <v>235</v>
      </c>
      <c r="E356" s="217" t="s">
        <v>2875</v>
      </c>
      <c r="F356" s="218" t="s">
        <v>2876</v>
      </c>
      <c r="G356" s="219" t="s">
        <v>238</v>
      </c>
      <c r="H356" s="220">
        <v>1738.356</v>
      </c>
      <c r="I356" s="221"/>
      <c r="J356" s="222">
        <f>ROUND(I356*H356,2)</f>
        <v>0</v>
      </c>
      <c r="K356" s="218" t="s">
        <v>239</v>
      </c>
      <c r="L356" s="47"/>
      <c r="M356" s="223" t="s">
        <v>21</v>
      </c>
      <c r="N356" s="224" t="s">
        <v>45</v>
      </c>
      <c r="O356" s="87"/>
      <c r="P356" s="225">
        <f>O356*H356</f>
        <v>0</v>
      </c>
      <c r="Q356" s="225">
        <v>0</v>
      </c>
      <c r="R356" s="225">
        <f>Q356*H356</f>
        <v>0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240</v>
      </c>
      <c r="AT356" s="227" t="s">
        <v>235</v>
      </c>
      <c r="AU356" s="227" t="s">
        <v>86</v>
      </c>
      <c r="AY356" s="20" t="s">
        <v>233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86</v>
      </c>
      <c r="BK356" s="228">
        <f>ROUND(I356*H356,2)</f>
        <v>0</v>
      </c>
      <c r="BL356" s="20" t="s">
        <v>240</v>
      </c>
      <c r="BM356" s="227" t="s">
        <v>2877</v>
      </c>
    </row>
    <row r="357" s="2" customFormat="1">
      <c r="A357" s="41"/>
      <c r="B357" s="42"/>
      <c r="C357" s="43"/>
      <c r="D357" s="229" t="s">
        <v>242</v>
      </c>
      <c r="E357" s="43"/>
      <c r="F357" s="230" t="s">
        <v>2878</v>
      </c>
      <c r="G357" s="43"/>
      <c r="H357" s="43"/>
      <c r="I357" s="231"/>
      <c r="J357" s="43"/>
      <c r="K357" s="43"/>
      <c r="L357" s="47"/>
      <c r="M357" s="232"/>
      <c r="N357" s="233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242</v>
      </c>
      <c r="AU357" s="20" t="s">
        <v>86</v>
      </c>
    </row>
    <row r="358" s="2" customFormat="1" ht="55.5" customHeight="1">
      <c r="A358" s="41"/>
      <c r="B358" s="42"/>
      <c r="C358" s="216" t="s">
        <v>394</v>
      </c>
      <c r="D358" s="216" t="s">
        <v>235</v>
      </c>
      <c r="E358" s="217" t="s">
        <v>2879</v>
      </c>
      <c r="F358" s="218" t="s">
        <v>2880</v>
      </c>
      <c r="G358" s="219" t="s">
        <v>279</v>
      </c>
      <c r="H358" s="220">
        <v>26.629999999999999</v>
      </c>
      <c r="I358" s="221"/>
      <c r="J358" s="222">
        <f>ROUND(I358*H358,2)</f>
        <v>0</v>
      </c>
      <c r="K358" s="218" t="s">
        <v>239</v>
      </c>
      <c r="L358" s="47"/>
      <c r="M358" s="223" t="s">
        <v>21</v>
      </c>
      <c r="N358" s="224" t="s">
        <v>45</v>
      </c>
      <c r="O358" s="87"/>
      <c r="P358" s="225">
        <f>O358*H358</f>
        <v>0</v>
      </c>
      <c r="Q358" s="225">
        <v>1.0593999999999999</v>
      </c>
      <c r="R358" s="225">
        <f>Q358*H358</f>
        <v>28.211821999999998</v>
      </c>
      <c r="S358" s="225">
        <v>0</v>
      </c>
      <c r="T358" s="226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27" t="s">
        <v>240</v>
      </c>
      <c r="AT358" s="227" t="s">
        <v>235</v>
      </c>
      <c r="AU358" s="227" t="s">
        <v>86</v>
      </c>
      <c r="AY358" s="20" t="s">
        <v>233</v>
      </c>
      <c r="BE358" s="228">
        <f>IF(N358="základní",J358,0)</f>
        <v>0</v>
      </c>
      <c r="BF358" s="228">
        <f>IF(N358="snížená",J358,0)</f>
        <v>0</v>
      </c>
      <c r="BG358" s="228">
        <f>IF(N358="zákl. přenesená",J358,0)</f>
        <v>0</v>
      </c>
      <c r="BH358" s="228">
        <f>IF(N358="sníž. přenesená",J358,0)</f>
        <v>0</v>
      </c>
      <c r="BI358" s="228">
        <f>IF(N358="nulová",J358,0)</f>
        <v>0</v>
      </c>
      <c r="BJ358" s="20" t="s">
        <v>86</v>
      </c>
      <c r="BK358" s="228">
        <f>ROUND(I358*H358,2)</f>
        <v>0</v>
      </c>
      <c r="BL358" s="20" t="s">
        <v>240</v>
      </c>
      <c r="BM358" s="227" t="s">
        <v>2881</v>
      </c>
    </row>
    <row r="359" s="2" customFormat="1">
      <c r="A359" s="41"/>
      <c r="B359" s="42"/>
      <c r="C359" s="43"/>
      <c r="D359" s="229" t="s">
        <v>242</v>
      </c>
      <c r="E359" s="43"/>
      <c r="F359" s="230" t="s">
        <v>2882</v>
      </c>
      <c r="G359" s="43"/>
      <c r="H359" s="43"/>
      <c r="I359" s="231"/>
      <c r="J359" s="43"/>
      <c r="K359" s="43"/>
      <c r="L359" s="47"/>
      <c r="M359" s="232"/>
      <c r="N359" s="233"/>
      <c r="O359" s="87"/>
      <c r="P359" s="87"/>
      <c r="Q359" s="87"/>
      <c r="R359" s="87"/>
      <c r="S359" s="87"/>
      <c r="T359" s="88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T359" s="20" t="s">
        <v>242</v>
      </c>
      <c r="AU359" s="20" t="s">
        <v>86</v>
      </c>
    </row>
    <row r="360" s="13" customFormat="1">
      <c r="A360" s="13"/>
      <c r="B360" s="234"/>
      <c r="C360" s="235"/>
      <c r="D360" s="236" t="s">
        <v>244</v>
      </c>
      <c r="E360" s="237" t="s">
        <v>21</v>
      </c>
      <c r="F360" s="238" t="s">
        <v>2883</v>
      </c>
      <c r="G360" s="235"/>
      <c r="H360" s="237" t="s">
        <v>21</v>
      </c>
      <c r="I360" s="239"/>
      <c r="J360" s="235"/>
      <c r="K360" s="235"/>
      <c r="L360" s="240"/>
      <c r="M360" s="241"/>
      <c r="N360" s="242"/>
      <c r="O360" s="242"/>
      <c r="P360" s="242"/>
      <c r="Q360" s="242"/>
      <c r="R360" s="242"/>
      <c r="S360" s="242"/>
      <c r="T360" s="24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4" t="s">
        <v>244</v>
      </c>
      <c r="AU360" s="244" t="s">
        <v>86</v>
      </c>
      <c r="AV360" s="13" t="s">
        <v>80</v>
      </c>
      <c r="AW360" s="13" t="s">
        <v>33</v>
      </c>
      <c r="AX360" s="13" t="s">
        <v>73</v>
      </c>
      <c r="AY360" s="244" t="s">
        <v>233</v>
      </c>
    </row>
    <row r="361" s="13" customFormat="1">
      <c r="A361" s="13"/>
      <c r="B361" s="234"/>
      <c r="C361" s="235"/>
      <c r="D361" s="236" t="s">
        <v>244</v>
      </c>
      <c r="E361" s="237" t="s">
        <v>21</v>
      </c>
      <c r="F361" s="238" t="s">
        <v>2578</v>
      </c>
      <c r="G361" s="235"/>
      <c r="H361" s="237" t="s">
        <v>21</v>
      </c>
      <c r="I361" s="239"/>
      <c r="J361" s="235"/>
      <c r="K361" s="235"/>
      <c r="L361" s="240"/>
      <c r="M361" s="241"/>
      <c r="N361" s="242"/>
      <c r="O361" s="242"/>
      <c r="P361" s="242"/>
      <c r="Q361" s="242"/>
      <c r="R361" s="242"/>
      <c r="S361" s="242"/>
      <c r="T361" s="24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4" t="s">
        <v>244</v>
      </c>
      <c r="AU361" s="244" t="s">
        <v>86</v>
      </c>
      <c r="AV361" s="13" t="s">
        <v>80</v>
      </c>
      <c r="AW361" s="13" t="s">
        <v>33</v>
      </c>
      <c r="AX361" s="13" t="s">
        <v>73</v>
      </c>
      <c r="AY361" s="244" t="s">
        <v>233</v>
      </c>
    </row>
    <row r="362" s="14" customFormat="1">
      <c r="A362" s="14"/>
      <c r="B362" s="245"/>
      <c r="C362" s="246"/>
      <c r="D362" s="236" t="s">
        <v>244</v>
      </c>
      <c r="E362" s="247" t="s">
        <v>21</v>
      </c>
      <c r="F362" s="248" t="s">
        <v>2884</v>
      </c>
      <c r="G362" s="246"/>
      <c r="H362" s="249">
        <v>12.712</v>
      </c>
      <c r="I362" s="250"/>
      <c r="J362" s="246"/>
      <c r="K362" s="246"/>
      <c r="L362" s="251"/>
      <c r="M362" s="252"/>
      <c r="N362" s="253"/>
      <c r="O362" s="253"/>
      <c r="P362" s="253"/>
      <c r="Q362" s="253"/>
      <c r="R362" s="253"/>
      <c r="S362" s="253"/>
      <c r="T362" s="25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5" t="s">
        <v>244</v>
      </c>
      <c r="AU362" s="255" t="s">
        <v>86</v>
      </c>
      <c r="AV362" s="14" t="s">
        <v>86</v>
      </c>
      <c r="AW362" s="14" t="s">
        <v>33</v>
      </c>
      <c r="AX362" s="14" t="s">
        <v>73</v>
      </c>
      <c r="AY362" s="255" t="s">
        <v>233</v>
      </c>
    </row>
    <row r="363" s="13" customFormat="1">
      <c r="A363" s="13"/>
      <c r="B363" s="234"/>
      <c r="C363" s="235"/>
      <c r="D363" s="236" t="s">
        <v>244</v>
      </c>
      <c r="E363" s="237" t="s">
        <v>21</v>
      </c>
      <c r="F363" s="238" t="s">
        <v>2885</v>
      </c>
      <c r="G363" s="235"/>
      <c r="H363" s="237" t="s">
        <v>21</v>
      </c>
      <c r="I363" s="239"/>
      <c r="J363" s="235"/>
      <c r="K363" s="235"/>
      <c r="L363" s="240"/>
      <c r="M363" s="241"/>
      <c r="N363" s="242"/>
      <c r="O363" s="242"/>
      <c r="P363" s="242"/>
      <c r="Q363" s="242"/>
      <c r="R363" s="242"/>
      <c r="S363" s="242"/>
      <c r="T363" s="24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4" t="s">
        <v>244</v>
      </c>
      <c r="AU363" s="244" t="s">
        <v>86</v>
      </c>
      <c r="AV363" s="13" t="s">
        <v>80</v>
      </c>
      <c r="AW363" s="13" t="s">
        <v>33</v>
      </c>
      <c r="AX363" s="13" t="s">
        <v>73</v>
      </c>
      <c r="AY363" s="244" t="s">
        <v>233</v>
      </c>
    </row>
    <row r="364" s="14" customFormat="1">
      <c r="A364" s="14"/>
      <c r="B364" s="245"/>
      <c r="C364" s="246"/>
      <c r="D364" s="236" t="s">
        <v>244</v>
      </c>
      <c r="E364" s="247" t="s">
        <v>21</v>
      </c>
      <c r="F364" s="248" t="s">
        <v>2886</v>
      </c>
      <c r="G364" s="246"/>
      <c r="H364" s="249">
        <v>0.14799999999999999</v>
      </c>
      <c r="I364" s="250"/>
      <c r="J364" s="246"/>
      <c r="K364" s="246"/>
      <c r="L364" s="251"/>
      <c r="M364" s="252"/>
      <c r="N364" s="253"/>
      <c r="O364" s="253"/>
      <c r="P364" s="253"/>
      <c r="Q364" s="253"/>
      <c r="R364" s="253"/>
      <c r="S364" s="253"/>
      <c r="T364" s="25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5" t="s">
        <v>244</v>
      </c>
      <c r="AU364" s="255" t="s">
        <v>86</v>
      </c>
      <c r="AV364" s="14" t="s">
        <v>86</v>
      </c>
      <c r="AW364" s="14" t="s">
        <v>33</v>
      </c>
      <c r="AX364" s="14" t="s">
        <v>73</v>
      </c>
      <c r="AY364" s="255" t="s">
        <v>233</v>
      </c>
    </row>
    <row r="365" s="16" customFormat="1">
      <c r="A365" s="16"/>
      <c r="B365" s="287"/>
      <c r="C365" s="288"/>
      <c r="D365" s="236" t="s">
        <v>244</v>
      </c>
      <c r="E365" s="289" t="s">
        <v>21</v>
      </c>
      <c r="F365" s="290" t="s">
        <v>725</v>
      </c>
      <c r="G365" s="288"/>
      <c r="H365" s="291">
        <v>12.859999999999999</v>
      </c>
      <c r="I365" s="292"/>
      <c r="J365" s="288"/>
      <c r="K365" s="288"/>
      <c r="L365" s="293"/>
      <c r="M365" s="294"/>
      <c r="N365" s="295"/>
      <c r="O365" s="295"/>
      <c r="P365" s="295"/>
      <c r="Q365" s="295"/>
      <c r="R365" s="295"/>
      <c r="S365" s="295"/>
      <c r="T365" s="29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T365" s="297" t="s">
        <v>244</v>
      </c>
      <c r="AU365" s="297" t="s">
        <v>86</v>
      </c>
      <c r="AV365" s="16" t="s">
        <v>117</v>
      </c>
      <c r="AW365" s="16" t="s">
        <v>33</v>
      </c>
      <c r="AX365" s="16" t="s">
        <v>73</v>
      </c>
      <c r="AY365" s="297" t="s">
        <v>233</v>
      </c>
    </row>
    <row r="366" s="13" customFormat="1">
      <c r="A366" s="13"/>
      <c r="B366" s="234"/>
      <c r="C366" s="235"/>
      <c r="D366" s="236" t="s">
        <v>244</v>
      </c>
      <c r="E366" s="237" t="s">
        <v>21</v>
      </c>
      <c r="F366" s="238" t="s">
        <v>2731</v>
      </c>
      <c r="G366" s="235"/>
      <c r="H366" s="237" t="s">
        <v>21</v>
      </c>
      <c r="I366" s="239"/>
      <c r="J366" s="235"/>
      <c r="K366" s="235"/>
      <c r="L366" s="240"/>
      <c r="M366" s="241"/>
      <c r="N366" s="242"/>
      <c r="O366" s="242"/>
      <c r="P366" s="242"/>
      <c r="Q366" s="242"/>
      <c r="R366" s="242"/>
      <c r="S366" s="242"/>
      <c r="T366" s="24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4" t="s">
        <v>244</v>
      </c>
      <c r="AU366" s="244" t="s">
        <v>86</v>
      </c>
      <c r="AV366" s="13" t="s">
        <v>80</v>
      </c>
      <c r="AW366" s="13" t="s">
        <v>33</v>
      </c>
      <c r="AX366" s="13" t="s">
        <v>73</v>
      </c>
      <c r="AY366" s="244" t="s">
        <v>233</v>
      </c>
    </row>
    <row r="367" s="13" customFormat="1">
      <c r="A367" s="13"/>
      <c r="B367" s="234"/>
      <c r="C367" s="235"/>
      <c r="D367" s="236" t="s">
        <v>244</v>
      </c>
      <c r="E367" s="237" t="s">
        <v>21</v>
      </c>
      <c r="F367" s="238" t="s">
        <v>2578</v>
      </c>
      <c r="G367" s="235"/>
      <c r="H367" s="237" t="s">
        <v>21</v>
      </c>
      <c r="I367" s="239"/>
      <c r="J367" s="235"/>
      <c r="K367" s="235"/>
      <c r="L367" s="240"/>
      <c r="M367" s="241"/>
      <c r="N367" s="242"/>
      <c r="O367" s="242"/>
      <c r="P367" s="242"/>
      <c r="Q367" s="242"/>
      <c r="R367" s="242"/>
      <c r="S367" s="242"/>
      <c r="T367" s="24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4" t="s">
        <v>244</v>
      </c>
      <c r="AU367" s="244" t="s">
        <v>86</v>
      </c>
      <c r="AV367" s="13" t="s">
        <v>80</v>
      </c>
      <c r="AW367" s="13" t="s">
        <v>33</v>
      </c>
      <c r="AX367" s="13" t="s">
        <v>73</v>
      </c>
      <c r="AY367" s="244" t="s">
        <v>233</v>
      </c>
    </row>
    <row r="368" s="14" customFormat="1">
      <c r="A368" s="14"/>
      <c r="B368" s="245"/>
      <c r="C368" s="246"/>
      <c r="D368" s="236" t="s">
        <v>244</v>
      </c>
      <c r="E368" s="247" t="s">
        <v>21</v>
      </c>
      <c r="F368" s="248" t="s">
        <v>2887</v>
      </c>
      <c r="G368" s="246"/>
      <c r="H368" s="249">
        <v>9.8870000000000005</v>
      </c>
      <c r="I368" s="250"/>
      <c r="J368" s="246"/>
      <c r="K368" s="246"/>
      <c r="L368" s="251"/>
      <c r="M368" s="252"/>
      <c r="N368" s="253"/>
      <c r="O368" s="253"/>
      <c r="P368" s="253"/>
      <c r="Q368" s="253"/>
      <c r="R368" s="253"/>
      <c r="S368" s="253"/>
      <c r="T368" s="25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5" t="s">
        <v>244</v>
      </c>
      <c r="AU368" s="255" t="s">
        <v>86</v>
      </c>
      <c r="AV368" s="14" t="s">
        <v>86</v>
      </c>
      <c r="AW368" s="14" t="s">
        <v>33</v>
      </c>
      <c r="AX368" s="14" t="s">
        <v>73</v>
      </c>
      <c r="AY368" s="255" t="s">
        <v>233</v>
      </c>
    </row>
    <row r="369" s="13" customFormat="1">
      <c r="A369" s="13"/>
      <c r="B369" s="234"/>
      <c r="C369" s="235"/>
      <c r="D369" s="236" t="s">
        <v>244</v>
      </c>
      <c r="E369" s="237" t="s">
        <v>21</v>
      </c>
      <c r="F369" s="238" t="s">
        <v>2888</v>
      </c>
      <c r="G369" s="235"/>
      <c r="H369" s="237" t="s">
        <v>21</v>
      </c>
      <c r="I369" s="239"/>
      <c r="J369" s="235"/>
      <c r="K369" s="235"/>
      <c r="L369" s="240"/>
      <c r="M369" s="241"/>
      <c r="N369" s="242"/>
      <c r="O369" s="242"/>
      <c r="P369" s="242"/>
      <c r="Q369" s="242"/>
      <c r="R369" s="242"/>
      <c r="S369" s="242"/>
      <c r="T369" s="24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4" t="s">
        <v>244</v>
      </c>
      <c r="AU369" s="244" t="s">
        <v>86</v>
      </c>
      <c r="AV369" s="13" t="s">
        <v>80</v>
      </c>
      <c r="AW369" s="13" t="s">
        <v>33</v>
      </c>
      <c r="AX369" s="13" t="s">
        <v>73</v>
      </c>
      <c r="AY369" s="244" t="s">
        <v>233</v>
      </c>
    </row>
    <row r="370" s="14" customFormat="1">
      <c r="A370" s="14"/>
      <c r="B370" s="245"/>
      <c r="C370" s="246"/>
      <c r="D370" s="236" t="s">
        <v>244</v>
      </c>
      <c r="E370" s="247" t="s">
        <v>21</v>
      </c>
      <c r="F370" s="248" t="s">
        <v>2889</v>
      </c>
      <c r="G370" s="246"/>
      <c r="H370" s="249">
        <v>0.045999999999999999</v>
      </c>
      <c r="I370" s="250"/>
      <c r="J370" s="246"/>
      <c r="K370" s="246"/>
      <c r="L370" s="251"/>
      <c r="M370" s="252"/>
      <c r="N370" s="253"/>
      <c r="O370" s="253"/>
      <c r="P370" s="253"/>
      <c r="Q370" s="253"/>
      <c r="R370" s="253"/>
      <c r="S370" s="253"/>
      <c r="T370" s="25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5" t="s">
        <v>244</v>
      </c>
      <c r="AU370" s="255" t="s">
        <v>86</v>
      </c>
      <c r="AV370" s="14" t="s">
        <v>86</v>
      </c>
      <c r="AW370" s="14" t="s">
        <v>33</v>
      </c>
      <c r="AX370" s="14" t="s">
        <v>73</v>
      </c>
      <c r="AY370" s="255" t="s">
        <v>233</v>
      </c>
    </row>
    <row r="371" s="16" customFormat="1">
      <c r="A371" s="16"/>
      <c r="B371" s="287"/>
      <c r="C371" s="288"/>
      <c r="D371" s="236" t="s">
        <v>244</v>
      </c>
      <c r="E371" s="289" t="s">
        <v>21</v>
      </c>
      <c r="F371" s="290" t="s">
        <v>725</v>
      </c>
      <c r="G371" s="288"/>
      <c r="H371" s="291">
        <v>9.9329999999999998</v>
      </c>
      <c r="I371" s="292"/>
      <c r="J371" s="288"/>
      <c r="K371" s="288"/>
      <c r="L371" s="293"/>
      <c r="M371" s="294"/>
      <c r="N371" s="295"/>
      <c r="O371" s="295"/>
      <c r="P371" s="295"/>
      <c r="Q371" s="295"/>
      <c r="R371" s="295"/>
      <c r="S371" s="295"/>
      <c r="T371" s="29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T371" s="297" t="s">
        <v>244</v>
      </c>
      <c r="AU371" s="297" t="s">
        <v>86</v>
      </c>
      <c r="AV371" s="16" t="s">
        <v>117</v>
      </c>
      <c r="AW371" s="16" t="s">
        <v>33</v>
      </c>
      <c r="AX371" s="16" t="s">
        <v>73</v>
      </c>
      <c r="AY371" s="297" t="s">
        <v>233</v>
      </c>
    </row>
    <row r="372" s="13" customFormat="1">
      <c r="A372" s="13"/>
      <c r="B372" s="234"/>
      <c r="C372" s="235"/>
      <c r="D372" s="236" t="s">
        <v>244</v>
      </c>
      <c r="E372" s="237" t="s">
        <v>21</v>
      </c>
      <c r="F372" s="238" t="s">
        <v>2890</v>
      </c>
      <c r="G372" s="235"/>
      <c r="H372" s="237" t="s">
        <v>21</v>
      </c>
      <c r="I372" s="239"/>
      <c r="J372" s="235"/>
      <c r="K372" s="235"/>
      <c r="L372" s="240"/>
      <c r="M372" s="241"/>
      <c r="N372" s="242"/>
      <c r="O372" s="242"/>
      <c r="P372" s="242"/>
      <c r="Q372" s="242"/>
      <c r="R372" s="242"/>
      <c r="S372" s="242"/>
      <c r="T372" s="24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4" t="s">
        <v>244</v>
      </c>
      <c r="AU372" s="244" t="s">
        <v>86</v>
      </c>
      <c r="AV372" s="13" t="s">
        <v>80</v>
      </c>
      <c r="AW372" s="13" t="s">
        <v>33</v>
      </c>
      <c r="AX372" s="13" t="s">
        <v>73</v>
      </c>
      <c r="AY372" s="244" t="s">
        <v>233</v>
      </c>
    </row>
    <row r="373" s="14" customFormat="1">
      <c r="A373" s="14"/>
      <c r="B373" s="245"/>
      <c r="C373" s="246"/>
      <c r="D373" s="236" t="s">
        <v>244</v>
      </c>
      <c r="E373" s="247" t="s">
        <v>21</v>
      </c>
      <c r="F373" s="248" t="s">
        <v>2891</v>
      </c>
      <c r="G373" s="246"/>
      <c r="H373" s="249">
        <v>3.8119999999999998</v>
      </c>
      <c r="I373" s="250"/>
      <c r="J373" s="246"/>
      <c r="K373" s="246"/>
      <c r="L373" s="251"/>
      <c r="M373" s="252"/>
      <c r="N373" s="253"/>
      <c r="O373" s="253"/>
      <c r="P373" s="253"/>
      <c r="Q373" s="253"/>
      <c r="R373" s="253"/>
      <c r="S373" s="253"/>
      <c r="T373" s="25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5" t="s">
        <v>244</v>
      </c>
      <c r="AU373" s="255" t="s">
        <v>86</v>
      </c>
      <c r="AV373" s="14" t="s">
        <v>86</v>
      </c>
      <c r="AW373" s="14" t="s">
        <v>33</v>
      </c>
      <c r="AX373" s="14" t="s">
        <v>73</v>
      </c>
      <c r="AY373" s="255" t="s">
        <v>233</v>
      </c>
    </row>
    <row r="374" s="13" customFormat="1">
      <c r="A374" s="13"/>
      <c r="B374" s="234"/>
      <c r="C374" s="235"/>
      <c r="D374" s="236" t="s">
        <v>244</v>
      </c>
      <c r="E374" s="237" t="s">
        <v>21</v>
      </c>
      <c r="F374" s="238" t="s">
        <v>2888</v>
      </c>
      <c r="G374" s="235"/>
      <c r="H374" s="237" t="s">
        <v>21</v>
      </c>
      <c r="I374" s="239"/>
      <c r="J374" s="235"/>
      <c r="K374" s="235"/>
      <c r="L374" s="240"/>
      <c r="M374" s="241"/>
      <c r="N374" s="242"/>
      <c r="O374" s="242"/>
      <c r="P374" s="242"/>
      <c r="Q374" s="242"/>
      <c r="R374" s="242"/>
      <c r="S374" s="242"/>
      <c r="T374" s="24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4" t="s">
        <v>244</v>
      </c>
      <c r="AU374" s="244" t="s">
        <v>86</v>
      </c>
      <c r="AV374" s="13" t="s">
        <v>80</v>
      </c>
      <c r="AW374" s="13" t="s">
        <v>33</v>
      </c>
      <c r="AX374" s="13" t="s">
        <v>73</v>
      </c>
      <c r="AY374" s="244" t="s">
        <v>233</v>
      </c>
    </row>
    <row r="375" s="14" customFormat="1">
      <c r="A375" s="14"/>
      <c r="B375" s="245"/>
      <c r="C375" s="246"/>
      <c r="D375" s="236" t="s">
        <v>244</v>
      </c>
      <c r="E375" s="247" t="s">
        <v>21</v>
      </c>
      <c r="F375" s="248" t="s">
        <v>2892</v>
      </c>
      <c r="G375" s="246"/>
      <c r="H375" s="249">
        <v>0.025000000000000001</v>
      </c>
      <c r="I375" s="250"/>
      <c r="J375" s="246"/>
      <c r="K375" s="246"/>
      <c r="L375" s="251"/>
      <c r="M375" s="252"/>
      <c r="N375" s="253"/>
      <c r="O375" s="253"/>
      <c r="P375" s="253"/>
      <c r="Q375" s="253"/>
      <c r="R375" s="253"/>
      <c r="S375" s="253"/>
      <c r="T375" s="25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5" t="s">
        <v>244</v>
      </c>
      <c r="AU375" s="255" t="s">
        <v>86</v>
      </c>
      <c r="AV375" s="14" t="s">
        <v>86</v>
      </c>
      <c r="AW375" s="14" t="s">
        <v>33</v>
      </c>
      <c r="AX375" s="14" t="s">
        <v>73</v>
      </c>
      <c r="AY375" s="255" t="s">
        <v>233</v>
      </c>
    </row>
    <row r="376" s="16" customFormat="1">
      <c r="A376" s="16"/>
      <c r="B376" s="287"/>
      <c r="C376" s="288"/>
      <c r="D376" s="236" t="s">
        <v>244</v>
      </c>
      <c r="E376" s="289" t="s">
        <v>21</v>
      </c>
      <c r="F376" s="290" t="s">
        <v>725</v>
      </c>
      <c r="G376" s="288"/>
      <c r="H376" s="291">
        <v>3.8370000000000002</v>
      </c>
      <c r="I376" s="292"/>
      <c r="J376" s="288"/>
      <c r="K376" s="288"/>
      <c r="L376" s="293"/>
      <c r="M376" s="294"/>
      <c r="N376" s="295"/>
      <c r="O376" s="295"/>
      <c r="P376" s="295"/>
      <c r="Q376" s="295"/>
      <c r="R376" s="295"/>
      <c r="S376" s="295"/>
      <c r="T376" s="29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T376" s="297" t="s">
        <v>244</v>
      </c>
      <c r="AU376" s="297" t="s">
        <v>86</v>
      </c>
      <c r="AV376" s="16" t="s">
        <v>117</v>
      </c>
      <c r="AW376" s="16" t="s">
        <v>33</v>
      </c>
      <c r="AX376" s="16" t="s">
        <v>73</v>
      </c>
      <c r="AY376" s="297" t="s">
        <v>233</v>
      </c>
    </row>
    <row r="377" s="15" customFormat="1">
      <c r="A377" s="15"/>
      <c r="B377" s="256"/>
      <c r="C377" s="257"/>
      <c r="D377" s="236" t="s">
        <v>244</v>
      </c>
      <c r="E377" s="258" t="s">
        <v>21</v>
      </c>
      <c r="F377" s="259" t="s">
        <v>247</v>
      </c>
      <c r="G377" s="257"/>
      <c r="H377" s="260">
        <v>26.629999999999999</v>
      </c>
      <c r="I377" s="261"/>
      <c r="J377" s="257"/>
      <c r="K377" s="257"/>
      <c r="L377" s="262"/>
      <c r="M377" s="263"/>
      <c r="N377" s="264"/>
      <c r="O377" s="264"/>
      <c r="P377" s="264"/>
      <c r="Q377" s="264"/>
      <c r="R377" s="264"/>
      <c r="S377" s="264"/>
      <c r="T377" s="26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T377" s="266" t="s">
        <v>244</v>
      </c>
      <c r="AU377" s="266" t="s">
        <v>86</v>
      </c>
      <c r="AV377" s="15" t="s">
        <v>240</v>
      </c>
      <c r="AW377" s="15" t="s">
        <v>33</v>
      </c>
      <c r="AX377" s="15" t="s">
        <v>80</v>
      </c>
      <c r="AY377" s="266" t="s">
        <v>233</v>
      </c>
    </row>
    <row r="378" s="12" customFormat="1" ht="22.8" customHeight="1">
      <c r="A378" s="12"/>
      <c r="B378" s="200"/>
      <c r="C378" s="201"/>
      <c r="D378" s="202" t="s">
        <v>72</v>
      </c>
      <c r="E378" s="214" t="s">
        <v>117</v>
      </c>
      <c r="F378" s="214" t="s">
        <v>545</v>
      </c>
      <c r="G378" s="201"/>
      <c r="H378" s="201"/>
      <c r="I378" s="204"/>
      <c r="J378" s="215">
        <f>BK378</f>
        <v>0</v>
      </c>
      <c r="K378" s="201"/>
      <c r="L378" s="206"/>
      <c r="M378" s="207"/>
      <c r="N378" s="208"/>
      <c r="O378" s="208"/>
      <c r="P378" s="209">
        <f>SUM(P379:P644)</f>
        <v>0</v>
      </c>
      <c r="Q378" s="208"/>
      <c r="R378" s="209">
        <f>SUM(R379:R644)</f>
        <v>168.86697992999999</v>
      </c>
      <c r="S378" s="208"/>
      <c r="T378" s="210">
        <f>SUM(T379:T644)</f>
        <v>0</v>
      </c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R378" s="211" t="s">
        <v>80</v>
      </c>
      <c r="AT378" s="212" t="s">
        <v>72</v>
      </c>
      <c r="AU378" s="212" t="s">
        <v>80</v>
      </c>
      <c r="AY378" s="211" t="s">
        <v>233</v>
      </c>
      <c r="BK378" s="213">
        <f>SUM(BK379:BK644)</f>
        <v>0</v>
      </c>
    </row>
    <row r="379" s="2" customFormat="1" ht="33" customHeight="1">
      <c r="A379" s="41"/>
      <c r="B379" s="42"/>
      <c r="C379" s="216" t="s">
        <v>470</v>
      </c>
      <c r="D379" s="216" t="s">
        <v>235</v>
      </c>
      <c r="E379" s="217" t="s">
        <v>2893</v>
      </c>
      <c r="F379" s="218" t="s">
        <v>2894</v>
      </c>
      <c r="G379" s="219" t="s">
        <v>250</v>
      </c>
      <c r="H379" s="220">
        <v>15.593999999999999</v>
      </c>
      <c r="I379" s="221"/>
      <c r="J379" s="222">
        <f>ROUND(I379*H379,2)</f>
        <v>0</v>
      </c>
      <c r="K379" s="218" t="s">
        <v>239</v>
      </c>
      <c r="L379" s="47"/>
      <c r="M379" s="223" t="s">
        <v>21</v>
      </c>
      <c r="N379" s="224" t="s">
        <v>45</v>
      </c>
      <c r="O379" s="87"/>
      <c r="P379" s="225">
        <f>O379*H379</f>
        <v>0</v>
      </c>
      <c r="Q379" s="225">
        <v>2.5018699999999998</v>
      </c>
      <c r="R379" s="225">
        <f>Q379*H379</f>
        <v>39.014160779999997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240</v>
      </c>
      <c r="AT379" s="227" t="s">
        <v>235</v>
      </c>
      <c r="AU379" s="227" t="s">
        <v>86</v>
      </c>
      <c r="AY379" s="20" t="s">
        <v>233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86</v>
      </c>
      <c r="BK379" s="228">
        <f>ROUND(I379*H379,2)</f>
        <v>0</v>
      </c>
      <c r="BL379" s="20" t="s">
        <v>240</v>
      </c>
      <c r="BM379" s="227" t="s">
        <v>2895</v>
      </c>
    </row>
    <row r="380" s="2" customFormat="1">
      <c r="A380" s="41"/>
      <c r="B380" s="42"/>
      <c r="C380" s="43"/>
      <c r="D380" s="229" t="s">
        <v>242</v>
      </c>
      <c r="E380" s="43"/>
      <c r="F380" s="230" t="s">
        <v>2896</v>
      </c>
      <c r="G380" s="43"/>
      <c r="H380" s="43"/>
      <c r="I380" s="231"/>
      <c r="J380" s="43"/>
      <c r="K380" s="43"/>
      <c r="L380" s="47"/>
      <c r="M380" s="232"/>
      <c r="N380" s="233"/>
      <c r="O380" s="87"/>
      <c r="P380" s="87"/>
      <c r="Q380" s="87"/>
      <c r="R380" s="87"/>
      <c r="S380" s="87"/>
      <c r="T380" s="88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T380" s="20" t="s">
        <v>242</v>
      </c>
      <c r="AU380" s="20" t="s">
        <v>86</v>
      </c>
    </row>
    <row r="381" s="13" customFormat="1">
      <c r="A381" s="13"/>
      <c r="B381" s="234"/>
      <c r="C381" s="235"/>
      <c r="D381" s="236" t="s">
        <v>244</v>
      </c>
      <c r="E381" s="237" t="s">
        <v>21</v>
      </c>
      <c r="F381" s="238" t="s">
        <v>2897</v>
      </c>
      <c r="G381" s="235"/>
      <c r="H381" s="237" t="s">
        <v>21</v>
      </c>
      <c r="I381" s="239"/>
      <c r="J381" s="235"/>
      <c r="K381" s="235"/>
      <c r="L381" s="240"/>
      <c r="M381" s="241"/>
      <c r="N381" s="242"/>
      <c r="O381" s="242"/>
      <c r="P381" s="242"/>
      <c r="Q381" s="242"/>
      <c r="R381" s="242"/>
      <c r="S381" s="242"/>
      <c r="T381" s="24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4" t="s">
        <v>244</v>
      </c>
      <c r="AU381" s="244" t="s">
        <v>86</v>
      </c>
      <c r="AV381" s="13" t="s">
        <v>80</v>
      </c>
      <c r="AW381" s="13" t="s">
        <v>33</v>
      </c>
      <c r="AX381" s="13" t="s">
        <v>73</v>
      </c>
      <c r="AY381" s="244" t="s">
        <v>233</v>
      </c>
    </row>
    <row r="382" s="13" customFormat="1">
      <c r="A382" s="13"/>
      <c r="B382" s="234"/>
      <c r="C382" s="235"/>
      <c r="D382" s="236" t="s">
        <v>244</v>
      </c>
      <c r="E382" s="237" t="s">
        <v>21</v>
      </c>
      <c r="F382" s="238" t="s">
        <v>2898</v>
      </c>
      <c r="G382" s="235"/>
      <c r="H382" s="237" t="s">
        <v>21</v>
      </c>
      <c r="I382" s="239"/>
      <c r="J382" s="235"/>
      <c r="K382" s="235"/>
      <c r="L382" s="240"/>
      <c r="M382" s="241"/>
      <c r="N382" s="242"/>
      <c r="O382" s="242"/>
      <c r="P382" s="242"/>
      <c r="Q382" s="242"/>
      <c r="R382" s="242"/>
      <c r="S382" s="242"/>
      <c r="T382" s="24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4" t="s">
        <v>244</v>
      </c>
      <c r="AU382" s="244" t="s">
        <v>86</v>
      </c>
      <c r="AV382" s="13" t="s">
        <v>80</v>
      </c>
      <c r="AW382" s="13" t="s">
        <v>33</v>
      </c>
      <c r="AX382" s="13" t="s">
        <v>73</v>
      </c>
      <c r="AY382" s="244" t="s">
        <v>233</v>
      </c>
    </row>
    <row r="383" s="14" customFormat="1">
      <c r="A383" s="14"/>
      <c r="B383" s="245"/>
      <c r="C383" s="246"/>
      <c r="D383" s="236" t="s">
        <v>244</v>
      </c>
      <c r="E383" s="247" t="s">
        <v>21</v>
      </c>
      <c r="F383" s="248" t="s">
        <v>2899</v>
      </c>
      <c r="G383" s="246"/>
      <c r="H383" s="249">
        <v>0.70499999999999996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244</v>
      </c>
      <c r="AU383" s="255" t="s">
        <v>86</v>
      </c>
      <c r="AV383" s="14" t="s">
        <v>86</v>
      </c>
      <c r="AW383" s="14" t="s">
        <v>33</v>
      </c>
      <c r="AX383" s="14" t="s">
        <v>73</v>
      </c>
      <c r="AY383" s="255" t="s">
        <v>233</v>
      </c>
    </row>
    <row r="384" s="13" customFormat="1">
      <c r="A384" s="13"/>
      <c r="B384" s="234"/>
      <c r="C384" s="235"/>
      <c r="D384" s="236" t="s">
        <v>244</v>
      </c>
      <c r="E384" s="237" t="s">
        <v>21</v>
      </c>
      <c r="F384" s="238" t="s">
        <v>2900</v>
      </c>
      <c r="G384" s="235"/>
      <c r="H384" s="237" t="s">
        <v>21</v>
      </c>
      <c r="I384" s="239"/>
      <c r="J384" s="235"/>
      <c r="K384" s="235"/>
      <c r="L384" s="240"/>
      <c r="M384" s="241"/>
      <c r="N384" s="242"/>
      <c r="O384" s="242"/>
      <c r="P384" s="242"/>
      <c r="Q384" s="242"/>
      <c r="R384" s="242"/>
      <c r="S384" s="242"/>
      <c r="T384" s="24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4" t="s">
        <v>244</v>
      </c>
      <c r="AU384" s="244" t="s">
        <v>86</v>
      </c>
      <c r="AV384" s="13" t="s">
        <v>80</v>
      </c>
      <c r="AW384" s="13" t="s">
        <v>33</v>
      </c>
      <c r="AX384" s="13" t="s">
        <v>73</v>
      </c>
      <c r="AY384" s="244" t="s">
        <v>233</v>
      </c>
    </row>
    <row r="385" s="14" customFormat="1">
      <c r="A385" s="14"/>
      <c r="B385" s="245"/>
      <c r="C385" s="246"/>
      <c r="D385" s="236" t="s">
        <v>244</v>
      </c>
      <c r="E385" s="247" t="s">
        <v>21</v>
      </c>
      <c r="F385" s="248" t="s">
        <v>2901</v>
      </c>
      <c r="G385" s="246"/>
      <c r="H385" s="249">
        <v>1.498</v>
      </c>
      <c r="I385" s="250"/>
      <c r="J385" s="246"/>
      <c r="K385" s="246"/>
      <c r="L385" s="251"/>
      <c r="M385" s="252"/>
      <c r="N385" s="253"/>
      <c r="O385" s="253"/>
      <c r="P385" s="253"/>
      <c r="Q385" s="253"/>
      <c r="R385" s="253"/>
      <c r="S385" s="253"/>
      <c r="T385" s="25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5" t="s">
        <v>244</v>
      </c>
      <c r="AU385" s="255" t="s">
        <v>86</v>
      </c>
      <c r="AV385" s="14" t="s">
        <v>86</v>
      </c>
      <c r="AW385" s="14" t="s">
        <v>33</v>
      </c>
      <c r="AX385" s="14" t="s">
        <v>73</v>
      </c>
      <c r="AY385" s="255" t="s">
        <v>233</v>
      </c>
    </row>
    <row r="386" s="13" customFormat="1">
      <c r="A386" s="13"/>
      <c r="B386" s="234"/>
      <c r="C386" s="235"/>
      <c r="D386" s="236" t="s">
        <v>244</v>
      </c>
      <c r="E386" s="237" t="s">
        <v>21</v>
      </c>
      <c r="F386" s="238" t="s">
        <v>2902</v>
      </c>
      <c r="G386" s="235"/>
      <c r="H386" s="237" t="s">
        <v>21</v>
      </c>
      <c r="I386" s="239"/>
      <c r="J386" s="235"/>
      <c r="K386" s="235"/>
      <c r="L386" s="240"/>
      <c r="M386" s="241"/>
      <c r="N386" s="242"/>
      <c r="O386" s="242"/>
      <c r="P386" s="242"/>
      <c r="Q386" s="242"/>
      <c r="R386" s="242"/>
      <c r="S386" s="242"/>
      <c r="T386" s="24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4" t="s">
        <v>244</v>
      </c>
      <c r="AU386" s="244" t="s">
        <v>86</v>
      </c>
      <c r="AV386" s="13" t="s">
        <v>80</v>
      </c>
      <c r="AW386" s="13" t="s">
        <v>33</v>
      </c>
      <c r="AX386" s="13" t="s">
        <v>73</v>
      </c>
      <c r="AY386" s="244" t="s">
        <v>233</v>
      </c>
    </row>
    <row r="387" s="14" customFormat="1">
      <c r="A387" s="14"/>
      <c r="B387" s="245"/>
      <c r="C387" s="246"/>
      <c r="D387" s="236" t="s">
        <v>244</v>
      </c>
      <c r="E387" s="247" t="s">
        <v>21</v>
      </c>
      <c r="F387" s="248" t="s">
        <v>2903</v>
      </c>
      <c r="G387" s="246"/>
      <c r="H387" s="249">
        <v>1.8720000000000001</v>
      </c>
      <c r="I387" s="250"/>
      <c r="J387" s="246"/>
      <c r="K387" s="246"/>
      <c r="L387" s="251"/>
      <c r="M387" s="252"/>
      <c r="N387" s="253"/>
      <c r="O387" s="253"/>
      <c r="P387" s="253"/>
      <c r="Q387" s="253"/>
      <c r="R387" s="253"/>
      <c r="S387" s="253"/>
      <c r="T387" s="25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5" t="s">
        <v>244</v>
      </c>
      <c r="AU387" s="255" t="s">
        <v>86</v>
      </c>
      <c r="AV387" s="14" t="s">
        <v>86</v>
      </c>
      <c r="AW387" s="14" t="s">
        <v>33</v>
      </c>
      <c r="AX387" s="14" t="s">
        <v>73</v>
      </c>
      <c r="AY387" s="255" t="s">
        <v>233</v>
      </c>
    </row>
    <row r="388" s="16" customFormat="1">
      <c r="A388" s="16"/>
      <c r="B388" s="287"/>
      <c r="C388" s="288"/>
      <c r="D388" s="236" t="s">
        <v>244</v>
      </c>
      <c r="E388" s="289" t="s">
        <v>21</v>
      </c>
      <c r="F388" s="290" t="s">
        <v>725</v>
      </c>
      <c r="G388" s="288"/>
      <c r="H388" s="291">
        <v>4.0750000000000002</v>
      </c>
      <c r="I388" s="292"/>
      <c r="J388" s="288"/>
      <c r="K388" s="288"/>
      <c r="L388" s="293"/>
      <c r="M388" s="294"/>
      <c r="N388" s="295"/>
      <c r="O388" s="295"/>
      <c r="P388" s="295"/>
      <c r="Q388" s="295"/>
      <c r="R388" s="295"/>
      <c r="S388" s="295"/>
      <c r="T388" s="29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T388" s="297" t="s">
        <v>244</v>
      </c>
      <c r="AU388" s="297" t="s">
        <v>86</v>
      </c>
      <c r="AV388" s="16" t="s">
        <v>117</v>
      </c>
      <c r="AW388" s="16" t="s">
        <v>33</v>
      </c>
      <c r="AX388" s="16" t="s">
        <v>73</v>
      </c>
      <c r="AY388" s="297" t="s">
        <v>233</v>
      </c>
    </row>
    <row r="389" s="13" customFormat="1">
      <c r="A389" s="13"/>
      <c r="B389" s="234"/>
      <c r="C389" s="235"/>
      <c r="D389" s="236" t="s">
        <v>244</v>
      </c>
      <c r="E389" s="237" t="s">
        <v>21</v>
      </c>
      <c r="F389" s="238" t="s">
        <v>2904</v>
      </c>
      <c r="G389" s="235"/>
      <c r="H389" s="237" t="s">
        <v>21</v>
      </c>
      <c r="I389" s="239"/>
      <c r="J389" s="235"/>
      <c r="K389" s="235"/>
      <c r="L389" s="240"/>
      <c r="M389" s="241"/>
      <c r="N389" s="242"/>
      <c r="O389" s="242"/>
      <c r="P389" s="242"/>
      <c r="Q389" s="242"/>
      <c r="R389" s="242"/>
      <c r="S389" s="242"/>
      <c r="T389" s="24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4" t="s">
        <v>244</v>
      </c>
      <c r="AU389" s="244" t="s">
        <v>86</v>
      </c>
      <c r="AV389" s="13" t="s">
        <v>80</v>
      </c>
      <c r="AW389" s="13" t="s">
        <v>33</v>
      </c>
      <c r="AX389" s="13" t="s">
        <v>73</v>
      </c>
      <c r="AY389" s="244" t="s">
        <v>233</v>
      </c>
    </row>
    <row r="390" s="13" customFormat="1">
      <c r="A390" s="13"/>
      <c r="B390" s="234"/>
      <c r="C390" s="235"/>
      <c r="D390" s="236" t="s">
        <v>244</v>
      </c>
      <c r="E390" s="237" t="s">
        <v>21</v>
      </c>
      <c r="F390" s="238" t="s">
        <v>2905</v>
      </c>
      <c r="G390" s="235"/>
      <c r="H390" s="237" t="s">
        <v>21</v>
      </c>
      <c r="I390" s="239"/>
      <c r="J390" s="235"/>
      <c r="K390" s="235"/>
      <c r="L390" s="240"/>
      <c r="M390" s="241"/>
      <c r="N390" s="242"/>
      <c r="O390" s="242"/>
      <c r="P390" s="242"/>
      <c r="Q390" s="242"/>
      <c r="R390" s="242"/>
      <c r="S390" s="242"/>
      <c r="T390" s="24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4" t="s">
        <v>244</v>
      </c>
      <c r="AU390" s="244" t="s">
        <v>86</v>
      </c>
      <c r="AV390" s="13" t="s">
        <v>80</v>
      </c>
      <c r="AW390" s="13" t="s">
        <v>33</v>
      </c>
      <c r="AX390" s="13" t="s">
        <v>73</v>
      </c>
      <c r="AY390" s="244" t="s">
        <v>233</v>
      </c>
    </row>
    <row r="391" s="14" customFormat="1">
      <c r="A391" s="14"/>
      <c r="B391" s="245"/>
      <c r="C391" s="246"/>
      <c r="D391" s="236" t="s">
        <v>244</v>
      </c>
      <c r="E391" s="247" t="s">
        <v>21</v>
      </c>
      <c r="F391" s="248" t="s">
        <v>2899</v>
      </c>
      <c r="G391" s="246"/>
      <c r="H391" s="249">
        <v>0.70499999999999996</v>
      </c>
      <c r="I391" s="250"/>
      <c r="J391" s="246"/>
      <c r="K391" s="246"/>
      <c r="L391" s="251"/>
      <c r="M391" s="252"/>
      <c r="N391" s="253"/>
      <c r="O391" s="253"/>
      <c r="P391" s="253"/>
      <c r="Q391" s="253"/>
      <c r="R391" s="253"/>
      <c r="S391" s="253"/>
      <c r="T391" s="25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5" t="s">
        <v>244</v>
      </c>
      <c r="AU391" s="255" t="s">
        <v>86</v>
      </c>
      <c r="AV391" s="14" t="s">
        <v>86</v>
      </c>
      <c r="AW391" s="14" t="s">
        <v>33</v>
      </c>
      <c r="AX391" s="14" t="s">
        <v>73</v>
      </c>
      <c r="AY391" s="255" t="s">
        <v>233</v>
      </c>
    </row>
    <row r="392" s="13" customFormat="1">
      <c r="A392" s="13"/>
      <c r="B392" s="234"/>
      <c r="C392" s="235"/>
      <c r="D392" s="236" t="s">
        <v>244</v>
      </c>
      <c r="E392" s="237" t="s">
        <v>21</v>
      </c>
      <c r="F392" s="238" t="s">
        <v>2906</v>
      </c>
      <c r="G392" s="235"/>
      <c r="H392" s="237" t="s">
        <v>21</v>
      </c>
      <c r="I392" s="239"/>
      <c r="J392" s="235"/>
      <c r="K392" s="235"/>
      <c r="L392" s="240"/>
      <c r="M392" s="241"/>
      <c r="N392" s="242"/>
      <c r="O392" s="242"/>
      <c r="P392" s="242"/>
      <c r="Q392" s="242"/>
      <c r="R392" s="242"/>
      <c r="S392" s="242"/>
      <c r="T392" s="24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4" t="s">
        <v>244</v>
      </c>
      <c r="AU392" s="244" t="s">
        <v>86</v>
      </c>
      <c r="AV392" s="13" t="s">
        <v>80</v>
      </c>
      <c r="AW392" s="13" t="s">
        <v>33</v>
      </c>
      <c r="AX392" s="13" t="s">
        <v>73</v>
      </c>
      <c r="AY392" s="244" t="s">
        <v>233</v>
      </c>
    </row>
    <row r="393" s="14" customFormat="1">
      <c r="A393" s="14"/>
      <c r="B393" s="245"/>
      <c r="C393" s="246"/>
      <c r="D393" s="236" t="s">
        <v>244</v>
      </c>
      <c r="E393" s="247" t="s">
        <v>21</v>
      </c>
      <c r="F393" s="248" t="s">
        <v>2901</v>
      </c>
      <c r="G393" s="246"/>
      <c r="H393" s="249">
        <v>1.498</v>
      </c>
      <c r="I393" s="250"/>
      <c r="J393" s="246"/>
      <c r="K393" s="246"/>
      <c r="L393" s="251"/>
      <c r="M393" s="252"/>
      <c r="N393" s="253"/>
      <c r="O393" s="253"/>
      <c r="P393" s="253"/>
      <c r="Q393" s="253"/>
      <c r="R393" s="253"/>
      <c r="S393" s="253"/>
      <c r="T393" s="25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5" t="s">
        <v>244</v>
      </c>
      <c r="AU393" s="255" t="s">
        <v>86</v>
      </c>
      <c r="AV393" s="14" t="s">
        <v>86</v>
      </c>
      <c r="AW393" s="14" t="s">
        <v>33</v>
      </c>
      <c r="AX393" s="14" t="s">
        <v>73</v>
      </c>
      <c r="AY393" s="255" t="s">
        <v>233</v>
      </c>
    </row>
    <row r="394" s="13" customFormat="1">
      <c r="A394" s="13"/>
      <c r="B394" s="234"/>
      <c r="C394" s="235"/>
      <c r="D394" s="236" t="s">
        <v>244</v>
      </c>
      <c r="E394" s="237" t="s">
        <v>21</v>
      </c>
      <c r="F394" s="238" t="s">
        <v>2907</v>
      </c>
      <c r="G394" s="235"/>
      <c r="H394" s="237" t="s">
        <v>21</v>
      </c>
      <c r="I394" s="239"/>
      <c r="J394" s="235"/>
      <c r="K394" s="235"/>
      <c r="L394" s="240"/>
      <c r="M394" s="241"/>
      <c r="N394" s="242"/>
      <c r="O394" s="242"/>
      <c r="P394" s="242"/>
      <c r="Q394" s="242"/>
      <c r="R394" s="242"/>
      <c r="S394" s="242"/>
      <c r="T394" s="24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4" t="s">
        <v>244</v>
      </c>
      <c r="AU394" s="244" t="s">
        <v>86</v>
      </c>
      <c r="AV394" s="13" t="s">
        <v>80</v>
      </c>
      <c r="AW394" s="13" t="s">
        <v>33</v>
      </c>
      <c r="AX394" s="13" t="s">
        <v>73</v>
      </c>
      <c r="AY394" s="244" t="s">
        <v>233</v>
      </c>
    </row>
    <row r="395" s="14" customFormat="1">
      <c r="A395" s="14"/>
      <c r="B395" s="245"/>
      <c r="C395" s="246"/>
      <c r="D395" s="236" t="s">
        <v>244</v>
      </c>
      <c r="E395" s="247" t="s">
        <v>21</v>
      </c>
      <c r="F395" s="248" t="s">
        <v>2908</v>
      </c>
      <c r="G395" s="246"/>
      <c r="H395" s="249">
        <v>0.91700000000000004</v>
      </c>
      <c r="I395" s="250"/>
      <c r="J395" s="246"/>
      <c r="K395" s="246"/>
      <c r="L395" s="251"/>
      <c r="M395" s="252"/>
      <c r="N395" s="253"/>
      <c r="O395" s="253"/>
      <c r="P395" s="253"/>
      <c r="Q395" s="253"/>
      <c r="R395" s="253"/>
      <c r="S395" s="253"/>
      <c r="T395" s="25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5" t="s">
        <v>244</v>
      </c>
      <c r="AU395" s="255" t="s">
        <v>86</v>
      </c>
      <c r="AV395" s="14" t="s">
        <v>86</v>
      </c>
      <c r="AW395" s="14" t="s">
        <v>33</v>
      </c>
      <c r="AX395" s="14" t="s">
        <v>73</v>
      </c>
      <c r="AY395" s="255" t="s">
        <v>233</v>
      </c>
    </row>
    <row r="396" s="16" customFormat="1">
      <c r="A396" s="16"/>
      <c r="B396" s="287"/>
      <c r="C396" s="288"/>
      <c r="D396" s="236" t="s">
        <v>244</v>
      </c>
      <c r="E396" s="289" t="s">
        <v>21</v>
      </c>
      <c r="F396" s="290" t="s">
        <v>725</v>
      </c>
      <c r="G396" s="288"/>
      <c r="H396" s="291">
        <v>3.1200000000000001</v>
      </c>
      <c r="I396" s="292"/>
      <c r="J396" s="288"/>
      <c r="K396" s="288"/>
      <c r="L396" s="293"/>
      <c r="M396" s="294"/>
      <c r="N396" s="295"/>
      <c r="O396" s="295"/>
      <c r="P396" s="295"/>
      <c r="Q396" s="295"/>
      <c r="R396" s="295"/>
      <c r="S396" s="295"/>
      <c r="T396" s="29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T396" s="297" t="s">
        <v>244</v>
      </c>
      <c r="AU396" s="297" t="s">
        <v>86</v>
      </c>
      <c r="AV396" s="16" t="s">
        <v>117</v>
      </c>
      <c r="AW396" s="16" t="s">
        <v>33</v>
      </c>
      <c r="AX396" s="16" t="s">
        <v>73</v>
      </c>
      <c r="AY396" s="297" t="s">
        <v>233</v>
      </c>
    </row>
    <row r="397" s="13" customFormat="1">
      <c r="A397" s="13"/>
      <c r="B397" s="234"/>
      <c r="C397" s="235"/>
      <c r="D397" s="236" t="s">
        <v>244</v>
      </c>
      <c r="E397" s="237" t="s">
        <v>21</v>
      </c>
      <c r="F397" s="238" t="s">
        <v>2909</v>
      </c>
      <c r="G397" s="235"/>
      <c r="H397" s="237" t="s">
        <v>21</v>
      </c>
      <c r="I397" s="239"/>
      <c r="J397" s="235"/>
      <c r="K397" s="235"/>
      <c r="L397" s="240"/>
      <c r="M397" s="241"/>
      <c r="N397" s="242"/>
      <c r="O397" s="242"/>
      <c r="P397" s="242"/>
      <c r="Q397" s="242"/>
      <c r="R397" s="242"/>
      <c r="S397" s="242"/>
      <c r="T397" s="24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4" t="s">
        <v>244</v>
      </c>
      <c r="AU397" s="244" t="s">
        <v>86</v>
      </c>
      <c r="AV397" s="13" t="s">
        <v>80</v>
      </c>
      <c r="AW397" s="13" t="s">
        <v>33</v>
      </c>
      <c r="AX397" s="13" t="s">
        <v>73</v>
      </c>
      <c r="AY397" s="244" t="s">
        <v>233</v>
      </c>
    </row>
    <row r="398" s="13" customFormat="1">
      <c r="A398" s="13"/>
      <c r="B398" s="234"/>
      <c r="C398" s="235"/>
      <c r="D398" s="236" t="s">
        <v>244</v>
      </c>
      <c r="E398" s="237" t="s">
        <v>21</v>
      </c>
      <c r="F398" s="238" t="s">
        <v>2910</v>
      </c>
      <c r="G398" s="235"/>
      <c r="H398" s="237" t="s">
        <v>21</v>
      </c>
      <c r="I398" s="239"/>
      <c r="J398" s="235"/>
      <c r="K398" s="235"/>
      <c r="L398" s="240"/>
      <c r="M398" s="241"/>
      <c r="N398" s="242"/>
      <c r="O398" s="242"/>
      <c r="P398" s="242"/>
      <c r="Q398" s="242"/>
      <c r="R398" s="242"/>
      <c r="S398" s="242"/>
      <c r="T398" s="24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4" t="s">
        <v>244</v>
      </c>
      <c r="AU398" s="244" t="s">
        <v>86</v>
      </c>
      <c r="AV398" s="13" t="s">
        <v>80</v>
      </c>
      <c r="AW398" s="13" t="s">
        <v>33</v>
      </c>
      <c r="AX398" s="13" t="s">
        <v>73</v>
      </c>
      <c r="AY398" s="244" t="s">
        <v>233</v>
      </c>
    </row>
    <row r="399" s="14" customFormat="1">
      <c r="A399" s="14"/>
      <c r="B399" s="245"/>
      <c r="C399" s="246"/>
      <c r="D399" s="236" t="s">
        <v>244</v>
      </c>
      <c r="E399" s="247" t="s">
        <v>21</v>
      </c>
      <c r="F399" s="248" t="s">
        <v>2899</v>
      </c>
      <c r="G399" s="246"/>
      <c r="H399" s="249">
        <v>0.70499999999999996</v>
      </c>
      <c r="I399" s="250"/>
      <c r="J399" s="246"/>
      <c r="K399" s="246"/>
      <c r="L399" s="251"/>
      <c r="M399" s="252"/>
      <c r="N399" s="253"/>
      <c r="O399" s="253"/>
      <c r="P399" s="253"/>
      <c r="Q399" s="253"/>
      <c r="R399" s="253"/>
      <c r="S399" s="253"/>
      <c r="T399" s="25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5" t="s">
        <v>244</v>
      </c>
      <c r="AU399" s="255" t="s">
        <v>86</v>
      </c>
      <c r="AV399" s="14" t="s">
        <v>86</v>
      </c>
      <c r="AW399" s="14" t="s">
        <v>33</v>
      </c>
      <c r="AX399" s="14" t="s">
        <v>73</v>
      </c>
      <c r="AY399" s="255" t="s">
        <v>233</v>
      </c>
    </row>
    <row r="400" s="13" customFormat="1">
      <c r="A400" s="13"/>
      <c r="B400" s="234"/>
      <c r="C400" s="235"/>
      <c r="D400" s="236" t="s">
        <v>244</v>
      </c>
      <c r="E400" s="237" t="s">
        <v>21</v>
      </c>
      <c r="F400" s="238" t="s">
        <v>2911</v>
      </c>
      <c r="G400" s="235"/>
      <c r="H400" s="237" t="s">
        <v>21</v>
      </c>
      <c r="I400" s="239"/>
      <c r="J400" s="235"/>
      <c r="K400" s="235"/>
      <c r="L400" s="240"/>
      <c r="M400" s="241"/>
      <c r="N400" s="242"/>
      <c r="O400" s="242"/>
      <c r="P400" s="242"/>
      <c r="Q400" s="242"/>
      <c r="R400" s="242"/>
      <c r="S400" s="242"/>
      <c r="T400" s="24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4" t="s">
        <v>244</v>
      </c>
      <c r="AU400" s="244" t="s">
        <v>86</v>
      </c>
      <c r="AV400" s="13" t="s">
        <v>80</v>
      </c>
      <c r="AW400" s="13" t="s">
        <v>33</v>
      </c>
      <c r="AX400" s="13" t="s">
        <v>73</v>
      </c>
      <c r="AY400" s="244" t="s">
        <v>233</v>
      </c>
    </row>
    <row r="401" s="14" customFormat="1">
      <c r="A401" s="14"/>
      <c r="B401" s="245"/>
      <c r="C401" s="246"/>
      <c r="D401" s="236" t="s">
        <v>244</v>
      </c>
      <c r="E401" s="247" t="s">
        <v>21</v>
      </c>
      <c r="F401" s="248" t="s">
        <v>2901</v>
      </c>
      <c r="G401" s="246"/>
      <c r="H401" s="249">
        <v>1.498</v>
      </c>
      <c r="I401" s="250"/>
      <c r="J401" s="246"/>
      <c r="K401" s="246"/>
      <c r="L401" s="251"/>
      <c r="M401" s="252"/>
      <c r="N401" s="253"/>
      <c r="O401" s="253"/>
      <c r="P401" s="253"/>
      <c r="Q401" s="253"/>
      <c r="R401" s="253"/>
      <c r="S401" s="253"/>
      <c r="T401" s="25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5" t="s">
        <v>244</v>
      </c>
      <c r="AU401" s="255" t="s">
        <v>86</v>
      </c>
      <c r="AV401" s="14" t="s">
        <v>86</v>
      </c>
      <c r="AW401" s="14" t="s">
        <v>33</v>
      </c>
      <c r="AX401" s="14" t="s">
        <v>73</v>
      </c>
      <c r="AY401" s="255" t="s">
        <v>233</v>
      </c>
    </row>
    <row r="402" s="13" customFormat="1">
      <c r="A402" s="13"/>
      <c r="B402" s="234"/>
      <c r="C402" s="235"/>
      <c r="D402" s="236" t="s">
        <v>244</v>
      </c>
      <c r="E402" s="237" t="s">
        <v>21</v>
      </c>
      <c r="F402" s="238" t="s">
        <v>2912</v>
      </c>
      <c r="G402" s="235"/>
      <c r="H402" s="237" t="s">
        <v>21</v>
      </c>
      <c r="I402" s="239"/>
      <c r="J402" s="235"/>
      <c r="K402" s="235"/>
      <c r="L402" s="240"/>
      <c r="M402" s="241"/>
      <c r="N402" s="242"/>
      <c r="O402" s="242"/>
      <c r="P402" s="242"/>
      <c r="Q402" s="242"/>
      <c r="R402" s="242"/>
      <c r="S402" s="242"/>
      <c r="T402" s="24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4" t="s">
        <v>244</v>
      </c>
      <c r="AU402" s="244" t="s">
        <v>86</v>
      </c>
      <c r="AV402" s="13" t="s">
        <v>80</v>
      </c>
      <c r="AW402" s="13" t="s">
        <v>33</v>
      </c>
      <c r="AX402" s="13" t="s">
        <v>73</v>
      </c>
      <c r="AY402" s="244" t="s">
        <v>233</v>
      </c>
    </row>
    <row r="403" s="14" customFormat="1">
      <c r="A403" s="14"/>
      <c r="B403" s="245"/>
      <c r="C403" s="246"/>
      <c r="D403" s="236" t="s">
        <v>244</v>
      </c>
      <c r="E403" s="247" t="s">
        <v>21</v>
      </c>
      <c r="F403" s="248" t="s">
        <v>2913</v>
      </c>
      <c r="G403" s="246"/>
      <c r="H403" s="249">
        <v>5.2789999999999999</v>
      </c>
      <c r="I403" s="250"/>
      <c r="J403" s="246"/>
      <c r="K403" s="246"/>
      <c r="L403" s="251"/>
      <c r="M403" s="252"/>
      <c r="N403" s="253"/>
      <c r="O403" s="253"/>
      <c r="P403" s="253"/>
      <c r="Q403" s="253"/>
      <c r="R403" s="253"/>
      <c r="S403" s="253"/>
      <c r="T403" s="25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5" t="s">
        <v>244</v>
      </c>
      <c r="AU403" s="255" t="s">
        <v>86</v>
      </c>
      <c r="AV403" s="14" t="s">
        <v>86</v>
      </c>
      <c r="AW403" s="14" t="s">
        <v>33</v>
      </c>
      <c r="AX403" s="14" t="s">
        <v>73</v>
      </c>
      <c r="AY403" s="255" t="s">
        <v>233</v>
      </c>
    </row>
    <row r="404" s="13" customFormat="1">
      <c r="A404" s="13"/>
      <c r="B404" s="234"/>
      <c r="C404" s="235"/>
      <c r="D404" s="236" t="s">
        <v>244</v>
      </c>
      <c r="E404" s="237" t="s">
        <v>21</v>
      </c>
      <c r="F404" s="238" t="s">
        <v>2907</v>
      </c>
      <c r="G404" s="235"/>
      <c r="H404" s="237" t="s">
        <v>21</v>
      </c>
      <c r="I404" s="239"/>
      <c r="J404" s="235"/>
      <c r="K404" s="235"/>
      <c r="L404" s="240"/>
      <c r="M404" s="241"/>
      <c r="N404" s="242"/>
      <c r="O404" s="242"/>
      <c r="P404" s="242"/>
      <c r="Q404" s="242"/>
      <c r="R404" s="242"/>
      <c r="S404" s="242"/>
      <c r="T404" s="24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4" t="s">
        <v>244</v>
      </c>
      <c r="AU404" s="244" t="s">
        <v>86</v>
      </c>
      <c r="AV404" s="13" t="s">
        <v>80</v>
      </c>
      <c r="AW404" s="13" t="s">
        <v>33</v>
      </c>
      <c r="AX404" s="13" t="s">
        <v>73</v>
      </c>
      <c r="AY404" s="244" t="s">
        <v>233</v>
      </c>
    </row>
    <row r="405" s="14" customFormat="1">
      <c r="A405" s="14"/>
      <c r="B405" s="245"/>
      <c r="C405" s="246"/>
      <c r="D405" s="236" t="s">
        <v>244</v>
      </c>
      <c r="E405" s="247" t="s">
        <v>21</v>
      </c>
      <c r="F405" s="248" t="s">
        <v>2908</v>
      </c>
      <c r="G405" s="246"/>
      <c r="H405" s="249">
        <v>0.91700000000000004</v>
      </c>
      <c r="I405" s="250"/>
      <c r="J405" s="246"/>
      <c r="K405" s="246"/>
      <c r="L405" s="251"/>
      <c r="M405" s="252"/>
      <c r="N405" s="253"/>
      <c r="O405" s="253"/>
      <c r="P405" s="253"/>
      <c r="Q405" s="253"/>
      <c r="R405" s="253"/>
      <c r="S405" s="253"/>
      <c r="T405" s="25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5" t="s">
        <v>244</v>
      </c>
      <c r="AU405" s="255" t="s">
        <v>86</v>
      </c>
      <c r="AV405" s="14" t="s">
        <v>86</v>
      </c>
      <c r="AW405" s="14" t="s">
        <v>33</v>
      </c>
      <c r="AX405" s="14" t="s">
        <v>73</v>
      </c>
      <c r="AY405" s="255" t="s">
        <v>233</v>
      </c>
    </row>
    <row r="406" s="16" customFormat="1">
      <c r="A406" s="16"/>
      <c r="B406" s="287"/>
      <c r="C406" s="288"/>
      <c r="D406" s="236" t="s">
        <v>244</v>
      </c>
      <c r="E406" s="289" t="s">
        <v>21</v>
      </c>
      <c r="F406" s="290" t="s">
        <v>725</v>
      </c>
      <c r="G406" s="288"/>
      <c r="H406" s="291">
        <v>8.3989999999999991</v>
      </c>
      <c r="I406" s="292"/>
      <c r="J406" s="288"/>
      <c r="K406" s="288"/>
      <c r="L406" s="293"/>
      <c r="M406" s="294"/>
      <c r="N406" s="295"/>
      <c r="O406" s="295"/>
      <c r="P406" s="295"/>
      <c r="Q406" s="295"/>
      <c r="R406" s="295"/>
      <c r="S406" s="295"/>
      <c r="T406" s="29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T406" s="297" t="s">
        <v>244</v>
      </c>
      <c r="AU406" s="297" t="s">
        <v>86</v>
      </c>
      <c r="AV406" s="16" t="s">
        <v>117</v>
      </c>
      <c r="AW406" s="16" t="s">
        <v>33</v>
      </c>
      <c r="AX406" s="16" t="s">
        <v>73</v>
      </c>
      <c r="AY406" s="297" t="s">
        <v>233</v>
      </c>
    </row>
    <row r="407" s="15" customFormat="1">
      <c r="A407" s="15"/>
      <c r="B407" s="256"/>
      <c r="C407" s="257"/>
      <c r="D407" s="236" t="s">
        <v>244</v>
      </c>
      <c r="E407" s="258" t="s">
        <v>21</v>
      </c>
      <c r="F407" s="259" t="s">
        <v>247</v>
      </c>
      <c r="G407" s="257"/>
      <c r="H407" s="260">
        <v>15.593999999999999</v>
      </c>
      <c r="I407" s="261"/>
      <c r="J407" s="257"/>
      <c r="K407" s="257"/>
      <c r="L407" s="262"/>
      <c r="M407" s="263"/>
      <c r="N407" s="264"/>
      <c r="O407" s="264"/>
      <c r="P407" s="264"/>
      <c r="Q407" s="264"/>
      <c r="R407" s="264"/>
      <c r="S407" s="264"/>
      <c r="T407" s="26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T407" s="266" t="s">
        <v>244</v>
      </c>
      <c r="AU407" s="266" t="s">
        <v>86</v>
      </c>
      <c r="AV407" s="15" t="s">
        <v>240</v>
      </c>
      <c r="AW407" s="15" t="s">
        <v>33</v>
      </c>
      <c r="AX407" s="15" t="s">
        <v>80</v>
      </c>
      <c r="AY407" s="266" t="s">
        <v>233</v>
      </c>
    </row>
    <row r="408" s="2" customFormat="1" ht="33" customHeight="1">
      <c r="A408" s="41"/>
      <c r="B408" s="42"/>
      <c r="C408" s="216" t="s">
        <v>1307</v>
      </c>
      <c r="D408" s="216" t="s">
        <v>235</v>
      </c>
      <c r="E408" s="217" t="s">
        <v>2914</v>
      </c>
      <c r="F408" s="218" t="s">
        <v>2915</v>
      </c>
      <c r="G408" s="219" t="s">
        <v>250</v>
      </c>
      <c r="H408" s="220">
        <v>20.056999999999999</v>
      </c>
      <c r="I408" s="221"/>
      <c r="J408" s="222">
        <f>ROUND(I408*H408,2)</f>
        <v>0</v>
      </c>
      <c r="K408" s="218" t="s">
        <v>239</v>
      </c>
      <c r="L408" s="47"/>
      <c r="M408" s="223" t="s">
        <v>21</v>
      </c>
      <c r="N408" s="224" t="s">
        <v>45</v>
      </c>
      <c r="O408" s="87"/>
      <c r="P408" s="225">
        <f>O408*H408</f>
        <v>0</v>
      </c>
      <c r="Q408" s="225">
        <v>2.5018699999999998</v>
      </c>
      <c r="R408" s="225">
        <f>Q408*H408</f>
        <v>50.180006589999991</v>
      </c>
      <c r="S408" s="225">
        <v>0</v>
      </c>
      <c r="T408" s="226">
        <f>S408*H408</f>
        <v>0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7" t="s">
        <v>240</v>
      </c>
      <c r="AT408" s="227" t="s">
        <v>235</v>
      </c>
      <c r="AU408" s="227" t="s">
        <v>86</v>
      </c>
      <c r="AY408" s="20" t="s">
        <v>233</v>
      </c>
      <c r="BE408" s="228">
        <f>IF(N408="základní",J408,0)</f>
        <v>0</v>
      </c>
      <c r="BF408" s="228">
        <f>IF(N408="snížená",J408,0)</f>
        <v>0</v>
      </c>
      <c r="BG408" s="228">
        <f>IF(N408="zákl. přenesená",J408,0)</f>
        <v>0</v>
      </c>
      <c r="BH408" s="228">
        <f>IF(N408="sníž. přenesená",J408,0)</f>
        <v>0</v>
      </c>
      <c r="BI408" s="228">
        <f>IF(N408="nulová",J408,0)</f>
        <v>0</v>
      </c>
      <c r="BJ408" s="20" t="s">
        <v>86</v>
      </c>
      <c r="BK408" s="228">
        <f>ROUND(I408*H408,2)</f>
        <v>0</v>
      </c>
      <c r="BL408" s="20" t="s">
        <v>240</v>
      </c>
      <c r="BM408" s="227" t="s">
        <v>2916</v>
      </c>
    </row>
    <row r="409" s="2" customFormat="1">
      <c r="A409" s="41"/>
      <c r="B409" s="42"/>
      <c r="C409" s="43"/>
      <c r="D409" s="229" t="s">
        <v>242</v>
      </c>
      <c r="E409" s="43"/>
      <c r="F409" s="230" t="s">
        <v>2917</v>
      </c>
      <c r="G409" s="43"/>
      <c r="H409" s="43"/>
      <c r="I409" s="231"/>
      <c r="J409" s="43"/>
      <c r="K409" s="43"/>
      <c r="L409" s="47"/>
      <c r="M409" s="232"/>
      <c r="N409" s="233"/>
      <c r="O409" s="87"/>
      <c r="P409" s="87"/>
      <c r="Q409" s="87"/>
      <c r="R409" s="87"/>
      <c r="S409" s="87"/>
      <c r="T409" s="88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T409" s="20" t="s">
        <v>242</v>
      </c>
      <c r="AU409" s="20" t="s">
        <v>86</v>
      </c>
    </row>
    <row r="410" s="13" customFormat="1">
      <c r="A410" s="13"/>
      <c r="B410" s="234"/>
      <c r="C410" s="235"/>
      <c r="D410" s="236" t="s">
        <v>244</v>
      </c>
      <c r="E410" s="237" t="s">
        <v>21</v>
      </c>
      <c r="F410" s="238" t="s">
        <v>2918</v>
      </c>
      <c r="G410" s="235"/>
      <c r="H410" s="237" t="s">
        <v>21</v>
      </c>
      <c r="I410" s="239"/>
      <c r="J410" s="235"/>
      <c r="K410" s="235"/>
      <c r="L410" s="240"/>
      <c r="M410" s="241"/>
      <c r="N410" s="242"/>
      <c r="O410" s="242"/>
      <c r="P410" s="242"/>
      <c r="Q410" s="242"/>
      <c r="R410" s="242"/>
      <c r="S410" s="242"/>
      <c r="T410" s="24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4" t="s">
        <v>244</v>
      </c>
      <c r="AU410" s="244" t="s">
        <v>86</v>
      </c>
      <c r="AV410" s="13" t="s">
        <v>80</v>
      </c>
      <c r="AW410" s="13" t="s">
        <v>33</v>
      </c>
      <c r="AX410" s="13" t="s">
        <v>73</v>
      </c>
      <c r="AY410" s="244" t="s">
        <v>233</v>
      </c>
    </row>
    <row r="411" s="14" customFormat="1">
      <c r="A411" s="14"/>
      <c r="B411" s="245"/>
      <c r="C411" s="246"/>
      <c r="D411" s="236" t="s">
        <v>244</v>
      </c>
      <c r="E411" s="247" t="s">
        <v>21</v>
      </c>
      <c r="F411" s="248" t="s">
        <v>2919</v>
      </c>
      <c r="G411" s="246"/>
      <c r="H411" s="249">
        <v>21.349</v>
      </c>
      <c r="I411" s="250"/>
      <c r="J411" s="246"/>
      <c r="K411" s="246"/>
      <c r="L411" s="251"/>
      <c r="M411" s="252"/>
      <c r="N411" s="253"/>
      <c r="O411" s="253"/>
      <c r="P411" s="253"/>
      <c r="Q411" s="253"/>
      <c r="R411" s="253"/>
      <c r="S411" s="253"/>
      <c r="T411" s="25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5" t="s">
        <v>244</v>
      </c>
      <c r="AU411" s="255" t="s">
        <v>86</v>
      </c>
      <c r="AV411" s="14" t="s">
        <v>86</v>
      </c>
      <c r="AW411" s="14" t="s">
        <v>33</v>
      </c>
      <c r="AX411" s="14" t="s">
        <v>73</v>
      </c>
      <c r="AY411" s="255" t="s">
        <v>233</v>
      </c>
    </row>
    <row r="412" s="14" customFormat="1">
      <c r="A412" s="14"/>
      <c r="B412" s="245"/>
      <c r="C412" s="246"/>
      <c r="D412" s="236" t="s">
        <v>244</v>
      </c>
      <c r="E412" s="247" t="s">
        <v>21</v>
      </c>
      <c r="F412" s="248" t="s">
        <v>2920</v>
      </c>
      <c r="G412" s="246"/>
      <c r="H412" s="249">
        <v>11.885</v>
      </c>
      <c r="I412" s="250"/>
      <c r="J412" s="246"/>
      <c r="K412" s="246"/>
      <c r="L412" s="251"/>
      <c r="M412" s="252"/>
      <c r="N412" s="253"/>
      <c r="O412" s="253"/>
      <c r="P412" s="253"/>
      <c r="Q412" s="253"/>
      <c r="R412" s="253"/>
      <c r="S412" s="253"/>
      <c r="T412" s="25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55" t="s">
        <v>244</v>
      </c>
      <c r="AU412" s="255" t="s">
        <v>86</v>
      </c>
      <c r="AV412" s="14" t="s">
        <v>86</v>
      </c>
      <c r="AW412" s="14" t="s">
        <v>33</v>
      </c>
      <c r="AX412" s="14" t="s">
        <v>73</v>
      </c>
      <c r="AY412" s="255" t="s">
        <v>233</v>
      </c>
    </row>
    <row r="413" s="13" customFormat="1">
      <c r="A413" s="13"/>
      <c r="B413" s="234"/>
      <c r="C413" s="235"/>
      <c r="D413" s="236" t="s">
        <v>244</v>
      </c>
      <c r="E413" s="237" t="s">
        <v>21</v>
      </c>
      <c r="F413" s="238" t="s">
        <v>713</v>
      </c>
      <c r="G413" s="235"/>
      <c r="H413" s="237" t="s">
        <v>21</v>
      </c>
      <c r="I413" s="239"/>
      <c r="J413" s="235"/>
      <c r="K413" s="235"/>
      <c r="L413" s="240"/>
      <c r="M413" s="241"/>
      <c r="N413" s="242"/>
      <c r="O413" s="242"/>
      <c r="P413" s="242"/>
      <c r="Q413" s="242"/>
      <c r="R413" s="242"/>
      <c r="S413" s="242"/>
      <c r="T413" s="24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4" t="s">
        <v>244</v>
      </c>
      <c r="AU413" s="244" t="s">
        <v>86</v>
      </c>
      <c r="AV413" s="13" t="s">
        <v>80</v>
      </c>
      <c r="AW413" s="13" t="s">
        <v>33</v>
      </c>
      <c r="AX413" s="13" t="s">
        <v>73</v>
      </c>
      <c r="AY413" s="244" t="s">
        <v>233</v>
      </c>
    </row>
    <row r="414" s="14" customFormat="1">
      <c r="A414" s="14"/>
      <c r="B414" s="245"/>
      <c r="C414" s="246"/>
      <c r="D414" s="236" t="s">
        <v>244</v>
      </c>
      <c r="E414" s="247" t="s">
        <v>21</v>
      </c>
      <c r="F414" s="248" t="s">
        <v>2921</v>
      </c>
      <c r="G414" s="246"/>
      <c r="H414" s="249">
        <v>-0.67900000000000005</v>
      </c>
      <c r="I414" s="250"/>
      <c r="J414" s="246"/>
      <c r="K414" s="246"/>
      <c r="L414" s="251"/>
      <c r="M414" s="252"/>
      <c r="N414" s="253"/>
      <c r="O414" s="253"/>
      <c r="P414" s="253"/>
      <c r="Q414" s="253"/>
      <c r="R414" s="253"/>
      <c r="S414" s="253"/>
      <c r="T414" s="25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5" t="s">
        <v>244</v>
      </c>
      <c r="AU414" s="255" t="s">
        <v>86</v>
      </c>
      <c r="AV414" s="14" t="s">
        <v>86</v>
      </c>
      <c r="AW414" s="14" t="s">
        <v>33</v>
      </c>
      <c r="AX414" s="14" t="s">
        <v>73</v>
      </c>
      <c r="AY414" s="255" t="s">
        <v>233</v>
      </c>
    </row>
    <row r="415" s="14" customFormat="1">
      <c r="A415" s="14"/>
      <c r="B415" s="245"/>
      <c r="C415" s="246"/>
      <c r="D415" s="236" t="s">
        <v>244</v>
      </c>
      <c r="E415" s="247" t="s">
        <v>21</v>
      </c>
      <c r="F415" s="248" t="s">
        <v>2922</v>
      </c>
      <c r="G415" s="246"/>
      <c r="H415" s="249">
        <v>-3.8999999999999999</v>
      </c>
      <c r="I415" s="250"/>
      <c r="J415" s="246"/>
      <c r="K415" s="246"/>
      <c r="L415" s="251"/>
      <c r="M415" s="252"/>
      <c r="N415" s="253"/>
      <c r="O415" s="253"/>
      <c r="P415" s="253"/>
      <c r="Q415" s="253"/>
      <c r="R415" s="253"/>
      <c r="S415" s="253"/>
      <c r="T415" s="25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5" t="s">
        <v>244</v>
      </c>
      <c r="AU415" s="255" t="s">
        <v>86</v>
      </c>
      <c r="AV415" s="14" t="s">
        <v>86</v>
      </c>
      <c r="AW415" s="14" t="s">
        <v>33</v>
      </c>
      <c r="AX415" s="14" t="s">
        <v>73</v>
      </c>
      <c r="AY415" s="255" t="s">
        <v>233</v>
      </c>
    </row>
    <row r="416" s="14" customFormat="1">
      <c r="A416" s="14"/>
      <c r="B416" s="245"/>
      <c r="C416" s="246"/>
      <c r="D416" s="236" t="s">
        <v>244</v>
      </c>
      <c r="E416" s="247" t="s">
        <v>21</v>
      </c>
      <c r="F416" s="248" t="s">
        <v>2923</v>
      </c>
      <c r="G416" s="246"/>
      <c r="H416" s="249">
        <v>-4.9980000000000002</v>
      </c>
      <c r="I416" s="250"/>
      <c r="J416" s="246"/>
      <c r="K416" s="246"/>
      <c r="L416" s="251"/>
      <c r="M416" s="252"/>
      <c r="N416" s="253"/>
      <c r="O416" s="253"/>
      <c r="P416" s="253"/>
      <c r="Q416" s="253"/>
      <c r="R416" s="253"/>
      <c r="S416" s="253"/>
      <c r="T416" s="25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5" t="s">
        <v>244</v>
      </c>
      <c r="AU416" s="255" t="s">
        <v>86</v>
      </c>
      <c r="AV416" s="14" t="s">
        <v>86</v>
      </c>
      <c r="AW416" s="14" t="s">
        <v>33</v>
      </c>
      <c r="AX416" s="14" t="s">
        <v>73</v>
      </c>
      <c r="AY416" s="255" t="s">
        <v>233</v>
      </c>
    </row>
    <row r="417" s="14" customFormat="1">
      <c r="A417" s="14"/>
      <c r="B417" s="245"/>
      <c r="C417" s="246"/>
      <c r="D417" s="236" t="s">
        <v>244</v>
      </c>
      <c r="E417" s="247" t="s">
        <v>21</v>
      </c>
      <c r="F417" s="248" t="s">
        <v>2924</v>
      </c>
      <c r="G417" s="246"/>
      <c r="H417" s="249">
        <v>-3.6000000000000001</v>
      </c>
      <c r="I417" s="250"/>
      <c r="J417" s="246"/>
      <c r="K417" s="246"/>
      <c r="L417" s="251"/>
      <c r="M417" s="252"/>
      <c r="N417" s="253"/>
      <c r="O417" s="253"/>
      <c r="P417" s="253"/>
      <c r="Q417" s="253"/>
      <c r="R417" s="253"/>
      <c r="S417" s="253"/>
      <c r="T417" s="25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5" t="s">
        <v>244</v>
      </c>
      <c r="AU417" s="255" t="s">
        <v>86</v>
      </c>
      <c r="AV417" s="14" t="s">
        <v>86</v>
      </c>
      <c r="AW417" s="14" t="s">
        <v>33</v>
      </c>
      <c r="AX417" s="14" t="s">
        <v>73</v>
      </c>
      <c r="AY417" s="255" t="s">
        <v>233</v>
      </c>
    </row>
    <row r="418" s="15" customFormat="1">
      <c r="A418" s="15"/>
      <c r="B418" s="256"/>
      <c r="C418" s="257"/>
      <c r="D418" s="236" t="s">
        <v>244</v>
      </c>
      <c r="E418" s="258" t="s">
        <v>21</v>
      </c>
      <c r="F418" s="259" t="s">
        <v>247</v>
      </c>
      <c r="G418" s="257"/>
      <c r="H418" s="260">
        <v>20.056999999999999</v>
      </c>
      <c r="I418" s="261"/>
      <c r="J418" s="257"/>
      <c r="K418" s="257"/>
      <c r="L418" s="262"/>
      <c r="M418" s="263"/>
      <c r="N418" s="264"/>
      <c r="O418" s="264"/>
      <c r="P418" s="264"/>
      <c r="Q418" s="264"/>
      <c r="R418" s="264"/>
      <c r="S418" s="264"/>
      <c r="T418" s="26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T418" s="266" t="s">
        <v>244</v>
      </c>
      <c r="AU418" s="266" t="s">
        <v>86</v>
      </c>
      <c r="AV418" s="15" t="s">
        <v>240</v>
      </c>
      <c r="AW418" s="15" t="s">
        <v>33</v>
      </c>
      <c r="AX418" s="15" t="s">
        <v>80</v>
      </c>
      <c r="AY418" s="266" t="s">
        <v>233</v>
      </c>
    </row>
    <row r="419" s="2" customFormat="1" ht="24.15" customHeight="1">
      <c r="A419" s="41"/>
      <c r="B419" s="42"/>
      <c r="C419" s="216" t="s">
        <v>1076</v>
      </c>
      <c r="D419" s="216" t="s">
        <v>235</v>
      </c>
      <c r="E419" s="217" t="s">
        <v>2925</v>
      </c>
      <c r="F419" s="218" t="s">
        <v>2926</v>
      </c>
      <c r="G419" s="219" t="s">
        <v>238</v>
      </c>
      <c r="H419" s="220">
        <v>329.132</v>
      </c>
      <c r="I419" s="221"/>
      <c r="J419" s="222">
        <f>ROUND(I419*H419,2)</f>
        <v>0</v>
      </c>
      <c r="K419" s="218" t="s">
        <v>239</v>
      </c>
      <c r="L419" s="47"/>
      <c r="M419" s="223" t="s">
        <v>21</v>
      </c>
      <c r="N419" s="224" t="s">
        <v>45</v>
      </c>
      <c r="O419" s="87"/>
      <c r="P419" s="225">
        <f>O419*H419</f>
        <v>0</v>
      </c>
      <c r="Q419" s="225">
        <v>0.0027499999999999998</v>
      </c>
      <c r="R419" s="225">
        <f>Q419*H419</f>
        <v>0.90511299999999995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240</v>
      </c>
      <c r="AT419" s="227" t="s">
        <v>235</v>
      </c>
      <c r="AU419" s="227" t="s">
        <v>86</v>
      </c>
      <c r="AY419" s="20" t="s">
        <v>233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86</v>
      </c>
      <c r="BK419" s="228">
        <f>ROUND(I419*H419,2)</f>
        <v>0</v>
      </c>
      <c r="BL419" s="20" t="s">
        <v>240</v>
      </c>
      <c r="BM419" s="227" t="s">
        <v>2927</v>
      </c>
    </row>
    <row r="420" s="2" customFormat="1">
      <c r="A420" s="41"/>
      <c r="B420" s="42"/>
      <c r="C420" s="43"/>
      <c r="D420" s="229" t="s">
        <v>242</v>
      </c>
      <c r="E420" s="43"/>
      <c r="F420" s="230" t="s">
        <v>2928</v>
      </c>
      <c r="G420" s="43"/>
      <c r="H420" s="43"/>
      <c r="I420" s="231"/>
      <c r="J420" s="43"/>
      <c r="K420" s="43"/>
      <c r="L420" s="47"/>
      <c r="M420" s="232"/>
      <c r="N420" s="233"/>
      <c r="O420" s="87"/>
      <c r="P420" s="87"/>
      <c r="Q420" s="87"/>
      <c r="R420" s="87"/>
      <c r="S420" s="87"/>
      <c r="T420" s="88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T420" s="20" t="s">
        <v>242</v>
      </c>
      <c r="AU420" s="20" t="s">
        <v>86</v>
      </c>
    </row>
    <row r="421" s="13" customFormat="1">
      <c r="A421" s="13"/>
      <c r="B421" s="234"/>
      <c r="C421" s="235"/>
      <c r="D421" s="236" t="s">
        <v>244</v>
      </c>
      <c r="E421" s="237" t="s">
        <v>21</v>
      </c>
      <c r="F421" s="238" t="s">
        <v>2897</v>
      </c>
      <c r="G421" s="235"/>
      <c r="H421" s="237" t="s">
        <v>21</v>
      </c>
      <c r="I421" s="239"/>
      <c r="J421" s="235"/>
      <c r="K421" s="235"/>
      <c r="L421" s="240"/>
      <c r="M421" s="241"/>
      <c r="N421" s="242"/>
      <c r="O421" s="242"/>
      <c r="P421" s="242"/>
      <c r="Q421" s="242"/>
      <c r="R421" s="242"/>
      <c r="S421" s="242"/>
      <c r="T421" s="24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4" t="s">
        <v>244</v>
      </c>
      <c r="AU421" s="244" t="s">
        <v>86</v>
      </c>
      <c r="AV421" s="13" t="s">
        <v>80</v>
      </c>
      <c r="AW421" s="13" t="s">
        <v>33</v>
      </c>
      <c r="AX421" s="13" t="s">
        <v>73</v>
      </c>
      <c r="AY421" s="244" t="s">
        <v>233</v>
      </c>
    </row>
    <row r="422" s="13" customFormat="1">
      <c r="A422" s="13"/>
      <c r="B422" s="234"/>
      <c r="C422" s="235"/>
      <c r="D422" s="236" t="s">
        <v>244</v>
      </c>
      <c r="E422" s="237" t="s">
        <v>21</v>
      </c>
      <c r="F422" s="238" t="s">
        <v>2898</v>
      </c>
      <c r="G422" s="235"/>
      <c r="H422" s="237" t="s">
        <v>21</v>
      </c>
      <c r="I422" s="239"/>
      <c r="J422" s="235"/>
      <c r="K422" s="235"/>
      <c r="L422" s="240"/>
      <c r="M422" s="241"/>
      <c r="N422" s="242"/>
      <c r="O422" s="242"/>
      <c r="P422" s="242"/>
      <c r="Q422" s="242"/>
      <c r="R422" s="242"/>
      <c r="S422" s="242"/>
      <c r="T422" s="24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4" t="s">
        <v>244</v>
      </c>
      <c r="AU422" s="244" t="s">
        <v>86</v>
      </c>
      <c r="AV422" s="13" t="s">
        <v>80</v>
      </c>
      <c r="AW422" s="13" t="s">
        <v>33</v>
      </c>
      <c r="AX422" s="13" t="s">
        <v>73</v>
      </c>
      <c r="AY422" s="244" t="s">
        <v>233</v>
      </c>
    </row>
    <row r="423" s="14" customFormat="1">
      <c r="A423" s="14"/>
      <c r="B423" s="245"/>
      <c r="C423" s="246"/>
      <c r="D423" s="236" t="s">
        <v>244</v>
      </c>
      <c r="E423" s="247" t="s">
        <v>21</v>
      </c>
      <c r="F423" s="248" t="s">
        <v>2929</v>
      </c>
      <c r="G423" s="246"/>
      <c r="H423" s="249">
        <v>7.1239999999999997</v>
      </c>
      <c r="I423" s="250"/>
      <c r="J423" s="246"/>
      <c r="K423" s="246"/>
      <c r="L423" s="251"/>
      <c r="M423" s="252"/>
      <c r="N423" s="253"/>
      <c r="O423" s="253"/>
      <c r="P423" s="253"/>
      <c r="Q423" s="253"/>
      <c r="R423" s="253"/>
      <c r="S423" s="253"/>
      <c r="T423" s="25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5" t="s">
        <v>244</v>
      </c>
      <c r="AU423" s="255" t="s">
        <v>86</v>
      </c>
      <c r="AV423" s="14" t="s">
        <v>86</v>
      </c>
      <c r="AW423" s="14" t="s">
        <v>33</v>
      </c>
      <c r="AX423" s="14" t="s">
        <v>73</v>
      </c>
      <c r="AY423" s="255" t="s">
        <v>233</v>
      </c>
    </row>
    <row r="424" s="13" customFormat="1">
      <c r="A424" s="13"/>
      <c r="B424" s="234"/>
      <c r="C424" s="235"/>
      <c r="D424" s="236" t="s">
        <v>244</v>
      </c>
      <c r="E424" s="237" t="s">
        <v>21</v>
      </c>
      <c r="F424" s="238" t="s">
        <v>2900</v>
      </c>
      <c r="G424" s="235"/>
      <c r="H424" s="237" t="s">
        <v>21</v>
      </c>
      <c r="I424" s="239"/>
      <c r="J424" s="235"/>
      <c r="K424" s="235"/>
      <c r="L424" s="240"/>
      <c r="M424" s="241"/>
      <c r="N424" s="242"/>
      <c r="O424" s="242"/>
      <c r="P424" s="242"/>
      <c r="Q424" s="242"/>
      <c r="R424" s="242"/>
      <c r="S424" s="242"/>
      <c r="T424" s="24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4" t="s">
        <v>244</v>
      </c>
      <c r="AU424" s="244" t="s">
        <v>86</v>
      </c>
      <c r="AV424" s="13" t="s">
        <v>80</v>
      </c>
      <c r="AW424" s="13" t="s">
        <v>33</v>
      </c>
      <c r="AX424" s="13" t="s">
        <v>73</v>
      </c>
      <c r="AY424" s="244" t="s">
        <v>233</v>
      </c>
    </row>
    <row r="425" s="14" customFormat="1">
      <c r="A425" s="14"/>
      <c r="B425" s="245"/>
      <c r="C425" s="246"/>
      <c r="D425" s="236" t="s">
        <v>244</v>
      </c>
      <c r="E425" s="247" t="s">
        <v>21</v>
      </c>
      <c r="F425" s="248" t="s">
        <v>2930</v>
      </c>
      <c r="G425" s="246"/>
      <c r="H425" s="249">
        <v>13.728</v>
      </c>
      <c r="I425" s="250"/>
      <c r="J425" s="246"/>
      <c r="K425" s="246"/>
      <c r="L425" s="251"/>
      <c r="M425" s="252"/>
      <c r="N425" s="253"/>
      <c r="O425" s="253"/>
      <c r="P425" s="253"/>
      <c r="Q425" s="253"/>
      <c r="R425" s="253"/>
      <c r="S425" s="253"/>
      <c r="T425" s="25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5" t="s">
        <v>244</v>
      </c>
      <c r="AU425" s="255" t="s">
        <v>86</v>
      </c>
      <c r="AV425" s="14" t="s">
        <v>86</v>
      </c>
      <c r="AW425" s="14" t="s">
        <v>33</v>
      </c>
      <c r="AX425" s="14" t="s">
        <v>73</v>
      </c>
      <c r="AY425" s="255" t="s">
        <v>233</v>
      </c>
    </row>
    <row r="426" s="13" customFormat="1">
      <c r="A426" s="13"/>
      <c r="B426" s="234"/>
      <c r="C426" s="235"/>
      <c r="D426" s="236" t="s">
        <v>244</v>
      </c>
      <c r="E426" s="237" t="s">
        <v>21</v>
      </c>
      <c r="F426" s="238" t="s">
        <v>2902</v>
      </c>
      <c r="G426" s="235"/>
      <c r="H426" s="237" t="s">
        <v>21</v>
      </c>
      <c r="I426" s="239"/>
      <c r="J426" s="235"/>
      <c r="K426" s="235"/>
      <c r="L426" s="240"/>
      <c r="M426" s="241"/>
      <c r="N426" s="242"/>
      <c r="O426" s="242"/>
      <c r="P426" s="242"/>
      <c r="Q426" s="242"/>
      <c r="R426" s="242"/>
      <c r="S426" s="242"/>
      <c r="T426" s="24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4" t="s">
        <v>244</v>
      </c>
      <c r="AU426" s="244" t="s">
        <v>86</v>
      </c>
      <c r="AV426" s="13" t="s">
        <v>80</v>
      </c>
      <c r="AW426" s="13" t="s">
        <v>33</v>
      </c>
      <c r="AX426" s="13" t="s">
        <v>73</v>
      </c>
      <c r="AY426" s="244" t="s">
        <v>233</v>
      </c>
    </row>
    <row r="427" s="14" customFormat="1">
      <c r="A427" s="14"/>
      <c r="B427" s="245"/>
      <c r="C427" s="246"/>
      <c r="D427" s="236" t="s">
        <v>244</v>
      </c>
      <c r="E427" s="247" t="s">
        <v>21</v>
      </c>
      <c r="F427" s="248" t="s">
        <v>2931</v>
      </c>
      <c r="G427" s="246"/>
      <c r="H427" s="249">
        <v>16.847999999999999</v>
      </c>
      <c r="I427" s="250"/>
      <c r="J427" s="246"/>
      <c r="K427" s="246"/>
      <c r="L427" s="251"/>
      <c r="M427" s="252"/>
      <c r="N427" s="253"/>
      <c r="O427" s="253"/>
      <c r="P427" s="253"/>
      <c r="Q427" s="253"/>
      <c r="R427" s="253"/>
      <c r="S427" s="253"/>
      <c r="T427" s="25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5" t="s">
        <v>244</v>
      </c>
      <c r="AU427" s="255" t="s">
        <v>86</v>
      </c>
      <c r="AV427" s="14" t="s">
        <v>86</v>
      </c>
      <c r="AW427" s="14" t="s">
        <v>33</v>
      </c>
      <c r="AX427" s="14" t="s">
        <v>73</v>
      </c>
      <c r="AY427" s="255" t="s">
        <v>233</v>
      </c>
    </row>
    <row r="428" s="16" customFormat="1">
      <c r="A428" s="16"/>
      <c r="B428" s="287"/>
      <c r="C428" s="288"/>
      <c r="D428" s="236" t="s">
        <v>244</v>
      </c>
      <c r="E428" s="289" t="s">
        <v>21</v>
      </c>
      <c r="F428" s="290" t="s">
        <v>725</v>
      </c>
      <c r="G428" s="288"/>
      <c r="H428" s="291">
        <v>37.700000000000003</v>
      </c>
      <c r="I428" s="292"/>
      <c r="J428" s="288"/>
      <c r="K428" s="288"/>
      <c r="L428" s="293"/>
      <c r="M428" s="294"/>
      <c r="N428" s="295"/>
      <c r="O428" s="295"/>
      <c r="P428" s="295"/>
      <c r="Q428" s="295"/>
      <c r="R428" s="295"/>
      <c r="S428" s="295"/>
      <c r="T428" s="29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T428" s="297" t="s">
        <v>244</v>
      </c>
      <c r="AU428" s="297" t="s">
        <v>86</v>
      </c>
      <c r="AV428" s="16" t="s">
        <v>117</v>
      </c>
      <c r="AW428" s="16" t="s">
        <v>33</v>
      </c>
      <c r="AX428" s="16" t="s">
        <v>73</v>
      </c>
      <c r="AY428" s="297" t="s">
        <v>233</v>
      </c>
    </row>
    <row r="429" s="13" customFormat="1">
      <c r="A429" s="13"/>
      <c r="B429" s="234"/>
      <c r="C429" s="235"/>
      <c r="D429" s="236" t="s">
        <v>244</v>
      </c>
      <c r="E429" s="237" t="s">
        <v>21</v>
      </c>
      <c r="F429" s="238" t="s">
        <v>2904</v>
      </c>
      <c r="G429" s="235"/>
      <c r="H429" s="237" t="s">
        <v>21</v>
      </c>
      <c r="I429" s="239"/>
      <c r="J429" s="235"/>
      <c r="K429" s="235"/>
      <c r="L429" s="240"/>
      <c r="M429" s="241"/>
      <c r="N429" s="242"/>
      <c r="O429" s="242"/>
      <c r="P429" s="242"/>
      <c r="Q429" s="242"/>
      <c r="R429" s="242"/>
      <c r="S429" s="242"/>
      <c r="T429" s="24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4" t="s">
        <v>244</v>
      </c>
      <c r="AU429" s="244" t="s">
        <v>86</v>
      </c>
      <c r="AV429" s="13" t="s">
        <v>80</v>
      </c>
      <c r="AW429" s="13" t="s">
        <v>33</v>
      </c>
      <c r="AX429" s="13" t="s">
        <v>73</v>
      </c>
      <c r="AY429" s="244" t="s">
        <v>233</v>
      </c>
    </row>
    <row r="430" s="13" customFormat="1">
      <c r="A430" s="13"/>
      <c r="B430" s="234"/>
      <c r="C430" s="235"/>
      <c r="D430" s="236" t="s">
        <v>244</v>
      </c>
      <c r="E430" s="237" t="s">
        <v>21</v>
      </c>
      <c r="F430" s="238" t="s">
        <v>2905</v>
      </c>
      <c r="G430" s="235"/>
      <c r="H430" s="237" t="s">
        <v>21</v>
      </c>
      <c r="I430" s="239"/>
      <c r="J430" s="235"/>
      <c r="K430" s="235"/>
      <c r="L430" s="240"/>
      <c r="M430" s="241"/>
      <c r="N430" s="242"/>
      <c r="O430" s="242"/>
      <c r="P430" s="242"/>
      <c r="Q430" s="242"/>
      <c r="R430" s="242"/>
      <c r="S430" s="242"/>
      <c r="T430" s="24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4" t="s">
        <v>244</v>
      </c>
      <c r="AU430" s="244" t="s">
        <v>86</v>
      </c>
      <c r="AV430" s="13" t="s">
        <v>80</v>
      </c>
      <c r="AW430" s="13" t="s">
        <v>33</v>
      </c>
      <c r="AX430" s="13" t="s">
        <v>73</v>
      </c>
      <c r="AY430" s="244" t="s">
        <v>233</v>
      </c>
    </row>
    <row r="431" s="14" customFormat="1">
      <c r="A431" s="14"/>
      <c r="B431" s="245"/>
      <c r="C431" s="246"/>
      <c r="D431" s="236" t="s">
        <v>244</v>
      </c>
      <c r="E431" s="247" t="s">
        <v>21</v>
      </c>
      <c r="F431" s="248" t="s">
        <v>2929</v>
      </c>
      <c r="G431" s="246"/>
      <c r="H431" s="249">
        <v>7.1239999999999997</v>
      </c>
      <c r="I431" s="250"/>
      <c r="J431" s="246"/>
      <c r="K431" s="246"/>
      <c r="L431" s="251"/>
      <c r="M431" s="252"/>
      <c r="N431" s="253"/>
      <c r="O431" s="253"/>
      <c r="P431" s="253"/>
      <c r="Q431" s="253"/>
      <c r="R431" s="253"/>
      <c r="S431" s="253"/>
      <c r="T431" s="25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5" t="s">
        <v>244</v>
      </c>
      <c r="AU431" s="255" t="s">
        <v>86</v>
      </c>
      <c r="AV431" s="14" t="s">
        <v>86</v>
      </c>
      <c r="AW431" s="14" t="s">
        <v>33</v>
      </c>
      <c r="AX431" s="14" t="s">
        <v>73</v>
      </c>
      <c r="AY431" s="255" t="s">
        <v>233</v>
      </c>
    </row>
    <row r="432" s="13" customFormat="1">
      <c r="A432" s="13"/>
      <c r="B432" s="234"/>
      <c r="C432" s="235"/>
      <c r="D432" s="236" t="s">
        <v>244</v>
      </c>
      <c r="E432" s="237" t="s">
        <v>21</v>
      </c>
      <c r="F432" s="238" t="s">
        <v>2906</v>
      </c>
      <c r="G432" s="235"/>
      <c r="H432" s="237" t="s">
        <v>21</v>
      </c>
      <c r="I432" s="239"/>
      <c r="J432" s="235"/>
      <c r="K432" s="235"/>
      <c r="L432" s="240"/>
      <c r="M432" s="241"/>
      <c r="N432" s="242"/>
      <c r="O432" s="242"/>
      <c r="P432" s="242"/>
      <c r="Q432" s="242"/>
      <c r="R432" s="242"/>
      <c r="S432" s="242"/>
      <c r="T432" s="24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4" t="s">
        <v>244</v>
      </c>
      <c r="AU432" s="244" t="s">
        <v>86</v>
      </c>
      <c r="AV432" s="13" t="s">
        <v>80</v>
      </c>
      <c r="AW432" s="13" t="s">
        <v>33</v>
      </c>
      <c r="AX432" s="13" t="s">
        <v>73</v>
      </c>
      <c r="AY432" s="244" t="s">
        <v>233</v>
      </c>
    </row>
    <row r="433" s="14" customFormat="1">
      <c r="A433" s="14"/>
      <c r="B433" s="245"/>
      <c r="C433" s="246"/>
      <c r="D433" s="236" t="s">
        <v>244</v>
      </c>
      <c r="E433" s="247" t="s">
        <v>21</v>
      </c>
      <c r="F433" s="248" t="s">
        <v>2930</v>
      </c>
      <c r="G433" s="246"/>
      <c r="H433" s="249">
        <v>13.728</v>
      </c>
      <c r="I433" s="250"/>
      <c r="J433" s="246"/>
      <c r="K433" s="246"/>
      <c r="L433" s="251"/>
      <c r="M433" s="252"/>
      <c r="N433" s="253"/>
      <c r="O433" s="253"/>
      <c r="P433" s="253"/>
      <c r="Q433" s="253"/>
      <c r="R433" s="253"/>
      <c r="S433" s="253"/>
      <c r="T433" s="25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55" t="s">
        <v>244</v>
      </c>
      <c r="AU433" s="255" t="s">
        <v>86</v>
      </c>
      <c r="AV433" s="14" t="s">
        <v>86</v>
      </c>
      <c r="AW433" s="14" t="s">
        <v>33</v>
      </c>
      <c r="AX433" s="14" t="s">
        <v>73</v>
      </c>
      <c r="AY433" s="255" t="s">
        <v>233</v>
      </c>
    </row>
    <row r="434" s="13" customFormat="1">
      <c r="A434" s="13"/>
      <c r="B434" s="234"/>
      <c r="C434" s="235"/>
      <c r="D434" s="236" t="s">
        <v>244</v>
      </c>
      <c r="E434" s="237" t="s">
        <v>21</v>
      </c>
      <c r="F434" s="238" t="s">
        <v>2907</v>
      </c>
      <c r="G434" s="235"/>
      <c r="H434" s="237" t="s">
        <v>21</v>
      </c>
      <c r="I434" s="239"/>
      <c r="J434" s="235"/>
      <c r="K434" s="235"/>
      <c r="L434" s="240"/>
      <c r="M434" s="241"/>
      <c r="N434" s="242"/>
      <c r="O434" s="242"/>
      <c r="P434" s="242"/>
      <c r="Q434" s="242"/>
      <c r="R434" s="242"/>
      <c r="S434" s="242"/>
      <c r="T434" s="24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4" t="s">
        <v>244</v>
      </c>
      <c r="AU434" s="244" t="s">
        <v>86</v>
      </c>
      <c r="AV434" s="13" t="s">
        <v>80</v>
      </c>
      <c r="AW434" s="13" t="s">
        <v>33</v>
      </c>
      <c r="AX434" s="13" t="s">
        <v>73</v>
      </c>
      <c r="AY434" s="244" t="s">
        <v>233</v>
      </c>
    </row>
    <row r="435" s="14" customFormat="1">
      <c r="A435" s="14"/>
      <c r="B435" s="245"/>
      <c r="C435" s="246"/>
      <c r="D435" s="236" t="s">
        <v>244</v>
      </c>
      <c r="E435" s="247" t="s">
        <v>21</v>
      </c>
      <c r="F435" s="248" t="s">
        <v>2932</v>
      </c>
      <c r="G435" s="246"/>
      <c r="H435" s="249">
        <v>8.8919999999999995</v>
      </c>
      <c r="I435" s="250"/>
      <c r="J435" s="246"/>
      <c r="K435" s="246"/>
      <c r="L435" s="251"/>
      <c r="M435" s="252"/>
      <c r="N435" s="253"/>
      <c r="O435" s="253"/>
      <c r="P435" s="253"/>
      <c r="Q435" s="253"/>
      <c r="R435" s="253"/>
      <c r="S435" s="253"/>
      <c r="T435" s="25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5" t="s">
        <v>244</v>
      </c>
      <c r="AU435" s="255" t="s">
        <v>86</v>
      </c>
      <c r="AV435" s="14" t="s">
        <v>86</v>
      </c>
      <c r="AW435" s="14" t="s">
        <v>33</v>
      </c>
      <c r="AX435" s="14" t="s">
        <v>73</v>
      </c>
      <c r="AY435" s="255" t="s">
        <v>233</v>
      </c>
    </row>
    <row r="436" s="16" customFormat="1">
      <c r="A436" s="16"/>
      <c r="B436" s="287"/>
      <c r="C436" s="288"/>
      <c r="D436" s="236" t="s">
        <v>244</v>
      </c>
      <c r="E436" s="289" t="s">
        <v>21</v>
      </c>
      <c r="F436" s="290" t="s">
        <v>725</v>
      </c>
      <c r="G436" s="288"/>
      <c r="H436" s="291">
        <v>29.744</v>
      </c>
      <c r="I436" s="292"/>
      <c r="J436" s="288"/>
      <c r="K436" s="288"/>
      <c r="L436" s="293"/>
      <c r="M436" s="294"/>
      <c r="N436" s="295"/>
      <c r="O436" s="295"/>
      <c r="P436" s="295"/>
      <c r="Q436" s="295"/>
      <c r="R436" s="295"/>
      <c r="S436" s="295"/>
      <c r="T436" s="29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T436" s="297" t="s">
        <v>244</v>
      </c>
      <c r="AU436" s="297" t="s">
        <v>86</v>
      </c>
      <c r="AV436" s="16" t="s">
        <v>117</v>
      </c>
      <c r="AW436" s="16" t="s">
        <v>33</v>
      </c>
      <c r="AX436" s="16" t="s">
        <v>73</v>
      </c>
      <c r="AY436" s="297" t="s">
        <v>233</v>
      </c>
    </row>
    <row r="437" s="13" customFormat="1">
      <c r="A437" s="13"/>
      <c r="B437" s="234"/>
      <c r="C437" s="235"/>
      <c r="D437" s="236" t="s">
        <v>244</v>
      </c>
      <c r="E437" s="237" t="s">
        <v>21</v>
      </c>
      <c r="F437" s="238" t="s">
        <v>2909</v>
      </c>
      <c r="G437" s="235"/>
      <c r="H437" s="237" t="s">
        <v>21</v>
      </c>
      <c r="I437" s="239"/>
      <c r="J437" s="235"/>
      <c r="K437" s="235"/>
      <c r="L437" s="240"/>
      <c r="M437" s="241"/>
      <c r="N437" s="242"/>
      <c r="O437" s="242"/>
      <c r="P437" s="242"/>
      <c r="Q437" s="242"/>
      <c r="R437" s="242"/>
      <c r="S437" s="242"/>
      <c r="T437" s="24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4" t="s">
        <v>244</v>
      </c>
      <c r="AU437" s="244" t="s">
        <v>86</v>
      </c>
      <c r="AV437" s="13" t="s">
        <v>80</v>
      </c>
      <c r="AW437" s="13" t="s">
        <v>33</v>
      </c>
      <c r="AX437" s="13" t="s">
        <v>73</v>
      </c>
      <c r="AY437" s="244" t="s">
        <v>233</v>
      </c>
    </row>
    <row r="438" s="13" customFormat="1">
      <c r="A438" s="13"/>
      <c r="B438" s="234"/>
      <c r="C438" s="235"/>
      <c r="D438" s="236" t="s">
        <v>244</v>
      </c>
      <c r="E438" s="237" t="s">
        <v>21</v>
      </c>
      <c r="F438" s="238" t="s">
        <v>2910</v>
      </c>
      <c r="G438" s="235"/>
      <c r="H438" s="237" t="s">
        <v>21</v>
      </c>
      <c r="I438" s="239"/>
      <c r="J438" s="235"/>
      <c r="K438" s="235"/>
      <c r="L438" s="240"/>
      <c r="M438" s="241"/>
      <c r="N438" s="242"/>
      <c r="O438" s="242"/>
      <c r="P438" s="242"/>
      <c r="Q438" s="242"/>
      <c r="R438" s="242"/>
      <c r="S438" s="242"/>
      <c r="T438" s="24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4" t="s">
        <v>244</v>
      </c>
      <c r="AU438" s="244" t="s">
        <v>86</v>
      </c>
      <c r="AV438" s="13" t="s">
        <v>80</v>
      </c>
      <c r="AW438" s="13" t="s">
        <v>33</v>
      </c>
      <c r="AX438" s="13" t="s">
        <v>73</v>
      </c>
      <c r="AY438" s="244" t="s">
        <v>233</v>
      </c>
    </row>
    <row r="439" s="14" customFormat="1">
      <c r="A439" s="14"/>
      <c r="B439" s="245"/>
      <c r="C439" s="246"/>
      <c r="D439" s="236" t="s">
        <v>244</v>
      </c>
      <c r="E439" s="247" t="s">
        <v>21</v>
      </c>
      <c r="F439" s="248" t="s">
        <v>2929</v>
      </c>
      <c r="G439" s="246"/>
      <c r="H439" s="249">
        <v>7.1239999999999997</v>
      </c>
      <c r="I439" s="250"/>
      <c r="J439" s="246"/>
      <c r="K439" s="246"/>
      <c r="L439" s="251"/>
      <c r="M439" s="252"/>
      <c r="N439" s="253"/>
      <c r="O439" s="253"/>
      <c r="P439" s="253"/>
      <c r="Q439" s="253"/>
      <c r="R439" s="253"/>
      <c r="S439" s="253"/>
      <c r="T439" s="25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5" t="s">
        <v>244</v>
      </c>
      <c r="AU439" s="255" t="s">
        <v>86</v>
      </c>
      <c r="AV439" s="14" t="s">
        <v>86</v>
      </c>
      <c r="AW439" s="14" t="s">
        <v>33</v>
      </c>
      <c r="AX439" s="14" t="s">
        <v>73</v>
      </c>
      <c r="AY439" s="255" t="s">
        <v>233</v>
      </c>
    </row>
    <row r="440" s="13" customFormat="1">
      <c r="A440" s="13"/>
      <c r="B440" s="234"/>
      <c r="C440" s="235"/>
      <c r="D440" s="236" t="s">
        <v>244</v>
      </c>
      <c r="E440" s="237" t="s">
        <v>21</v>
      </c>
      <c r="F440" s="238" t="s">
        <v>2911</v>
      </c>
      <c r="G440" s="235"/>
      <c r="H440" s="237" t="s">
        <v>21</v>
      </c>
      <c r="I440" s="239"/>
      <c r="J440" s="235"/>
      <c r="K440" s="235"/>
      <c r="L440" s="240"/>
      <c r="M440" s="241"/>
      <c r="N440" s="242"/>
      <c r="O440" s="242"/>
      <c r="P440" s="242"/>
      <c r="Q440" s="242"/>
      <c r="R440" s="242"/>
      <c r="S440" s="242"/>
      <c r="T440" s="24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4" t="s">
        <v>244</v>
      </c>
      <c r="AU440" s="244" t="s">
        <v>86</v>
      </c>
      <c r="AV440" s="13" t="s">
        <v>80</v>
      </c>
      <c r="AW440" s="13" t="s">
        <v>33</v>
      </c>
      <c r="AX440" s="13" t="s">
        <v>73</v>
      </c>
      <c r="AY440" s="244" t="s">
        <v>233</v>
      </c>
    </row>
    <row r="441" s="14" customFormat="1">
      <c r="A441" s="14"/>
      <c r="B441" s="245"/>
      <c r="C441" s="246"/>
      <c r="D441" s="236" t="s">
        <v>244</v>
      </c>
      <c r="E441" s="247" t="s">
        <v>21</v>
      </c>
      <c r="F441" s="248" t="s">
        <v>2930</v>
      </c>
      <c r="G441" s="246"/>
      <c r="H441" s="249">
        <v>13.728</v>
      </c>
      <c r="I441" s="250"/>
      <c r="J441" s="246"/>
      <c r="K441" s="246"/>
      <c r="L441" s="251"/>
      <c r="M441" s="252"/>
      <c r="N441" s="253"/>
      <c r="O441" s="253"/>
      <c r="P441" s="253"/>
      <c r="Q441" s="253"/>
      <c r="R441" s="253"/>
      <c r="S441" s="253"/>
      <c r="T441" s="25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5" t="s">
        <v>244</v>
      </c>
      <c r="AU441" s="255" t="s">
        <v>86</v>
      </c>
      <c r="AV441" s="14" t="s">
        <v>86</v>
      </c>
      <c r="AW441" s="14" t="s">
        <v>33</v>
      </c>
      <c r="AX441" s="14" t="s">
        <v>73</v>
      </c>
      <c r="AY441" s="255" t="s">
        <v>233</v>
      </c>
    </row>
    <row r="442" s="13" customFormat="1">
      <c r="A442" s="13"/>
      <c r="B442" s="234"/>
      <c r="C442" s="235"/>
      <c r="D442" s="236" t="s">
        <v>244</v>
      </c>
      <c r="E442" s="237" t="s">
        <v>21</v>
      </c>
      <c r="F442" s="238" t="s">
        <v>2912</v>
      </c>
      <c r="G442" s="235"/>
      <c r="H442" s="237" t="s">
        <v>21</v>
      </c>
      <c r="I442" s="239"/>
      <c r="J442" s="235"/>
      <c r="K442" s="235"/>
      <c r="L442" s="240"/>
      <c r="M442" s="241"/>
      <c r="N442" s="242"/>
      <c r="O442" s="242"/>
      <c r="P442" s="242"/>
      <c r="Q442" s="242"/>
      <c r="R442" s="242"/>
      <c r="S442" s="242"/>
      <c r="T442" s="24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4" t="s">
        <v>244</v>
      </c>
      <c r="AU442" s="244" t="s">
        <v>86</v>
      </c>
      <c r="AV442" s="13" t="s">
        <v>80</v>
      </c>
      <c r="AW442" s="13" t="s">
        <v>33</v>
      </c>
      <c r="AX442" s="13" t="s">
        <v>73</v>
      </c>
      <c r="AY442" s="244" t="s">
        <v>233</v>
      </c>
    </row>
    <row r="443" s="14" customFormat="1">
      <c r="A443" s="14"/>
      <c r="B443" s="245"/>
      <c r="C443" s="246"/>
      <c r="D443" s="236" t="s">
        <v>244</v>
      </c>
      <c r="E443" s="247" t="s">
        <v>21</v>
      </c>
      <c r="F443" s="248" t="s">
        <v>2933</v>
      </c>
      <c r="G443" s="246"/>
      <c r="H443" s="249">
        <v>43.991999999999997</v>
      </c>
      <c r="I443" s="250"/>
      <c r="J443" s="246"/>
      <c r="K443" s="246"/>
      <c r="L443" s="251"/>
      <c r="M443" s="252"/>
      <c r="N443" s="253"/>
      <c r="O443" s="253"/>
      <c r="P443" s="253"/>
      <c r="Q443" s="253"/>
      <c r="R443" s="253"/>
      <c r="S443" s="253"/>
      <c r="T443" s="25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5" t="s">
        <v>244</v>
      </c>
      <c r="AU443" s="255" t="s">
        <v>86</v>
      </c>
      <c r="AV443" s="14" t="s">
        <v>86</v>
      </c>
      <c r="AW443" s="14" t="s">
        <v>33</v>
      </c>
      <c r="AX443" s="14" t="s">
        <v>73</v>
      </c>
      <c r="AY443" s="255" t="s">
        <v>233</v>
      </c>
    </row>
    <row r="444" s="13" customFormat="1">
      <c r="A444" s="13"/>
      <c r="B444" s="234"/>
      <c r="C444" s="235"/>
      <c r="D444" s="236" t="s">
        <v>244</v>
      </c>
      <c r="E444" s="237" t="s">
        <v>21</v>
      </c>
      <c r="F444" s="238" t="s">
        <v>2907</v>
      </c>
      <c r="G444" s="235"/>
      <c r="H444" s="237" t="s">
        <v>21</v>
      </c>
      <c r="I444" s="239"/>
      <c r="J444" s="235"/>
      <c r="K444" s="235"/>
      <c r="L444" s="240"/>
      <c r="M444" s="241"/>
      <c r="N444" s="242"/>
      <c r="O444" s="242"/>
      <c r="P444" s="242"/>
      <c r="Q444" s="242"/>
      <c r="R444" s="242"/>
      <c r="S444" s="242"/>
      <c r="T444" s="24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4" t="s">
        <v>244</v>
      </c>
      <c r="AU444" s="244" t="s">
        <v>86</v>
      </c>
      <c r="AV444" s="13" t="s">
        <v>80</v>
      </c>
      <c r="AW444" s="13" t="s">
        <v>33</v>
      </c>
      <c r="AX444" s="13" t="s">
        <v>73</v>
      </c>
      <c r="AY444" s="244" t="s">
        <v>233</v>
      </c>
    </row>
    <row r="445" s="14" customFormat="1">
      <c r="A445" s="14"/>
      <c r="B445" s="245"/>
      <c r="C445" s="246"/>
      <c r="D445" s="236" t="s">
        <v>244</v>
      </c>
      <c r="E445" s="247" t="s">
        <v>21</v>
      </c>
      <c r="F445" s="248" t="s">
        <v>2932</v>
      </c>
      <c r="G445" s="246"/>
      <c r="H445" s="249">
        <v>8.8919999999999995</v>
      </c>
      <c r="I445" s="250"/>
      <c r="J445" s="246"/>
      <c r="K445" s="246"/>
      <c r="L445" s="251"/>
      <c r="M445" s="252"/>
      <c r="N445" s="253"/>
      <c r="O445" s="253"/>
      <c r="P445" s="253"/>
      <c r="Q445" s="253"/>
      <c r="R445" s="253"/>
      <c r="S445" s="253"/>
      <c r="T445" s="25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5" t="s">
        <v>244</v>
      </c>
      <c r="AU445" s="255" t="s">
        <v>86</v>
      </c>
      <c r="AV445" s="14" t="s">
        <v>86</v>
      </c>
      <c r="AW445" s="14" t="s">
        <v>33</v>
      </c>
      <c r="AX445" s="14" t="s">
        <v>73</v>
      </c>
      <c r="AY445" s="255" t="s">
        <v>233</v>
      </c>
    </row>
    <row r="446" s="16" customFormat="1">
      <c r="A446" s="16"/>
      <c r="B446" s="287"/>
      <c r="C446" s="288"/>
      <c r="D446" s="236" t="s">
        <v>244</v>
      </c>
      <c r="E446" s="289" t="s">
        <v>21</v>
      </c>
      <c r="F446" s="290" t="s">
        <v>725</v>
      </c>
      <c r="G446" s="288"/>
      <c r="H446" s="291">
        <v>73.736000000000004</v>
      </c>
      <c r="I446" s="292"/>
      <c r="J446" s="288"/>
      <c r="K446" s="288"/>
      <c r="L446" s="293"/>
      <c r="M446" s="294"/>
      <c r="N446" s="295"/>
      <c r="O446" s="295"/>
      <c r="P446" s="295"/>
      <c r="Q446" s="295"/>
      <c r="R446" s="295"/>
      <c r="S446" s="295"/>
      <c r="T446" s="29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T446" s="297" t="s">
        <v>244</v>
      </c>
      <c r="AU446" s="297" t="s">
        <v>86</v>
      </c>
      <c r="AV446" s="16" t="s">
        <v>117</v>
      </c>
      <c r="AW446" s="16" t="s">
        <v>33</v>
      </c>
      <c r="AX446" s="16" t="s">
        <v>73</v>
      </c>
      <c r="AY446" s="297" t="s">
        <v>233</v>
      </c>
    </row>
    <row r="447" s="13" customFormat="1">
      <c r="A447" s="13"/>
      <c r="B447" s="234"/>
      <c r="C447" s="235"/>
      <c r="D447" s="236" t="s">
        <v>244</v>
      </c>
      <c r="E447" s="237" t="s">
        <v>21</v>
      </c>
      <c r="F447" s="238" t="s">
        <v>2918</v>
      </c>
      <c r="G447" s="235"/>
      <c r="H447" s="237" t="s">
        <v>21</v>
      </c>
      <c r="I447" s="239"/>
      <c r="J447" s="235"/>
      <c r="K447" s="235"/>
      <c r="L447" s="240"/>
      <c r="M447" s="241"/>
      <c r="N447" s="242"/>
      <c r="O447" s="242"/>
      <c r="P447" s="242"/>
      <c r="Q447" s="242"/>
      <c r="R447" s="242"/>
      <c r="S447" s="242"/>
      <c r="T447" s="24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4" t="s">
        <v>244</v>
      </c>
      <c r="AU447" s="244" t="s">
        <v>86</v>
      </c>
      <c r="AV447" s="13" t="s">
        <v>80</v>
      </c>
      <c r="AW447" s="13" t="s">
        <v>33</v>
      </c>
      <c r="AX447" s="13" t="s">
        <v>73</v>
      </c>
      <c r="AY447" s="244" t="s">
        <v>233</v>
      </c>
    </row>
    <row r="448" s="14" customFormat="1">
      <c r="A448" s="14"/>
      <c r="B448" s="245"/>
      <c r="C448" s="246"/>
      <c r="D448" s="236" t="s">
        <v>244</v>
      </c>
      <c r="E448" s="247" t="s">
        <v>21</v>
      </c>
      <c r="F448" s="248" t="s">
        <v>2934</v>
      </c>
      <c r="G448" s="246"/>
      <c r="H448" s="249">
        <v>289.43200000000002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5" t="s">
        <v>244</v>
      </c>
      <c r="AU448" s="255" t="s">
        <v>86</v>
      </c>
      <c r="AV448" s="14" t="s">
        <v>86</v>
      </c>
      <c r="AW448" s="14" t="s">
        <v>33</v>
      </c>
      <c r="AX448" s="14" t="s">
        <v>73</v>
      </c>
      <c r="AY448" s="255" t="s">
        <v>233</v>
      </c>
    </row>
    <row r="449" s="13" customFormat="1">
      <c r="A449" s="13"/>
      <c r="B449" s="234"/>
      <c r="C449" s="235"/>
      <c r="D449" s="236" t="s">
        <v>244</v>
      </c>
      <c r="E449" s="237" t="s">
        <v>21</v>
      </c>
      <c r="F449" s="238" t="s">
        <v>713</v>
      </c>
      <c r="G449" s="235"/>
      <c r="H449" s="237" t="s">
        <v>21</v>
      </c>
      <c r="I449" s="239"/>
      <c r="J449" s="235"/>
      <c r="K449" s="235"/>
      <c r="L449" s="240"/>
      <c r="M449" s="241"/>
      <c r="N449" s="242"/>
      <c r="O449" s="242"/>
      <c r="P449" s="242"/>
      <c r="Q449" s="242"/>
      <c r="R449" s="242"/>
      <c r="S449" s="242"/>
      <c r="T449" s="24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4" t="s">
        <v>244</v>
      </c>
      <c r="AU449" s="244" t="s">
        <v>86</v>
      </c>
      <c r="AV449" s="13" t="s">
        <v>80</v>
      </c>
      <c r="AW449" s="13" t="s">
        <v>33</v>
      </c>
      <c r="AX449" s="13" t="s">
        <v>73</v>
      </c>
      <c r="AY449" s="244" t="s">
        <v>233</v>
      </c>
    </row>
    <row r="450" s="14" customFormat="1">
      <c r="A450" s="14"/>
      <c r="B450" s="245"/>
      <c r="C450" s="246"/>
      <c r="D450" s="236" t="s">
        <v>244</v>
      </c>
      <c r="E450" s="247" t="s">
        <v>21</v>
      </c>
      <c r="F450" s="248" t="s">
        <v>2935</v>
      </c>
      <c r="G450" s="246"/>
      <c r="H450" s="249">
        <v>-5.6609999999999996</v>
      </c>
      <c r="I450" s="250"/>
      <c r="J450" s="246"/>
      <c r="K450" s="246"/>
      <c r="L450" s="251"/>
      <c r="M450" s="252"/>
      <c r="N450" s="253"/>
      <c r="O450" s="253"/>
      <c r="P450" s="253"/>
      <c r="Q450" s="253"/>
      <c r="R450" s="253"/>
      <c r="S450" s="253"/>
      <c r="T450" s="25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5" t="s">
        <v>244</v>
      </c>
      <c r="AU450" s="255" t="s">
        <v>86</v>
      </c>
      <c r="AV450" s="14" t="s">
        <v>86</v>
      </c>
      <c r="AW450" s="14" t="s">
        <v>33</v>
      </c>
      <c r="AX450" s="14" t="s">
        <v>73</v>
      </c>
      <c r="AY450" s="255" t="s">
        <v>233</v>
      </c>
    </row>
    <row r="451" s="14" customFormat="1">
      <c r="A451" s="14"/>
      <c r="B451" s="245"/>
      <c r="C451" s="246"/>
      <c r="D451" s="236" t="s">
        <v>244</v>
      </c>
      <c r="E451" s="247" t="s">
        <v>21</v>
      </c>
      <c r="F451" s="248" t="s">
        <v>2936</v>
      </c>
      <c r="G451" s="246"/>
      <c r="H451" s="249">
        <v>-32.500999999999998</v>
      </c>
      <c r="I451" s="250"/>
      <c r="J451" s="246"/>
      <c r="K451" s="246"/>
      <c r="L451" s="251"/>
      <c r="M451" s="252"/>
      <c r="N451" s="253"/>
      <c r="O451" s="253"/>
      <c r="P451" s="253"/>
      <c r="Q451" s="253"/>
      <c r="R451" s="253"/>
      <c r="S451" s="253"/>
      <c r="T451" s="25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55" t="s">
        <v>244</v>
      </c>
      <c r="AU451" s="255" t="s">
        <v>86</v>
      </c>
      <c r="AV451" s="14" t="s">
        <v>86</v>
      </c>
      <c r="AW451" s="14" t="s">
        <v>33</v>
      </c>
      <c r="AX451" s="14" t="s">
        <v>73</v>
      </c>
      <c r="AY451" s="255" t="s">
        <v>233</v>
      </c>
    </row>
    <row r="452" s="14" customFormat="1">
      <c r="A452" s="14"/>
      <c r="B452" s="245"/>
      <c r="C452" s="246"/>
      <c r="D452" s="236" t="s">
        <v>244</v>
      </c>
      <c r="E452" s="247" t="s">
        <v>21</v>
      </c>
      <c r="F452" s="248" t="s">
        <v>2937</v>
      </c>
      <c r="G452" s="246"/>
      <c r="H452" s="249">
        <v>-33.32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5" t="s">
        <v>244</v>
      </c>
      <c r="AU452" s="255" t="s">
        <v>86</v>
      </c>
      <c r="AV452" s="14" t="s">
        <v>86</v>
      </c>
      <c r="AW452" s="14" t="s">
        <v>33</v>
      </c>
      <c r="AX452" s="14" t="s">
        <v>73</v>
      </c>
      <c r="AY452" s="255" t="s">
        <v>233</v>
      </c>
    </row>
    <row r="453" s="14" customFormat="1">
      <c r="A453" s="14"/>
      <c r="B453" s="245"/>
      <c r="C453" s="246"/>
      <c r="D453" s="236" t="s">
        <v>244</v>
      </c>
      <c r="E453" s="247" t="s">
        <v>21</v>
      </c>
      <c r="F453" s="248" t="s">
        <v>2938</v>
      </c>
      <c r="G453" s="246"/>
      <c r="H453" s="249">
        <v>-29.998000000000001</v>
      </c>
      <c r="I453" s="250"/>
      <c r="J453" s="246"/>
      <c r="K453" s="246"/>
      <c r="L453" s="251"/>
      <c r="M453" s="252"/>
      <c r="N453" s="253"/>
      <c r="O453" s="253"/>
      <c r="P453" s="253"/>
      <c r="Q453" s="253"/>
      <c r="R453" s="253"/>
      <c r="S453" s="253"/>
      <c r="T453" s="25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5" t="s">
        <v>244</v>
      </c>
      <c r="AU453" s="255" t="s">
        <v>86</v>
      </c>
      <c r="AV453" s="14" t="s">
        <v>86</v>
      </c>
      <c r="AW453" s="14" t="s">
        <v>33</v>
      </c>
      <c r="AX453" s="14" t="s">
        <v>73</v>
      </c>
      <c r="AY453" s="255" t="s">
        <v>233</v>
      </c>
    </row>
    <row r="454" s="16" customFormat="1">
      <c r="A454" s="16"/>
      <c r="B454" s="287"/>
      <c r="C454" s="288"/>
      <c r="D454" s="236" t="s">
        <v>244</v>
      </c>
      <c r="E454" s="289" t="s">
        <v>21</v>
      </c>
      <c r="F454" s="290" t="s">
        <v>725</v>
      </c>
      <c r="G454" s="288"/>
      <c r="H454" s="291">
        <v>187.952</v>
      </c>
      <c r="I454" s="292"/>
      <c r="J454" s="288"/>
      <c r="K454" s="288"/>
      <c r="L454" s="293"/>
      <c r="M454" s="294"/>
      <c r="N454" s="295"/>
      <c r="O454" s="295"/>
      <c r="P454" s="295"/>
      <c r="Q454" s="295"/>
      <c r="R454" s="295"/>
      <c r="S454" s="295"/>
      <c r="T454" s="29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T454" s="297" t="s">
        <v>244</v>
      </c>
      <c r="AU454" s="297" t="s">
        <v>86</v>
      </c>
      <c r="AV454" s="16" t="s">
        <v>117</v>
      </c>
      <c r="AW454" s="16" t="s">
        <v>33</v>
      </c>
      <c r="AX454" s="16" t="s">
        <v>73</v>
      </c>
      <c r="AY454" s="297" t="s">
        <v>233</v>
      </c>
    </row>
    <row r="455" s="15" customFormat="1">
      <c r="A455" s="15"/>
      <c r="B455" s="256"/>
      <c r="C455" s="257"/>
      <c r="D455" s="236" t="s">
        <v>244</v>
      </c>
      <c r="E455" s="258" t="s">
        <v>21</v>
      </c>
      <c r="F455" s="259" t="s">
        <v>247</v>
      </c>
      <c r="G455" s="257"/>
      <c r="H455" s="260">
        <v>329.132</v>
      </c>
      <c r="I455" s="261"/>
      <c r="J455" s="257"/>
      <c r="K455" s="257"/>
      <c r="L455" s="262"/>
      <c r="M455" s="263"/>
      <c r="N455" s="264"/>
      <c r="O455" s="264"/>
      <c r="P455" s="264"/>
      <c r="Q455" s="264"/>
      <c r="R455" s="264"/>
      <c r="S455" s="264"/>
      <c r="T455" s="26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T455" s="266" t="s">
        <v>244</v>
      </c>
      <c r="AU455" s="266" t="s">
        <v>86</v>
      </c>
      <c r="AV455" s="15" t="s">
        <v>240</v>
      </c>
      <c r="AW455" s="15" t="s">
        <v>33</v>
      </c>
      <c r="AX455" s="15" t="s">
        <v>80</v>
      </c>
      <c r="AY455" s="266" t="s">
        <v>233</v>
      </c>
    </row>
    <row r="456" s="2" customFormat="1" ht="24.15" customHeight="1">
      <c r="A456" s="41"/>
      <c r="B456" s="42"/>
      <c r="C456" s="216" t="s">
        <v>1081</v>
      </c>
      <c r="D456" s="216" t="s">
        <v>235</v>
      </c>
      <c r="E456" s="217" t="s">
        <v>2939</v>
      </c>
      <c r="F456" s="218" t="s">
        <v>2940</v>
      </c>
      <c r="G456" s="219" t="s">
        <v>238</v>
      </c>
      <c r="H456" s="220">
        <v>329.132</v>
      </c>
      <c r="I456" s="221"/>
      <c r="J456" s="222">
        <f>ROUND(I456*H456,2)</f>
        <v>0</v>
      </c>
      <c r="K456" s="218" t="s">
        <v>239</v>
      </c>
      <c r="L456" s="47"/>
      <c r="M456" s="223" t="s">
        <v>21</v>
      </c>
      <c r="N456" s="224" t="s">
        <v>45</v>
      </c>
      <c r="O456" s="87"/>
      <c r="P456" s="225">
        <f>O456*H456</f>
        <v>0</v>
      </c>
      <c r="Q456" s="225">
        <v>0</v>
      </c>
      <c r="R456" s="225">
        <f>Q456*H456</f>
        <v>0</v>
      </c>
      <c r="S456" s="225">
        <v>0</v>
      </c>
      <c r="T456" s="226">
        <f>S456*H456</f>
        <v>0</v>
      </c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R456" s="227" t="s">
        <v>240</v>
      </c>
      <c r="AT456" s="227" t="s">
        <v>235</v>
      </c>
      <c r="AU456" s="227" t="s">
        <v>86</v>
      </c>
      <c r="AY456" s="20" t="s">
        <v>233</v>
      </c>
      <c r="BE456" s="228">
        <f>IF(N456="základní",J456,0)</f>
        <v>0</v>
      </c>
      <c r="BF456" s="228">
        <f>IF(N456="snížená",J456,0)</f>
        <v>0</v>
      </c>
      <c r="BG456" s="228">
        <f>IF(N456="zákl. přenesená",J456,0)</f>
        <v>0</v>
      </c>
      <c r="BH456" s="228">
        <f>IF(N456="sníž. přenesená",J456,0)</f>
        <v>0</v>
      </c>
      <c r="BI456" s="228">
        <f>IF(N456="nulová",J456,0)</f>
        <v>0</v>
      </c>
      <c r="BJ456" s="20" t="s">
        <v>86</v>
      </c>
      <c r="BK456" s="228">
        <f>ROUND(I456*H456,2)</f>
        <v>0</v>
      </c>
      <c r="BL456" s="20" t="s">
        <v>240</v>
      </c>
      <c r="BM456" s="227" t="s">
        <v>2941</v>
      </c>
    </row>
    <row r="457" s="2" customFormat="1">
      <c r="A457" s="41"/>
      <c r="B457" s="42"/>
      <c r="C457" s="43"/>
      <c r="D457" s="229" t="s">
        <v>242</v>
      </c>
      <c r="E457" s="43"/>
      <c r="F457" s="230" t="s">
        <v>2942</v>
      </c>
      <c r="G457" s="43"/>
      <c r="H457" s="43"/>
      <c r="I457" s="231"/>
      <c r="J457" s="43"/>
      <c r="K457" s="43"/>
      <c r="L457" s="47"/>
      <c r="M457" s="232"/>
      <c r="N457" s="233"/>
      <c r="O457" s="87"/>
      <c r="P457" s="87"/>
      <c r="Q457" s="87"/>
      <c r="R457" s="87"/>
      <c r="S457" s="87"/>
      <c r="T457" s="88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T457" s="20" t="s">
        <v>242</v>
      </c>
      <c r="AU457" s="20" t="s">
        <v>86</v>
      </c>
    </row>
    <row r="458" s="2" customFormat="1" ht="37.8" customHeight="1">
      <c r="A458" s="41"/>
      <c r="B458" s="42"/>
      <c r="C458" s="216" t="s">
        <v>1104</v>
      </c>
      <c r="D458" s="216" t="s">
        <v>235</v>
      </c>
      <c r="E458" s="217" t="s">
        <v>2943</v>
      </c>
      <c r="F458" s="218" t="s">
        <v>2944</v>
      </c>
      <c r="G458" s="219" t="s">
        <v>279</v>
      </c>
      <c r="H458" s="220">
        <v>4.2350000000000003</v>
      </c>
      <c r="I458" s="221"/>
      <c r="J458" s="222">
        <f>ROUND(I458*H458,2)</f>
        <v>0</v>
      </c>
      <c r="K458" s="218" t="s">
        <v>239</v>
      </c>
      <c r="L458" s="47"/>
      <c r="M458" s="223" t="s">
        <v>21</v>
      </c>
      <c r="N458" s="224" t="s">
        <v>45</v>
      </c>
      <c r="O458" s="87"/>
      <c r="P458" s="225">
        <f>O458*H458</f>
        <v>0</v>
      </c>
      <c r="Q458" s="225">
        <v>1.04922</v>
      </c>
      <c r="R458" s="225">
        <f>Q458*H458</f>
        <v>4.4434467000000009</v>
      </c>
      <c r="S458" s="225">
        <v>0</v>
      </c>
      <c r="T458" s="226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7" t="s">
        <v>240</v>
      </c>
      <c r="AT458" s="227" t="s">
        <v>235</v>
      </c>
      <c r="AU458" s="227" t="s">
        <v>86</v>
      </c>
      <c r="AY458" s="20" t="s">
        <v>233</v>
      </c>
      <c r="BE458" s="228">
        <f>IF(N458="základní",J458,0)</f>
        <v>0</v>
      </c>
      <c r="BF458" s="228">
        <f>IF(N458="snížená",J458,0)</f>
        <v>0</v>
      </c>
      <c r="BG458" s="228">
        <f>IF(N458="zákl. přenesená",J458,0)</f>
        <v>0</v>
      </c>
      <c r="BH458" s="228">
        <f>IF(N458="sníž. přenesená",J458,0)</f>
        <v>0</v>
      </c>
      <c r="BI458" s="228">
        <f>IF(N458="nulová",J458,0)</f>
        <v>0</v>
      </c>
      <c r="BJ458" s="20" t="s">
        <v>86</v>
      </c>
      <c r="BK458" s="228">
        <f>ROUND(I458*H458,2)</f>
        <v>0</v>
      </c>
      <c r="BL458" s="20" t="s">
        <v>240</v>
      </c>
      <c r="BM458" s="227" t="s">
        <v>2945</v>
      </c>
    </row>
    <row r="459" s="2" customFormat="1">
      <c r="A459" s="41"/>
      <c r="B459" s="42"/>
      <c r="C459" s="43"/>
      <c r="D459" s="229" t="s">
        <v>242</v>
      </c>
      <c r="E459" s="43"/>
      <c r="F459" s="230" t="s">
        <v>2946</v>
      </c>
      <c r="G459" s="43"/>
      <c r="H459" s="43"/>
      <c r="I459" s="231"/>
      <c r="J459" s="43"/>
      <c r="K459" s="43"/>
      <c r="L459" s="47"/>
      <c r="M459" s="232"/>
      <c r="N459" s="233"/>
      <c r="O459" s="87"/>
      <c r="P459" s="87"/>
      <c r="Q459" s="87"/>
      <c r="R459" s="87"/>
      <c r="S459" s="87"/>
      <c r="T459" s="88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T459" s="20" t="s">
        <v>242</v>
      </c>
      <c r="AU459" s="20" t="s">
        <v>86</v>
      </c>
    </row>
    <row r="460" s="13" customFormat="1">
      <c r="A460" s="13"/>
      <c r="B460" s="234"/>
      <c r="C460" s="235"/>
      <c r="D460" s="236" t="s">
        <v>244</v>
      </c>
      <c r="E460" s="237" t="s">
        <v>21</v>
      </c>
      <c r="F460" s="238" t="s">
        <v>2947</v>
      </c>
      <c r="G460" s="235"/>
      <c r="H460" s="237" t="s">
        <v>21</v>
      </c>
      <c r="I460" s="239"/>
      <c r="J460" s="235"/>
      <c r="K460" s="235"/>
      <c r="L460" s="240"/>
      <c r="M460" s="241"/>
      <c r="N460" s="242"/>
      <c r="O460" s="242"/>
      <c r="P460" s="242"/>
      <c r="Q460" s="242"/>
      <c r="R460" s="242"/>
      <c r="S460" s="242"/>
      <c r="T460" s="24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4" t="s">
        <v>244</v>
      </c>
      <c r="AU460" s="244" t="s">
        <v>86</v>
      </c>
      <c r="AV460" s="13" t="s">
        <v>80</v>
      </c>
      <c r="AW460" s="13" t="s">
        <v>33</v>
      </c>
      <c r="AX460" s="13" t="s">
        <v>73</v>
      </c>
      <c r="AY460" s="244" t="s">
        <v>233</v>
      </c>
    </row>
    <row r="461" s="13" customFormat="1">
      <c r="A461" s="13"/>
      <c r="B461" s="234"/>
      <c r="C461" s="235"/>
      <c r="D461" s="236" t="s">
        <v>244</v>
      </c>
      <c r="E461" s="237" t="s">
        <v>21</v>
      </c>
      <c r="F461" s="238" t="s">
        <v>2898</v>
      </c>
      <c r="G461" s="235"/>
      <c r="H461" s="237" t="s">
        <v>21</v>
      </c>
      <c r="I461" s="239"/>
      <c r="J461" s="235"/>
      <c r="K461" s="235"/>
      <c r="L461" s="240"/>
      <c r="M461" s="241"/>
      <c r="N461" s="242"/>
      <c r="O461" s="242"/>
      <c r="P461" s="242"/>
      <c r="Q461" s="242"/>
      <c r="R461" s="242"/>
      <c r="S461" s="242"/>
      <c r="T461" s="24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4" t="s">
        <v>244</v>
      </c>
      <c r="AU461" s="244" t="s">
        <v>86</v>
      </c>
      <c r="AV461" s="13" t="s">
        <v>80</v>
      </c>
      <c r="AW461" s="13" t="s">
        <v>33</v>
      </c>
      <c r="AX461" s="13" t="s">
        <v>73</v>
      </c>
      <c r="AY461" s="244" t="s">
        <v>233</v>
      </c>
    </row>
    <row r="462" s="14" customFormat="1">
      <c r="A462" s="14"/>
      <c r="B462" s="245"/>
      <c r="C462" s="246"/>
      <c r="D462" s="236" t="s">
        <v>244</v>
      </c>
      <c r="E462" s="247" t="s">
        <v>21</v>
      </c>
      <c r="F462" s="248" t="s">
        <v>2948</v>
      </c>
      <c r="G462" s="246"/>
      <c r="H462" s="249">
        <v>0.062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244</v>
      </c>
      <c r="AU462" s="255" t="s">
        <v>86</v>
      </c>
      <c r="AV462" s="14" t="s">
        <v>86</v>
      </c>
      <c r="AW462" s="14" t="s">
        <v>33</v>
      </c>
      <c r="AX462" s="14" t="s">
        <v>73</v>
      </c>
      <c r="AY462" s="255" t="s">
        <v>233</v>
      </c>
    </row>
    <row r="463" s="13" customFormat="1">
      <c r="A463" s="13"/>
      <c r="B463" s="234"/>
      <c r="C463" s="235"/>
      <c r="D463" s="236" t="s">
        <v>244</v>
      </c>
      <c r="E463" s="237" t="s">
        <v>21</v>
      </c>
      <c r="F463" s="238" t="s">
        <v>2900</v>
      </c>
      <c r="G463" s="235"/>
      <c r="H463" s="237" t="s">
        <v>21</v>
      </c>
      <c r="I463" s="239"/>
      <c r="J463" s="235"/>
      <c r="K463" s="235"/>
      <c r="L463" s="240"/>
      <c r="M463" s="241"/>
      <c r="N463" s="242"/>
      <c r="O463" s="242"/>
      <c r="P463" s="242"/>
      <c r="Q463" s="242"/>
      <c r="R463" s="242"/>
      <c r="S463" s="242"/>
      <c r="T463" s="24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4" t="s">
        <v>244</v>
      </c>
      <c r="AU463" s="244" t="s">
        <v>86</v>
      </c>
      <c r="AV463" s="13" t="s">
        <v>80</v>
      </c>
      <c r="AW463" s="13" t="s">
        <v>33</v>
      </c>
      <c r="AX463" s="13" t="s">
        <v>73</v>
      </c>
      <c r="AY463" s="244" t="s">
        <v>233</v>
      </c>
    </row>
    <row r="464" s="14" customFormat="1">
      <c r="A464" s="14"/>
      <c r="B464" s="245"/>
      <c r="C464" s="246"/>
      <c r="D464" s="236" t="s">
        <v>244</v>
      </c>
      <c r="E464" s="247" t="s">
        <v>21</v>
      </c>
      <c r="F464" s="248" t="s">
        <v>2949</v>
      </c>
      <c r="G464" s="246"/>
      <c r="H464" s="249">
        <v>0.14999999999999999</v>
      </c>
      <c r="I464" s="250"/>
      <c r="J464" s="246"/>
      <c r="K464" s="246"/>
      <c r="L464" s="251"/>
      <c r="M464" s="252"/>
      <c r="N464" s="253"/>
      <c r="O464" s="253"/>
      <c r="P464" s="253"/>
      <c r="Q464" s="253"/>
      <c r="R464" s="253"/>
      <c r="S464" s="253"/>
      <c r="T464" s="25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55" t="s">
        <v>244</v>
      </c>
      <c r="AU464" s="255" t="s">
        <v>86</v>
      </c>
      <c r="AV464" s="14" t="s">
        <v>86</v>
      </c>
      <c r="AW464" s="14" t="s">
        <v>33</v>
      </c>
      <c r="AX464" s="14" t="s">
        <v>73</v>
      </c>
      <c r="AY464" s="255" t="s">
        <v>233</v>
      </c>
    </row>
    <row r="465" s="13" customFormat="1">
      <c r="A465" s="13"/>
      <c r="B465" s="234"/>
      <c r="C465" s="235"/>
      <c r="D465" s="236" t="s">
        <v>244</v>
      </c>
      <c r="E465" s="237" t="s">
        <v>21</v>
      </c>
      <c r="F465" s="238" t="s">
        <v>2902</v>
      </c>
      <c r="G465" s="235"/>
      <c r="H465" s="237" t="s">
        <v>21</v>
      </c>
      <c r="I465" s="239"/>
      <c r="J465" s="235"/>
      <c r="K465" s="235"/>
      <c r="L465" s="240"/>
      <c r="M465" s="241"/>
      <c r="N465" s="242"/>
      <c r="O465" s="242"/>
      <c r="P465" s="242"/>
      <c r="Q465" s="242"/>
      <c r="R465" s="242"/>
      <c r="S465" s="242"/>
      <c r="T465" s="24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4" t="s">
        <v>244</v>
      </c>
      <c r="AU465" s="244" t="s">
        <v>86</v>
      </c>
      <c r="AV465" s="13" t="s">
        <v>80</v>
      </c>
      <c r="AW465" s="13" t="s">
        <v>33</v>
      </c>
      <c r="AX465" s="13" t="s">
        <v>73</v>
      </c>
      <c r="AY465" s="244" t="s">
        <v>233</v>
      </c>
    </row>
    <row r="466" s="14" customFormat="1">
      <c r="A466" s="14"/>
      <c r="B466" s="245"/>
      <c r="C466" s="246"/>
      <c r="D466" s="236" t="s">
        <v>244</v>
      </c>
      <c r="E466" s="247" t="s">
        <v>21</v>
      </c>
      <c r="F466" s="248" t="s">
        <v>2950</v>
      </c>
      <c r="G466" s="246"/>
      <c r="H466" s="249">
        <v>0.17100000000000001</v>
      </c>
      <c r="I466" s="250"/>
      <c r="J466" s="246"/>
      <c r="K466" s="246"/>
      <c r="L466" s="251"/>
      <c r="M466" s="252"/>
      <c r="N466" s="253"/>
      <c r="O466" s="253"/>
      <c r="P466" s="253"/>
      <c r="Q466" s="253"/>
      <c r="R466" s="253"/>
      <c r="S466" s="253"/>
      <c r="T466" s="25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5" t="s">
        <v>244</v>
      </c>
      <c r="AU466" s="255" t="s">
        <v>86</v>
      </c>
      <c r="AV466" s="14" t="s">
        <v>86</v>
      </c>
      <c r="AW466" s="14" t="s">
        <v>33</v>
      </c>
      <c r="AX466" s="14" t="s">
        <v>73</v>
      </c>
      <c r="AY466" s="255" t="s">
        <v>233</v>
      </c>
    </row>
    <row r="467" s="16" customFormat="1">
      <c r="A467" s="16"/>
      <c r="B467" s="287"/>
      <c r="C467" s="288"/>
      <c r="D467" s="236" t="s">
        <v>244</v>
      </c>
      <c r="E467" s="289" t="s">
        <v>21</v>
      </c>
      <c r="F467" s="290" t="s">
        <v>725</v>
      </c>
      <c r="G467" s="288"/>
      <c r="H467" s="291">
        <v>0.38300000000000001</v>
      </c>
      <c r="I467" s="292"/>
      <c r="J467" s="288"/>
      <c r="K467" s="288"/>
      <c r="L467" s="293"/>
      <c r="M467" s="294"/>
      <c r="N467" s="295"/>
      <c r="O467" s="295"/>
      <c r="P467" s="295"/>
      <c r="Q467" s="295"/>
      <c r="R467" s="295"/>
      <c r="S467" s="295"/>
      <c r="T467" s="29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T467" s="297" t="s">
        <v>244</v>
      </c>
      <c r="AU467" s="297" t="s">
        <v>86</v>
      </c>
      <c r="AV467" s="16" t="s">
        <v>117</v>
      </c>
      <c r="AW467" s="16" t="s">
        <v>33</v>
      </c>
      <c r="AX467" s="16" t="s">
        <v>73</v>
      </c>
      <c r="AY467" s="297" t="s">
        <v>233</v>
      </c>
    </row>
    <row r="468" s="13" customFormat="1">
      <c r="A468" s="13"/>
      <c r="B468" s="234"/>
      <c r="C468" s="235"/>
      <c r="D468" s="236" t="s">
        <v>244</v>
      </c>
      <c r="E468" s="237" t="s">
        <v>21</v>
      </c>
      <c r="F468" s="238" t="s">
        <v>2951</v>
      </c>
      <c r="G468" s="235"/>
      <c r="H468" s="237" t="s">
        <v>21</v>
      </c>
      <c r="I468" s="239"/>
      <c r="J468" s="235"/>
      <c r="K468" s="235"/>
      <c r="L468" s="240"/>
      <c r="M468" s="241"/>
      <c r="N468" s="242"/>
      <c r="O468" s="242"/>
      <c r="P468" s="242"/>
      <c r="Q468" s="242"/>
      <c r="R468" s="242"/>
      <c r="S468" s="242"/>
      <c r="T468" s="24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4" t="s">
        <v>244</v>
      </c>
      <c r="AU468" s="244" t="s">
        <v>86</v>
      </c>
      <c r="AV468" s="13" t="s">
        <v>80</v>
      </c>
      <c r="AW468" s="13" t="s">
        <v>33</v>
      </c>
      <c r="AX468" s="13" t="s">
        <v>73</v>
      </c>
      <c r="AY468" s="244" t="s">
        <v>233</v>
      </c>
    </row>
    <row r="469" s="13" customFormat="1">
      <c r="A469" s="13"/>
      <c r="B469" s="234"/>
      <c r="C469" s="235"/>
      <c r="D469" s="236" t="s">
        <v>244</v>
      </c>
      <c r="E469" s="237" t="s">
        <v>21</v>
      </c>
      <c r="F469" s="238" t="s">
        <v>2905</v>
      </c>
      <c r="G469" s="235"/>
      <c r="H469" s="237" t="s">
        <v>21</v>
      </c>
      <c r="I469" s="239"/>
      <c r="J469" s="235"/>
      <c r="K469" s="235"/>
      <c r="L469" s="240"/>
      <c r="M469" s="241"/>
      <c r="N469" s="242"/>
      <c r="O469" s="242"/>
      <c r="P469" s="242"/>
      <c r="Q469" s="242"/>
      <c r="R469" s="242"/>
      <c r="S469" s="242"/>
      <c r="T469" s="24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4" t="s">
        <v>244</v>
      </c>
      <c r="AU469" s="244" t="s">
        <v>86</v>
      </c>
      <c r="AV469" s="13" t="s">
        <v>80</v>
      </c>
      <c r="AW469" s="13" t="s">
        <v>33</v>
      </c>
      <c r="AX469" s="13" t="s">
        <v>73</v>
      </c>
      <c r="AY469" s="244" t="s">
        <v>233</v>
      </c>
    </row>
    <row r="470" s="14" customFormat="1">
      <c r="A470" s="14"/>
      <c r="B470" s="245"/>
      <c r="C470" s="246"/>
      <c r="D470" s="236" t="s">
        <v>244</v>
      </c>
      <c r="E470" s="247" t="s">
        <v>21</v>
      </c>
      <c r="F470" s="248" t="s">
        <v>2948</v>
      </c>
      <c r="G470" s="246"/>
      <c r="H470" s="249">
        <v>0.062</v>
      </c>
      <c r="I470" s="250"/>
      <c r="J470" s="246"/>
      <c r="K470" s="246"/>
      <c r="L470" s="251"/>
      <c r="M470" s="252"/>
      <c r="N470" s="253"/>
      <c r="O470" s="253"/>
      <c r="P470" s="253"/>
      <c r="Q470" s="253"/>
      <c r="R470" s="253"/>
      <c r="S470" s="253"/>
      <c r="T470" s="25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5" t="s">
        <v>244</v>
      </c>
      <c r="AU470" s="255" t="s">
        <v>86</v>
      </c>
      <c r="AV470" s="14" t="s">
        <v>86</v>
      </c>
      <c r="AW470" s="14" t="s">
        <v>33</v>
      </c>
      <c r="AX470" s="14" t="s">
        <v>73</v>
      </c>
      <c r="AY470" s="255" t="s">
        <v>233</v>
      </c>
    </row>
    <row r="471" s="13" customFormat="1">
      <c r="A471" s="13"/>
      <c r="B471" s="234"/>
      <c r="C471" s="235"/>
      <c r="D471" s="236" t="s">
        <v>244</v>
      </c>
      <c r="E471" s="237" t="s">
        <v>21</v>
      </c>
      <c r="F471" s="238" t="s">
        <v>2906</v>
      </c>
      <c r="G471" s="235"/>
      <c r="H471" s="237" t="s">
        <v>21</v>
      </c>
      <c r="I471" s="239"/>
      <c r="J471" s="235"/>
      <c r="K471" s="235"/>
      <c r="L471" s="240"/>
      <c r="M471" s="241"/>
      <c r="N471" s="242"/>
      <c r="O471" s="242"/>
      <c r="P471" s="242"/>
      <c r="Q471" s="242"/>
      <c r="R471" s="242"/>
      <c r="S471" s="242"/>
      <c r="T471" s="24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4" t="s">
        <v>244</v>
      </c>
      <c r="AU471" s="244" t="s">
        <v>86</v>
      </c>
      <c r="AV471" s="13" t="s">
        <v>80</v>
      </c>
      <c r="AW471" s="13" t="s">
        <v>33</v>
      </c>
      <c r="AX471" s="13" t="s">
        <v>73</v>
      </c>
      <c r="AY471" s="244" t="s">
        <v>233</v>
      </c>
    </row>
    <row r="472" s="14" customFormat="1">
      <c r="A472" s="14"/>
      <c r="B472" s="245"/>
      <c r="C472" s="246"/>
      <c r="D472" s="236" t="s">
        <v>244</v>
      </c>
      <c r="E472" s="247" t="s">
        <v>21</v>
      </c>
      <c r="F472" s="248" t="s">
        <v>2949</v>
      </c>
      <c r="G472" s="246"/>
      <c r="H472" s="249">
        <v>0.14999999999999999</v>
      </c>
      <c r="I472" s="250"/>
      <c r="J472" s="246"/>
      <c r="K472" s="246"/>
      <c r="L472" s="251"/>
      <c r="M472" s="252"/>
      <c r="N472" s="253"/>
      <c r="O472" s="253"/>
      <c r="P472" s="253"/>
      <c r="Q472" s="253"/>
      <c r="R472" s="253"/>
      <c r="S472" s="253"/>
      <c r="T472" s="25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55" t="s">
        <v>244</v>
      </c>
      <c r="AU472" s="255" t="s">
        <v>86</v>
      </c>
      <c r="AV472" s="14" t="s">
        <v>86</v>
      </c>
      <c r="AW472" s="14" t="s">
        <v>33</v>
      </c>
      <c r="AX472" s="14" t="s">
        <v>73</v>
      </c>
      <c r="AY472" s="255" t="s">
        <v>233</v>
      </c>
    </row>
    <row r="473" s="13" customFormat="1">
      <c r="A473" s="13"/>
      <c r="B473" s="234"/>
      <c r="C473" s="235"/>
      <c r="D473" s="236" t="s">
        <v>244</v>
      </c>
      <c r="E473" s="237" t="s">
        <v>21</v>
      </c>
      <c r="F473" s="238" t="s">
        <v>2907</v>
      </c>
      <c r="G473" s="235"/>
      <c r="H473" s="237" t="s">
        <v>21</v>
      </c>
      <c r="I473" s="239"/>
      <c r="J473" s="235"/>
      <c r="K473" s="235"/>
      <c r="L473" s="240"/>
      <c r="M473" s="241"/>
      <c r="N473" s="242"/>
      <c r="O473" s="242"/>
      <c r="P473" s="242"/>
      <c r="Q473" s="242"/>
      <c r="R473" s="242"/>
      <c r="S473" s="242"/>
      <c r="T473" s="24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4" t="s">
        <v>244</v>
      </c>
      <c r="AU473" s="244" t="s">
        <v>86</v>
      </c>
      <c r="AV473" s="13" t="s">
        <v>80</v>
      </c>
      <c r="AW473" s="13" t="s">
        <v>33</v>
      </c>
      <c r="AX473" s="13" t="s">
        <v>73</v>
      </c>
      <c r="AY473" s="244" t="s">
        <v>233</v>
      </c>
    </row>
    <row r="474" s="14" customFormat="1">
      <c r="A474" s="14"/>
      <c r="B474" s="245"/>
      <c r="C474" s="246"/>
      <c r="D474" s="236" t="s">
        <v>244</v>
      </c>
      <c r="E474" s="247" t="s">
        <v>21</v>
      </c>
      <c r="F474" s="248" t="s">
        <v>2952</v>
      </c>
      <c r="G474" s="246"/>
      <c r="H474" s="249">
        <v>0.067000000000000004</v>
      </c>
      <c r="I474" s="250"/>
      <c r="J474" s="246"/>
      <c r="K474" s="246"/>
      <c r="L474" s="251"/>
      <c r="M474" s="252"/>
      <c r="N474" s="253"/>
      <c r="O474" s="253"/>
      <c r="P474" s="253"/>
      <c r="Q474" s="253"/>
      <c r="R474" s="253"/>
      <c r="S474" s="253"/>
      <c r="T474" s="25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5" t="s">
        <v>244</v>
      </c>
      <c r="AU474" s="255" t="s">
        <v>86</v>
      </c>
      <c r="AV474" s="14" t="s">
        <v>86</v>
      </c>
      <c r="AW474" s="14" t="s">
        <v>33</v>
      </c>
      <c r="AX474" s="14" t="s">
        <v>73</v>
      </c>
      <c r="AY474" s="255" t="s">
        <v>233</v>
      </c>
    </row>
    <row r="475" s="16" customFormat="1">
      <c r="A475" s="16"/>
      <c r="B475" s="287"/>
      <c r="C475" s="288"/>
      <c r="D475" s="236" t="s">
        <v>244</v>
      </c>
      <c r="E475" s="289" t="s">
        <v>21</v>
      </c>
      <c r="F475" s="290" t="s">
        <v>725</v>
      </c>
      <c r="G475" s="288"/>
      <c r="H475" s="291">
        <v>0.27900000000000003</v>
      </c>
      <c r="I475" s="292"/>
      <c r="J475" s="288"/>
      <c r="K475" s="288"/>
      <c r="L475" s="293"/>
      <c r="M475" s="294"/>
      <c r="N475" s="295"/>
      <c r="O475" s="295"/>
      <c r="P475" s="295"/>
      <c r="Q475" s="295"/>
      <c r="R475" s="295"/>
      <c r="S475" s="295"/>
      <c r="T475" s="29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T475" s="297" t="s">
        <v>244</v>
      </c>
      <c r="AU475" s="297" t="s">
        <v>86</v>
      </c>
      <c r="AV475" s="16" t="s">
        <v>117</v>
      </c>
      <c r="AW475" s="16" t="s">
        <v>33</v>
      </c>
      <c r="AX475" s="16" t="s">
        <v>73</v>
      </c>
      <c r="AY475" s="297" t="s">
        <v>233</v>
      </c>
    </row>
    <row r="476" s="13" customFormat="1">
      <c r="A476" s="13"/>
      <c r="B476" s="234"/>
      <c r="C476" s="235"/>
      <c r="D476" s="236" t="s">
        <v>244</v>
      </c>
      <c r="E476" s="237" t="s">
        <v>21</v>
      </c>
      <c r="F476" s="238" t="s">
        <v>2953</v>
      </c>
      <c r="G476" s="235"/>
      <c r="H476" s="237" t="s">
        <v>21</v>
      </c>
      <c r="I476" s="239"/>
      <c r="J476" s="235"/>
      <c r="K476" s="235"/>
      <c r="L476" s="240"/>
      <c r="M476" s="241"/>
      <c r="N476" s="242"/>
      <c r="O476" s="242"/>
      <c r="P476" s="242"/>
      <c r="Q476" s="242"/>
      <c r="R476" s="242"/>
      <c r="S476" s="242"/>
      <c r="T476" s="24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4" t="s">
        <v>244</v>
      </c>
      <c r="AU476" s="244" t="s">
        <v>86</v>
      </c>
      <c r="AV476" s="13" t="s">
        <v>80</v>
      </c>
      <c r="AW476" s="13" t="s">
        <v>33</v>
      </c>
      <c r="AX476" s="13" t="s">
        <v>73</v>
      </c>
      <c r="AY476" s="244" t="s">
        <v>233</v>
      </c>
    </row>
    <row r="477" s="13" customFormat="1">
      <c r="A477" s="13"/>
      <c r="B477" s="234"/>
      <c r="C477" s="235"/>
      <c r="D477" s="236" t="s">
        <v>244</v>
      </c>
      <c r="E477" s="237" t="s">
        <v>21</v>
      </c>
      <c r="F477" s="238" t="s">
        <v>2910</v>
      </c>
      <c r="G477" s="235"/>
      <c r="H477" s="237" t="s">
        <v>21</v>
      </c>
      <c r="I477" s="239"/>
      <c r="J477" s="235"/>
      <c r="K477" s="235"/>
      <c r="L477" s="240"/>
      <c r="M477" s="241"/>
      <c r="N477" s="242"/>
      <c r="O477" s="242"/>
      <c r="P477" s="242"/>
      <c r="Q477" s="242"/>
      <c r="R477" s="242"/>
      <c r="S477" s="242"/>
      <c r="T477" s="24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4" t="s">
        <v>244</v>
      </c>
      <c r="AU477" s="244" t="s">
        <v>86</v>
      </c>
      <c r="AV477" s="13" t="s">
        <v>80</v>
      </c>
      <c r="AW477" s="13" t="s">
        <v>33</v>
      </c>
      <c r="AX477" s="13" t="s">
        <v>73</v>
      </c>
      <c r="AY477" s="244" t="s">
        <v>233</v>
      </c>
    </row>
    <row r="478" s="14" customFormat="1">
      <c r="A478" s="14"/>
      <c r="B478" s="245"/>
      <c r="C478" s="246"/>
      <c r="D478" s="236" t="s">
        <v>244</v>
      </c>
      <c r="E478" s="247" t="s">
        <v>21</v>
      </c>
      <c r="F478" s="248" t="s">
        <v>2954</v>
      </c>
      <c r="G478" s="246"/>
      <c r="H478" s="249">
        <v>0.067000000000000004</v>
      </c>
      <c r="I478" s="250"/>
      <c r="J478" s="246"/>
      <c r="K478" s="246"/>
      <c r="L478" s="251"/>
      <c r="M478" s="252"/>
      <c r="N478" s="253"/>
      <c r="O478" s="253"/>
      <c r="P478" s="253"/>
      <c r="Q478" s="253"/>
      <c r="R478" s="253"/>
      <c r="S478" s="253"/>
      <c r="T478" s="25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5" t="s">
        <v>244</v>
      </c>
      <c r="AU478" s="255" t="s">
        <v>86</v>
      </c>
      <c r="AV478" s="14" t="s">
        <v>86</v>
      </c>
      <c r="AW478" s="14" t="s">
        <v>33</v>
      </c>
      <c r="AX478" s="14" t="s">
        <v>73</v>
      </c>
      <c r="AY478" s="255" t="s">
        <v>233</v>
      </c>
    </row>
    <row r="479" s="13" customFormat="1">
      <c r="A479" s="13"/>
      <c r="B479" s="234"/>
      <c r="C479" s="235"/>
      <c r="D479" s="236" t="s">
        <v>244</v>
      </c>
      <c r="E479" s="237" t="s">
        <v>21</v>
      </c>
      <c r="F479" s="238" t="s">
        <v>2911</v>
      </c>
      <c r="G479" s="235"/>
      <c r="H479" s="237" t="s">
        <v>21</v>
      </c>
      <c r="I479" s="239"/>
      <c r="J479" s="235"/>
      <c r="K479" s="235"/>
      <c r="L479" s="240"/>
      <c r="M479" s="241"/>
      <c r="N479" s="242"/>
      <c r="O479" s="242"/>
      <c r="P479" s="242"/>
      <c r="Q479" s="242"/>
      <c r="R479" s="242"/>
      <c r="S479" s="242"/>
      <c r="T479" s="24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4" t="s">
        <v>244</v>
      </c>
      <c r="AU479" s="244" t="s">
        <v>86</v>
      </c>
      <c r="AV479" s="13" t="s">
        <v>80</v>
      </c>
      <c r="AW479" s="13" t="s">
        <v>33</v>
      </c>
      <c r="AX479" s="13" t="s">
        <v>73</v>
      </c>
      <c r="AY479" s="244" t="s">
        <v>233</v>
      </c>
    </row>
    <row r="480" s="14" customFormat="1">
      <c r="A480" s="14"/>
      <c r="B480" s="245"/>
      <c r="C480" s="246"/>
      <c r="D480" s="236" t="s">
        <v>244</v>
      </c>
      <c r="E480" s="247" t="s">
        <v>21</v>
      </c>
      <c r="F480" s="248" t="s">
        <v>2955</v>
      </c>
      <c r="G480" s="246"/>
      <c r="H480" s="249">
        <v>0.14499999999999999</v>
      </c>
      <c r="I480" s="250"/>
      <c r="J480" s="246"/>
      <c r="K480" s="246"/>
      <c r="L480" s="251"/>
      <c r="M480" s="252"/>
      <c r="N480" s="253"/>
      <c r="O480" s="253"/>
      <c r="P480" s="253"/>
      <c r="Q480" s="253"/>
      <c r="R480" s="253"/>
      <c r="S480" s="253"/>
      <c r="T480" s="25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5" t="s">
        <v>244</v>
      </c>
      <c r="AU480" s="255" t="s">
        <v>86</v>
      </c>
      <c r="AV480" s="14" t="s">
        <v>86</v>
      </c>
      <c r="AW480" s="14" t="s">
        <v>33</v>
      </c>
      <c r="AX480" s="14" t="s">
        <v>73</v>
      </c>
      <c r="AY480" s="255" t="s">
        <v>233</v>
      </c>
    </row>
    <row r="481" s="13" customFormat="1">
      <c r="A481" s="13"/>
      <c r="B481" s="234"/>
      <c r="C481" s="235"/>
      <c r="D481" s="236" t="s">
        <v>244</v>
      </c>
      <c r="E481" s="237" t="s">
        <v>21</v>
      </c>
      <c r="F481" s="238" t="s">
        <v>2912</v>
      </c>
      <c r="G481" s="235"/>
      <c r="H481" s="237" t="s">
        <v>21</v>
      </c>
      <c r="I481" s="239"/>
      <c r="J481" s="235"/>
      <c r="K481" s="235"/>
      <c r="L481" s="240"/>
      <c r="M481" s="241"/>
      <c r="N481" s="242"/>
      <c r="O481" s="242"/>
      <c r="P481" s="242"/>
      <c r="Q481" s="242"/>
      <c r="R481" s="242"/>
      <c r="S481" s="242"/>
      <c r="T481" s="24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4" t="s">
        <v>244</v>
      </c>
      <c r="AU481" s="244" t="s">
        <v>86</v>
      </c>
      <c r="AV481" s="13" t="s">
        <v>80</v>
      </c>
      <c r="AW481" s="13" t="s">
        <v>33</v>
      </c>
      <c r="AX481" s="13" t="s">
        <v>73</v>
      </c>
      <c r="AY481" s="244" t="s">
        <v>233</v>
      </c>
    </row>
    <row r="482" s="14" customFormat="1">
      <c r="A482" s="14"/>
      <c r="B482" s="245"/>
      <c r="C482" s="246"/>
      <c r="D482" s="236" t="s">
        <v>244</v>
      </c>
      <c r="E482" s="247" t="s">
        <v>21</v>
      </c>
      <c r="F482" s="248" t="s">
        <v>2956</v>
      </c>
      <c r="G482" s="246"/>
      <c r="H482" s="249">
        <v>0.89400000000000002</v>
      </c>
      <c r="I482" s="250"/>
      <c r="J482" s="246"/>
      <c r="K482" s="246"/>
      <c r="L482" s="251"/>
      <c r="M482" s="252"/>
      <c r="N482" s="253"/>
      <c r="O482" s="253"/>
      <c r="P482" s="253"/>
      <c r="Q482" s="253"/>
      <c r="R482" s="253"/>
      <c r="S482" s="253"/>
      <c r="T482" s="25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5" t="s">
        <v>244</v>
      </c>
      <c r="AU482" s="255" t="s">
        <v>86</v>
      </c>
      <c r="AV482" s="14" t="s">
        <v>86</v>
      </c>
      <c r="AW482" s="14" t="s">
        <v>33</v>
      </c>
      <c r="AX482" s="14" t="s">
        <v>73</v>
      </c>
      <c r="AY482" s="255" t="s">
        <v>233</v>
      </c>
    </row>
    <row r="483" s="13" customFormat="1">
      <c r="A483" s="13"/>
      <c r="B483" s="234"/>
      <c r="C483" s="235"/>
      <c r="D483" s="236" t="s">
        <v>244</v>
      </c>
      <c r="E483" s="237" t="s">
        <v>21</v>
      </c>
      <c r="F483" s="238" t="s">
        <v>2907</v>
      </c>
      <c r="G483" s="235"/>
      <c r="H483" s="237" t="s">
        <v>21</v>
      </c>
      <c r="I483" s="239"/>
      <c r="J483" s="235"/>
      <c r="K483" s="235"/>
      <c r="L483" s="240"/>
      <c r="M483" s="241"/>
      <c r="N483" s="242"/>
      <c r="O483" s="242"/>
      <c r="P483" s="242"/>
      <c r="Q483" s="242"/>
      <c r="R483" s="242"/>
      <c r="S483" s="242"/>
      <c r="T483" s="24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4" t="s">
        <v>244</v>
      </c>
      <c r="AU483" s="244" t="s">
        <v>86</v>
      </c>
      <c r="AV483" s="13" t="s">
        <v>80</v>
      </c>
      <c r="AW483" s="13" t="s">
        <v>33</v>
      </c>
      <c r="AX483" s="13" t="s">
        <v>73</v>
      </c>
      <c r="AY483" s="244" t="s">
        <v>233</v>
      </c>
    </row>
    <row r="484" s="14" customFormat="1">
      <c r="A484" s="14"/>
      <c r="B484" s="245"/>
      <c r="C484" s="246"/>
      <c r="D484" s="236" t="s">
        <v>244</v>
      </c>
      <c r="E484" s="247" t="s">
        <v>21</v>
      </c>
      <c r="F484" s="248" t="s">
        <v>2957</v>
      </c>
      <c r="G484" s="246"/>
      <c r="H484" s="249">
        <v>0.064000000000000001</v>
      </c>
      <c r="I484" s="250"/>
      <c r="J484" s="246"/>
      <c r="K484" s="246"/>
      <c r="L484" s="251"/>
      <c r="M484" s="252"/>
      <c r="N484" s="253"/>
      <c r="O484" s="253"/>
      <c r="P484" s="253"/>
      <c r="Q484" s="253"/>
      <c r="R484" s="253"/>
      <c r="S484" s="253"/>
      <c r="T484" s="25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55" t="s">
        <v>244</v>
      </c>
      <c r="AU484" s="255" t="s">
        <v>86</v>
      </c>
      <c r="AV484" s="14" t="s">
        <v>86</v>
      </c>
      <c r="AW484" s="14" t="s">
        <v>33</v>
      </c>
      <c r="AX484" s="14" t="s">
        <v>73</v>
      </c>
      <c r="AY484" s="255" t="s">
        <v>233</v>
      </c>
    </row>
    <row r="485" s="16" customFormat="1">
      <c r="A485" s="16"/>
      <c r="B485" s="287"/>
      <c r="C485" s="288"/>
      <c r="D485" s="236" t="s">
        <v>244</v>
      </c>
      <c r="E485" s="289" t="s">
        <v>21</v>
      </c>
      <c r="F485" s="290" t="s">
        <v>725</v>
      </c>
      <c r="G485" s="288"/>
      <c r="H485" s="291">
        <v>1.1699999999999999</v>
      </c>
      <c r="I485" s="292"/>
      <c r="J485" s="288"/>
      <c r="K485" s="288"/>
      <c r="L485" s="293"/>
      <c r="M485" s="294"/>
      <c r="N485" s="295"/>
      <c r="O485" s="295"/>
      <c r="P485" s="295"/>
      <c r="Q485" s="295"/>
      <c r="R485" s="295"/>
      <c r="S485" s="295"/>
      <c r="T485" s="29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T485" s="297" t="s">
        <v>244</v>
      </c>
      <c r="AU485" s="297" t="s">
        <v>86</v>
      </c>
      <c r="AV485" s="16" t="s">
        <v>117</v>
      </c>
      <c r="AW485" s="16" t="s">
        <v>33</v>
      </c>
      <c r="AX485" s="16" t="s">
        <v>73</v>
      </c>
      <c r="AY485" s="297" t="s">
        <v>233</v>
      </c>
    </row>
    <row r="486" s="13" customFormat="1">
      <c r="A486" s="13"/>
      <c r="B486" s="234"/>
      <c r="C486" s="235"/>
      <c r="D486" s="236" t="s">
        <v>244</v>
      </c>
      <c r="E486" s="237" t="s">
        <v>21</v>
      </c>
      <c r="F486" s="238" t="s">
        <v>2958</v>
      </c>
      <c r="G486" s="235"/>
      <c r="H486" s="237" t="s">
        <v>21</v>
      </c>
      <c r="I486" s="239"/>
      <c r="J486" s="235"/>
      <c r="K486" s="235"/>
      <c r="L486" s="240"/>
      <c r="M486" s="241"/>
      <c r="N486" s="242"/>
      <c r="O486" s="242"/>
      <c r="P486" s="242"/>
      <c r="Q486" s="242"/>
      <c r="R486" s="242"/>
      <c r="S486" s="242"/>
      <c r="T486" s="24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4" t="s">
        <v>244</v>
      </c>
      <c r="AU486" s="244" t="s">
        <v>86</v>
      </c>
      <c r="AV486" s="13" t="s">
        <v>80</v>
      </c>
      <c r="AW486" s="13" t="s">
        <v>33</v>
      </c>
      <c r="AX486" s="13" t="s">
        <v>73</v>
      </c>
      <c r="AY486" s="244" t="s">
        <v>233</v>
      </c>
    </row>
    <row r="487" s="13" customFormat="1">
      <c r="A487" s="13"/>
      <c r="B487" s="234"/>
      <c r="C487" s="235"/>
      <c r="D487" s="236" t="s">
        <v>244</v>
      </c>
      <c r="E487" s="237" t="s">
        <v>21</v>
      </c>
      <c r="F487" s="238" t="s">
        <v>2959</v>
      </c>
      <c r="G487" s="235"/>
      <c r="H487" s="237" t="s">
        <v>21</v>
      </c>
      <c r="I487" s="239"/>
      <c r="J487" s="235"/>
      <c r="K487" s="235"/>
      <c r="L487" s="240"/>
      <c r="M487" s="241"/>
      <c r="N487" s="242"/>
      <c r="O487" s="242"/>
      <c r="P487" s="242"/>
      <c r="Q487" s="242"/>
      <c r="R487" s="242"/>
      <c r="S487" s="242"/>
      <c r="T487" s="24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4" t="s">
        <v>244</v>
      </c>
      <c r="AU487" s="244" t="s">
        <v>86</v>
      </c>
      <c r="AV487" s="13" t="s">
        <v>80</v>
      </c>
      <c r="AW487" s="13" t="s">
        <v>33</v>
      </c>
      <c r="AX487" s="13" t="s">
        <v>73</v>
      </c>
      <c r="AY487" s="244" t="s">
        <v>233</v>
      </c>
    </row>
    <row r="488" s="14" customFormat="1">
      <c r="A488" s="14"/>
      <c r="B488" s="245"/>
      <c r="C488" s="246"/>
      <c r="D488" s="236" t="s">
        <v>244</v>
      </c>
      <c r="E488" s="247" t="s">
        <v>21</v>
      </c>
      <c r="F488" s="248" t="s">
        <v>2960</v>
      </c>
      <c r="G488" s="246"/>
      <c r="H488" s="249">
        <v>2.3799999999999999</v>
      </c>
      <c r="I488" s="250"/>
      <c r="J488" s="246"/>
      <c r="K488" s="246"/>
      <c r="L488" s="251"/>
      <c r="M488" s="252"/>
      <c r="N488" s="253"/>
      <c r="O488" s="253"/>
      <c r="P488" s="253"/>
      <c r="Q488" s="253"/>
      <c r="R488" s="253"/>
      <c r="S488" s="253"/>
      <c r="T488" s="25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5" t="s">
        <v>244</v>
      </c>
      <c r="AU488" s="255" t="s">
        <v>86</v>
      </c>
      <c r="AV488" s="14" t="s">
        <v>86</v>
      </c>
      <c r="AW488" s="14" t="s">
        <v>33</v>
      </c>
      <c r="AX488" s="14" t="s">
        <v>73</v>
      </c>
      <c r="AY488" s="255" t="s">
        <v>233</v>
      </c>
    </row>
    <row r="489" s="13" customFormat="1">
      <c r="A489" s="13"/>
      <c r="B489" s="234"/>
      <c r="C489" s="235"/>
      <c r="D489" s="236" t="s">
        <v>244</v>
      </c>
      <c r="E489" s="237" t="s">
        <v>21</v>
      </c>
      <c r="F489" s="238" t="s">
        <v>2961</v>
      </c>
      <c r="G489" s="235"/>
      <c r="H489" s="237" t="s">
        <v>21</v>
      </c>
      <c r="I489" s="239"/>
      <c r="J489" s="235"/>
      <c r="K489" s="235"/>
      <c r="L489" s="240"/>
      <c r="M489" s="241"/>
      <c r="N489" s="242"/>
      <c r="O489" s="242"/>
      <c r="P489" s="242"/>
      <c r="Q489" s="242"/>
      <c r="R489" s="242"/>
      <c r="S489" s="242"/>
      <c r="T489" s="24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4" t="s">
        <v>244</v>
      </c>
      <c r="AU489" s="244" t="s">
        <v>86</v>
      </c>
      <c r="AV489" s="13" t="s">
        <v>80</v>
      </c>
      <c r="AW489" s="13" t="s">
        <v>33</v>
      </c>
      <c r="AX489" s="13" t="s">
        <v>73</v>
      </c>
      <c r="AY489" s="244" t="s">
        <v>233</v>
      </c>
    </row>
    <row r="490" s="14" customFormat="1">
      <c r="A490" s="14"/>
      <c r="B490" s="245"/>
      <c r="C490" s="246"/>
      <c r="D490" s="236" t="s">
        <v>244</v>
      </c>
      <c r="E490" s="247" t="s">
        <v>21</v>
      </c>
      <c r="F490" s="248" t="s">
        <v>2962</v>
      </c>
      <c r="G490" s="246"/>
      <c r="H490" s="249">
        <v>0.023</v>
      </c>
      <c r="I490" s="250"/>
      <c r="J490" s="246"/>
      <c r="K490" s="246"/>
      <c r="L490" s="251"/>
      <c r="M490" s="252"/>
      <c r="N490" s="253"/>
      <c r="O490" s="253"/>
      <c r="P490" s="253"/>
      <c r="Q490" s="253"/>
      <c r="R490" s="253"/>
      <c r="S490" s="253"/>
      <c r="T490" s="25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55" t="s">
        <v>244</v>
      </c>
      <c r="AU490" s="255" t="s">
        <v>86</v>
      </c>
      <c r="AV490" s="14" t="s">
        <v>86</v>
      </c>
      <c r="AW490" s="14" t="s">
        <v>33</v>
      </c>
      <c r="AX490" s="14" t="s">
        <v>73</v>
      </c>
      <c r="AY490" s="255" t="s">
        <v>233</v>
      </c>
    </row>
    <row r="491" s="16" customFormat="1">
      <c r="A491" s="16"/>
      <c r="B491" s="287"/>
      <c r="C491" s="288"/>
      <c r="D491" s="236" t="s">
        <v>244</v>
      </c>
      <c r="E491" s="289" t="s">
        <v>21</v>
      </c>
      <c r="F491" s="290" t="s">
        <v>725</v>
      </c>
      <c r="G491" s="288"/>
      <c r="H491" s="291">
        <v>2.403</v>
      </c>
      <c r="I491" s="292"/>
      <c r="J491" s="288"/>
      <c r="K491" s="288"/>
      <c r="L491" s="293"/>
      <c r="M491" s="294"/>
      <c r="N491" s="295"/>
      <c r="O491" s="295"/>
      <c r="P491" s="295"/>
      <c r="Q491" s="295"/>
      <c r="R491" s="295"/>
      <c r="S491" s="295"/>
      <c r="T491" s="29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T491" s="297" t="s">
        <v>244</v>
      </c>
      <c r="AU491" s="297" t="s">
        <v>86</v>
      </c>
      <c r="AV491" s="16" t="s">
        <v>117</v>
      </c>
      <c r="AW491" s="16" t="s">
        <v>33</v>
      </c>
      <c r="AX491" s="16" t="s">
        <v>73</v>
      </c>
      <c r="AY491" s="297" t="s">
        <v>233</v>
      </c>
    </row>
    <row r="492" s="15" customFormat="1">
      <c r="A492" s="15"/>
      <c r="B492" s="256"/>
      <c r="C492" s="257"/>
      <c r="D492" s="236" t="s">
        <v>244</v>
      </c>
      <c r="E492" s="258" t="s">
        <v>21</v>
      </c>
      <c r="F492" s="259" t="s">
        <v>247</v>
      </c>
      <c r="G492" s="257"/>
      <c r="H492" s="260">
        <v>4.2350000000000003</v>
      </c>
      <c r="I492" s="261"/>
      <c r="J492" s="257"/>
      <c r="K492" s="257"/>
      <c r="L492" s="262"/>
      <c r="M492" s="263"/>
      <c r="N492" s="264"/>
      <c r="O492" s="264"/>
      <c r="P492" s="264"/>
      <c r="Q492" s="264"/>
      <c r="R492" s="264"/>
      <c r="S492" s="264"/>
      <c r="T492" s="26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T492" s="266" t="s">
        <v>244</v>
      </c>
      <c r="AU492" s="266" t="s">
        <v>86</v>
      </c>
      <c r="AV492" s="15" t="s">
        <v>240</v>
      </c>
      <c r="AW492" s="15" t="s">
        <v>33</v>
      </c>
      <c r="AX492" s="15" t="s">
        <v>80</v>
      </c>
      <c r="AY492" s="266" t="s">
        <v>233</v>
      </c>
    </row>
    <row r="493" s="2" customFormat="1" ht="37.8" customHeight="1">
      <c r="A493" s="41"/>
      <c r="B493" s="42"/>
      <c r="C493" s="216" t="s">
        <v>569</v>
      </c>
      <c r="D493" s="216" t="s">
        <v>235</v>
      </c>
      <c r="E493" s="217" t="s">
        <v>2963</v>
      </c>
      <c r="F493" s="218" t="s">
        <v>2964</v>
      </c>
      <c r="G493" s="219" t="s">
        <v>250</v>
      </c>
      <c r="H493" s="220">
        <v>17.202999999999999</v>
      </c>
      <c r="I493" s="221"/>
      <c r="J493" s="222">
        <f>ROUND(I493*H493,2)</f>
        <v>0</v>
      </c>
      <c r="K493" s="218" t="s">
        <v>239</v>
      </c>
      <c r="L493" s="47"/>
      <c r="M493" s="223" t="s">
        <v>21</v>
      </c>
      <c r="N493" s="224" t="s">
        <v>45</v>
      </c>
      <c r="O493" s="87"/>
      <c r="P493" s="225">
        <f>O493*H493</f>
        <v>0</v>
      </c>
      <c r="Q493" s="225">
        <v>2.5018699999999998</v>
      </c>
      <c r="R493" s="225">
        <f>Q493*H493</f>
        <v>43.039669609999997</v>
      </c>
      <c r="S493" s="225">
        <v>0</v>
      </c>
      <c r="T493" s="226">
        <f>S493*H493</f>
        <v>0</v>
      </c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R493" s="227" t="s">
        <v>240</v>
      </c>
      <c r="AT493" s="227" t="s">
        <v>235</v>
      </c>
      <c r="AU493" s="227" t="s">
        <v>86</v>
      </c>
      <c r="AY493" s="20" t="s">
        <v>233</v>
      </c>
      <c r="BE493" s="228">
        <f>IF(N493="základní",J493,0)</f>
        <v>0</v>
      </c>
      <c r="BF493" s="228">
        <f>IF(N493="snížená",J493,0)</f>
        <v>0</v>
      </c>
      <c r="BG493" s="228">
        <f>IF(N493="zákl. přenesená",J493,0)</f>
        <v>0</v>
      </c>
      <c r="BH493" s="228">
        <f>IF(N493="sníž. přenesená",J493,0)</f>
        <v>0</v>
      </c>
      <c r="BI493" s="228">
        <f>IF(N493="nulová",J493,0)</f>
        <v>0</v>
      </c>
      <c r="BJ493" s="20" t="s">
        <v>86</v>
      </c>
      <c r="BK493" s="228">
        <f>ROUND(I493*H493,2)</f>
        <v>0</v>
      </c>
      <c r="BL493" s="20" t="s">
        <v>240</v>
      </c>
      <c r="BM493" s="227" t="s">
        <v>2965</v>
      </c>
    </row>
    <row r="494" s="2" customFormat="1">
      <c r="A494" s="41"/>
      <c r="B494" s="42"/>
      <c r="C494" s="43"/>
      <c r="D494" s="229" t="s">
        <v>242</v>
      </c>
      <c r="E494" s="43"/>
      <c r="F494" s="230" t="s">
        <v>2966</v>
      </c>
      <c r="G494" s="43"/>
      <c r="H494" s="43"/>
      <c r="I494" s="231"/>
      <c r="J494" s="43"/>
      <c r="K494" s="43"/>
      <c r="L494" s="47"/>
      <c r="M494" s="232"/>
      <c r="N494" s="233"/>
      <c r="O494" s="87"/>
      <c r="P494" s="87"/>
      <c r="Q494" s="87"/>
      <c r="R494" s="87"/>
      <c r="S494" s="87"/>
      <c r="T494" s="88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T494" s="20" t="s">
        <v>242</v>
      </c>
      <c r="AU494" s="20" t="s">
        <v>86</v>
      </c>
    </row>
    <row r="495" s="13" customFormat="1">
      <c r="A495" s="13"/>
      <c r="B495" s="234"/>
      <c r="C495" s="235"/>
      <c r="D495" s="236" t="s">
        <v>244</v>
      </c>
      <c r="E495" s="237" t="s">
        <v>21</v>
      </c>
      <c r="F495" s="238" t="s">
        <v>708</v>
      </c>
      <c r="G495" s="235"/>
      <c r="H495" s="237" t="s">
        <v>21</v>
      </c>
      <c r="I495" s="239"/>
      <c r="J495" s="235"/>
      <c r="K495" s="235"/>
      <c r="L495" s="240"/>
      <c r="M495" s="241"/>
      <c r="N495" s="242"/>
      <c r="O495" s="242"/>
      <c r="P495" s="242"/>
      <c r="Q495" s="242"/>
      <c r="R495" s="242"/>
      <c r="S495" s="242"/>
      <c r="T495" s="24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4" t="s">
        <v>244</v>
      </c>
      <c r="AU495" s="244" t="s">
        <v>86</v>
      </c>
      <c r="AV495" s="13" t="s">
        <v>80</v>
      </c>
      <c r="AW495" s="13" t="s">
        <v>33</v>
      </c>
      <c r="AX495" s="13" t="s">
        <v>73</v>
      </c>
      <c r="AY495" s="244" t="s">
        <v>233</v>
      </c>
    </row>
    <row r="496" s="13" customFormat="1">
      <c r="A496" s="13"/>
      <c r="B496" s="234"/>
      <c r="C496" s="235"/>
      <c r="D496" s="236" t="s">
        <v>244</v>
      </c>
      <c r="E496" s="237" t="s">
        <v>21</v>
      </c>
      <c r="F496" s="238" t="s">
        <v>2967</v>
      </c>
      <c r="G496" s="235"/>
      <c r="H496" s="237" t="s">
        <v>21</v>
      </c>
      <c r="I496" s="239"/>
      <c r="J496" s="235"/>
      <c r="K496" s="235"/>
      <c r="L496" s="240"/>
      <c r="M496" s="241"/>
      <c r="N496" s="242"/>
      <c r="O496" s="242"/>
      <c r="P496" s="242"/>
      <c r="Q496" s="242"/>
      <c r="R496" s="242"/>
      <c r="S496" s="242"/>
      <c r="T496" s="24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4" t="s">
        <v>244</v>
      </c>
      <c r="AU496" s="244" t="s">
        <v>86</v>
      </c>
      <c r="AV496" s="13" t="s">
        <v>80</v>
      </c>
      <c r="AW496" s="13" t="s">
        <v>33</v>
      </c>
      <c r="AX496" s="13" t="s">
        <v>73</v>
      </c>
      <c r="AY496" s="244" t="s">
        <v>233</v>
      </c>
    </row>
    <row r="497" s="14" customFormat="1">
      <c r="A497" s="14"/>
      <c r="B497" s="245"/>
      <c r="C497" s="246"/>
      <c r="D497" s="236" t="s">
        <v>244</v>
      </c>
      <c r="E497" s="247" t="s">
        <v>21</v>
      </c>
      <c r="F497" s="248" t="s">
        <v>2968</v>
      </c>
      <c r="G497" s="246"/>
      <c r="H497" s="249">
        <v>0.749</v>
      </c>
      <c r="I497" s="250"/>
      <c r="J497" s="246"/>
      <c r="K497" s="246"/>
      <c r="L497" s="251"/>
      <c r="M497" s="252"/>
      <c r="N497" s="253"/>
      <c r="O497" s="253"/>
      <c r="P497" s="253"/>
      <c r="Q497" s="253"/>
      <c r="R497" s="253"/>
      <c r="S497" s="253"/>
      <c r="T497" s="25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5" t="s">
        <v>244</v>
      </c>
      <c r="AU497" s="255" t="s">
        <v>86</v>
      </c>
      <c r="AV497" s="14" t="s">
        <v>86</v>
      </c>
      <c r="AW497" s="14" t="s">
        <v>33</v>
      </c>
      <c r="AX497" s="14" t="s">
        <v>73</v>
      </c>
      <c r="AY497" s="255" t="s">
        <v>233</v>
      </c>
    </row>
    <row r="498" s="13" customFormat="1">
      <c r="A498" s="13"/>
      <c r="B498" s="234"/>
      <c r="C498" s="235"/>
      <c r="D498" s="236" t="s">
        <v>244</v>
      </c>
      <c r="E498" s="237" t="s">
        <v>21</v>
      </c>
      <c r="F498" s="238" t="s">
        <v>2969</v>
      </c>
      <c r="G498" s="235"/>
      <c r="H498" s="237" t="s">
        <v>21</v>
      </c>
      <c r="I498" s="239"/>
      <c r="J498" s="235"/>
      <c r="K498" s="235"/>
      <c r="L498" s="240"/>
      <c r="M498" s="241"/>
      <c r="N498" s="242"/>
      <c r="O498" s="242"/>
      <c r="P498" s="242"/>
      <c r="Q498" s="242"/>
      <c r="R498" s="242"/>
      <c r="S498" s="242"/>
      <c r="T498" s="24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4" t="s">
        <v>244</v>
      </c>
      <c r="AU498" s="244" t="s">
        <v>86</v>
      </c>
      <c r="AV498" s="13" t="s">
        <v>80</v>
      </c>
      <c r="AW498" s="13" t="s">
        <v>33</v>
      </c>
      <c r="AX498" s="13" t="s">
        <v>73</v>
      </c>
      <c r="AY498" s="244" t="s">
        <v>233</v>
      </c>
    </row>
    <row r="499" s="14" customFormat="1">
      <c r="A499" s="14"/>
      <c r="B499" s="245"/>
      <c r="C499" s="246"/>
      <c r="D499" s="236" t="s">
        <v>244</v>
      </c>
      <c r="E499" s="247" t="s">
        <v>21</v>
      </c>
      <c r="F499" s="248" t="s">
        <v>2970</v>
      </c>
      <c r="G499" s="246"/>
      <c r="H499" s="249">
        <v>3.9940000000000002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244</v>
      </c>
      <c r="AU499" s="255" t="s">
        <v>86</v>
      </c>
      <c r="AV499" s="14" t="s">
        <v>86</v>
      </c>
      <c r="AW499" s="14" t="s">
        <v>33</v>
      </c>
      <c r="AX499" s="14" t="s">
        <v>73</v>
      </c>
      <c r="AY499" s="255" t="s">
        <v>233</v>
      </c>
    </row>
    <row r="500" s="13" customFormat="1">
      <c r="A500" s="13"/>
      <c r="B500" s="234"/>
      <c r="C500" s="235"/>
      <c r="D500" s="236" t="s">
        <v>244</v>
      </c>
      <c r="E500" s="237" t="s">
        <v>21</v>
      </c>
      <c r="F500" s="238" t="s">
        <v>2971</v>
      </c>
      <c r="G500" s="235"/>
      <c r="H500" s="237" t="s">
        <v>21</v>
      </c>
      <c r="I500" s="239"/>
      <c r="J500" s="235"/>
      <c r="K500" s="235"/>
      <c r="L500" s="240"/>
      <c r="M500" s="241"/>
      <c r="N500" s="242"/>
      <c r="O500" s="242"/>
      <c r="P500" s="242"/>
      <c r="Q500" s="242"/>
      <c r="R500" s="242"/>
      <c r="S500" s="242"/>
      <c r="T500" s="24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4" t="s">
        <v>244</v>
      </c>
      <c r="AU500" s="244" t="s">
        <v>86</v>
      </c>
      <c r="AV500" s="13" t="s">
        <v>80</v>
      </c>
      <c r="AW500" s="13" t="s">
        <v>33</v>
      </c>
      <c r="AX500" s="13" t="s">
        <v>73</v>
      </c>
      <c r="AY500" s="244" t="s">
        <v>233</v>
      </c>
    </row>
    <row r="501" s="14" customFormat="1">
      <c r="A501" s="14"/>
      <c r="B501" s="245"/>
      <c r="C501" s="246"/>
      <c r="D501" s="236" t="s">
        <v>244</v>
      </c>
      <c r="E501" s="247" t="s">
        <v>21</v>
      </c>
      <c r="F501" s="248" t="s">
        <v>2972</v>
      </c>
      <c r="G501" s="246"/>
      <c r="H501" s="249">
        <v>0.28999999999999998</v>
      </c>
      <c r="I501" s="250"/>
      <c r="J501" s="246"/>
      <c r="K501" s="246"/>
      <c r="L501" s="251"/>
      <c r="M501" s="252"/>
      <c r="N501" s="253"/>
      <c r="O501" s="253"/>
      <c r="P501" s="253"/>
      <c r="Q501" s="253"/>
      <c r="R501" s="253"/>
      <c r="S501" s="253"/>
      <c r="T501" s="25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5" t="s">
        <v>244</v>
      </c>
      <c r="AU501" s="255" t="s">
        <v>86</v>
      </c>
      <c r="AV501" s="14" t="s">
        <v>86</v>
      </c>
      <c r="AW501" s="14" t="s">
        <v>33</v>
      </c>
      <c r="AX501" s="14" t="s">
        <v>73</v>
      </c>
      <c r="AY501" s="255" t="s">
        <v>233</v>
      </c>
    </row>
    <row r="502" s="13" customFormat="1">
      <c r="A502" s="13"/>
      <c r="B502" s="234"/>
      <c r="C502" s="235"/>
      <c r="D502" s="236" t="s">
        <v>244</v>
      </c>
      <c r="E502" s="237" t="s">
        <v>21</v>
      </c>
      <c r="F502" s="238" t="s">
        <v>2973</v>
      </c>
      <c r="G502" s="235"/>
      <c r="H502" s="237" t="s">
        <v>21</v>
      </c>
      <c r="I502" s="239"/>
      <c r="J502" s="235"/>
      <c r="K502" s="235"/>
      <c r="L502" s="240"/>
      <c r="M502" s="241"/>
      <c r="N502" s="242"/>
      <c r="O502" s="242"/>
      <c r="P502" s="242"/>
      <c r="Q502" s="242"/>
      <c r="R502" s="242"/>
      <c r="S502" s="242"/>
      <c r="T502" s="24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4" t="s">
        <v>244</v>
      </c>
      <c r="AU502" s="244" t="s">
        <v>86</v>
      </c>
      <c r="AV502" s="13" t="s">
        <v>80</v>
      </c>
      <c r="AW502" s="13" t="s">
        <v>33</v>
      </c>
      <c r="AX502" s="13" t="s">
        <v>73</v>
      </c>
      <c r="AY502" s="244" t="s">
        <v>233</v>
      </c>
    </row>
    <row r="503" s="14" customFormat="1">
      <c r="A503" s="14"/>
      <c r="B503" s="245"/>
      <c r="C503" s="246"/>
      <c r="D503" s="236" t="s">
        <v>244</v>
      </c>
      <c r="E503" s="247" t="s">
        <v>21</v>
      </c>
      <c r="F503" s="248" t="s">
        <v>2974</v>
      </c>
      <c r="G503" s="246"/>
      <c r="H503" s="249">
        <v>0.68600000000000005</v>
      </c>
      <c r="I503" s="250"/>
      <c r="J503" s="246"/>
      <c r="K503" s="246"/>
      <c r="L503" s="251"/>
      <c r="M503" s="252"/>
      <c r="N503" s="253"/>
      <c r="O503" s="253"/>
      <c r="P503" s="253"/>
      <c r="Q503" s="253"/>
      <c r="R503" s="253"/>
      <c r="S503" s="253"/>
      <c r="T503" s="25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5" t="s">
        <v>244</v>
      </c>
      <c r="AU503" s="255" t="s">
        <v>86</v>
      </c>
      <c r="AV503" s="14" t="s">
        <v>86</v>
      </c>
      <c r="AW503" s="14" t="s">
        <v>33</v>
      </c>
      <c r="AX503" s="14" t="s">
        <v>73</v>
      </c>
      <c r="AY503" s="255" t="s">
        <v>233</v>
      </c>
    </row>
    <row r="504" s="16" customFormat="1">
      <c r="A504" s="16"/>
      <c r="B504" s="287"/>
      <c r="C504" s="288"/>
      <c r="D504" s="236" t="s">
        <v>244</v>
      </c>
      <c r="E504" s="289" t="s">
        <v>21</v>
      </c>
      <c r="F504" s="290" t="s">
        <v>725</v>
      </c>
      <c r="G504" s="288"/>
      <c r="H504" s="291">
        <v>5.7190000000000003</v>
      </c>
      <c r="I504" s="292"/>
      <c r="J504" s="288"/>
      <c r="K504" s="288"/>
      <c r="L504" s="293"/>
      <c r="M504" s="294"/>
      <c r="N504" s="295"/>
      <c r="O504" s="295"/>
      <c r="P504" s="295"/>
      <c r="Q504" s="295"/>
      <c r="R504" s="295"/>
      <c r="S504" s="295"/>
      <c r="T504" s="29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T504" s="297" t="s">
        <v>244</v>
      </c>
      <c r="AU504" s="297" t="s">
        <v>86</v>
      </c>
      <c r="AV504" s="16" t="s">
        <v>117</v>
      </c>
      <c r="AW504" s="16" t="s">
        <v>33</v>
      </c>
      <c r="AX504" s="16" t="s">
        <v>73</v>
      </c>
      <c r="AY504" s="297" t="s">
        <v>233</v>
      </c>
    </row>
    <row r="505" s="13" customFormat="1">
      <c r="A505" s="13"/>
      <c r="B505" s="234"/>
      <c r="C505" s="235"/>
      <c r="D505" s="236" t="s">
        <v>244</v>
      </c>
      <c r="E505" s="237" t="s">
        <v>21</v>
      </c>
      <c r="F505" s="238" t="s">
        <v>726</v>
      </c>
      <c r="G505" s="235"/>
      <c r="H505" s="237" t="s">
        <v>21</v>
      </c>
      <c r="I505" s="239"/>
      <c r="J505" s="235"/>
      <c r="K505" s="235"/>
      <c r="L505" s="240"/>
      <c r="M505" s="241"/>
      <c r="N505" s="242"/>
      <c r="O505" s="242"/>
      <c r="P505" s="242"/>
      <c r="Q505" s="242"/>
      <c r="R505" s="242"/>
      <c r="S505" s="242"/>
      <c r="T505" s="24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4" t="s">
        <v>244</v>
      </c>
      <c r="AU505" s="244" t="s">
        <v>86</v>
      </c>
      <c r="AV505" s="13" t="s">
        <v>80</v>
      </c>
      <c r="AW505" s="13" t="s">
        <v>33</v>
      </c>
      <c r="AX505" s="13" t="s">
        <v>73</v>
      </c>
      <c r="AY505" s="244" t="s">
        <v>233</v>
      </c>
    </row>
    <row r="506" s="13" customFormat="1">
      <c r="A506" s="13"/>
      <c r="B506" s="234"/>
      <c r="C506" s="235"/>
      <c r="D506" s="236" t="s">
        <v>244</v>
      </c>
      <c r="E506" s="237" t="s">
        <v>21</v>
      </c>
      <c r="F506" s="238" t="s">
        <v>2975</v>
      </c>
      <c r="G506" s="235"/>
      <c r="H506" s="237" t="s">
        <v>21</v>
      </c>
      <c r="I506" s="239"/>
      <c r="J506" s="235"/>
      <c r="K506" s="235"/>
      <c r="L506" s="240"/>
      <c r="M506" s="241"/>
      <c r="N506" s="242"/>
      <c r="O506" s="242"/>
      <c r="P506" s="242"/>
      <c r="Q506" s="242"/>
      <c r="R506" s="242"/>
      <c r="S506" s="242"/>
      <c r="T506" s="24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4" t="s">
        <v>244</v>
      </c>
      <c r="AU506" s="244" t="s">
        <v>86</v>
      </c>
      <c r="AV506" s="13" t="s">
        <v>80</v>
      </c>
      <c r="AW506" s="13" t="s">
        <v>33</v>
      </c>
      <c r="AX506" s="13" t="s">
        <v>73</v>
      </c>
      <c r="AY506" s="244" t="s">
        <v>233</v>
      </c>
    </row>
    <row r="507" s="14" customFormat="1">
      <c r="A507" s="14"/>
      <c r="B507" s="245"/>
      <c r="C507" s="246"/>
      <c r="D507" s="236" t="s">
        <v>244</v>
      </c>
      <c r="E507" s="247" t="s">
        <v>21</v>
      </c>
      <c r="F507" s="248" t="s">
        <v>2976</v>
      </c>
      <c r="G507" s="246"/>
      <c r="H507" s="249">
        <v>0.36499999999999999</v>
      </c>
      <c r="I507" s="250"/>
      <c r="J507" s="246"/>
      <c r="K507" s="246"/>
      <c r="L507" s="251"/>
      <c r="M507" s="252"/>
      <c r="N507" s="253"/>
      <c r="O507" s="253"/>
      <c r="P507" s="253"/>
      <c r="Q507" s="253"/>
      <c r="R507" s="253"/>
      <c r="S507" s="253"/>
      <c r="T507" s="25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5" t="s">
        <v>244</v>
      </c>
      <c r="AU507" s="255" t="s">
        <v>86</v>
      </c>
      <c r="AV507" s="14" t="s">
        <v>86</v>
      </c>
      <c r="AW507" s="14" t="s">
        <v>33</v>
      </c>
      <c r="AX507" s="14" t="s">
        <v>73</v>
      </c>
      <c r="AY507" s="255" t="s">
        <v>233</v>
      </c>
    </row>
    <row r="508" s="13" customFormat="1">
      <c r="A508" s="13"/>
      <c r="B508" s="234"/>
      <c r="C508" s="235"/>
      <c r="D508" s="236" t="s">
        <v>244</v>
      </c>
      <c r="E508" s="237" t="s">
        <v>21</v>
      </c>
      <c r="F508" s="238" t="s">
        <v>2977</v>
      </c>
      <c r="G508" s="235"/>
      <c r="H508" s="237" t="s">
        <v>21</v>
      </c>
      <c r="I508" s="239"/>
      <c r="J508" s="235"/>
      <c r="K508" s="235"/>
      <c r="L508" s="240"/>
      <c r="M508" s="241"/>
      <c r="N508" s="242"/>
      <c r="O508" s="242"/>
      <c r="P508" s="242"/>
      <c r="Q508" s="242"/>
      <c r="R508" s="242"/>
      <c r="S508" s="242"/>
      <c r="T508" s="24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4" t="s">
        <v>244</v>
      </c>
      <c r="AU508" s="244" t="s">
        <v>86</v>
      </c>
      <c r="AV508" s="13" t="s">
        <v>80</v>
      </c>
      <c r="AW508" s="13" t="s">
        <v>33</v>
      </c>
      <c r="AX508" s="13" t="s">
        <v>73</v>
      </c>
      <c r="AY508" s="244" t="s">
        <v>233</v>
      </c>
    </row>
    <row r="509" s="14" customFormat="1">
      <c r="A509" s="14"/>
      <c r="B509" s="245"/>
      <c r="C509" s="246"/>
      <c r="D509" s="236" t="s">
        <v>244</v>
      </c>
      <c r="E509" s="247" t="s">
        <v>21</v>
      </c>
      <c r="F509" s="248" t="s">
        <v>2978</v>
      </c>
      <c r="G509" s="246"/>
      <c r="H509" s="249">
        <v>4.2430000000000003</v>
      </c>
      <c r="I509" s="250"/>
      <c r="J509" s="246"/>
      <c r="K509" s="246"/>
      <c r="L509" s="251"/>
      <c r="M509" s="252"/>
      <c r="N509" s="253"/>
      <c r="O509" s="253"/>
      <c r="P509" s="253"/>
      <c r="Q509" s="253"/>
      <c r="R509" s="253"/>
      <c r="S509" s="253"/>
      <c r="T509" s="25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5" t="s">
        <v>244</v>
      </c>
      <c r="AU509" s="255" t="s">
        <v>86</v>
      </c>
      <c r="AV509" s="14" t="s">
        <v>86</v>
      </c>
      <c r="AW509" s="14" t="s">
        <v>33</v>
      </c>
      <c r="AX509" s="14" t="s">
        <v>73</v>
      </c>
      <c r="AY509" s="255" t="s">
        <v>233</v>
      </c>
    </row>
    <row r="510" s="13" customFormat="1">
      <c r="A510" s="13"/>
      <c r="B510" s="234"/>
      <c r="C510" s="235"/>
      <c r="D510" s="236" t="s">
        <v>244</v>
      </c>
      <c r="E510" s="237" t="s">
        <v>21</v>
      </c>
      <c r="F510" s="238" t="s">
        <v>2979</v>
      </c>
      <c r="G510" s="235"/>
      <c r="H510" s="237" t="s">
        <v>21</v>
      </c>
      <c r="I510" s="239"/>
      <c r="J510" s="235"/>
      <c r="K510" s="235"/>
      <c r="L510" s="240"/>
      <c r="M510" s="241"/>
      <c r="N510" s="242"/>
      <c r="O510" s="242"/>
      <c r="P510" s="242"/>
      <c r="Q510" s="242"/>
      <c r="R510" s="242"/>
      <c r="S510" s="242"/>
      <c r="T510" s="24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4" t="s">
        <v>244</v>
      </c>
      <c r="AU510" s="244" t="s">
        <v>86</v>
      </c>
      <c r="AV510" s="13" t="s">
        <v>80</v>
      </c>
      <c r="AW510" s="13" t="s">
        <v>33</v>
      </c>
      <c r="AX510" s="13" t="s">
        <v>73</v>
      </c>
      <c r="AY510" s="244" t="s">
        <v>233</v>
      </c>
    </row>
    <row r="511" s="14" customFormat="1">
      <c r="A511" s="14"/>
      <c r="B511" s="245"/>
      <c r="C511" s="246"/>
      <c r="D511" s="236" t="s">
        <v>244</v>
      </c>
      <c r="E511" s="247" t="s">
        <v>21</v>
      </c>
      <c r="F511" s="248" t="s">
        <v>2980</v>
      </c>
      <c r="G511" s="246"/>
      <c r="H511" s="249">
        <v>0.40600000000000003</v>
      </c>
      <c r="I511" s="250"/>
      <c r="J511" s="246"/>
      <c r="K511" s="246"/>
      <c r="L511" s="251"/>
      <c r="M511" s="252"/>
      <c r="N511" s="253"/>
      <c r="O511" s="253"/>
      <c r="P511" s="253"/>
      <c r="Q511" s="253"/>
      <c r="R511" s="253"/>
      <c r="S511" s="253"/>
      <c r="T511" s="25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5" t="s">
        <v>244</v>
      </c>
      <c r="AU511" s="255" t="s">
        <v>86</v>
      </c>
      <c r="AV511" s="14" t="s">
        <v>86</v>
      </c>
      <c r="AW511" s="14" t="s">
        <v>33</v>
      </c>
      <c r="AX511" s="14" t="s">
        <v>73</v>
      </c>
      <c r="AY511" s="255" t="s">
        <v>233</v>
      </c>
    </row>
    <row r="512" s="16" customFormat="1">
      <c r="A512" s="16"/>
      <c r="B512" s="287"/>
      <c r="C512" s="288"/>
      <c r="D512" s="236" t="s">
        <v>244</v>
      </c>
      <c r="E512" s="289" t="s">
        <v>21</v>
      </c>
      <c r="F512" s="290" t="s">
        <v>725</v>
      </c>
      <c r="G512" s="288"/>
      <c r="H512" s="291">
        <v>5.0140000000000002</v>
      </c>
      <c r="I512" s="292"/>
      <c r="J512" s="288"/>
      <c r="K512" s="288"/>
      <c r="L512" s="293"/>
      <c r="M512" s="294"/>
      <c r="N512" s="295"/>
      <c r="O512" s="295"/>
      <c r="P512" s="295"/>
      <c r="Q512" s="295"/>
      <c r="R512" s="295"/>
      <c r="S512" s="295"/>
      <c r="T512" s="29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T512" s="297" t="s">
        <v>244</v>
      </c>
      <c r="AU512" s="297" t="s">
        <v>86</v>
      </c>
      <c r="AV512" s="16" t="s">
        <v>117</v>
      </c>
      <c r="AW512" s="16" t="s">
        <v>33</v>
      </c>
      <c r="AX512" s="16" t="s">
        <v>73</v>
      </c>
      <c r="AY512" s="297" t="s">
        <v>233</v>
      </c>
    </row>
    <row r="513" s="13" customFormat="1">
      <c r="A513" s="13"/>
      <c r="B513" s="234"/>
      <c r="C513" s="235"/>
      <c r="D513" s="236" t="s">
        <v>244</v>
      </c>
      <c r="E513" s="237" t="s">
        <v>21</v>
      </c>
      <c r="F513" s="238" t="s">
        <v>731</v>
      </c>
      <c r="G513" s="235"/>
      <c r="H513" s="237" t="s">
        <v>21</v>
      </c>
      <c r="I513" s="239"/>
      <c r="J513" s="235"/>
      <c r="K513" s="235"/>
      <c r="L513" s="240"/>
      <c r="M513" s="241"/>
      <c r="N513" s="242"/>
      <c r="O513" s="242"/>
      <c r="P513" s="242"/>
      <c r="Q513" s="242"/>
      <c r="R513" s="242"/>
      <c r="S513" s="242"/>
      <c r="T513" s="24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4" t="s">
        <v>244</v>
      </c>
      <c r="AU513" s="244" t="s">
        <v>86</v>
      </c>
      <c r="AV513" s="13" t="s">
        <v>80</v>
      </c>
      <c r="AW513" s="13" t="s">
        <v>33</v>
      </c>
      <c r="AX513" s="13" t="s">
        <v>73</v>
      </c>
      <c r="AY513" s="244" t="s">
        <v>233</v>
      </c>
    </row>
    <row r="514" s="13" customFormat="1">
      <c r="A514" s="13"/>
      <c r="B514" s="234"/>
      <c r="C514" s="235"/>
      <c r="D514" s="236" t="s">
        <v>244</v>
      </c>
      <c r="E514" s="237" t="s">
        <v>21</v>
      </c>
      <c r="F514" s="238" t="s">
        <v>2981</v>
      </c>
      <c r="G514" s="235"/>
      <c r="H514" s="237" t="s">
        <v>21</v>
      </c>
      <c r="I514" s="239"/>
      <c r="J514" s="235"/>
      <c r="K514" s="235"/>
      <c r="L514" s="240"/>
      <c r="M514" s="241"/>
      <c r="N514" s="242"/>
      <c r="O514" s="242"/>
      <c r="P514" s="242"/>
      <c r="Q514" s="242"/>
      <c r="R514" s="242"/>
      <c r="S514" s="242"/>
      <c r="T514" s="24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4" t="s">
        <v>244</v>
      </c>
      <c r="AU514" s="244" t="s">
        <v>86</v>
      </c>
      <c r="AV514" s="13" t="s">
        <v>80</v>
      </c>
      <c r="AW514" s="13" t="s">
        <v>33</v>
      </c>
      <c r="AX514" s="13" t="s">
        <v>73</v>
      </c>
      <c r="AY514" s="244" t="s">
        <v>233</v>
      </c>
    </row>
    <row r="515" s="14" customFormat="1">
      <c r="A515" s="14"/>
      <c r="B515" s="245"/>
      <c r="C515" s="246"/>
      <c r="D515" s="236" t="s">
        <v>244</v>
      </c>
      <c r="E515" s="247" t="s">
        <v>21</v>
      </c>
      <c r="F515" s="248" t="s">
        <v>2976</v>
      </c>
      <c r="G515" s="246"/>
      <c r="H515" s="249">
        <v>0.36499999999999999</v>
      </c>
      <c r="I515" s="250"/>
      <c r="J515" s="246"/>
      <c r="K515" s="246"/>
      <c r="L515" s="251"/>
      <c r="M515" s="252"/>
      <c r="N515" s="253"/>
      <c r="O515" s="253"/>
      <c r="P515" s="253"/>
      <c r="Q515" s="253"/>
      <c r="R515" s="253"/>
      <c r="S515" s="253"/>
      <c r="T515" s="25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5" t="s">
        <v>244</v>
      </c>
      <c r="AU515" s="255" t="s">
        <v>86</v>
      </c>
      <c r="AV515" s="14" t="s">
        <v>86</v>
      </c>
      <c r="AW515" s="14" t="s">
        <v>33</v>
      </c>
      <c r="AX515" s="14" t="s">
        <v>73</v>
      </c>
      <c r="AY515" s="255" t="s">
        <v>233</v>
      </c>
    </row>
    <row r="516" s="13" customFormat="1">
      <c r="A516" s="13"/>
      <c r="B516" s="234"/>
      <c r="C516" s="235"/>
      <c r="D516" s="236" t="s">
        <v>244</v>
      </c>
      <c r="E516" s="237" t="s">
        <v>21</v>
      </c>
      <c r="F516" s="238" t="s">
        <v>2982</v>
      </c>
      <c r="G516" s="235"/>
      <c r="H516" s="237" t="s">
        <v>21</v>
      </c>
      <c r="I516" s="239"/>
      <c r="J516" s="235"/>
      <c r="K516" s="235"/>
      <c r="L516" s="240"/>
      <c r="M516" s="241"/>
      <c r="N516" s="242"/>
      <c r="O516" s="242"/>
      <c r="P516" s="242"/>
      <c r="Q516" s="242"/>
      <c r="R516" s="242"/>
      <c r="S516" s="242"/>
      <c r="T516" s="24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4" t="s">
        <v>244</v>
      </c>
      <c r="AU516" s="244" t="s">
        <v>86</v>
      </c>
      <c r="AV516" s="13" t="s">
        <v>80</v>
      </c>
      <c r="AW516" s="13" t="s">
        <v>33</v>
      </c>
      <c r="AX516" s="13" t="s">
        <v>73</v>
      </c>
      <c r="AY516" s="244" t="s">
        <v>233</v>
      </c>
    </row>
    <row r="517" s="14" customFormat="1">
      <c r="A517" s="14"/>
      <c r="B517" s="245"/>
      <c r="C517" s="246"/>
      <c r="D517" s="236" t="s">
        <v>244</v>
      </c>
      <c r="E517" s="247" t="s">
        <v>21</v>
      </c>
      <c r="F517" s="248" t="s">
        <v>2978</v>
      </c>
      <c r="G517" s="246"/>
      <c r="H517" s="249">
        <v>4.2430000000000003</v>
      </c>
      <c r="I517" s="250"/>
      <c r="J517" s="246"/>
      <c r="K517" s="246"/>
      <c r="L517" s="251"/>
      <c r="M517" s="252"/>
      <c r="N517" s="253"/>
      <c r="O517" s="253"/>
      <c r="P517" s="253"/>
      <c r="Q517" s="253"/>
      <c r="R517" s="253"/>
      <c r="S517" s="253"/>
      <c r="T517" s="25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5" t="s">
        <v>244</v>
      </c>
      <c r="AU517" s="255" t="s">
        <v>86</v>
      </c>
      <c r="AV517" s="14" t="s">
        <v>86</v>
      </c>
      <c r="AW517" s="14" t="s">
        <v>33</v>
      </c>
      <c r="AX517" s="14" t="s">
        <v>73</v>
      </c>
      <c r="AY517" s="255" t="s">
        <v>233</v>
      </c>
    </row>
    <row r="518" s="13" customFormat="1">
      <c r="A518" s="13"/>
      <c r="B518" s="234"/>
      <c r="C518" s="235"/>
      <c r="D518" s="236" t="s">
        <v>244</v>
      </c>
      <c r="E518" s="237" t="s">
        <v>21</v>
      </c>
      <c r="F518" s="238" t="s">
        <v>2983</v>
      </c>
      <c r="G518" s="235"/>
      <c r="H518" s="237" t="s">
        <v>21</v>
      </c>
      <c r="I518" s="239"/>
      <c r="J518" s="235"/>
      <c r="K518" s="235"/>
      <c r="L518" s="240"/>
      <c r="M518" s="241"/>
      <c r="N518" s="242"/>
      <c r="O518" s="242"/>
      <c r="P518" s="242"/>
      <c r="Q518" s="242"/>
      <c r="R518" s="242"/>
      <c r="S518" s="242"/>
      <c r="T518" s="24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4" t="s">
        <v>244</v>
      </c>
      <c r="AU518" s="244" t="s">
        <v>86</v>
      </c>
      <c r="AV518" s="13" t="s">
        <v>80</v>
      </c>
      <c r="AW518" s="13" t="s">
        <v>33</v>
      </c>
      <c r="AX518" s="13" t="s">
        <v>73</v>
      </c>
      <c r="AY518" s="244" t="s">
        <v>233</v>
      </c>
    </row>
    <row r="519" s="14" customFormat="1">
      <c r="A519" s="14"/>
      <c r="B519" s="245"/>
      <c r="C519" s="246"/>
      <c r="D519" s="236" t="s">
        <v>244</v>
      </c>
      <c r="E519" s="247" t="s">
        <v>21</v>
      </c>
      <c r="F519" s="248" t="s">
        <v>2980</v>
      </c>
      <c r="G519" s="246"/>
      <c r="H519" s="249">
        <v>0.40600000000000003</v>
      </c>
      <c r="I519" s="250"/>
      <c r="J519" s="246"/>
      <c r="K519" s="246"/>
      <c r="L519" s="251"/>
      <c r="M519" s="252"/>
      <c r="N519" s="253"/>
      <c r="O519" s="253"/>
      <c r="P519" s="253"/>
      <c r="Q519" s="253"/>
      <c r="R519" s="253"/>
      <c r="S519" s="253"/>
      <c r="T519" s="25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5" t="s">
        <v>244</v>
      </c>
      <c r="AU519" s="255" t="s">
        <v>86</v>
      </c>
      <c r="AV519" s="14" t="s">
        <v>86</v>
      </c>
      <c r="AW519" s="14" t="s">
        <v>33</v>
      </c>
      <c r="AX519" s="14" t="s">
        <v>73</v>
      </c>
      <c r="AY519" s="255" t="s">
        <v>233</v>
      </c>
    </row>
    <row r="520" s="16" customFormat="1">
      <c r="A520" s="16"/>
      <c r="B520" s="287"/>
      <c r="C520" s="288"/>
      <c r="D520" s="236" t="s">
        <v>244</v>
      </c>
      <c r="E520" s="289" t="s">
        <v>21</v>
      </c>
      <c r="F520" s="290" t="s">
        <v>725</v>
      </c>
      <c r="G520" s="288"/>
      <c r="H520" s="291">
        <v>5.0140000000000002</v>
      </c>
      <c r="I520" s="292"/>
      <c r="J520" s="288"/>
      <c r="K520" s="288"/>
      <c r="L520" s="293"/>
      <c r="M520" s="294"/>
      <c r="N520" s="295"/>
      <c r="O520" s="295"/>
      <c r="P520" s="295"/>
      <c r="Q520" s="295"/>
      <c r="R520" s="295"/>
      <c r="S520" s="295"/>
      <c r="T520" s="29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T520" s="297" t="s">
        <v>244</v>
      </c>
      <c r="AU520" s="297" t="s">
        <v>86</v>
      </c>
      <c r="AV520" s="16" t="s">
        <v>117</v>
      </c>
      <c r="AW520" s="16" t="s">
        <v>33</v>
      </c>
      <c r="AX520" s="16" t="s">
        <v>73</v>
      </c>
      <c r="AY520" s="297" t="s">
        <v>233</v>
      </c>
    </row>
    <row r="521" s="13" customFormat="1">
      <c r="A521" s="13"/>
      <c r="B521" s="234"/>
      <c r="C521" s="235"/>
      <c r="D521" s="236" t="s">
        <v>244</v>
      </c>
      <c r="E521" s="237" t="s">
        <v>21</v>
      </c>
      <c r="F521" s="238" t="s">
        <v>2984</v>
      </c>
      <c r="G521" s="235"/>
      <c r="H521" s="237" t="s">
        <v>21</v>
      </c>
      <c r="I521" s="239"/>
      <c r="J521" s="235"/>
      <c r="K521" s="235"/>
      <c r="L521" s="240"/>
      <c r="M521" s="241"/>
      <c r="N521" s="242"/>
      <c r="O521" s="242"/>
      <c r="P521" s="242"/>
      <c r="Q521" s="242"/>
      <c r="R521" s="242"/>
      <c r="S521" s="242"/>
      <c r="T521" s="24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4" t="s">
        <v>244</v>
      </c>
      <c r="AU521" s="244" t="s">
        <v>86</v>
      </c>
      <c r="AV521" s="13" t="s">
        <v>80</v>
      </c>
      <c r="AW521" s="13" t="s">
        <v>33</v>
      </c>
      <c r="AX521" s="13" t="s">
        <v>73</v>
      </c>
      <c r="AY521" s="244" t="s">
        <v>233</v>
      </c>
    </row>
    <row r="522" s="13" customFormat="1">
      <c r="A522" s="13"/>
      <c r="B522" s="234"/>
      <c r="C522" s="235"/>
      <c r="D522" s="236" t="s">
        <v>244</v>
      </c>
      <c r="E522" s="237" t="s">
        <v>21</v>
      </c>
      <c r="F522" s="238" t="s">
        <v>2985</v>
      </c>
      <c r="G522" s="235"/>
      <c r="H522" s="237" t="s">
        <v>21</v>
      </c>
      <c r="I522" s="239"/>
      <c r="J522" s="235"/>
      <c r="K522" s="235"/>
      <c r="L522" s="240"/>
      <c r="M522" s="241"/>
      <c r="N522" s="242"/>
      <c r="O522" s="242"/>
      <c r="P522" s="242"/>
      <c r="Q522" s="242"/>
      <c r="R522" s="242"/>
      <c r="S522" s="242"/>
      <c r="T522" s="24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4" t="s">
        <v>244</v>
      </c>
      <c r="AU522" s="244" t="s">
        <v>86</v>
      </c>
      <c r="AV522" s="13" t="s">
        <v>80</v>
      </c>
      <c r="AW522" s="13" t="s">
        <v>33</v>
      </c>
      <c r="AX522" s="13" t="s">
        <v>73</v>
      </c>
      <c r="AY522" s="244" t="s">
        <v>233</v>
      </c>
    </row>
    <row r="523" s="14" customFormat="1">
      <c r="A523" s="14"/>
      <c r="B523" s="245"/>
      <c r="C523" s="246"/>
      <c r="D523" s="236" t="s">
        <v>244</v>
      </c>
      <c r="E523" s="247" t="s">
        <v>21</v>
      </c>
      <c r="F523" s="248" t="s">
        <v>2986</v>
      </c>
      <c r="G523" s="246"/>
      <c r="H523" s="249">
        <v>1.456</v>
      </c>
      <c r="I523" s="250"/>
      <c r="J523" s="246"/>
      <c r="K523" s="246"/>
      <c r="L523" s="251"/>
      <c r="M523" s="252"/>
      <c r="N523" s="253"/>
      <c r="O523" s="253"/>
      <c r="P523" s="253"/>
      <c r="Q523" s="253"/>
      <c r="R523" s="253"/>
      <c r="S523" s="253"/>
      <c r="T523" s="25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5" t="s">
        <v>244</v>
      </c>
      <c r="AU523" s="255" t="s">
        <v>86</v>
      </c>
      <c r="AV523" s="14" t="s">
        <v>86</v>
      </c>
      <c r="AW523" s="14" t="s">
        <v>33</v>
      </c>
      <c r="AX523" s="14" t="s">
        <v>73</v>
      </c>
      <c r="AY523" s="255" t="s">
        <v>233</v>
      </c>
    </row>
    <row r="524" s="16" customFormat="1">
      <c r="A524" s="16"/>
      <c r="B524" s="287"/>
      <c r="C524" s="288"/>
      <c r="D524" s="236" t="s">
        <v>244</v>
      </c>
      <c r="E524" s="289" t="s">
        <v>21</v>
      </c>
      <c r="F524" s="290" t="s">
        <v>725</v>
      </c>
      <c r="G524" s="288"/>
      <c r="H524" s="291">
        <v>1.456</v>
      </c>
      <c r="I524" s="292"/>
      <c r="J524" s="288"/>
      <c r="K524" s="288"/>
      <c r="L524" s="293"/>
      <c r="M524" s="294"/>
      <c r="N524" s="295"/>
      <c r="O524" s="295"/>
      <c r="P524" s="295"/>
      <c r="Q524" s="295"/>
      <c r="R524" s="295"/>
      <c r="S524" s="295"/>
      <c r="T524" s="29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T524" s="297" t="s">
        <v>244</v>
      </c>
      <c r="AU524" s="297" t="s">
        <v>86</v>
      </c>
      <c r="AV524" s="16" t="s">
        <v>117</v>
      </c>
      <c r="AW524" s="16" t="s">
        <v>33</v>
      </c>
      <c r="AX524" s="16" t="s">
        <v>73</v>
      </c>
      <c r="AY524" s="297" t="s">
        <v>233</v>
      </c>
    </row>
    <row r="525" s="15" customFormat="1">
      <c r="A525" s="15"/>
      <c r="B525" s="256"/>
      <c r="C525" s="257"/>
      <c r="D525" s="236" t="s">
        <v>244</v>
      </c>
      <c r="E525" s="258" t="s">
        <v>21</v>
      </c>
      <c r="F525" s="259" t="s">
        <v>247</v>
      </c>
      <c r="G525" s="257"/>
      <c r="H525" s="260">
        <v>17.202999999999999</v>
      </c>
      <c r="I525" s="261"/>
      <c r="J525" s="257"/>
      <c r="K525" s="257"/>
      <c r="L525" s="262"/>
      <c r="M525" s="263"/>
      <c r="N525" s="264"/>
      <c r="O525" s="264"/>
      <c r="P525" s="264"/>
      <c r="Q525" s="264"/>
      <c r="R525" s="264"/>
      <c r="S525" s="264"/>
      <c r="T525" s="26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T525" s="266" t="s">
        <v>244</v>
      </c>
      <c r="AU525" s="266" t="s">
        <v>86</v>
      </c>
      <c r="AV525" s="15" t="s">
        <v>240</v>
      </c>
      <c r="AW525" s="15" t="s">
        <v>33</v>
      </c>
      <c r="AX525" s="15" t="s">
        <v>80</v>
      </c>
      <c r="AY525" s="266" t="s">
        <v>233</v>
      </c>
    </row>
    <row r="526" s="2" customFormat="1" ht="37.8" customHeight="1">
      <c r="A526" s="41"/>
      <c r="B526" s="42"/>
      <c r="C526" s="216" t="s">
        <v>399</v>
      </c>
      <c r="D526" s="216" t="s">
        <v>235</v>
      </c>
      <c r="E526" s="217" t="s">
        <v>2987</v>
      </c>
      <c r="F526" s="218" t="s">
        <v>2988</v>
      </c>
      <c r="G526" s="219" t="s">
        <v>250</v>
      </c>
      <c r="H526" s="220">
        <v>10.016</v>
      </c>
      <c r="I526" s="221"/>
      <c r="J526" s="222">
        <f>ROUND(I526*H526,2)</f>
        <v>0</v>
      </c>
      <c r="K526" s="218" t="s">
        <v>239</v>
      </c>
      <c r="L526" s="47"/>
      <c r="M526" s="223" t="s">
        <v>21</v>
      </c>
      <c r="N526" s="224" t="s">
        <v>45</v>
      </c>
      <c r="O526" s="87"/>
      <c r="P526" s="225">
        <f>O526*H526</f>
        <v>0</v>
      </c>
      <c r="Q526" s="225">
        <v>2.5018699999999998</v>
      </c>
      <c r="R526" s="225">
        <f>Q526*H526</f>
        <v>25.058729919999998</v>
      </c>
      <c r="S526" s="225">
        <v>0</v>
      </c>
      <c r="T526" s="226">
        <f>S526*H526</f>
        <v>0</v>
      </c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R526" s="227" t="s">
        <v>240</v>
      </c>
      <c r="AT526" s="227" t="s">
        <v>235</v>
      </c>
      <c r="AU526" s="227" t="s">
        <v>86</v>
      </c>
      <c r="AY526" s="20" t="s">
        <v>233</v>
      </c>
      <c r="BE526" s="228">
        <f>IF(N526="základní",J526,0)</f>
        <v>0</v>
      </c>
      <c r="BF526" s="228">
        <f>IF(N526="snížená",J526,0)</f>
        <v>0</v>
      </c>
      <c r="BG526" s="228">
        <f>IF(N526="zákl. přenesená",J526,0)</f>
        <v>0</v>
      </c>
      <c r="BH526" s="228">
        <f>IF(N526="sníž. přenesená",J526,0)</f>
        <v>0</v>
      </c>
      <c r="BI526" s="228">
        <f>IF(N526="nulová",J526,0)</f>
        <v>0</v>
      </c>
      <c r="BJ526" s="20" t="s">
        <v>86</v>
      </c>
      <c r="BK526" s="228">
        <f>ROUND(I526*H526,2)</f>
        <v>0</v>
      </c>
      <c r="BL526" s="20" t="s">
        <v>240</v>
      </c>
      <c r="BM526" s="227" t="s">
        <v>2989</v>
      </c>
    </row>
    <row r="527" s="2" customFormat="1">
      <c r="A527" s="41"/>
      <c r="B527" s="42"/>
      <c r="C527" s="43"/>
      <c r="D527" s="229" t="s">
        <v>242</v>
      </c>
      <c r="E527" s="43"/>
      <c r="F527" s="230" t="s">
        <v>2990</v>
      </c>
      <c r="G527" s="43"/>
      <c r="H527" s="43"/>
      <c r="I527" s="231"/>
      <c r="J527" s="43"/>
      <c r="K527" s="43"/>
      <c r="L527" s="47"/>
      <c r="M527" s="232"/>
      <c r="N527" s="233"/>
      <c r="O527" s="87"/>
      <c r="P527" s="87"/>
      <c r="Q527" s="87"/>
      <c r="R527" s="87"/>
      <c r="S527" s="87"/>
      <c r="T527" s="88"/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T527" s="20" t="s">
        <v>242</v>
      </c>
      <c r="AU527" s="20" t="s">
        <v>86</v>
      </c>
    </row>
    <row r="528" s="13" customFormat="1">
      <c r="A528" s="13"/>
      <c r="B528" s="234"/>
      <c r="C528" s="235"/>
      <c r="D528" s="236" t="s">
        <v>244</v>
      </c>
      <c r="E528" s="237" t="s">
        <v>21</v>
      </c>
      <c r="F528" s="238" t="s">
        <v>775</v>
      </c>
      <c r="G528" s="235"/>
      <c r="H528" s="237" t="s">
        <v>21</v>
      </c>
      <c r="I528" s="239"/>
      <c r="J528" s="235"/>
      <c r="K528" s="235"/>
      <c r="L528" s="240"/>
      <c r="M528" s="241"/>
      <c r="N528" s="242"/>
      <c r="O528" s="242"/>
      <c r="P528" s="242"/>
      <c r="Q528" s="242"/>
      <c r="R528" s="242"/>
      <c r="S528" s="242"/>
      <c r="T528" s="24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4" t="s">
        <v>244</v>
      </c>
      <c r="AU528" s="244" t="s">
        <v>86</v>
      </c>
      <c r="AV528" s="13" t="s">
        <v>80</v>
      </c>
      <c r="AW528" s="13" t="s">
        <v>33</v>
      </c>
      <c r="AX528" s="13" t="s">
        <v>73</v>
      </c>
      <c r="AY528" s="244" t="s">
        <v>233</v>
      </c>
    </row>
    <row r="529" s="13" customFormat="1">
      <c r="A529" s="13"/>
      <c r="B529" s="234"/>
      <c r="C529" s="235"/>
      <c r="D529" s="236" t="s">
        <v>244</v>
      </c>
      <c r="E529" s="237" t="s">
        <v>21</v>
      </c>
      <c r="F529" s="238" t="s">
        <v>2991</v>
      </c>
      <c r="G529" s="235"/>
      <c r="H529" s="237" t="s">
        <v>21</v>
      </c>
      <c r="I529" s="239"/>
      <c r="J529" s="235"/>
      <c r="K529" s="235"/>
      <c r="L529" s="240"/>
      <c r="M529" s="241"/>
      <c r="N529" s="242"/>
      <c r="O529" s="242"/>
      <c r="P529" s="242"/>
      <c r="Q529" s="242"/>
      <c r="R529" s="242"/>
      <c r="S529" s="242"/>
      <c r="T529" s="24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4" t="s">
        <v>244</v>
      </c>
      <c r="AU529" s="244" t="s">
        <v>86</v>
      </c>
      <c r="AV529" s="13" t="s">
        <v>80</v>
      </c>
      <c r="AW529" s="13" t="s">
        <v>33</v>
      </c>
      <c r="AX529" s="13" t="s">
        <v>73</v>
      </c>
      <c r="AY529" s="244" t="s">
        <v>233</v>
      </c>
    </row>
    <row r="530" s="14" customFormat="1">
      <c r="A530" s="14"/>
      <c r="B530" s="245"/>
      <c r="C530" s="246"/>
      <c r="D530" s="236" t="s">
        <v>244</v>
      </c>
      <c r="E530" s="247" t="s">
        <v>21</v>
      </c>
      <c r="F530" s="248" t="s">
        <v>2992</v>
      </c>
      <c r="G530" s="246"/>
      <c r="H530" s="249">
        <v>1.1930000000000001</v>
      </c>
      <c r="I530" s="250"/>
      <c r="J530" s="246"/>
      <c r="K530" s="246"/>
      <c r="L530" s="251"/>
      <c r="M530" s="252"/>
      <c r="N530" s="253"/>
      <c r="O530" s="253"/>
      <c r="P530" s="253"/>
      <c r="Q530" s="253"/>
      <c r="R530" s="253"/>
      <c r="S530" s="253"/>
      <c r="T530" s="25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55" t="s">
        <v>244</v>
      </c>
      <c r="AU530" s="255" t="s">
        <v>86</v>
      </c>
      <c r="AV530" s="14" t="s">
        <v>86</v>
      </c>
      <c r="AW530" s="14" t="s">
        <v>33</v>
      </c>
      <c r="AX530" s="14" t="s">
        <v>73</v>
      </c>
      <c r="AY530" s="255" t="s">
        <v>233</v>
      </c>
    </row>
    <row r="531" s="13" customFormat="1">
      <c r="A531" s="13"/>
      <c r="B531" s="234"/>
      <c r="C531" s="235"/>
      <c r="D531" s="236" t="s">
        <v>244</v>
      </c>
      <c r="E531" s="237" t="s">
        <v>21</v>
      </c>
      <c r="F531" s="238" t="s">
        <v>2993</v>
      </c>
      <c r="G531" s="235"/>
      <c r="H531" s="237" t="s">
        <v>21</v>
      </c>
      <c r="I531" s="239"/>
      <c r="J531" s="235"/>
      <c r="K531" s="235"/>
      <c r="L531" s="240"/>
      <c r="M531" s="241"/>
      <c r="N531" s="242"/>
      <c r="O531" s="242"/>
      <c r="P531" s="242"/>
      <c r="Q531" s="242"/>
      <c r="R531" s="242"/>
      <c r="S531" s="242"/>
      <c r="T531" s="24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44" t="s">
        <v>244</v>
      </c>
      <c r="AU531" s="244" t="s">
        <v>86</v>
      </c>
      <c r="AV531" s="13" t="s">
        <v>80</v>
      </c>
      <c r="AW531" s="13" t="s">
        <v>33</v>
      </c>
      <c r="AX531" s="13" t="s">
        <v>73</v>
      </c>
      <c r="AY531" s="244" t="s">
        <v>233</v>
      </c>
    </row>
    <row r="532" s="14" customFormat="1">
      <c r="A532" s="14"/>
      <c r="B532" s="245"/>
      <c r="C532" s="246"/>
      <c r="D532" s="236" t="s">
        <v>244</v>
      </c>
      <c r="E532" s="247" t="s">
        <v>21</v>
      </c>
      <c r="F532" s="248" t="s">
        <v>2994</v>
      </c>
      <c r="G532" s="246"/>
      <c r="H532" s="249">
        <v>7.165</v>
      </c>
      <c r="I532" s="250"/>
      <c r="J532" s="246"/>
      <c r="K532" s="246"/>
      <c r="L532" s="251"/>
      <c r="M532" s="252"/>
      <c r="N532" s="253"/>
      <c r="O532" s="253"/>
      <c r="P532" s="253"/>
      <c r="Q532" s="253"/>
      <c r="R532" s="253"/>
      <c r="S532" s="253"/>
      <c r="T532" s="25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5" t="s">
        <v>244</v>
      </c>
      <c r="AU532" s="255" t="s">
        <v>86</v>
      </c>
      <c r="AV532" s="14" t="s">
        <v>86</v>
      </c>
      <c r="AW532" s="14" t="s">
        <v>33</v>
      </c>
      <c r="AX532" s="14" t="s">
        <v>73</v>
      </c>
      <c r="AY532" s="255" t="s">
        <v>233</v>
      </c>
    </row>
    <row r="533" s="13" customFormat="1">
      <c r="A533" s="13"/>
      <c r="B533" s="234"/>
      <c r="C533" s="235"/>
      <c r="D533" s="236" t="s">
        <v>244</v>
      </c>
      <c r="E533" s="237" t="s">
        <v>21</v>
      </c>
      <c r="F533" s="238" t="s">
        <v>2995</v>
      </c>
      <c r="G533" s="235"/>
      <c r="H533" s="237" t="s">
        <v>21</v>
      </c>
      <c r="I533" s="239"/>
      <c r="J533" s="235"/>
      <c r="K533" s="235"/>
      <c r="L533" s="240"/>
      <c r="M533" s="241"/>
      <c r="N533" s="242"/>
      <c r="O533" s="242"/>
      <c r="P533" s="242"/>
      <c r="Q533" s="242"/>
      <c r="R533" s="242"/>
      <c r="S533" s="242"/>
      <c r="T533" s="24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4" t="s">
        <v>244</v>
      </c>
      <c r="AU533" s="244" t="s">
        <v>86</v>
      </c>
      <c r="AV533" s="13" t="s">
        <v>80</v>
      </c>
      <c r="AW533" s="13" t="s">
        <v>33</v>
      </c>
      <c r="AX533" s="13" t="s">
        <v>73</v>
      </c>
      <c r="AY533" s="244" t="s">
        <v>233</v>
      </c>
    </row>
    <row r="534" s="14" customFormat="1">
      <c r="A534" s="14"/>
      <c r="B534" s="245"/>
      <c r="C534" s="246"/>
      <c r="D534" s="236" t="s">
        <v>244</v>
      </c>
      <c r="E534" s="247" t="s">
        <v>21</v>
      </c>
      <c r="F534" s="248" t="s">
        <v>2996</v>
      </c>
      <c r="G534" s="246"/>
      <c r="H534" s="249">
        <v>1.6579999999999999</v>
      </c>
      <c r="I534" s="250"/>
      <c r="J534" s="246"/>
      <c r="K534" s="246"/>
      <c r="L534" s="251"/>
      <c r="M534" s="252"/>
      <c r="N534" s="253"/>
      <c r="O534" s="253"/>
      <c r="P534" s="253"/>
      <c r="Q534" s="253"/>
      <c r="R534" s="253"/>
      <c r="S534" s="253"/>
      <c r="T534" s="25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55" t="s">
        <v>244</v>
      </c>
      <c r="AU534" s="255" t="s">
        <v>86</v>
      </c>
      <c r="AV534" s="14" t="s">
        <v>86</v>
      </c>
      <c r="AW534" s="14" t="s">
        <v>33</v>
      </c>
      <c r="AX534" s="14" t="s">
        <v>73</v>
      </c>
      <c r="AY534" s="255" t="s">
        <v>233</v>
      </c>
    </row>
    <row r="535" s="15" customFormat="1">
      <c r="A535" s="15"/>
      <c r="B535" s="256"/>
      <c r="C535" s="257"/>
      <c r="D535" s="236" t="s">
        <v>244</v>
      </c>
      <c r="E535" s="258" t="s">
        <v>21</v>
      </c>
      <c r="F535" s="259" t="s">
        <v>247</v>
      </c>
      <c r="G535" s="257"/>
      <c r="H535" s="260">
        <v>10.016</v>
      </c>
      <c r="I535" s="261"/>
      <c r="J535" s="257"/>
      <c r="K535" s="257"/>
      <c r="L535" s="262"/>
      <c r="M535" s="263"/>
      <c r="N535" s="264"/>
      <c r="O535" s="264"/>
      <c r="P535" s="264"/>
      <c r="Q535" s="264"/>
      <c r="R535" s="264"/>
      <c r="S535" s="264"/>
      <c r="T535" s="26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T535" s="266" t="s">
        <v>244</v>
      </c>
      <c r="AU535" s="266" t="s">
        <v>86</v>
      </c>
      <c r="AV535" s="15" t="s">
        <v>240</v>
      </c>
      <c r="AW535" s="15" t="s">
        <v>33</v>
      </c>
      <c r="AX535" s="15" t="s">
        <v>80</v>
      </c>
      <c r="AY535" s="266" t="s">
        <v>233</v>
      </c>
    </row>
    <row r="536" s="2" customFormat="1" ht="37.8" customHeight="1">
      <c r="A536" s="41"/>
      <c r="B536" s="42"/>
      <c r="C536" s="216" t="s">
        <v>1086</v>
      </c>
      <c r="D536" s="216" t="s">
        <v>235</v>
      </c>
      <c r="E536" s="217" t="s">
        <v>2997</v>
      </c>
      <c r="F536" s="218" t="s">
        <v>2998</v>
      </c>
      <c r="G536" s="219" t="s">
        <v>238</v>
      </c>
      <c r="H536" s="220">
        <v>219.102</v>
      </c>
      <c r="I536" s="221"/>
      <c r="J536" s="222">
        <f>ROUND(I536*H536,2)</f>
        <v>0</v>
      </c>
      <c r="K536" s="218" t="s">
        <v>239</v>
      </c>
      <c r="L536" s="47"/>
      <c r="M536" s="223" t="s">
        <v>21</v>
      </c>
      <c r="N536" s="224" t="s">
        <v>45</v>
      </c>
      <c r="O536" s="87"/>
      <c r="P536" s="225">
        <f>O536*H536</f>
        <v>0</v>
      </c>
      <c r="Q536" s="225">
        <v>0.0024399999999999999</v>
      </c>
      <c r="R536" s="225">
        <f>Q536*H536</f>
        <v>0.53460887999999995</v>
      </c>
      <c r="S536" s="225">
        <v>0</v>
      </c>
      <c r="T536" s="226">
        <f>S536*H536</f>
        <v>0</v>
      </c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R536" s="227" t="s">
        <v>240</v>
      </c>
      <c r="AT536" s="227" t="s">
        <v>235</v>
      </c>
      <c r="AU536" s="227" t="s">
        <v>86</v>
      </c>
      <c r="AY536" s="20" t="s">
        <v>233</v>
      </c>
      <c r="BE536" s="228">
        <f>IF(N536="základní",J536,0)</f>
        <v>0</v>
      </c>
      <c r="BF536" s="228">
        <f>IF(N536="snížená",J536,0)</f>
        <v>0</v>
      </c>
      <c r="BG536" s="228">
        <f>IF(N536="zákl. přenesená",J536,0)</f>
        <v>0</v>
      </c>
      <c r="BH536" s="228">
        <f>IF(N536="sníž. přenesená",J536,0)</f>
        <v>0</v>
      </c>
      <c r="BI536" s="228">
        <f>IF(N536="nulová",J536,0)</f>
        <v>0</v>
      </c>
      <c r="BJ536" s="20" t="s">
        <v>86</v>
      </c>
      <c r="BK536" s="228">
        <f>ROUND(I536*H536,2)</f>
        <v>0</v>
      </c>
      <c r="BL536" s="20" t="s">
        <v>240</v>
      </c>
      <c r="BM536" s="227" t="s">
        <v>2999</v>
      </c>
    </row>
    <row r="537" s="2" customFormat="1">
      <c r="A537" s="41"/>
      <c r="B537" s="42"/>
      <c r="C537" s="43"/>
      <c r="D537" s="229" t="s">
        <v>242</v>
      </c>
      <c r="E537" s="43"/>
      <c r="F537" s="230" t="s">
        <v>3000</v>
      </c>
      <c r="G537" s="43"/>
      <c r="H537" s="43"/>
      <c r="I537" s="231"/>
      <c r="J537" s="43"/>
      <c r="K537" s="43"/>
      <c r="L537" s="47"/>
      <c r="M537" s="232"/>
      <c r="N537" s="233"/>
      <c r="O537" s="87"/>
      <c r="P537" s="87"/>
      <c r="Q537" s="87"/>
      <c r="R537" s="87"/>
      <c r="S537" s="87"/>
      <c r="T537" s="88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T537" s="20" t="s">
        <v>242</v>
      </c>
      <c r="AU537" s="20" t="s">
        <v>86</v>
      </c>
    </row>
    <row r="538" s="13" customFormat="1">
      <c r="A538" s="13"/>
      <c r="B538" s="234"/>
      <c r="C538" s="235"/>
      <c r="D538" s="236" t="s">
        <v>244</v>
      </c>
      <c r="E538" s="237" t="s">
        <v>21</v>
      </c>
      <c r="F538" s="238" t="s">
        <v>708</v>
      </c>
      <c r="G538" s="235"/>
      <c r="H538" s="237" t="s">
        <v>21</v>
      </c>
      <c r="I538" s="239"/>
      <c r="J538" s="235"/>
      <c r="K538" s="235"/>
      <c r="L538" s="240"/>
      <c r="M538" s="241"/>
      <c r="N538" s="242"/>
      <c r="O538" s="242"/>
      <c r="P538" s="242"/>
      <c r="Q538" s="242"/>
      <c r="R538" s="242"/>
      <c r="S538" s="242"/>
      <c r="T538" s="24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4" t="s">
        <v>244</v>
      </c>
      <c r="AU538" s="244" t="s">
        <v>86</v>
      </c>
      <c r="AV538" s="13" t="s">
        <v>80</v>
      </c>
      <c r="AW538" s="13" t="s">
        <v>33</v>
      </c>
      <c r="AX538" s="13" t="s">
        <v>73</v>
      </c>
      <c r="AY538" s="244" t="s">
        <v>233</v>
      </c>
    </row>
    <row r="539" s="13" customFormat="1">
      <c r="A539" s="13"/>
      <c r="B539" s="234"/>
      <c r="C539" s="235"/>
      <c r="D539" s="236" t="s">
        <v>244</v>
      </c>
      <c r="E539" s="237" t="s">
        <v>21</v>
      </c>
      <c r="F539" s="238" t="s">
        <v>2969</v>
      </c>
      <c r="G539" s="235"/>
      <c r="H539" s="237" t="s">
        <v>21</v>
      </c>
      <c r="I539" s="239"/>
      <c r="J539" s="235"/>
      <c r="K539" s="235"/>
      <c r="L539" s="240"/>
      <c r="M539" s="241"/>
      <c r="N539" s="242"/>
      <c r="O539" s="242"/>
      <c r="P539" s="242"/>
      <c r="Q539" s="242"/>
      <c r="R539" s="242"/>
      <c r="S539" s="242"/>
      <c r="T539" s="24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4" t="s">
        <v>244</v>
      </c>
      <c r="AU539" s="244" t="s">
        <v>86</v>
      </c>
      <c r="AV539" s="13" t="s">
        <v>80</v>
      </c>
      <c r="AW539" s="13" t="s">
        <v>33</v>
      </c>
      <c r="AX539" s="13" t="s">
        <v>73</v>
      </c>
      <c r="AY539" s="244" t="s">
        <v>233</v>
      </c>
    </row>
    <row r="540" s="14" customFormat="1">
      <c r="A540" s="14"/>
      <c r="B540" s="245"/>
      <c r="C540" s="246"/>
      <c r="D540" s="236" t="s">
        <v>244</v>
      </c>
      <c r="E540" s="247" t="s">
        <v>21</v>
      </c>
      <c r="F540" s="248" t="s">
        <v>3001</v>
      </c>
      <c r="G540" s="246"/>
      <c r="H540" s="249">
        <v>53.247999999999998</v>
      </c>
      <c r="I540" s="250"/>
      <c r="J540" s="246"/>
      <c r="K540" s="246"/>
      <c r="L540" s="251"/>
      <c r="M540" s="252"/>
      <c r="N540" s="253"/>
      <c r="O540" s="253"/>
      <c r="P540" s="253"/>
      <c r="Q540" s="253"/>
      <c r="R540" s="253"/>
      <c r="S540" s="253"/>
      <c r="T540" s="25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55" t="s">
        <v>244</v>
      </c>
      <c r="AU540" s="255" t="s">
        <v>86</v>
      </c>
      <c r="AV540" s="14" t="s">
        <v>86</v>
      </c>
      <c r="AW540" s="14" t="s">
        <v>33</v>
      </c>
      <c r="AX540" s="14" t="s">
        <v>73</v>
      </c>
      <c r="AY540" s="255" t="s">
        <v>233</v>
      </c>
    </row>
    <row r="541" s="13" customFormat="1">
      <c r="A541" s="13"/>
      <c r="B541" s="234"/>
      <c r="C541" s="235"/>
      <c r="D541" s="236" t="s">
        <v>244</v>
      </c>
      <c r="E541" s="237" t="s">
        <v>21</v>
      </c>
      <c r="F541" s="238" t="s">
        <v>2971</v>
      </c>
      <c r="G541" s="235"/>
      <c r="H541" s="237" t="s">
        <v>21</v>
      </c>
      <c r="I541" s="239"/>
      <c r="J541" s="235"/>
      <c r="K541" s="235"/>
      <c r="L541" s="240"/>
      <c r="M541" s="241"/>
      <c r="N541" s="242"/>
      <c r="O541" s="242"/>
      <c r="P541" s="242"/>
      <c r="Q541" s="242"/>
      <c r="R541" s="242"/>
      <c r="S541" s="242"/>
      <c r="T541" s="24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4" t="s">
        <v>244</v>
      </c>
      <c r="AU541" s="244" t="s">
        <v>86</v>
      </c>
      <c r="AV541" s="13" t="s">
        <v>80</v>
      </c>
      <c r="AW541" s="13" t="s">
        <v>33</v>
      </c>
      <c r="AX541" s="13" t="s">
        <v>73</v>
      </c>
      <c r="AY541" s="244" t="s">
        <v>233</v>
      </c>
    </row>
    <row r="542" s="14" customFormat="1">
      <c r="A542" s="14"/>
      <c r="B542" s="245"/>
      <c r="C542" s="246"/>
      <c r="D542" s="236" t="s">
        <v>244</v>
      </c>
      <c r="E542" s="247" t="s">
        <v>21</v>
      </c>
      <c r="F542" s="248" t="s">
        <v>3002</v>
      </c>
      <c r="G542" s="246"/>
      <c r="H542" s="249">
        <v>3.6659999999999999</v>
      </c>
      <c r="I542" s="250"/>
      <c r="J542" s="246"/>
      <c r="K542" s="246"/>
      <c r="L542" s="251"/>
      <c r="M542" s="252"/>
      <c r="N542" s="253"/>
      <c r="O542" s="253"/>
      <c r="P542" s="253"/>
      <c r="Q542" s="253"/>
      <c r="R542" s="253"/>
      <c r="S542" s="253"/>
      <c r="T542" s="25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5" t="s">
        <v>244</v>
      </c>
      <c r="AU542" s="255" t="s">
        <v>86</v>
      </c>
      <c r="AV542" s="14" t="s">
        <v>86</v>
      </c>
      <c r="AW542" s="14" t="s">
        <v>33</v>
      </c>
      <c r="AX542" s="14" t="s">
        <v>73</v>
      </c>
      <c r="AY542" s="255" t="s">
        <v>233</v>
      </c>
    </row>
    <row r="543" s="16" customFormat="1">
      <c r="A543" s="16"/>
      <c r="B543" s="287"/>
      <c r="C543" s="288"/>
      <c r="D543" s="236" t="s">
        <v>244</v>
      </c>
      <c r="E543" s="289" t="s">
        <v>21</v>
      </c>
      <c r="F543" s="290" t="s">
        <v>725</v>
      </c>
      <c r="G543" s="288"/>
      <c r="H543" s="291">
        <v>56.914000000000001</v>
      </c>
      <c r="I543" s="292"/>
      <c r="J543" s="288"/>
      <c r="K543" s="288"/>
      <c r="L543" s="293"/>
      <c r="M543" s="294"/>
      <c r="N543" s="295"/>
      <c r="O543" s="295"/>
      <c r="P543" s="295"/>
      <c r="Q543" s="295"/>
      <c r="R543" s="295"/>
      <c r="S543" s="295"/>
      <c r="T543" s="29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T543" s="297" t="s">
        <v>244</v>
      </c>
      <c r="AU543" s="297" t="s">
        <v>86</v>
      </c>
      <c r="AV543" s="16" t="s">
        <v>117</v>
      </c>
      <c r="AW543" s="16" t="s">
        <v>33</v>
      </c>
      <c r="AX543" s="16" t="s">
        <v>73</v>
      </c>
      <c r="AY543" s="297" t="s">
        <v>233</v>
      </c>
    </row>
    <row r="544" s="13" customFormat="1">
      <c r="A544" s="13"/>
      <c r="B544" s="234"/>
      <c r="C544" s="235"/>
      <c r="D544" s="236" t="s">
        <v>244</v>
      </c>
      <c r="E544" s="237" t="s">
        <v>21</v>
      </c>
      <c r="F544" s="238" t="s">
        <v>726</v>
      </c>
      <c r="G544" s="235"/>
      <c r="H544" s="237" t="s">
        <v>21</v>
      </c>
      <c r="I544" s="239"/>
      <c r="J544" s="235"/>
      <c r="K544" s="235"/>
      <c r="L544" s="240"/>
      <c r="M544" s="241"/>
      <c r="N544" s="242"/>
      <c r="O544" s="242"/>
      <c r="P544" s="242"/>
      <c r="Q544" s="242"/>
      <c r="R544" s="242"/>
      <c r="S544" s="242"/>
      <c r="T544" s="24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4" t="s">
        <v>244</v>
      </c>
      <c r="AU544" s="244" t="s">
        <v>86</v>
      </c>
      <c r="AV544" s="13" t="s">
        <v>80</v>
      </c>
      <c r="AW544" s="13" t="s">
        <v>33</v>
      </c>
      <c r="AX544" s="13" t="s">
        <v>73</v>
      </c>
      <c r="AY544" s="244" t="s">
        <v>233</v>
      </c>
    </row>
    <row r="545" s="13" customFormat="1">
      <c r="A545" s="13"/>
      <c r="B545" s="234"/>
      <c r="C545" s="235"/>
      <c r="D545" s="236" t="s">
        <v>244</v>
      </c>
      <c r="E545" s="237" t="s">
        <v>21</v>
      </c>
      <c r="F545" s="238" t="s">
        <v>2975</v>
      </c>
      <c r="G545" s="235"/>
      <c r="H545" s="237" t="s">
        <v>21</v>
      </c>
      <c r="I545" s="239"/>
      <c r="J545" s="235"/>
      <c r="K545" s="235"/>
      <c r="L545" s="240"/>
      <c r="M545" s="241"/>
      <c r="N545" s="242"/>
      <c r="O545" s="242"/>
      <c r="P545" s="242"/>
      <c r="Q545" s="242"/>
      <c r="R545" s="242"/>
      <c r="S545" s="242"/>
      <c r="T545" s="24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4" t="s">
        <v>244</v>
      </c>
      <c r="AU545" s="244" t="s">
        <v>86</v>
      </c>
      <c r="AV545" s="13" t="s">
        <v>80</v>
      </c>
      <c r="AW545" s="13" t="s">
        <v>33</v>
      </c>
      <c r="AX545" s="13" t="s">
        <v>73</v>
      </c>
      <c r="AY545" s="244" t="s">
        <v>233</v>
      </c>
    </row>
    <row r="546" s="14" customFormat="1">
      <c r="A546" s="14"/>
      <c r="B546" s="245"/>
      <c r="C546" s="246"/>
      <c r="D546" s="236" t="s">
        <v>244</v>
      </c>
      <c r="E546" s="247" t="s">
        <v>21</v>
      </c>
      <c r="F546" s="248" t="s">
        <v>3003</v>
      </c>
      <c r="G546" s="246"/>
      <c r="H546" s="249">
        <v>4.29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5" t="s">
        <v>244</v>
      </c>
      <c r="AU546" s="255" t="s">
        <v>86</v>
      </c>
      <c r="AV546" s="14" t="s">
        <v>86</v>
      </c>
      <c r="AW546" s="14" t="s">
        <v>33</v>
      </c>
      <c r="AX546" s="14" t="s">
        <v>73</v>
      </c>
      <c r="AY546" s="255" t="s">
        <v>233</v>
      </c>
    </row>
    <row r="547" s="13" customFormat="1">
      <c r="A547" s="13"/>
      <c r="B547" s="234"/>
      <c r="C547" s="235"/>
      <c r="D547" s="236" t="s">
        <v>244</v>
      </c>
      <c r="E547" s="237" t="s">
        <v>21</v>
      </c>
      <c r="F547" s="238" t="s">
        <v>2977</v>
      </c>
      <c r="G547" s="235"/>
      <c r="H547" s="237" t="s">
        <v>21</v>
      </c>
      <c r="I547" s="239"/>
      <c r="J547" s="235"/>
      <c r="K547" s="235"/>
      <c r="L547" s="240"/>
      <c r="M547" s="241"/>
      <c r="N547" s="242"/>
      <c r="O547" s="242"/>
      <c r="P547" s="242"/>
      <c r="Q547" s="242"/>
      <c r="R547" s="242"/>
      <c r="S547" s="242"/>
      <c r="T547" s="24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4" t="s">
        <v>244</v>
      </c>
      <c r="AU547" s="244" t="s">
        <v>86</v>
      </c>
      <c r="AV547" s="13" t="s">
        <v>80</v>
      </c>
      <c r="AW547" s="13" t="s">
        <v>33</v>
      </c>
      <c r="AX547" s="13" t="s">
        <v>73</v>
      </c>
      <c r="AY547" s="244" t="s">
        <v>233</v>
      </c>
    </row>
    <row r="548" s="14" customFormat="1">
      <c r="A548" s="14"/>
      <c r="B548" s="245"/>
      <c r="C548" s="246"/>
      <c r="D548" s="236" t="s">
        <v>244</v>
      </c>
      <c r="E548" s="247" t="s">
        <v>21</v>
      </c>
      <c r="F548" s="248" t="s">
        <v>3004</v>
      </c>
      <c r="G548" s="246"/>
      <c r="H548" s="249">
        <v>56.576000000000001</v>
      </c>
      <c r="I548" s="250"/>
      <c r="J548" s="246"/>
      <c r="K548" s="246"/>
      <c r="L548" s="251"/>
      <c r="M548" s="252"/>
      <c r="N548" s="253"/>
      <c r="O548" s="253"/>
      <c r="P548" s="253"/>
      <c r="Q548" s="253"/>
      <c r="R548" s="253"/>
      <c r="S548" s="253"/>
      <c r="T548" s="25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5" t="s">
        <v>244</v>
      </c>
      <c r="AU548" s="255" t="s">
        <v>86</v>
      </c>
      <c r="AV548" s="14" t="s">
        <v>86</v>
      </c>
      <c r="AW548" s="14" t="s">
        <v>33</v>
      </c>
      <c r="AX548" s="14" t="s">
        <v>73</v>
      </c>
      <c r="AY548" s="255" t="s">
        <v>233</v>
      </c>
    </row>
    <row r="549" s="13" customFormat="1">
      <c r="A549" s="13"/>
      <c r="B549" s="234"/>
      <c r="C549" s="235"/>
      <c r="D549" s="236" t="s">
        <v>244</v>
      </c>
      <c r="E549" s="237" t="s">
        <v>21</v>
      </c>
      <c r="F549" s="238" t="s">
        <v>2979</v>
      </c>
      <c r="G549" s="235"/>
      <c r="H549" s="237" t="s">
        <v>21</v>
      </c>
      <c r="I549" s="239"/>
      <c r="J549" s="235"/>
      <c r="K549" s="235"/>
      <c r="L549" s="240"/>
      <c r="M549" s="241"/>
      <c r="N549" s="242"/>
      <c r="O549" s="242"/>
      <c r="P549" s="242"/>
      <c r="Q549" s="242"/>
      <c r="R549" s="242"/>
      <c r="S549" s="242"/>
      <c r="T549" s="24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4" t="s">
        <v>244</v>
      </c>
      <c r="AU549" s="244" t="s">
        <v>86</v>
      </c>
      <c r="AV549" s="13" t="s">
        <v>80</v>
      </c>
      <c r="AW549" s="13" t="s">
        <v>33</v>
      </c>
      <c r="AX549" s="13" t="s">
        <v>73</v>
      </c>
      <c r="AY549" s="244" t="s">
        <v>233</v>
      </c>
    </row>
    <row r="550" s="14" customFormat="1">
      <c r="A550" s="14"/>
      <c r="B550" s="245"/>
      <c r="C550" s="246"/>
      <c r="D550" s="236" t="s">
        <v>244</v>
      </c>
      <c r="E550" s="247" t="s">
        <v>21</v>
      </c>
      <c r="F550" s="248" t="s">
        <v>3005</v>
      </c>
      <c r="G550" s="246"/>
      <c r="H550" s="249">
        <v>4.6280000000000001</v>
      </c>
      <c r="I550" s="250"/>
      <c r="J550" s="246"/>
      <c r="K550" s="246"/>
      <c r="L550" s="251"/>
      <c r="M550" s="252"/>
      <c r="N550" s="253"/>
      <c r="O550" s="253"/>
      <c r="P550" s="253"/>
      <c r="Q550" s="253"/>
      <c r="R550" s="253"/>
      <c r="S550" s="253"/>
      <c r="T550" s="25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5" t="s">
        <v>244</v>
      </c>
      <c r="AU550" s="255" t="s">
        <v>86</v>
      </c>
      <c r="AV550" s="14" t="s">
        <v>86</v>
      </c>
      <c r="AW550" s="14" t="s">
        <v>33</v>
      </c>
      <c r="AX550" s="14" t="s">
        <v>73</v>
      </c>
      <c r="AY550" s="255" t="s">
        <v>233</v>
      </c>
    </row>
    <row r="551" s="16" customFormat="1">
      <c r="A551" s="16"/>
      <c r="B551" s="287"/>
      <c r="C551" s="288"/>
      <c r="D551" s="236" t="s">
        <v>244</v>
      </c>
      <c r="E551" s="289" t="s">
        <v>21</v>
      </c>
      <c r="F551" s="290" t="s">
        <v>725</v>
      </c>
      <c r="G551" s="288"/>
      <c r="H551" s="291">
        <v>65.494</v>
      </c>
      <c r="I551" s="292"/>
      <c r="J551" s="288"/>
      <c r="K551" s="288"/>
      <c r="L551" s="293"/>
      <c r="M551" s="294"/>
      <c r="N551" s="295"/>
      <c r="O551" s="295"/>
      <c r="P551" s="295"/>
      <c r="Q551" s="295"/>
      <c r="R551" s="295"/>
      <c r="S551" s="295"/>
      <c r="T551" s="29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T551" s="297" t="s">
        <v>244</v>
      </c>
      <c r="AU551" s="297" t="s">
        <v>86</v>
      </c>
      <c r="AV551" s="16" t="s">
        <v>117</v>
      </c>
      <c r="AW551" s="16" t="s">
        <v>33</v>
      </c>
      <c r="AX551" s="16" t="s">
        <v>73</v>
      </c>
      <c r="AY551" s="297" t="s">
        <v>233</v>
      </c>
    </row>
    <row r="552" s="13" customFormat="1">
      <c r="A552" s="13"/>
      <c r="B552" s="234"/>
      <c r="C552" s="235"/>
      <c r="D552" s="236" t="s">
        <v>244</v>
      </c>
      <c r="E552" s="237" t="s">
        <v>21</v>
      </c>
      <c r="F552" s="238" t="s">
        <v>731</v>
      </c>
      <c r="G552" s="235"/>
      <c r="H552" s="237" t="s">
        <v>21</v>
      </c>
      <c r="I552" s="239"/>
      <c r="J552" s="235"/>
      <c r="K552" s="235"/>
      <c r="L552" s="240"/>
      <c r="M552" s="241"/>
      <c r="N552" s="242"/>
      <c r="O552" s="242"/>
      <c r="P552" s="242"/>
      <c r="Q552" s="242"/>
      <c r="R552" s="242"/>
      <c r="S552" s="242"/>
      <c r="T552" s="24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4" t="s">
        <v>244</v>
      </c>
      <c r="AU552" s="244" t="s">
        <v>86</v>
      </c>
      <c r="AV552" s="13" t="s">
        <v>80</v>
      </c>
      <c r="AW552" s="13" t="s">
        <v>33</v>
      </c>
      <c r="AX552" s="13" t="s">
        <v>73</v>
      </c>
      <c r="AY552" s="244" t="s">
        <v>233</v>
      </c>
    </row>
    <row r="553" s="13" customFormat="1">
      <c r="A553" s="13"/>
      <c r="B553" s="234"/>
      <c r="C553" s="235"/>
      <c r="D553" s="236" t="s">
        <v>244</v>
      </c>
      <c r="E553" s="237" t="s">
        <v>21</v>
      </c>
      <c r="F553" s="238" t="s">
        <v>2981</v>
      </c>
      <c r="G553" s="235"/>
      <c r="H553" s="237" t="s">
        <v>21</v>
      </c>
      <c r="I553" s="239"/>
      <c r="J553" s="235"/>
      <c r="K553" s="235"/>
      <c r="L553" s="240"/>
      <c r="M553" s="241"/>
      <c r="N553" s="242"/>
      <c r="O553" s="242"/>
      <c r="P553" s="242"/>
      <c r="Q553" s="242"/>
      <c r="R553" s="242"/>
      <c r="S553" s="242"/>
      <c r="T553" s="24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4" t="s">
        <v>244</v>
      </c>
      <c r="AU553" s="244" t="s">
        <v>86</v>
      </c>
      <c r="AV553" s="13" t="s">
        <v>80</v>
      </c>
      <c r="AW553" s="13" t="s">
        <v>33</v>
      </c>
      <c r="AX553" s="13" t="s">
        <v>73</v>
      </c>
      <c r="AY553" s="244" t="s">
        <v>233</v>
      </c>
    </row>
    <row r="554" s="14" customFormat="1">
      <c r="A554" s="14"/>
      <c r="B554" s="245"/>
      <c r="C554" s="246"/>
      <c r="D554" s="236" t="s">
        <v>244</v>
      </c>
      <c r="E554" s="247" t="s">
        <v>21</v>
      </c>
      <c r="F554" s="248" t="s">
        <v>3003</v>
      </c>
      <c r="G554" s="246"/>
      <c r="H554" s="249">
        <v>4.29</v>
      </c>
      <c r="I554" s="250"/>
      <c r="J554" s="246"/>
      <c r="K554" s="246"/>
      <c r="L554" s="251"/>
      <c r="M554" s="252"/>
      <c r="N554" s="253"/>
      <c r="O554" s="253"/>
      <c r="P554" s="253"/>
      <c r="Q554" s="253"/>
      <c r="R554" s="253"/>
      <c r="S554" s="253"/>
      <c r="T554" s="25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5" t="s">
        <v>244</v>
      </c>
      <c r="AU554" s="255" t="s">
        <v>86</v>
      </c>
      <c r="AV554" s="14" t="s">
        <v>86</v>
      </c>
      <c r="AW554" s="14" t="s">
        <v>33</v>
      </c>
      <c r="AX554" s="14" t="s">
        <v>73</v>
      </c>
      <c r="AY554" s="255" t="s">
        <v>233</v>
      </c>
    </row>
    <row r="555" s="13" customFormat="1">
      <c r="A555" s="13"/>
      <c r="B555" s="234"/>
      <c r="C555" s="235"/>
      <c r="D555" s="236" t="s">
        <v>244</v>
      </c>
      <c r="E555" s="237" t="s">
        <v>21</v>
      </c>
      <c r="F555" s="238" t="s">
        <v>2982</v>
      </c>
      <c r="G555" s="235"/>
      <c r="H555" s="237" t="s">
        <v>21</v>
      </c>
      <c r="I555" s="239"/>
      <c r="J555" s="235"/>
      <c r="K555" s="235"/>
      <c r="L555" s="240"/>
      <c r="M555" s="241"/>
      <c r="N555" s="242"/>
      <c r="O555" s="242"/>
      <c r="P555" s="242"/>
      <c r="Q555" s="242"/>
      <c r="R555" s="242"/>
      <c r="S555" s="242"/>
      <c r="T555" s="24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4" t="s">
        <v>244</v>
      </c>
      <c r="AU555" s="244" t="s">
        <v>86</v>
      </c>
      <c r="AV555" s="13" t="s">
        <v>80</v>
      </c>
      <c r="AW555" s="13" t="s">
        <v>33</v>
      </c>
      <c r="AX555" s="13" t="s">
        <v>73</v>
      </c>
      <c r="AY555" s="244" t="s">
        <v>233</v>
      </c>
    </row>
    <row r="556" s="14" customFormat="1">
      <c r="A556" s="14"/>
      <c r="B556" s="245"/>
      <c r="C556" s="246"/>
      <c r="D556" s="236" t="s">
        <v>244</v>
      </c>
      <c r="E556" s="247" t="s">
        <v>21</v>
      </c>
      <c r="F556" s="248" t="s">
        <v>3004</v>
      </c>
      <c r="G556" s="246"/>
      <c r="H556" s="249">
        <v>56.576000000000001</v>
      </c>
      <c r="I556" s="250"/>
      <c r="J556" s="246"/>
      <c r="K556" s="246"/>
      <c r="L556" s="251"/>
      <c r="M556" s="252"/>
      <c r="N556" s="253"/>
      <c r="O556" s="253"/>
      <c r="P556" s="253"/>
      <c r="Q556" s="253"/>
      <c r="R556" s="253"/>
      <c r="S556" s="253"/>
      <c r="T556" s="25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5" t="s">
        <v>244</v>
      </c>
      <c r="AU556" s="255" t="s">
        <v>86</v>
      </c>
      <c r="AV556" s="14" t="s">
        <v>86</v>
      </c>
      <c r="AW556" s="14" t="s">
        <v>33</v>
      </c>
      <c r="AX556" s="14" t="s">
        <v>73</v>
      </c>
      <c r="AY556" s="255" t="s">
        <v>233</v>
      </c>
    </row>
    <row r="557" s="13" customFormat="1">
      <c r="A557" s="13"/>
      <c r="B557" s="234"/>
      <c r="C557" s="235"/>
      <c r="D557" s="236" t="s">
        <v>244</v>
      </c>
      <c r="E557" s="237" t="s">
        <v>21</v>
      </c>
      <c r="F557" s="238" t="s">
        <v>2983</v>
      </c>
      <c r="G557" s="235"/>
      <c r="H557" s="237" t="s">
        <v>21</v>
      </c>
      <c r="I557" s="239"/>
      <c r="J557" s="235"/>
      <c r="K557" s="235"/>
      <c r="L557" s="240"/>
      <c r="M557" s="241"/>
      <c r="N557" s="242"/>
      <c r="O557" s="242"/>
      <c r="P557" s="242"/>
      <c r="Q557" s="242"/>
      <c r="R557" s="242"/>
      <c r="S557" s="242"/>
      <c r="T557" s="24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4" t="s">
        <v>244</v>
      </c>
      <c r="AU557" s="244" t="s">
        <v>86</v>
      </c>
      <c r="AV557" s="13" t="s">
        <v>80</v>
      </c>
      <c r="AW557" s="13" t="s">
        <v>33</v>
      </c>
      <c r="AX557" s="13" t="s">
        <v>73</v>
      </c>
      <c r="AY557" s="244" t="s">
        <v>233</v>
      </c>
    </row>
    <row r="558" s="14" customFormat="1">
      <c r="A558" s="14"/>
      <c r="B558" s="245"/>
      <c r="C558" s="246"/>
      <c r="D558" s="236" t="s">
        <v>244</v>
      </c>
      <c r="E558" s="247" t="s">
        <v>21</v>
      </c>
      <c r="F558" s="248" t="s">
        <v>3005</v>
      </c>
      <c r="G558" s="246"/>
      <c r="H558" s="249">
        <v>4.6280000000000001</v>
      </c>
      <c r="I558" s="250"/>
      <c r="J558" s="246"/>
      <c r="K558" s="246"/>
      <c r="L558" s="251"/>
      <c r="M558" s="252"/>
      <c r="N558" s="253"/>
      <c r="O558" s="253"/>
      <c r="P558" s="253"/>
      <c r="Q558" s="253"/>
      <c r="R558" s="253"/>
      <c r="S558" s="253"/>
      <c r="T558" s="25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5" t="s">
        <v>244</v>
      </c>
      <c r="AU558" s="255" t="s">
        <v>86</v>
      </c>
      <c r="AV558" s="14" t="s">
        <v>86</v>
      </c>
      <c r="AW558" s="14" t="s">
        <v>33</v>
      </c>
      <c r="AX558" s="14" t="s">
        <v>73</v>
      </c>
      <c r="AY558" s="255" t="s">
        <v>233</v>
      </c>
    </row>
    <row r="559" s="16" customFormat="1">
      <c r="A559" s="16"/>
      <c r="B559" s="287"/>
      <c r="C559" s="288"/>
      <c r="D559" s="236" t="s">
        <v>244</v>
      </c>
      <c r="E559" s="289" t="s">
        <v>21</v>
      </c>
      <c r="F559" s="290" t="s">
        <v>725</v>
      </c>
      <c r="G559" s="288"/>
      <c r="H559" s="291">
        <v>65.494</v>
      </c>
      <c r="I559" s="292"/>
      <c r="J559" s="288"/>
      <c r="K559" s="288"/>
      <c r="L559" s="293"/>
      <c r="M559" s="294"/>
      <c r="N559" s="295"/>
      <c r="O559" s="295"/>
      <c r="P559" s="295"/>
      <c r="Q559" s="295"/>
      <c r="R559" s="295"/>
      <c r="S559" s="295"/>
      <c r="T559" s="29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T559" s="297" t="s">
        <v>244</v>
      </c>
      <c r="AU559" s="297" t="s">
        <v>86</v>
      </c>
      <c r="AV559" s="16" t="s">
        <v>117</v>
      </c>
      <c r="AW559" s="16" t="s">
        <v>33</v>
      </c>
      <c r="AX559" s="16" t="s">
        <v>73</v>
      </c>
      <c r="AY559" s="297" t="s">
        <v>233</v>
      </c>
    </row>
    <row r="560" s="13" customFormat="1">
      <c r="A560" s="13"/>
      <c r="B560" s="234"/>
      <c r="C560" s="235"/>
      <c r="D560" s="236" t="s">
        <v>244</v>
      </c>
      <c r="E560" s="237" t="s">
        <v>21</v>
      </c>
      <c r="F560" s="238" t="s">
        <v>2984</v>
      </c>
      <c r="G560" s="235"/>
      <c r="H560" s="237" t="s">
        <v>21</v>
      </c>
      <c r="I560" s="239"/>
      <c r="J560" s="235"/>
      <c r="K560" s="235"/>
      <c r="L560" s="240"/>
      <c r="M560" s="241"/>
      <c r="N560" s="242"/>
      <c r="O560" s="242"/>
      <c r="P560" s="242"/>
      <c r="Q560" s="242"/>
      <c r="R560" s="242"/>
      <c r="S560" s="242"/>
      <c r="T560" s="24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44" t="s">
        <v>244</v>
      </c>
      <c r="AU560" s="244" t="s">
        <v>86</v>
      </c>
      <c r="AV560" s="13" t="s">
        <v>80</v>
      </c>
      <c r="AW560" s="13" t="s">
        <v>33</v>
      </c>
      <c r="AX560" s="13" t="s">
        <v>73</v>
      </c>
      <c r="AY560" s="244" t="s">
        <v>233</v>
      </c>
    </row>
    <row r="561" s="13" customFormat="1">
      <c r="A561" s="13"/>
      <c r="B561" s="234"/>
      <c r="C561" s="235"/>
      <c r="D561" s="236" t="s">
        <v>244</v>
      </c>
      <c r="E561" s="237" t="s">
        <v>21</v>
      </c>
      <c r="F561" s="238" t="s">
        <v>2985</v>
      </c>
      <c r="G561" s="235"/>
      <c r="H561" s="237" t="s">
        <v>21</v>
      </c>
      <c r="I561" s="239"/>
      <c r="J561" s="235"/>
      <c r="K561" s="235"/>
      <c r="L561" s="240"/>
      <c r="M561" s="241"/>
      <c r="N561" s="242"/>
      <c r="O561" s="242"/>
      <c r="P561" s="242"/>
      <c r="Q561" s="242"/>
      <c r="R561" s="242"/>
      <c r="S561" s="242"/>
      <c r="T561" s="24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4" t="s">
        <v>244</v>
      </c>
      <c r="AU561" s="244" t="s">
        <v>86</v>
      </c>
      <c r="AV561" s="13" t="s">
        <v>80</v>
      </c>
      <c r="AW561" s="13" t="s">
        <v>33</v>
      </c>
      <c r="AX561" s="13" t="s">
        <v>73</v>
      </c>
      <c r="AY561" s="244" t="s">
        <v>233</v>
      </c>
    </row>
    <row r="562" s="14" customFormat="1">
      <c r="A562" s="14"/>
      <c r="B562" s="245"/>
      <c r="C562" s="246"/>
      <c r="D562" s="236" t="s">
        <v>244</v>
      </c>
      <c r="E562" s="247" t="s">
        <v>21</v>
      </c>
      <c r="F562" s="248" t="s">
        <v>3006</v>
      </c>
      <c r="G562" s="246"/>
      <c r="H562" s="249">
        <v>31.199999999999999</v>
      </c>
      <c r="I562" s="250"/>
      <c r="J562" s="246"/>
      <c r="K562" s="246"/>
      <c r="L562" s="251"/>
      <c r="M562" s="252"/>
      <c r="N562" s="253"/>
      <c r="O562" s="253"/>
      <c r="P562" s="253"/>
      <c r="Q562" s="253"/>
      <c r="R562" s="253"/>
      <c r="S562" s="253"/>
      <c r="T562" s="25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5" t="s">
        <v>244</v>
      </c>
      <c r="AU562" s="255" t="s">
        <v>86</v>
      </c>
      <c r="AV562" s="14" t="s">
        <v>86</v>
      </c>
      <c r="AW562" s="14" t="s">
        <v>33</v>
      </c>
      <c r="AX562" s="14" t="s">
        <v>73</v>
      </c>
      <c r="AY562" s="255" t="s">
        <v>233</v>
      </c>
    </row>
    <row r="563" s="16" customFormat="1">
      <c r="A563" s="16"/>
      <c r="B563" s="287"/>
      <c r="C563" s="288"/>
      <c r="D563" s="236" t="s">
        <v>244</v>
      </c>
      <c r="E563" s="289" t="s">
        <v>21</v>
      </c>
      <c r="F563" s="290" t="s">
        <v>725</v>
      </c>
      <c r="G563" s="288"/>
      <c r="H563" s="291">
        <v>31.199999999999999</v>
      </c>
      <c r="I563" s="292"/>
      <c r="J563" s="288"/>
      <c r="K563" s="288"/>
      <c r="L563" s="293"/>
      <c r="M563" s="294"/>
      <c r="N563" s="295"/>
      <c r="O563" s="295"/>
      <c r="P563" s="295"/>
      <c r="Q563" s="295"/>
      <c r="R563" s="295"/>
      <c r="S563" s="295"/>
      <c r="T563" s="29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T563" s="297" t="s">
        <v>244</v>
      </c>
      <c r="AU563" s="297" t="s">
        <v>86</v>
      </c>
      <c r="AV563" s="16" t="s">
        <v>117</v>
      </c>
      <c r="AW563" s="16" t="s">
        <v>33</v>
      </c>
      <c r="AX563" s="16" t="s">
        <v>73</v>
      </c>
      <c r="AY563" s="297" t="s">
        <v>233</v>
      </c>
    </row>
    <row r="564" s="15" customFormat="1">
      <c r="A564" s="15"/>
      <c r="B564" s="256"/>
      <c r="C564" s="257"/>
      <c r="D564" s="236" t="s">
        <v>244</v>
      </c>
      <c r="E564" s="258" t="s">
        <v>21</v>
      </c>
      <c r="F564" s="259" t="s">
        <v>247</v>
      </c>
      <c r="G564" s="257"/>
      <c r="H564" s="260">
        <v>219.102</v>
      </c>
      <c r="I564" s="261"/>
      <c r="J564" s="257"/>
      <c r="K564" s="257"/>
      <c r="L564" s="262"/>
      <c r="M564" s="263"/>
      <c r="N564" s="264"/>
      <c r="O564" s="264"/>
      <c r="P564" s="264"/>
      <c r="Q564" s="264"/>
      <c r="R564" s="264"/>
      <c r="S564" s="264"/>
      <c r="T564" s="26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T564" s="266" t="s">
        <v>244</v>
      </c>
      <c r="AU564" s="266" t="s">
        <v>86</v>
      </c>
      <c r="AV564" s="15" t="s">
        <v>240</v>
      </c>
      <c r="AW564" s="15" t="s">
        <v>33</v>
      </c>
      <c r="AX564" s="15" t="s">
        <v>80</v>
      </c>
      <c r="AY564" s="266" t="s">
        <v>233</v>
      </c>
    </row>
    <row r="565" s="2" customFormat="1" ht="44.25" customHeight="1">
      <c r="A565" s="41"/>
      <c r="B565" s="42"/>
      <c r="C565" s="216" t="s">
        <v>1099</v>
      </c>
      <c r="D565" s="216" t="s">
        <v>235</v>
      </c>
      <c r="E565" s="217" t="s">
        <v>3007</v>
      </c>
      <c r="F565" s="218" t="s">
        <v>3008</v>
      </c>
      <c r="G565" s="219" t="s">
        <v>238</v>
      </c>
      <c r="H565" s="220">
        <v>219.102</v>
      </c>
      <c r="I565" s="221"/>
      <c r="J565" s="222">
        <f>ROUND(I565*H565,2)</f>
        <v>0</v>
      </c>
      <c r="K565" s="218" t="s">
        <v>239</v>
      </c>
      <c r="L565" s="47"/>
      <c r="M565" s="223" t="s">
        <v>21</v>
      </c>
      <c r="N565" s="224" t="s">
        <v>45</v>
      </c>
      <c r="O565" s="87"/>
      <c r="P565" s="225">
        <f>O565*H565</f>
        <v>0</v>
      </c>
      <c r="Q565" s="225">
        <v>0</v>
      </c>
      <c r="R565" s="225">
        <f>Q565*H565</f>
        <v>0</v>
      </c>
      <c r="S565" s="225">
        <v>0</v>
      </c>
      <c r="T565" s="226">
        <f>S565*H565</f>
        <v>0</v>
      </c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R565" s="227" t="s">
        <v>240</v>
      </c>
      <c r="AT565" s="227" t="s">
        <v>235</v>
      </c>
      <c r="AU565" s="227" t="s">
        <v>86</v>
      </c>
      <c r="AY565" s="20" t="s">
        <v>233</v>
      </c>
      <c r="BE565" s="228">
        <f>IF(N565="základní",J565,0)</f>
        <v>0</v>
      </c>
      <c r="BF565" s="228">
        <f>IF(N565="snížená",J565,0)</f>
        <v>0</v>
      </c>
      <c r="BG565" s="228">
        <f>IF(N565="zákl. přenesená",J565,0)</f>
        <v>0</v>
      </c>
      <c r="BH565" s="228">
        <f>IF(N565="sníž. přenesená",J565,0)</f>
        <v>0</v>
      </c>
      <c r="BI565" s="228">
        <f>IF(N565="nulová",J565,0)</f>
        <v>0</v>
      </c>
      <c r="BJ565" s="20" t="s">
        <v>86</v>
      </c>
      <c r="BK565" s="228">
        <f>ROUND(I565*H565,2)</f>
        <v>0</v>
      </c>
      <c r="BL565" s="20" t="s">
        <v>240</v>
      </c>
      <c r="BM565" s="227" t="s">
        <v>3009</v>
      </c>
    </row>
    <row r="566" s="2" customFormat="1">
      <c r="A566" s="41"/>
      <c r="B566" s="42"/>
      <c r="C566" s="43"/>
      <c r="D566" s="229" t="s">
        <v>242</v>
      </c>
      <c r="E566" s="43"/>
      <c r="F566" s="230" t="s">
        <v>3010</v>
      </c>
      <c r="G566" s="43"/>
      <c r="H566" s="43"/>
      <c r="I566" s="231"/>
      <c r="J566" s="43"/>
      <c r="K566" s="43"/>
      <c r="L566" s="47"/>
      <c r="M566" s="232"/>
      <c r="N566" s="233"/>
      <c r="O566" s="87"/>
      <c r="P566" s="87"/>
      <c r="Q566" s="87"/>
      <c r="R566" s="87"/>
      <c r="S566" s="87"/>
      <c r="T566" s="88"/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T566" s="20" t="s">
        <v>242</v>
      </c>
      <c r="AU566" s="20" t="s">
        <v>86</v>
      </c>
    </row>
    <row r="567" s="2" customFormat="1" ht="37.8" customHeight="1">
      <c r="A567" s="41"/>
      <c r="B567" s="42"/>
      <c r="C567" s="216" t="s">
        <v>405</v>
      </c>
      <c r="D567" s="216" t="s">
        <v>235</v>
      </c>
      <c r="E567" s="217" t="s">
        <v>3011</v>
      </c>
      <c r="F567" s="218" t="s">
        <v>3012</v>
      </c>
      <c r="G567" s="219" t="s">
        <v>238</v>
      </c>
      <c r="H567" s="220">
        <v>31.893000000000001</v>
      </c>
      <c r="I567" s="221"/>
      <c r="J567" s="222">
        <f>ROUND(I567*H567,2)</f>
        <v>0</v>
      </c>
      <c r="K567" s="218" t="s">
        <v>239</v>
      </c>
      <c r="L567" s="47"/>
      <c r="M567" s="223" t="s">
        <v>21</v>
      </c>
      <c r="N567" s="224" t="s">
        <v>45</v>
      </c>
      <c r="O567" s="87"/>
      <c r="P567" s="225">
        <f>O567*H567</f>
        <v>0</v>
      </c>
      <c r="Q567" s="225">
        <v>0.0022000000000000001</v>
      </c>
      <c r="R567" s="225">
        <f>Q567*H567</f>
        <v>0.070164600000000008</v>
      </c>
      <c r="S567" s="225">
        <v>0</v>
      </c>
      <c r="T567" s="226">
        <f>S567*H567</f>
        <v>0</v>
      </c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R567" s="227" t="s">
        <v>240</v>
      </c>
      <c r="AT567" s="227" t="s">
        <v>235</v>
      </c>
      <c r="AU567" s="227" t="s">
        <v>86</v>
      </c>
      <c r="AY567" s="20" t="s">
        <v>233</v>
      </c>
      <c r="BE567" s="228">
        <f>IF(N567="základní",J567,0)</f>
        <v>0</v>
      </c>
      <c r="BF567" s="228">
        <f>IF(N567="snížená",J567,0)</f>
        <v>0</v>
      </c>
      <c r="BG567" s="228">
        <f>IF(N567="zákl. přenesená",J567,0)</f>
        <v>0</v>
      </c>
      <c r="BH567" s="228">
        <f>IF(N567="sníž. přenesená",J567,0)</f>
        <v>0</v>
      </c>
      <c r="BI567" s="228">
        <f>IF(N567="nulová",J567,0)</f>
        <v>0</v>
      </c>
      <c r="BJ567" s="20" t="s">
        <v>86</v>
      </c>
      <c r="BK567" s="228">
        <f>ROUND(I567*H567,2)</f>
        <v>0</v>
      </c>
      <c r="BL567" s="20" t="s">
        <v>240</v>
      </c>
      <c r="BM567" s="227" t="s">
        <v>3013</v>
      </c>
    </row>
    <row r="568" s="2" customFormat="1">
      <c r="A568" s="41"/>
      <c r="B568" s="42"/>
      <c r="C568" s="43"/>
      <c r="D568" s="229" t="s">
        <v>242</v>
      </c>
      <c r="E568" s="43"/>
      <c r="F568" s="230" t="s">
        <v>3014</v>
      </c>
      <c r="G568" s="43"/>
      <c r="H568" s="43"/>
      <c r="I568" s="231"/>
      <c r="J568" s="43"/>
      <c r="K568" s="43"/>
      <c r="L568" s="47"/>
      <c r="M568" s="232"/>
      <c r="N568" s="233"/>
      <c r="O568" s="87"/>
      <c r="P568" s="87"/>
      <c r="Q568" s="87"/>
      <c r="R568" s="87"/>
      <c r="S568" s="87"/>
      <c r="T568" s="88"/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T568" s="20" t="s">
        <v>242</v>
      </c>
      <c r="AU568" s="20" t="s">
        <v>86</v>
      </c>
    </row>
    <row r="569" s="13" customFormat="1">
      <c r="A569" s="13"/>
      <c r="B569" s="234"/>
      <c r="C569" s="235"/>
      <c r="D569" s="236" t="s">
        <v>244</v>
      </c>
      <c r="E569" s="237" t="s">
        <v>21</v>
      </c>
      <c r="F569" s="238" t="s">
        <v>775</v>
      </c>
      <c r="G569" s="235"/>
      <c r="H569" s="237" t="s">
        <v>21</v>
      </c>
      <c r="I569" s="239"/>
      <c r="J569" s="235"/>
      <c r="K569" s="235"/>
      <c r="L569" s="240"/>
      <c r="M569" s="241"/>
      <c r="N569" s="242"/>
      <c r="O569" s="242"/>
      <c r="P569" s="242"/>
      <c r="Q569" s="242"/>
      <c r="R569" s="242"/>
      <c r="S569" s="242"/>
      <c r="T569" s="24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4" t="s">
        <v>244</v>
      </c>
      <c r="AU569" s="244" t="s">
        <v>86</v>
      </c>
      <c r="AV569" s="13" t="s">
        <v>80</v>
      </c>
      <c r="AW569" s="13" t="s">
        <v>33</v>
      </c>
      <c r="AX569" s="13" t="s">
        <v>73</v>
      </c>
      <c r="AY569" s="244" t="s">
        <v>233</v>
      </c>
    </row>
    <row r="570" s="13" customFormat="1">
      <c r="A570" s="13"/>
      <c r="B570" s="234"/>
      <c r="C570" s="235"/>
      <c r="D570" s="236" t="s">
        <v>244</v>
      </c>
      <c r="E570" s="237" t="s">
        <v>21</v>
      </c>
      <c r="F570" s="238" t="s">
        <v>2991</v>
      </c>
      <c r="G570" s="235"/>
      <c r="H570" s="237" t="s">
        <v>21</v>
      </c>
      <c r="I570" s="239"/>
      <c r="J570" s="235"/>
      <c r="K570" s="235"/>
      <c r="L570" s="240"/>
      <c r="M570" s="241"/>
      <c r="N570" s="242"/>
      <c r="O570" s="242"/>
      <c r="P570" s="242"/>
      <c r="Q570" s="242"/>
      <c r="R570" s="242"/>
      <c r="S570" s="242"/>
      <c r="T570" s="24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4" t="s">
        <v>244</v>
      </c>
      <c r="AU570" s="244" t="s">
        <v>86</v>
      </c>
      <c r="AV570" s="13" t="s">
        <v>80</v>
      </c>
      <c r="AW570" s="13" t="s">
        <v>33</v>
      </c>
      <c r="AX570" s="13" t="s">
        <v>73</v>
      </c>
      <c r="AY570" s="244" t="s">
        <v>233</v>
      </c>
    </row>
    <row r="571" s="14" customFormat="1">
      <c r="A571" s="14"/>
      <c r="B571" s="245"/>
      <c r="C571" s="246"/>
      <c r="D571" s="236" t="s">
        <v>244</v>
      </c>
      <c r="E571" s="247" t="s">
        <v>21</v>
      </c>
      <c r="F571" s="248" t="s">
        <v>3015</v>
      </c>
      <c r="G571" s="246"/>
      <c r="H571" s="249">
        <v>7.6849999999999996</v>
      </c>
      <c r="I571" s="250"/>
      <c r="J571" s="246"/>
      <c r="K571" s="246"/>
      <c r="L571" s="251"/>
      <c r="M571" s="252"/>
      <c r="N571" s="253"/>
      <c r="O571" s="253"/>
      <c r="P571" s="253"/>
      <c r="Q571" s="253"/>
      <c r="R571" s="253"/>
      <c r="S571" s="253"/>
      <c r="T571" s="25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5" t="s">
        <v>244</v>
      </c>
      <c r="AU571" s="255" t="s">
        <v>86</v>
      </c>
      <c r="AV571" s="14" t="s">
        <v>86</v>
      </c>
      <c r="AW571" s="14" t="s">
        <v>33</v>
      </c>
      <c r="AX571" s="14" t="s">
        <v>73</v>
      </c>
      <c r="AY571" s="255" t="s">
        <v>233</v>
      </c>
    </row>
    <row r="572" s="13" customFormat="1">
      <c r="A572" s="13"/>
      <c r="B572" s="234"/>
      <c r="C572" s="235"/>
      <c r="D572" s="236" t="s">
        <v>244</v>
      </c>
      <c r="E572" s="237" t="s">
        <v>21</v>
      </c>
      <c r="F572" s="238" t="s">
        <v>2995</v>
      </c>
      <c r="G572" s="235"/>
      <c r="H572" s="237" t="s">
        <v>21</v>
      </c>
      <c r="I572" s="239"/>
      <c r="J572" s="235"/>
      <c r="K572" s="235"/>
      <c r="L572" s="240"/>
      <c r="M572" s="241"/>
      <c r="N572" s="242"/>
      <c r="O572" s="242"/>
      <c r="P572" s="242"/>
      <c r="Q572" s="242"/>
      <c r="R572" s="242"/>
      <c r="S572" s="242"/>
      <c r="T572" s="24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44" t="s">
        <v>244</v>
      </c>
      <c r="AU572" s="244" t="s">
        <v>86</v>
      </c>
      <c r="AV572" s="13" t="s">
        <v>80</v>
      </c>
      <c r="AW572" s="13" t="s">
        <v>33</v>
      </c>
      <c r="AX572" s="13" t="s">
        <v>73</v>
      </c>
      <c r="AY572" s="244" t="s">
        <v>233</v>
      </c>
    </row>
    <row r="573" s="14" customFormat="1">
      <c r="A573" s="14"/>
      <c r="B573" s="245"/>
      <c r="C573" s="246"/>
      <c r="D573" s="236" t="s">
        <v>244</v>
      </c>
      <c r="E573" s="247" t="s">
        <v>21</v>
      </c>
      <c r="F573" s="248" t="s">
        <v>3016</v>
      </c>
      <c r="G573" s="246"/>
      <c r="H573" s="249">
        <v>9.7520000000000007</v>
      </c>
      <c r="I573" s="250"/>
      <c r="J573" s="246"/>
      <c r="K573" s="246"/>
      <c r="L573" s="251"/>
      <c r="M573" s="252"/>
      <c r="N573" s="253"/>
      <c r="O573" s="253"/>
      <c r="P573" s="253"/>
      <c r="Q573" s="253"/>
      <c r="R573" s="253"/>
      <c r="S573" s="253"/>
      <c r="T573" s="25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55" t="s">
        <v>244</v>
      </c>
      <c r="AU573" s="255" t="s">
        <v>86</v>
      </c>
      <c r="AV573" s="14" t="s">
        <v>86</v>
      </c>
      <c r="AW573" s="14" t="s">
        <v>33</v>
      </c>
      <c r="AX573" s="14" t="s">
        <v>73</v>
      </c>
      <c r="AY573" s="255" t="s">
        <v>233</v>
      </c>
    </row>
    <row r="574" s="16" customFormat="1">
      <c r="A574" s="16"/>
      <c r="B574" s="287"/>
      <c r="C574" s="288"/>
      <c r="D574" s="236" t="s">
        <v>244</v>
      </c>
      <c r="E574" s="289" t="s">
        <v>21</v>
      </c>
      <c r="F574" s="290" t="s">
        <v>725</v>
      </c>
      <c r="G574" s="288"/>
      <c r="H574" s="291">
        <v>17.437000000000001</v>
      </c>
      <c r="I574" s="292"/>
      <c r="J574" s="288"/>
      <c r="K574" s="288"/>
      <c r="L574" s="293"/>
      <c r="M574" s="294"/>
      <c r="N574" s="295"/>
      <c r="O574" s="295"/>
      <c r="P574" s="295"/>
      <c r="Q574" s="295"/>
      <c r="R574" s="295"/>
      <c r="S574" s="295"/>
      <c r="T574" s="29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T574" s="297" t="s">
        <v>244</v>
      </c>
      <c r="AU574" s="297" t="s">
        <v>86</v>
      </c>
      <c r="AV574" s="16" t="s">
        <v>117</v>
      </c>
      <c r="AW574" s="16" t="s">
        <v>33</v>
      </c>
      <c r="AX574" s="16" t="s">
        <v>73</v>
      </c>
      <c r="AY574" s="297" t="s">
        <v>233</v>
      </c>
    </row>
    <row r="575" s="13" customFormat="1">
      <c r="A575" s="13"/>
      <c r="B575" s="234"/>
      <c r="C575" s="235"/>
      <c r="D575" s="236" t="s">
        <v>244</v>
      </c>
      <c r="E575" s="237" t="s">
        <v>21</v>
      </c>
      <c r="F575" s="238" t="s">
        <v>708</v>
      </c>
      <c r="G575" s="235"/>
      <c r="H575" s="237" t="s">
        <v>21</v>
      </c>
      <c r="I575" s="239"/>
      <c r="J575" s="235"/>
      <c r="K575" s="235"/>
      <c r="L575" s="240"/>
      <c r="M575" s="241"/>
      <c r="N575" s="242"/>
      <c r="O575" s="242"/>
      <c r="P575" s="242"/>
      <c r="Q575" s="242"/>
      <c r="R575" s="242"/>
      <c r="S575" s="242"/>
      <c r="T575" s="24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4" t="s">
        <v>244</v>
      </c>
      <c r="AU575" s="244" t="s">
        <v>86</v>
      </c>
      <c r="AV575" s="13" t="s">
        <v>80</v>
      </c>
      <c r="AW575" s="13" t="s">
        <v>33</v>
      </c>
      <c r="AX575" s="13" t="s">
        <v>73</v>
      </c>
      <c r="AY575" s="244" t="s">
        <v>233</v>
      </c>
    </row>
    <row r="576" s="13" customFormat="1">
      <c r="A576" s="13"/>
      <c r="B576" s="234"/>
      <c r="C576" s="235"/>
      <c r="D576" s="236" t="s">
        <v>244</v>
      </c>
      <c r="E576" s="237" t="s">
        <v>21</v>
      </c>
      <c r="F576" s="238" t="s">
        <v>2967</v>
      </c>
      <c r="G576" s="235"/>
      <c r="H576" s="237" t="s">
        <v>21</v>
      </c>
      <c r="I576" s="239"/>
      <c r="J576" s="235"/>
      <c r="K576" s="235"/>
      <c r="L576" s="240"/>
      <c r="M576" s="241"/>
      <c r="N576" s="242"/>
      <c r="O576" s="242"/>
      <c r="P576" s="242"/>
      <c r="Q576" s="242"/>
      <c r="R576" s="242"/>
      <c r="S576" s="242"/>
      <c r="T576" s="24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4" t="s">
        <v>244</v>
      </c>
      <c r="AU576" s="244" t="s">
        <v>86</v>
      </c>
      <c r="AV576" s="13" t="s">
        <v>80</v>
      </c>
      <c r="AW576" s="13" t="s">
        <v>33</v>
      </c>
      <c r="AX576" s="13" t="s">
        <v>73</v>
      </c>
      <c r="AY576" s="244" t="s">
        <v>233</v>
      </c>
    </row>
    <row r="577" s="14" customFormat="1">
      <c r="A577" s="14"/>
      <c r="B577" s="245"/>
      <c r="C577" s="246"/>
      <c r="D577" s="236" t="s">
        <v>244</v>
      </c>
      <c r="E577" s="247" t="s">
        <v>21</v>
      </c>
      <c r="F577" s="248" t="s">
        <v>3017</v>
      </c>
      <c r="G577" s="246"/>
      <c r="H577" s="249">
        <v>7.4880000000000004</v>
      </c>
      <c r="I577" s="250"/>
      <c r="J577" s="246"/>
      <c r="K577" s="246"/>
      <c r="L577" s="251"/>
      <c r="M577" s="252"/>
      <c r="N577" s="253"/>
      <c r="O577" s="253"/>
      <c r="P577" s="253"/>
      <c r="Q577" s="253"/>
      <c r="R577" s="253"/>
      <c r="S577" s="253"/>
      <c r="T577" s="25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5" t="s">
        <v>244</v>
      </c>
      <c r="AU577" s="255" t="s">
        <v>86</v>
      </c>
      <c r="AV577" s="14" t="s">
        <v>86</v>
      </c>
      <c r="AW577" s="14" t="s">
        <v>33</v>
      </c>
      <c r="AX577" s="14" t="s">
        <v>73</v>
      </c>
      <c r="AY577" s="255" t="s">
        <v>233</v>
      </c>
    </row>
    <row r="578" s="13" customFormat="1">
      <c r="A578" s="13"/>
      <c r="B578" s="234"/>
      <c r="C578" s="235"/>
      <c r="D578" s="236" t="s">
        <v>244</v>
      </c>
      <c r="E578" s="237" t="s">
        <v>21</v>
      </c>
      <c r="F578" s="238" t="s">
        <v>2973</v>
      </c>
      <c r="G578" s="235"/>
      <c r="H578" s="237" t="s">
        <v>21</v>
      </c>
      <c r="I578" s="239"/>
      <c r="J578" s="235"/>
      <c r="K578" s="235"/>
      <c r="L578" s="240"/>
      <c r="M578" s="241"/>
      <c r="N578" s="242"/>
      <c r="O578" s="242"/>
      <c r="P578" s="242"/>
      <c r="Q578" s="242"/>
      <c r="R578" s="242"/>
      <c r="S578" s="242"/>
      <c r="T578" s="24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44" t="s">
        <v>244</v>
      </c>
      <c r="AU578" s="244" t="s">
        <v>86</v>
      </c>
      <c r="AV578" s="13" t="s">
        <v>80</v>
      </c>
      <c r="AW578" s="13" t="s">
        <v>33</v>
      </c>
      <c r="AX578" s="13" t="s">
        <v>73</v>
      </c>
      <c r="AY578" s="244" t="s">
        <v>233</v>
      </c>
    </row>
    <row r="579" s="14" customFormat="1">
      <c r="A579" s="14"/>
      <c r="B579" s="245"/>
      <c r="C579" s="246"/>
      <c r="D579" s="236" t="s">
        <v>244</v>
      </c>
      <c r="E579" s="247" t="s">
        <v>21</v>
      </c>
      <c r="F579" s="248" t="s">
        <v>3018</v>
      </c>
      <c r="G579" s="246"/>
      <c r="H579" s="249">
        <v>6.968</v>
      </c>
      <c r="I579" s="250"/>
      <c r="J579" s="246"/>
      <c r="K579" s="246"/>
      <c r="L579" s="251"/>
      <c r="M579" s="252"/>
      <c r="N579" s="253"/>
      <c r="O579" s="253"/>
      <c r="P579" s="253"/>
      <c r="Q579" s="253"/>
      <c r="R579" s="253"/>
      <c r="S579" s="253"/>
      <c r="T579" s="25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5" t="s">
        <v>244</v>
      </c>
      <c r="AU579" s="255" t="s">
        <v>86</v>
      </c>
      <c r="AV579" s="14" t="s">
        <v>86</v>
      </c>
      <c r="AW579" s="14" t="s">
        <v>33</v>
      </c>
      <c r="AX579" s="14" t="s">
        <v>73</v>
      </c>
      <c r="AY579" s="255" t="s">
        <v>233</v>
      </c>
    </row>
    <row r="580" s="16" customFormat="1">
      <c r="A580" s="16"/>
      <c r="B580" s="287"/>
      <c r="C580" s="288"/>
      <c r="D580" s="236" t="s">
        <v>244</v>
      </c>
      <c r="E580" s="289" t="s">
        <v>21</v>
      </c>
      <c r="F580" s="290" t="s">
        <v>725</v>
      </c>
      <c r="G580" s="288"/>
      <c r="H580" s="291">
        <v>14.456</v>
      </c>
      <c r="I580" s="292"/>
      <c r="J580" s="288"/>
      <c r="K580" s="288"/>
      <c r="L580" s="293"/>
      <c r="M580" s="294"/>
      <c r="N580" s="295"/>
      <c r="O580" s="295"/>
      <c r="P580" s="295"/>
      <c r="Q580" s="295"/>
      <c r="R580" s="295"/>
      <c r="S580" s="295"/>
      <c r="T580" s="29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T580" s="297" t="s">
        <v>244</v>
      </c>
      <c r="AU580" s="297" t="s">
        <v>86</v>
      </c>
      <c r="AV580" s="16" t="s">
        <v>117</v>
      </c>
      <c r="AW580" s="16" t="s">
        <v>33</v>
      </c>
      <c r="AX580" s="16" t="s">
        <v>73</v>
      </c>
      <c r="AY580" s="297" t="s">
        <v>233</v>
      </c>
    </row>
    <row r="581" s="15" customFormat="1">
      <c r="A581" s="15"/>
      <c r="B581" s="256"/>
      <c r="C581" s="257"/>
      <c r="D581" s="236" t="s">
        <v>244</v>
      </c>
      <c r="E581" s="258" t="s">
        <v>21</v>
      </c>
      <c r="F581" s="259" t="s">
        <v>247</v>
      </c>
      <c r="G581" s="257"/>
      <c r="H581" s="260">
        <v>31.893000000000001</v>
      </c>
      <c r="I581" s="261"/>
      <c r="J581" s="257"/>
      <c r="K581" s="257"/>
      <c r="L581" s="262"/>
      <c r="M581" s="263"/>
      <c r="N581" s="264"/>
      <c r="O581" s="264"/>
      <c r="P581" s="264"/>
      <c r="Q581" s="264"/>
      <c r="R581" s="264"/>
      <c r="S581" s="264"/>
      <c r="T581" s="26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T581" s="266" t="s">
        <v>244</v>
      </c>
      <c r="AU581" s="266" t="s">
        <v>86</v>
      </c>
      <c r="AV581" s="15" t="s">
        <v>240</v>
      </c>
      <c r="AW581" s="15" t="s">
        <v>33</v>
      </c>
      <c r="AX581" s="15" t="s">
        <v>80</v>
      </c>
      <c r="AY581" s="266" t="s">
        <v>233</v>
      </c>
    </row>
    <row r="582" s="2" customFormat="1" ht="37.8" customHeight="1">
      <c r="A582" s="41"/>
      <c r="B582" s="42"/>
      <c r="C582" s="216" t="s">
        <v>411</v>
      </c>
      <c r="D582" s="216" t="s">
        <v>235</v>
      </c>
      <c r="E582" s="217" t="s">
        <v>3019</v>
      </c>
      <c r="F582" s="218" t="s">
        <v>3020</v>
      </c>
      <c r="G582" s="219" t="s">
        <v>238</v>
      </c>
      <c r="H582" s="220">
        <v>31.893000000000001</v>
      </c>
      <c r="I582" s="221"/>
      <c r="J582" s="222">
        <f>ROUND(I582*H582,2)</f>
        <v>0</v>
      </c>
      <c r="K582" s="218" t="s">
        <v>239</v>
      </c>
      <c r="L582" s="47"/>
      <c r="M582" s="223" t="s">
        <v>21</v>
      </c>
      <c r="N582" s="224" t="s">
        <v>45</v>
      </c>
      <c r="O582" s="87"/>
      <c r="P582" s="225">
        <f>O582*H582</f>
        <v>0</v>
      </c>
      <c r="Q582" s="225">
        <v>0</v>
      </c>
      <c r="R582" s="225">
        <f>Q582*H582</f>
        <v>0</v>
      </c>
      <c r="S582" s="225">
        <v>0</v>
      </c>
      <c r="T582" s="226">
        <f>S582*H582</f>
        <v>0</v>
      </c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R582" s="227" t="s">
        <v>240</v>
      </c>
      <c r="AT582" s="227" t="s">
        <v>235</v>
      </c>
      <c r="AU582" s="227" t="s">
        <v>86</v>
      </c>
      <c r="AY582" s="20" t="s">
        <v>233</v>
      </c>
      <c r="BE582" s="228">
        <f>IF(N582="základní",J582,0)</f>
        <v>0</v>
      </c>
      <c r="BF582" s="228">
        <f>IF(N582="snížená",J582,0)</f>
        <v>0</v>
      </c>
      <c r="BG582" s="228">
        <f>IF(N582="zákl. přenesená",J582,0)</f>
        <v>0</v>
      </c>
      <c r="BH582" s="228">
        <f>IF(N582="sníž. přenesená",J582,0)</f>
        <v>0</v>
      </c>
      <c r="BI582" s="228">
        <f>IF(N582="nulová",J582,0)</f>
        <v>0</v>
      </c>
      <c r="BJ582" s="20" t="s">
        <v>86</v>
      </c>
      <c r="BK582" s="228">
        <f>ROUND(I582*H582,2)</f>
        <v>0</v>
      </c>
      <c r="BL582" s="20" t="s">
        <v>240</v>
      </c>
      <c r="BM582" s="227" t="s">
        <v>3021</v>
      </c>
    </row>
    <row r="583" s="2" customFormat="1">
      <c r="A583" s="41"/>
      <c r="B583" s="42"/>
      <c r="C583" s="43"/>
      <c r="D583" s="229" t="s">
        <v>242</v>
      </c>
      <c r="E583" s="43"/>
      <c r="F583" s="230" t="s">
        <v>3022</v>
      </c>
      <c r="G583" s="43"/>
      <c r="H583" s="43"/>
      <c r="I583" s="231"/>
      <c r="J583" s="43"/>
      <c r="K583" s="43"/>
      <c r="L583" s="47"/>
      <c r="M583" s="232"/>
      <c r="N583" s="233"/>
      <c r="O583" s="87"/>
      <c r="P583" s="87"/>
      <c r="Q583" s="87"/>
      <c r="R583" s="87"/>
      <c r="S583" s="87"/>
      <c r="T583" s="88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T583" s="20" t="s">
        <v>242</v>
      </c>
      <c r="AU583" s="20" t="s">
        <v>86</v>
      </c>
    </row>
    <row r="584" s="2" customFormat="1" ht="37.8" customHeight="1">
      <c r="A584" s="41"/>
      <c r="B584" s="42"/>
      <c r="C584" s="216" t="s">
        <v>422</v>
      </c>
      <c r="D584" s="216" t="s">
        <v>235</v>
      </c>
      <c r="E584" s="217" t="s">
        <v>3023</v>
      </c>
      <c r="F584" s="218" t="s">
        <v>3024</v>
      </c>
      <c r="G584" s="219" t="s">
        <v>238</v>
      </c>
      <c r="H584" s="220">
        <v>17.437000000000001</v>
      </c>
      <c r="I584" s="221"/>
      <c r="J584" s="222">
        <f>ROUND(I584*H584,2)</f>
        <v>0</v>
      </c>
      <c r="K584" s="218" t="s">
        <v>239</v>
      </c>
      <c r="L584" s="47"/>
      <c r="M584" s="223" t="s">
        <v>21</v>
      </c>
      <c r="N584" s="224" t="s">
        <v>45</v>
      </c>
      <c r="O584" s="87"/>
      <c r="P584" s="225">
        <f>O584*H584</f>
        <v>0</v>
      </c>
      <c r="Q584" s="225">
        <v>0.0027000000000000001</v>
      </c>
      <c r="R584" s="225">
        <f>Q584*H584</f>
        <v>0.047079900000000008</v>
      </c>
      <c r="S584" s="225">
        <v>0</v>
      </c>
      <c r="T584" s="226">
        <f>S584*H584</f>
        <v>0</v>
      </c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R584" s="227" t="s">
        <v>240</v>
      </c>
      <c r="AT584" s="227" t="s">
        <v>235</v>
      </c>
      <c r="AU584" s="227" t="s">
        <v>86</v>
      </c>
      <c r="AY584" s="20" t="s">
        <v>233</v>
      </c>
      <c r="BE584" s="228">
        <f>IF(N584="základní",J584,0)</f>
        <v>0</v>
      </c>
      <c r="BF584" s="228">
        <f>IF(N584="snížená",J584,0)</f>
        <v>0</v>
      </c>
      <c r="BG584" s="228">
        <f>IF(N584="zákl. přenesená",J584,0)</f>
        <v>0</v>
      </c>
      <c r="BH584" s="228">
        <f>IF(N584="sníž. přenesená",J584,0)</f>
        <v>0</v>
      </c>
      <c r="BI584" s="228">
        <f>IF(N584="nulová",J584,0)</f>
        <v>0</v>
      </c>
      <c r="BJ584" s="20" t="s">
        <v>86</v>
      </c>
      <c r="BK584" s="228">
        <f>ROUND(I584*H584,2)</f>
        <v>0</v>
      </c>
      <c r="BL584" s="20" t="s">
        <v>240</v>
      </c>
      <c r="BM584" s="227" t="s">
        <v>3025</v>
      </c>
    </row>
    <row r="585" s="2" customFormat="1">
      <c r="A585" s="41"/>
      <c r="B585" s="42"/>
      <c r="C585" s="43"/>
      <c r="D585" s="229" t="s">
        <v>242</v>
      </c>
      <c r="E585" s="43"/>
      <c r="F585" s="230" t="s">
        <v>3026</v>
      </c>
      <c r="G585" s="43"/>
      <c r="H585" s="43"/>
      <c r="I585" s="231"/>
      <c r="J585" s="43"/>
      <c r="K585" s="43"/>
      <c r="L585" s="47"/>
      <c r="M585" s="232"/>
      <c r="N585" s="233"/>
      <c r="O585" s="87"/>
      <c r="P585" s="87"/>
      <c r="Q585" s="87"/>
      <c r="R585" s="87"/>
      <c r="S585" s="87"/>
      <c r="T585" s="88"/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T585" s="20" t="s">
        <v>242</v>
      </c>
      <c r="AU585" s="20" t="s">
        <v>86</v>
      </c>
    </row>
    <row r="586" s="13" customFormat="1">
      <c r="A586" s="13"/>
      <c r="B586" s="234"/>
      <c r="C586" s="235"/>
      <c r="D586" s="236" t="s">
        <v>244</v>
      </c>
      <c r="E586" s="237" t="s">
        <v>21</v>
      </c>
      <c r="F586" s="238" t="s">
        <v>775</v>
      </c>
      <c r="G586" s="235"/>
      <c r="H586" s="237" t="s">
        <v>21</v>
      </c>
      <c r="I586" s="239"/>
      <c r="J586" s="235"/>
      <c r="K586" s="235"/>
      <c r="L586" s="240"/>
      <c r="M586" s="241"/>
      <c r="N586" s="242"/>
      <c r="O586" s="242"/>
      <c r="P586" s="242"/>
      <c r="Q586" s="242"/>
      <c r="R586" s="242"/>
      <c r="S586" s="242"/>
      <c r="T586" s="24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4" t="s">
        <v>244</v>
      </c>
      <c r="AU586" s="244" t="s">
        <v>86</v>
      </c>
      <c r="AV586" s="13" t="s">
        <v>80</v>
      </c>
      <c r="AW586" s="13" t="s">
        <v>33</v>
      </c>
      <c r="AX586" s="13" t="s">
        <v>73</v>
      </c>
      <c r="AY586" s="244" t="s">
        <v>233</v>
      </c>
    </row>
    <row r="587" s="13" customFormat="1">
      <c r="A587" s="13"/>
      <c r="B587" s="234"/>
      <c r="C587" s="235"/>
      <c r="D587" s="236" t="s">
        <v>244</v>
      </c>
      <c r="E587" s="237" t="s">
        <v>21</v>
      </c>
      <c r="F587" s="238" t="s">
        <v>2991</v>
      </c>
      <c r="G587" s="235"/>
      <c r="H587" s="237" t="s">
        <v>21</v>
      </c>
      <c r="I587" s="239"/>
      <c r="J587" s="235"/>
      <c r="K587" s="235"/>
      <c r="L587" s="240"/>
      <c r="M587" s="241"/>
      <c r="N587" s="242"/>
      <c r="O587" s="242"/>
      <c r="P587" s="242"/>
      <c r="Q587" s="242"/>
      <c r="R587" s="242"/>
      <c r="S587" s="242"/>
      <c r="T587" s="24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44" t="s">
        <v>244</v>
      </c>
      <c r="AU587" s="244" t="s">
        <v>86</v>
      </c>
      <c r="AV587" s="13" t="s">
        <v>80</v>
      </c>
      <c r="AW587" s="13" t="s">
        <v>33</v>
      </c>
      <c r="AX587" s="13" t="s">
        <v>73</v>
      </c>
      <c r="AY587" s="244" t="s">
        <v>233</v>
      </c>
    </row>
    <row r="588" s="14" customFormat="1">
      <c r="A588" s="14"/>
      <c r="B588" s="245"/>
      <c r="C588" s="246"/>
      <c r="D588" s="236" t="s">
        <v>244</v>
      </c>
      <c r="E588" s="247" t="s">
        <v>21</v>
      </c>
      <c r="F588" s="248" t="s">
        <v>3015</v>
      </c>
      <c r="G588" s="246"/>
      <c r="H588" s="249">
        <v>7.6849999999999996</v>
      </c>
      <c r="I588" s="250"/>
      <c r="J588" s="246"/>
      <c r="K588" s="246"/>
      <c r="L588" s="251"/>
      <c r="M588" s="252"/>
      <c r="N588" s="253"/>
      <c r="O588" s="253"/>
      <c r="P588" s="253"/>
      <c r="Q588" s="253"/>
      <c r="R588" s="253"/>
      <c r="S588" s="253"/>
      <c r="T588" s="25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55" t="s">
        <v>244</v>
      </c>
      <c r="AU588" s="255" t="s">
        <v>86</v>
      </c>
      <c r="AV588" s="14" t="s">
        <v>86</v>
      </c>
      <c r="AW588" s="14" t="s">
        <v>33</v>
      </c>
      <c r="AX588" s="14" t="s">
        <v>73</v>
      </c>
      <c r="AY588" s="255" t="s">
        <v>233</v>
      </c>
    </row>
    <row r="589" s="13" customFormat="1">
      <c r="A589" s="13"/>
      <c r="B589" s="234"/>
      <c r="C589" s="235"/>
      <c r="D589" s="236" t="s">
        <v>244</v>
      </c>
      <c r="E589" s="237" t="s">
        <v>21</v>
      </c>
      <c r="F589" s="238" t="s">
        <v>2995</v>
      </c>
      <c r="G589" s="235"/>
      <c r="H589" s="237" t="s">
        <v>21</v>
      </c>
      <c r="I589" s="239"/>
      <c r="J589" s="235"/>
      <c r="K589" s="235"/>
      <c r="L589" s="240"/>
      <c r="M589" s="241"/>
      <c r="N589" s="242"/>
      <c r="O589" s="242"/>
      <c r="P589" s="242"/>
      <c r="Q589" s="242"/>
      <c r="R589" s="242"/>
      <c r="S589" s="242"/>
      <c r="T589" s="24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44" t="s">
        <v>244</v>
      </c>
      <c r="AU589" s="244" t="s">
        <v>86</v>
      </c>
      <c r="AV589" s="13" t="s">
        <v>80</v>
      </c>
      <c r="AW589" s="13" t="s">
        <v>33</v>
      </c>
      <c r="AX589" s="13" t="s">
        <v>73</v>
      </c>
      <c r="AY589" s="244" t="s">
        <v>233</v>
      </c>
    </row>
    <row r="590" s="14" customFormat="1">
      <c r="A590" s="14"/>
      <c r="B590" s="245"/>
      <c r="C590" s="246"/>
      <c r="D590" s="236" t="s">
        <v>244</v>
      </c>
      <c r="E590" s="247" t="s">
        <v>21</v>
      </c>
      <c r="F590" s="248" t="s">
        <v>3016</v>
      </c>
      <c r="G590" s="246"/>
      <c r="H590" s="249">
        <v>9.7520000000000007</v>
      </c>
      <c r="I590" s="250"/>
      <c r="J590" s="246"/>
      <c r="K590" s="246"/>
      <c r="L590" s="251"/>
      <c r="M590" s="252"/>
      <c r="N590" s="253"/>
      <c r="O590" s="253"/>
      <c r="P590" s="253"/>
      <c r="Q590" s="253"/>
      <c r="R590" s="253"/>
      <c r="S590" s="253"/>
      <c r="T590" s="25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5" t="s">
        <v>244</v>
      </c>
      <c r="AU590" s="255" t="s">
        <v>86</v>
      </c>
      <c r="AV590" s="14" t="s">
        <v>86</v>
      </c>
      <c r="AW590" s="14" t="s">
        <v>33</v>
      </c>
      <c r="AX590" s="14" t="s">
        <v>73</v>
      </c>
      <c r="AY590" s="255" t="s">
        <v>233</v>
      </c>
    </row>
    <row r="591" s="15" customFormat="1">
      <c r="A591" s="15"/>
      <c r="B591" s="256"/>
      <c r="C591" s="257"/>
      <c r="D591" s="236" t="s">
        <v>244</v>
      </c>
      <c r="E591" s="258" t="s">
        <v>21</v>
      </c>
      <c r="F591" s="259" t="s">
        <v>247</v>
      </c>
      <c r="G591" s="257"/>
      <c r="H591" s="260">
        <v>17.437000000000001</v>
      </c>
      <c r="I591" s="261"/>
      <c r="J591" s="257"/>
      <c r="K591" s="257"/>
      <c r="L591" s="262"/>
      <c r="M591" s="263"/>
      <c r="N591" s="264"/>
      <c r="O591" s="264"/>
      <c r="P591" s="264"/>
      <c r="Q591" s="264"/>
      <c r="R591" s="264"/>
      <c r="S591" s="264"/>
      <c r="T591" s="26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T591" s="266" t="s">
        <v>244</v>
      </c>
      <c r="AU591" s="266" t="s">
        <v>86</v>
      </c>
      <c r="AV591" s="15" t="s">
        <v>240</v>
      </c>
      <c r="AW591" s="15" t="s">
        <v>33</v>
      </c>
      <c r="AX591" s="15" t="s">
        <v>80</v>
      </c>
      <c r="AY591" s="266" t="s">
        <v>233</v>
      </c>
    </row>
    <row r="592" s="2" customFormat="1" ht="44.25" customHeight="1">
      <c r="A592" s="41"/>
      <c r="B592" s="42"/>
      <c r="C592" s="216" t="s">
        <v>1109</v>
      </c>
      <c r="D592" s="216" t="s">
        <v>235</v>
      </c>
      <c r="E592" s="217" t="s">
        <v>3027</v>
      </c>
      <c r="F592" s="218" t="s">
        <v>3028</v>
      </c>
      <c r="G592" s="219" t="s">
        <v>279</v>
      </c>
      <c r="H592" s="220">
        <v>3.1440000000000001</v>
      </c>
      <c r="I592" s="221"/>
      <c r="J592" s="222">
        <f>ROUND(I592*H592,2)</f>
        <v>0</v>
      </c>
      <c r="K592" s="218" t="s">
        <v>239</v>
      </c>
      <c r="L592" s="47"/>
      <c r="M592" s="223" t="s">
        <v>21</v>
      </c>
      <c r="N592" s="224" t="s">
        <v>45</v>
      </c>
      <c r="O592" s="87"/>
      <c r="P592" s="225">
        <f>O592*H592</f>
        <v>0</v>
      </c>
      <c r="Q592" s="225">
        <v>1.05237</v>
      </c>
      <c r="R592" s="225">
        <f>Q592*H592</f>
        <v>3.3086512800000003</v>
      </c>
      <c r="S592" s="225">
        <v>0</v>
      </c>
      <c r="T592" s="226">
        <f>S592*H592</f>
        <v>0</v>
      </c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R592" s="227" t="s">
        <v>240</v>
      </c>
      <c r="AT592" s="227" t="s">
        <v>235</v>
      </c>
      <c r="AU592" s="227" t="s">
        <v>86</v>
      </c>
      <c r="AY592" s="20" t="s">
        <v>233</v>
      </c>
      <c r="BE592" s="228">
        <f>IF(N592="základní",J592,0)</f>
        <v>0</v>
      </c>
      <c r="BF592" s="228">
        <f>IF(N592="snížená",J592,0)</f>
        <v>0</v>
      </c>
      <c r="BG592" s="228">
        <f>IF(N592="zákl. přenesená",J592,0)</f>
        <v>0</v>
      </c>
      <c r="BH592" s="228">
        <f>IF(N592="sníž. přenesená",J592,0)</f>
        <v>0</v>
      </c>
      <c r="BI592" s="228">
        <f>IF(N592="nulová",J592,0)</f>
        <v>0</v>
      </c>
      <c r="BJ592" s="20" t="s">
        <v>86</v>
      </c>
      <c r="BK592" s="228">
        <f>ROUND(I592*H592,2)</f>
        <v>0</v>
      </c>
      <c r="BL592" s="20" t="s">
        <v>240</v>
      </c>
      <c r="BM592" s="227" t="s">
        <v>3029</v>
      </c>
    </row>
    <row r="593" s="2" customFormat="1">
      <c r="A593" s="41"/>
      <c r="B593" s="42"/>
      <c r="C593" s="43"/>
      <c r="D593" s="229" t="s">
        <v>242</v>
      </c>
      <c r="E593" s="43"/>
      <c r="F593" s="230" t="s">
        <v>3030</v>
      </c>
      <c r="G593" s="43"/>
      <c r="H593" s="43"/>
      <c r="I593" s="231"/>
      <c r="J593" s="43"/>
      <c r="K593" s="43"/>
      <c r="L593" s="47"/>
      <c r="M593" s="232"/>
      <c r="N593" s="233"/>
      <c r="O593" s="87"/>
      <c r="P593" s="87"/>
      <c r="Q593" s="87"/>
      <c r="R593" s="87"/>
      <c r="S593" s="87"/>
      <c r="T593" s="88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T593" s="20" t="s">
        <v>242</v>
      </c>
      <c r="AU593" s="20" t="s">
        <v>86</v>
      </c>
    </row>
    <row r="594" s="13" customFormat="1">
      <c r="A594" s="13"/>
      <c r="B594" s="234"/>
      <c r="C594" s="235"/>
      <c r="D594" s="236" t="s">
        <v>244</v>
      </c>
      <c r="E594" s="237" t="s">
        <v>21</v>
      </c>
      <c r="F594" s="238" t="s">
        <v>775</v>
      </c>
      <c r="G594" s="235"/>
      <c r="H594" s="237" t="s">
        <v>21</v>
      </c>
      <c r="I594" s="239"/>
      <c r="J594" s="235"/>
      <c r="K594" s="235"/>
      <c r="L594" s="240"/>
      <c r="M594" s="241"/>
      <c r="N594" s="242"/>
      <c r="O594" s="242"/>
      <c r="P594" s="242"/>
      <c r="Q594" s="242"/>
      <c r="R594" s="242"/>
      <c r="S594" s="242"/>
      <c r="T594" s="24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44" t="s">
        <v>244</v>
      </c>
      <c r="AU594" s="244" t="s">
        <v>86</v>
      </c>
      <c r="AV594" s="13" t="s">
        <v>80</v>
      </c>
      <c r="AW594" s="13" t="s">
        <v>33</v>
      </c>
      <c r="AX594" s="13" t="s">
        <v>73</v>
      </c>
      <c r="AY594" s="244" t="s">
        <v>233</v>
      </c>
    </row>
    <row r="595" s="13" customFormat="1">
      <c r="A595" s="13"/>
      <c r="B595" s="234"/>
      <c r="C595" s="235"/>
      <c r="D595" s="236" t="s">
        <v>244</v>
      </c>
      <c r="E595" s="237" t="s">
        <v>21</v>
      </c>
      <c r="F595" s="238" t="s">
        <v>2991</v>
      </c>
      <c r="G595" s="235"/>
      <c r="H595" s="237" t="s">
        <v>21</v>
      </c>
      <c r="I595" s="239"/>
      <c r="J595" s="235"/>
      <c r="K595" s="235"/>
      <c r="L595" s="240"/>
      <c r="M595" s="241"/>
      <c r="N595" s="242"/>
      <c r="O595" s="242"/>
      <c r="P595" s="242"/>
      <c r="Q595" s="242"/>
      <c r="R595" s="242"/>
      <c r="S595" s="242"/>
      <c r="T595" s="24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44" t="s">
        <v>244</v>
      </c>
      <c r="AU595" s="244" t="s">
        <v>86</v>
      </c>
      <c r="AV595" s="13" t="s">
        <v>80</v>
      </c>
      <c r="AW595" s="13" t="s">
        <v>33</v>
      </c>
      <c r="AX595" s="13" t="s">
        <v>73</v>
      </c>
      <c r="AY595" s="244" t="s">
        <v>233</v>
      </c>
    </row>
    <row r="596" s="14" customFormat="1">
      <c r="A596" s="14"/>
      <c r="B596" s="245"/>
      <c r="C596" s="246"/>
      <c r="D596" s="236" t="s">
        <v>244</v>
      </c>
      <c r="E596" s="247" t="s">
        <v>21</v>
      </c>
      <c r="F596" s="248" t="s">
        <v>3031</v>
      </c>
      <c r="G596" s="246"/>
      <c r="H596" s="249">
        <v>0.13400000000000001</v>
      </c>
      <c r="I596" s="250"/>
      <c r="J596" s="246"/>
      <c r="K596" s="246"/>
      <c r="L596" s="251"/>
      <c r="M596" s="252"/>
      <c r="N596" s="253"/>
      <c r="O596" s="253"/>
      <c r="P596" s="253"/>
      <c r="Q596" s="253"/>
      <c r="R596" s="253"/>
      <c r="S596" s="253"/>
      <c r="T596" s="25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55" t="s">
        <v>244</v>
      </c>
      <c r="AU596" s="255" t="s">
        <v>86</v>
      </c>
      <c r="AV596" s="14" t="s">
        <v>86</v>
      </c>
      <c r="AW596" s="14" t="s">
        <v>33</v>
      </c>
      <c r="AX596" s="14" t="s">
        <v>73</v>
      </c>
      <c r="AY596" s="255" t="s">
        <v>233</v>
      </c>
    </row>
    <row r="597" s="13" customFormat="1">
      <c r="A597" s="13"/>
      <c r="B597" s="234"/>
      <c r="C597" s="235"/>
      <c r="D597" s="236" t="s">
        <v>244</v>
      </c>
      <c r="E597" s="237" t="s">
        <v>21</v>
      </c>
      <c r="F597" s="238" t="s">
        <v>2995</v>
      </c>
      <c r="G597" s="235"/>
      <c r="H597" s="237" t="s">
        <v>21</v>
      </c>
      <c r="I597" s="239"/>
      <c r="J597" s="235"/>
      <c r="K597" s="235"/>
      <c r="L597" s="240"/>
      <c r="M597" s="241"/>
      <c r="N597" s="242"/>
      <c r="O597" s="242"/>
      <c r="P597" s="242"/>
      <c r="Q597" s="242"/>
      <c r="R597" s="242"/>
      <c r="S597" s="242"/>
      <c r="T597" s="24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4" t="s">
        <v>244</v>
      </c>
      <c r="AU597" s="244" t="s">
        <v>86</v>
      </c>
      <c r="AV597" s="13" t="s">
        <v>80</v>
      </c>
      <c r="AW597" s="13" t="s">
        <v>33</v>
      </c>
      <c r="AX597" s="13" t="s">
        <v>73</v>
      </c>
      <c r="AY597" s="244" t="s">
        <v>233</v>
      </c>
    </row>
    <row r="598" s="14" customFormat="1">
      <c r="A598" s="14"/>
      <c r="B598" s="245"/>
      <c r="C598" s="246"/>
      <c r="D598" s="236" t="s">
        <v>244</v>
      </c>
      <c r="E598" s="247" t="s">
        <v>21</v>
      </c>
      <c r="F598" s="248" t="s">
        <v>3032</v>
      </c>
      <c r="G598" s="246"/>
      <c r="H598" s="249">
        <v>0.155</v>
      </c>
      <c r="I598" s="250"/>
      <c r="J598" s="246"/>
      <c r="K598" s="246"/>
      <c r="L598" s="251"/>
      <c r="M598" s="252"/>
      <c r="N598" s="253"/>
      <c r="O598" s="253"/>
      <c r="P598" s="253"/>
      <c r="Q598" s="253"/>
      <c r="R598" s="253"/>
      <c r="S598" s="253"/>
      <c r="T598" s="25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55" t="s">
        <v>244</v>
      </c>
      <c r="AU598" s="255" t="s">
        <v>86</v>
      </c>
      <c r="AV598" s="14" t="s">
        <v>86</v>
      </c>
      <c r="AW598" s="14" t="s">
        <v>33</v>
      </c>
      <c r="AX598" s="14" t="s">
        <v>73</v>
      </c>
      <c r="AY598" s="255" t="s">
        <v>233</v>
      </c>
    </row>
    <row r="599" s="16" customFormat="1">
      <c r="A599" s="16"/>
      <c r="B599" s="287"/>
      <c r="C599" s="288"/>
      <c r="D599" s="236" t="s">
        <v>244</v>
      </c>
      <c r="E599" s="289" t="s">
        <v>21</v>
      </c>
      <c r="F599" s="290" t="s">
        <v>725</v>
      </c>
      <c r="G599" s="288"/>
      <c r="H599" s="291">
        <v>0.28899999999999998</v>
      </c>
      <c r="I599" s="292"/>
      <c r="J599" s="288"/>
      <c r="K599" s="288"/>
      <c r="L599" s="293"/>
      <c r="M599" s="294"/>
      <c r="N599" s="295"/>
      <c r="O599" s="295"/>
      <c r="P599" s="295"/>
      <c r="Q599" s="295"/>
      <c r="R599" s="295"/>
      <c r="S599" s="295"/>
      <c r="T599" s="29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T599" s="297" t="s">
        <v>244</v>
      </c>
      <c r="AU599" s="297" t="s">
        <v>86</v>
      </c>
      <c r="AV599" s="16" t="s">
        <v>117</v>
      </c>
      <c r="AW599" s="16" t="s">
        <v>33</v>
      </c>
      <c r="AX599" s="16" t="s">
        <v>73</v>
      </c>
      <c r="AY599" s="297" t="s">
        <v>233</v>
      </c>
    </row>
    <row r="600" s="13" customFormat="1">
      <c r="A600" s="13"/>
      <c r="B600" s="234"/>
      <c r="C600" s="235"/>
      <c r="D600" s="236" t="s">
        <v>244</v>
      </c>
      <c r="E600" s="237" t="s">
        <v>21</v>
      </c>
      <c r="F600" s="238" t="s">
        <v>708</v>
      </c>
      <c r="G600" s="235"/>
      <c r="H600" s="237" t="s">
        <v>21</v>
      </c>
      <c r="I600" s="239"/>
      <c r="J600" s="235"/>
      <c r="K600" s="235"/>
      <c r="L600" s="240"/>
      <c r="M600" s="241"/>
      <c r="N600" s="242"/>
      <c r="O600" s="242"/>
      <c r="P600" s="242"/>
      <c r="Q600" s="242"/>
      <c r="R600" s="242"/>
      <c r="S600" s="242"/>
      <c r="T600" s="24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44" t="s">
        <v>244</v>
      </c>
      <c r="AU600" s="244" t="s">
        <v>86</v>
      </c>
      <c r="AV600" s="13" t="s">
        <v>80</v>
      </c>
      <c r="AW600" s="13" t="s">
        <v>33</v>
      </c>
      <c r="AX600" s="13" t="s">
        <v>73</v>
      </c>
      <c r="AY600" s="244" t="s">
        <v>233</v>
      </c>
    </row>
    <row r="601" s="13" customFormat="1">
      <c r="A601" s="13"/>
      <c r="B601" s="234"/>
      <c r="C601" s="235"/>
      <c r="D601" s="236" t="s">
        <v>244</v>
      </c>
      <c r="E601" s="237" t="s">
        <v>21</v>
      </c>
      <c r="F601" s="238" t="s">
        <v>2967</v>
      </c>
      <c r="G601" s="235"/>
      <c r="H601" s="237" t="s">
        <v>21</v>
      </c>
      <c r="I601" s="239"/>
      <c r="J601" s="235"/>
      <c r="K601" s="235"/>
      <c r="L601" s="240"/>
      <c r="M601" s="241"/>
      <c r="N601" s="242"/>
      <c r="O601" s="242"/>
      <c r="P601" s="242"/>
      <c r="Q601" s="242"/>
      <c r="R601" s="242"/>
      <c r="S601" s="242"/>
      <c r="T601" s="24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44" t="s">
        <v>244</v>
      </c>
      <c r="AU601" s="244" t="s">
        <v>86</v>
      </c>
      <c r="AV601" s="13" t="s">
        <v>80</v>
      </c>
      <c r="AW601" s="13" t="s">
        <v>33</v>
      </c>
      <c r="AX601" s="13" t="s">
        <v>73</v>
      </c>
      <c r="AY601" s="244" t="s">
        <v>233</v>
      </c>
    </row>
    <row r="602" s="14" customFormat="1">
      <c r="A602" s="14"/>
      <c r="B602" s="245"/>
      <c r="C602" s="246"/>
      <c r="D602" s="236" t="s">
        <v>244</v>
      </c>
      <c r="E602" s="247" t="s">
        <v>21</v>
      </c>
      <c r="F602" s="248" t="s">
        <v>3033</v>
      </c>
      <c r="G602" s="246"/>
      <c r="H602" s="249">
        <v>0.071999999999999995</v>
      </c>
      <c r="I602" s="250"/>
      <c r="J602" s="246"/>
      <c r="K602" s="246"/>
      <c r="L602" s="251"/>
      <c r="M602" s="252"/>
      <c r="N602" s="253"/>
      <c r="O602" s="253"/>
      <c r="P602" s="253"/>
      <c r="Q602" s="253"/>
      <c r="R602" s="253"/>
      <c r="S602" s="253"/>
      <c r="T602" s="25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5" t="s">
        <v>244</v>
      </c>
      <c r="AU602" s="255" t="s">
        <v>86</v>
      </c>
      <c r="AV602" s="14" t="s">
        <v>86</v>
      </c>
      <c r="AW602" s="14" t="s">
        <v>33</v>
      </c>
      <c r="AX602" s="14" t="s">
        <v>73</v>
      </c>
      <c r="AY602" s="255" t="s">
        <v>233</v>
      </c>
    </row>
    <row r="603" s="13" customFormat="1">
      <c r="A603" s="13"/>
      <c r="B603" s="234"/>
      <c r="C603" s="235"/>
      <c r="D603" s="236" t="s">
        <v>244</v>
      </c>
      <c r="E603" s="237" t="s">
        <v>21</v>
      </c>
      <c r="F603" s="238" t="s">
        <v>2969</v>
      </c>
      <c r="G603" s="235"/>
      <c r="H603" s="237" t="s">
        <v>21</v>
      </c>
      <c r="I603" s="239"/>
      <c r="J603" s="235"/>
      <c r="K603" s="235"/>
      <c r="L603" s="240"/>
      <c r="M603" s="241"/>
      <c r="N603" s="242"/>
      <c r="O603" s="242"/>
      <c r="P603" s="242"/>
      <c r="Q603" s="242"/>
      <c r="R603" s="242"/>
      <c r="S603" s="242"/>
      <c r="T603" s="24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44" t="s">
        <v>244</v>
      </c>
      <c r="AU603" s="244" t="s">
        <v>86</v>
      </c>
      <c r="AV603" s="13" t="s">
        <v>80</v>
      </c>
      <c r="AW603" s="13" t="s">
        <v>33</v>
      </c>
      <c r="AX603" s="13" t="s">
        <v>73</v>
      </c>
      <c r="AY603" s="244" t="s">
        <v>233</v>
      </c>
    </row>
    <row r="604" s="14" customFormat="1">
      <c r="A604" s="14"/>
      <c r="B604" s="245"/>
      <c r="C604" s="246"/>
      <c r="D604" s="236" t="s">
        <v>244</v>
      </c>
      <c r="E604" s="247" t="s">
        <v>21</v>
      </c>
      <c r="F604" s="248" t="s">
        <v>3034</v>
      </c>
      <c r="G604" s="246"/>
      <c r="H604" s="249">
        <v>0.97799999999999998</v>
      </c>
      <c r="I604" s="250"/>
      <c r="J604" s="246"/>
      <c r="K604" s="246"/>
      <c r="L604" s="251"/>
      <c r="M604" s="252"/>
      <c r="N604" s="253"/>
      <c r="O604" s="253"/>
      <c r="P604" s="253"/>
      <c r="Q604" s="253"/>
      <c r="R604" s="253"/>
      <c r="S604" s="253"/>
      <c r="T604" s="25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55" t="s">
        <v>244</v>
      </c>
      <c r="AU604" s="255" t="s">
        <v>86</v>
      </c>
      <c r="AV604" s="14" t="s">
        <v>86</v>
      </c>
      <c r="AW604" s="14" t="s">
        <v>33</v>
      </c>
      <c r="AX604" s="14" t="s">
        <v>73</v>
      </c>
      <c r="AY604" s="255" t="s">
        <v>233</v>
      </c>
    </row>
    <row r="605" s="13" customFormat="1">
      <c r="A605" s="13"/>
      <c r="B605" s="234"/>
      <c r="C605" s="235"/>
      <c r="D605" s="236" t="s">
        <v>244</v>
      </c>
      <c r="E605" s="237" t="s">
        <v>21</v>
      </c>
      <c r="F605" s="238" t="s">
        <v>2971</v>
      </c>
      <c r="G605" s="235"/>
      <c r="H605" s="237" t="s">
        <v>21</v>
      </c>
      <c r="I605" s="239"/>
      <c r="J605" s="235"/>
      <c r="K605" s="235"/>
      <c r="L605" s="240"/>
      <c r="M605" s="241"/>
      <c r="N605" s="242"/>
      <c r="O605" s="242"/>
      <c r="P605" s="242"/>
      <c r="Q605" s="242"/>
      <c r="R605" s="242"/>
      <c r="S605" s="242"/>
      <c r="T605" s="24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44" t="s">
        <v>244</v>
      </c>
      <c r="AU605" s="244" t="s">
        <v>86</v>
      </c>
      <c r="AV605" s="13" t="s">
        <v>80</v>
      </c>
      <c r="AW605" s="13" t="s">
        <v>33</v>
      </c>
      <c r="AX605" s="13" t="s">
        <v>73</v>
      </c>
      <c r="AY605" s="244" t="s">
        <v>233</v>
      </c>
    </row>
    <row r="606" s="14" customFormat="1">
      <c r="A606" s="14"/>
      <c r="B606" s="245"/>
      <c r="C606" s="246"/>
      <c r="D606" s="236" t="s">
        <v>244</v>
      </c>
      <c r="E606" s="247" t="s">
        <v>21</v>
      </c>
      <c r="F606" s="248" t="s">
        <v>3035</v>
      </c>
      <c r="G606" s="246"/>
      <c r="H606" s="249">
        <v>0.057000000000000002</v>
      </c>
      <c r="I606" s="250"/>
      <c r="J606" s="246"/>
      <c r="K606" s="246"/>
      <c r="L606" s="251"/>
      <c r="M606" s="252"/>
      <c r="N606" s="253"/>
      <c r="O606" s="253"/>
      <c r="P606" s="253"/>
      <c r="Q606" s="253"/>
      <c r="R606" s="253"/>
      <c r="S606" s="253"/>
      <c r="T606" s="25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55" t="s">
        <v>244</v>
      </c>
      <c r="AU606" s="255" t="s">
        <v>86</v>
      </c>
      <c r="AV606" s="14" t="s">
        <v>86</v>
      </c>
      <c r="AW606" s="14" t="s">
        <v>33</v>
      </c>
      <c r="AX606" s="14" t="s">
        <v>73</v>
      </c>
      <c r="AY606" s="255" t="s">
        <v>233</v>
      </c>
    </row>
    <row r="607" s="13" customFormat="1">
      <c r="A607" s="13"/>
      <c r="B607" s="234"/>
      <c r="C607" s="235"/>
      <c r="D607" s="236" t="s">
        <v>244</v>
      </c>
      <c r="E607" s="237" t="s">
        <v>21</v>
      </c>
      <c r="F607" s="238" t="s">
        <v>2973</v>
      </c>
      <c r="G607" s="235"/>
      <c r="H607" s="237" t="s">
        <v>21</v>
      </c>
      <c r="I607" s="239"/>
      <c r="J607" s="235"/>
      <c r="K607" s="235"/>
      <c r="L607" s="240"/>
      <c r="M607" s="241"/>
      <c r="N607" s="242"/>
      <c r="O607" s="242"/>
      <c r="P607" s="242"/>
      <c r="Q607" s="242"/>
      <c r="R607" s="242"/>
      <c r="S607" s="242"/>
      <c r="T607" s="24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44" t="s">
        <v>244</v>
      </c>
      <c r="AU607" s="244" t="s">
        <v>86</v>
      </c>
      <c r="AV607" s="13" t="s">
        <v>80</v>
      </c>
      <c r="AW607" s="13" t="s">
        <v>33</v>
      </c>
      <c r="AX607" s="13" t="s">
        <v>73</v>
      </c>
      <c r="AY607" s="244" t="s">
        <v>233</v>
      </c>
    </row>
    <row r="608" s="14" customFormat="1">
      <c r="A608" s="14"/>
      <c r="B608" s="245"/>
      <c r="C608" s="246"/>
      <c r="D608" s="236" t="s">
        <v>244</v>
      </c>
      <c r="E608" s="247" t="s">
        <v>21</v>
      </c>
      <c r="F608" s="248" t="s">
        <v>3036</v>
      </c>
      <c r="G608" s="246"/>
      <c r="H608" s="249">
        <v>0.071999999999999995</v>
      </c>
      <c r="I608" s="250"/>
      <c r="J608" s="246"/>
      <c r="K608" s="246"/>
      <c r="L608" s="251"/>
      <c r="M608" s="252"/>
      <c r="N608" s="253"/>
      <c r="O608" s="253"/>
      <c r="P608" s="253"/>
      <c r="Q608" s="253"/>
      <c r="R608" s="253"/>
      <c r="S608" s="253"/>
      <c r="T608" s="25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55" t="s">
        <v>244</v>
      </c>
      <c r="AU608" s="255" t="s">
        <v>86</v>
      </c>
      <c r="AV608" s="14" t="s">
        <v>86</v>
      </c>
      <c r="AW608" s="14" t="s">
        <v>33</v>
      </c>
      <c r="AX608" s="14" t="s">
        <v>73</v>
      </c>
      <c r="AY608" s="255" t="s">
        <v>233</v>
      </c>
    </row>
    <row r="609" s="16" customFormat="1">
      <c r="A609" s="16"/>
      <c r="B609" s="287"/>
      <c r="C609" s="288"/>
      <c r="D609" s="236" t="s">
        <v>244</v>
      </c>
      <c r="E609" s="289" t="s">
        <v>21</v>
      </c>
      <c r="F609" s="290" t="s">
        <v>725</v>
      </c>
      <c r="G609" s="288"/>
      <c r="H609" s="291">
        <v>1.1790000000000001</v>
      </c>
      <c r="I609" s="292"/>
      <c r="J609" s="288"/>
      <c r="K609" s="288"/>
      <c r="L609" s="293"/>
      <c r="M609" s="294"/>
      <c r="N609" s="295"/>
      <c r="O609" s="295"/>
      <c r="P609" s="295"/>
      <c r="Q609" s="295"/>
      <c r="R609" s="295"/>
      <c r="S609" s="295"/>
      <c r="T609" s="29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T609" s="297" t="s">
        <v>244</v>
      </c>
      <c r="AU609" s="297" t="s">
        <v>86</v>
      </c>
      <c r="AV609" s="16" t="s">
        <v>117</v>
      </c>
      <c r="AW609" s="16" t="s">
        <v>33</v>
      </c>
      <c r="AX609" s="16" t="s">
        <v>73</v>
      </c>
      <c r="AY609" s="297" t="s">
        <v>233</v>
      </c>
    </row>
    <row r="610" s="13" customFormat="1">
      <c r="A610" s="13"/>
      <c r="B610" s="234"/>
      <c r="C610" s="235"/>
      <c r="D610" s="236" t="s">
        <v>244</v>
      </c>
      <c r="E610" s="237" t="s">
        <v>21</v>
      </c>
      <c r="F610" s="238" t="s">
        <v>726</v>
      </c>
      <c r="G610" s="235"/>
      <c r="H610" s="237" t="s">
        <v>21</v>
      </c>
      <c r="I610" s="239"/>
      <c r="J610" s="235"/>
      <c r="K610" s="235"/>
      <c r="L610" s="240"/>
      <c r="M610" s="241"/>
      <c r="N610" s="242"/>
      <c r="O610" s="242"/>
      <c r="P610" s="242"/>
      <c r="Q610" s="242"/>
      <c r="R610" s="242"/>
      <c r="S610" s="242"/>
      <c r="T610" s="24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44" t="s">
        <v>244</v>
      </c>
      <c r="AU610" s="244" t="s">
        <v>86</v>
      </c>
      <c r="AV610" s="13" t="s">
        <v>80</v>
      </c>
      <c r="AW610" s="13" t="s">
        <v>33</v>
      </c>
      <c r="AX610" s="13" t="s">
        <v>73</v>
      </c>
      <c r="AY610" s="244" t="s">
        <v>233</v>
      </c>
    </row>
    <row r="611" s="13" customFormat="1">
      <c r="A611" s="13"/>
      <c r="B611" s="234"/>
      <c r="C611" s="235"/>
      <c r="D611" s="236" t="s">
        <v>244</v>
      </c>
      <c r="E611" s="237" t="s">
        <v>21</v>
      </c>
      <c r="F611" s="238" t="s">
        <v>2975</v>
      </c>
      <c r="G611" s="235"/>
      <c r="H611" s="237" t="s">
        <v>21</v>
      </c>
      <c r="I611" s="239"/>
      <c r="J611" s="235"/>
      <c r="K611" s="235"/>
      <c r="L611" s="240"/>
      <c r="M611" s="241"/>
      <c r="N611" s="242"/>
      <c r="O611" s="242"/>
      <c r="P611" s="242"/>
      <c r="Q611" s="242"/>
      <c r="R611" s="242"/>
      <c r="S611" s="242"/>
      <c r="T611" s="24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44" t="s">
        <v>244</v>
      </c>
      <c r="AU611" s="244" t="s">
        <v>86</v>
      </c>
      <c r="AV611" s="13" t="s">
        <v>80</v>
      </c>
      <c r="AW611" s="13" t="s">
        <v>33</v>
      </c>
      <c r="AX611" s="13" t="s">
        <v>73</v>
      </c>
      <c r="AY611" s="244" t="s">
        <v>233</v>
      </c>
    </row>
    <row r="612" s="14" customFormat="1">
      <c r="A612" s="14"/>
      <c r="B612" s="245"/>
      <c r="C612" s="246"/>
      <c r="D612" s="236" t="s">
        <v>244</v>
      </c>
      <c r="E612" s="247" t="s">
        <v>21</v>
      </c>
      <c r="F612" s="248" t="s">
        <v>3037</v>
      </c>
      <c r="G612" s="246"/>
      <c r="H612" s="249">
        <v>0.047</v>
      </c>
      <c r="I612" s="250"/>
      <c r="J612" s="246"/>
      <c r="K612" s="246"/>
      <c r="L612" s="251"/>
      <c r="M612" s="252"/>
      <c r="N612" s="253"/>
      <c r="O612" s="253"/>
      <c r="P612" s="253"/>
      <c r="Q612" s="253"/>
      <c r="R612" s="253"/>
      <c r="S612" s="253"/>
      <c r="T612" s="25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5" t="s">
        <v>244</v>
      </c>
      <c r="AU612" s="255" t="s">
        <v>86</v>
      </c>
      <c r="AV612" s="14" t="s">
        <v>86</v>
      </c>
      <c r="AW612" s="14" t="s">
        <v>33</v>
      </c>
      <c r="AX612" s="14" t="s">
        <v>73</v>
      </c>
      <c r="AY612" s="255" t="s">
        <v>233</v>
      </c>
    </row>
    <row r="613" s="13" customFormat="1">
      <c r="A613" s="13"/>
      <c r="B613" s="234"/>
      <c r="C613" s="235"/>
      <c r="D613" s="236" t="s">
        <v>244</v>
      </c>
      <c r="E613" s="237" t="s">
        <v>21</v>
      </c>
      <c r="F613" s="238" t="s">
        <v>2977</v>
      </c>
      <c r="G613" s="235"/>
      <c r="H613" s="237" t="s">
        <v>21</v>
      </c>
      <c r="I613" s="239"/>
      <c r="J613" s="235"/>
      <c r="K613" s="235"/>
      <c r="L613" s="240"/>
      <c r="M613" s="241"/>
      <c r="N613" s="242"/>
      <c r="O613" s="242"/>
      <c r="P613" s="242"/>
      <c r="Q613" s="242"/>
      <c r="R613" s="242"/>
      <c r="S613" s="242"/>
      <c r="T613" s="24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44" t="s">
        <v>244</v>
      </c>
      <c r="AU613" s="244" t="s">
        <v>86</v>
      </c>
      <c r="AV613" s="13" t="s">
        <v>80</v>
      </c>
      <c r="AW613" s="13" t="s">
        <v>33</v>
      </c>
      <c r="AX613" s="13" t="s">
        <v>73</v>
      </c>
      <c r="AY613" s="244" t="s">
        <v>233</v>
      </c>
    </row>
    <row r="614" s="14" customFormat="1">
      <c r="A614" s="14"/>
      <c r="B614" s="245"/>
      <c r="C614" s="246"/>
      <c r="D614" s="236" t="s">
        <v>244</v>
      </c>
      <c r="E614" s="247" t="s">
        <v>21</v>
      </c>
      <c r="F614" s="248" t="s">
        <v>3038</v>
      </c>
      <c r="G614" s="246"/>
      <c r="H614" s="249">
        <v>0.80100000000000005</v>
      </c>
      <c r="I614" s="250"/>
      <c r="J614" s="246"/>
      <c r="K614" s="246"/>
      <c r="L614" s="251"/>
      <c r="M614" s="252"/>
      <c r="N614" s="253"/>
      <c r="O614" s="253"/>
      <c r="P614" s="253"/>
      <c r="Q614" s="253"/>
      <c r="R614" s="253"/>
      <c r="S614" s="253"/>
      <c r="T614" s="25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55" t="s">
        <v>244</v>
      </c>
      <c r="AU614" s="255" t="s">
        <v>86</v>
      </c>
      <c r="AV614" s="14" t="s">
        <v>86</v>
      </c>
      <c r="AW614" s="14" t="s">
        <v>33</v>
      </c>
      <c r="AX614" s="14" t="s">
        <v>73</v>
      </c>
      <c r="AY614" s="255" t="s">
        <v>233</v>
      </c>
    </row>
    <row r="615" s="13" customFormat="1">
      <c r="A615" s="13"/>
      <c r="B615" s="234"/>
      <c r="C615" s="235"/>
      <c r="D615" s="236" t="s">
        <v>244</v>
      </c>
      <c r="E615" s="237" t="s">
        <v>21</v>
      </c>
      <c r="F615" s="238" t="s">
        <v>2979</v>
      </c>
      <c r="G615" s="235"/>
      <c r="H615" s="237" t="s">
        <v>21</v>
      </c>
      <c r="I615" s="239"/>
      <c r="J615" s="235"/>
      <c r="K615" s="235"/>
      <c r="L615" s="240"/>
      <c r="M615" s="241"/>
      <c r="N615" s="242"/>
      <c r="O615" s="242"/>
      <c r="P615" s="242"/>
      <c r="Q615" s="242"/>
      <c r="R615" s="242"/>
      <c r="S615" s="242"/>
      <c r="T615" s="24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44" t="s">
        <v>244</v>
      </c>
      <c r="AU615" s="244" t="s">
        <v>86</v>
      </c>
      <c r="AV615" s="13" t="s">
        <v>80</v>
      </c>
      <c r="AW615" s="13" t="s">
        <v>33</v>
      </c>
      <c r="AX615" s="13" t="s">
        <v>73</v>
      </c>
      <c r="AY615" s="244" t="s">
        <v>233</v>
      </c>
    </row>
    <row r="616" s="14" customFormat="1">
      <c r="A616" s="14"/>
      <c r="B616" s="245"/>
      <c r="C616" s="246"/>
      <c r="D616" s="236" t="s">
        <v>244</v>
      </c>
      <c r="E616" s="247" t="s">
        <v>21</v>
      </c>
      <c r="F616" s="248" t="s">
        <v>3037</v>
      </c>
      <c r="G616" s="246"/>
      <c r="H616" s="249">
        <v>0.047</v>
      </c>
      <c r="I616" s="250"/>
      <c r="J616" s="246"/>
      <c r="K616" s="246"/>
      <c r="L616" s="251"/>
      <c r="M616" s="252"/>
      <c r="N616" s="253"/>
      <c r="O616" s="253"/>
      <c r="P616" s="253"/>
      <c r="Q616" s="253"/>
      <c r="R616" s="253"/>
      <c r="S616" s="253"/>
      <c r="T616" s="25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5" t="s">
        <v>244</v>
      </c>
      <c r="AU616" s="255" t="s">
        <v>86</v>
      </c>
      <c r="AV616" s="14" t="s">
        <v>86</v>
      </c>
      <c r="AW616" s="14" t="s">
        <v>33</v>
      </c>
      <c r="AX616" s="14" t="s">
        <v>73</v>
      </c>
      <c r="AY616" s="255" t="s">
        <v>233</v>
      </c>
    </row>
    <row r="617" s="16" customFormat="1">
      <c r="A617" s="16"/>
      <c r="B617" s="287"/>
      <c r="C617" s="288"/>
      <c r="D617" s="236" t="s">
        <v>244</v>
      </c>
      <c r="E617" s="289" t="s">
        <v>21</v>
      </c>
      <c r="F617" s="290" t="s">
        <v>725</v>
      </c>
      <c r="G617" s="288"/>
      <c r="H617" s="291">
        <v>0.89500000000000002</v>
      </c>
      <c r="I617" s="292"/>
      <c r="J617" s="288"/>
      <c r="K617" s="288"/>
      <c r="L617" s="293"/>
      <c r="M617" s="294"/>
      <c r="N617" s="295"/>
      <c r="O617" s="295"/>
      <c r="P617" s="295"/>
      <c r="Q617" s="295"/>
      <c r="R617" s="295"/>
      <c r="S617" s="295"/>
      <c r="T617" s="29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T617" s="297" t="s">
        <v>244</v>
      </c>
      <c r="AU617" s="297" t="s">
        <v>86</v>
      </c>
      <c r="AV617" s="16" t="s">
        <v>117</v>
      </c>
      <c r="AW617" s="16" t="s">
        <v>33</v>
      </c>
      <c r="AX617" s="16" t="s">
        <v>73</v>
      </c>
      <c r="AY617" s="297" t="s">
        <v>233</v>
      </c>
    </row>
    <row r="618" s="13" customFormat="1">
      <c r="A618" s="13"/>
      <c r="B618" s="234"/>
      <c r="C618" s="235"/>
      <c r="D618" s="236" t="s">
        <v>244</v>
      </c>
      <c r="E618" s="237" t="s">
        <v>21</v>
      </c>
      <c r="F618" s="238" t="s">
        <v>731</v>
      </c>
      <c r="G618" s="235"/>
      <c r="H618" s="237" t="s">
        <v>21</v>
      </c>
      <c r="I618" s="239"/>
      <c r="J618" s="235"/>
      <c r="K618" s="235"/>
      <c r="L618" s="240"/>
      <c r="M618" s="241"/>
      <c r="N618" s="242"/>
      <c r="O618" s="242"/>
      <c r="P618" s="242"/>
      <c r="Q618" s="242"/>
      <c r="R618" s="242"/>
      <c r="S618" s="242"/>
      <c r="T618" s="24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44" t="s">
        <v>244</v>
      </c>
      <c r="AU618" s="244" t="s">
        <v>86</v>
      </c>
      <c r="AV618" s="13" t="s">
        <v>80</v>
      </c>
      <c r="AW618" s="13" t="s">
        <v>33</v>
      </c>
      <c r="AX618" s="13" t="s">
        <v>73</v>
      </c>
      <c r="AY618" s="244" t="s">
        <v>233</v>
      </c>
    </row>
    <row r="619" s="13" customFormat="1">
      <c r="A619" s="13"/>
      <c r="B619" s="234"/>
      <c r="C619" s="235"/>
      <c r="D619" s="236" t="s">
        <v>244</v>
      </c>
      <c r="E619" s="237" t="s">
        <v>21</v>
      </c>
      <c r="F619" s="238" t="s">
        <v>2981</v>
      </c>
      <c r="G619" s="235"/>
      <c r="H619" s="237" t="s">
        <v>21</v>
      </c>
      <c r="I619" s="239"/>
      <c r="J619" s="235"/>
      <c r="K619" s="235"/>
      <c r="L619" s="240"/>
      <c r="M619" s="241"/>
      <c r="N619" s="242"/>
      <c r="O619" s="242"/>
      <c r="P619" s="242"/>
      <c r="Q619" s="242"/>
      <c r="R619" s="242"/>
      <c r="S619" s="242"/>
      <c r="T619" s="24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44" t="s">
        <v>244</v>
      </c>
      <c r="AU619" s="244" t="s">
        <v>86</v>
      </c>
      <c r="AV619" s="13" t="s">
        <v>80</v>
      </c>
      <c r="AW619" s="13" t="s">
        <v>33</v>
      </c>
      <c r="AX619" s="13" t="s">
        <v>73</v>
      </c>
      <c r="AY619" s="244" t="s">
        <v>233</v>
      </c>
    </row>
    <row r="620" s="14" customFormat="1">
      <c r="A620" s="14"/>
      <c r="B620" s="245"/>
      <c r="C620" s="246"/>
      <c r="D620" s="236" t="s">
        <v>244</v>
      </c>
      <c r="E620" s="247" t="s">
        <v>21</v>
      </c>
      <c r="F620" s="248" t="s">
        <v>3039</v>
      </c>
      <c r="G620" s="246"/>
      <c r="H620" s="249">
        <v>0.041000000000000002</v>
      </c>
      <c r="I620" s="250"/>
      <c r="J620" s="246"/>
      <c r="K620" s="246"/>
      <c r="L620" s="251"/>
      <c r="M620" s="252"/>
      <c r="N620" s="253"/>
      <c r="O620" s="253"/>
      <c r="P620" s="253"/>
      <c r="Q620" s="253"/>
      <c r="R620" s="253"/>
      <c r="S620" s="253"/>
      <c r="T620" s="25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55" t="s">
        <v>244</v>
      </c>
      <c r="AU620" s="255" t="s">
        <v>86</v>
      </c>
      <c r="AV620" s="14" t="s">
        <v>86</v>
      </c>
      <c r="AW620" s="14" t="s">
        <v>33</v>
      </c>
      <c r="AX620" s="14" t="s">
        <v>73</v>
      </c>
      <c r="AY620" s="255" t="s">
        <v>233</v>
      </c>
    </row>
    <row r="621" s="13" customFormat="1">
      <c r="A621" s="13"/>
      <c r="B621" s="234"/>
      <c r="C621" s="235"/>
      <c r="D621" s="236" t="s">
        <v>244</v>
      </c>
      <c r="E621" s="237" t="s">
        <v>21</v>
      </c>
      <c r="F621" s="238" t="s">
        <v>2982</v>
      </c>
      <c r="G621" s="235"/>
      <c r="H621" s="237" t="s">
        <v>21</v>
      </c>
      <c r="I621" s="239"/>
      <c r="J621" s="235"/>
      <c r="K621" s="235"/>
      <c r="L621" s="240"/>
      <c r="M621" s="241"/>
      <c r="N621" s="242"/>
      <c r="O621" s="242"/>
      <c r="P621" s="242"/>
      <c r="Q621" s="242"/>
      <c r="R621" s="242"/>
      <c r="S621" s="242"/>
      <c r="T621" s="24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44" t="s">
        <v>244</v>
      </c>
      <c r="AU621" s="244" t="s">
        <v>86</v>
      </c>
      <c r="AV621" s="13" t="s">
        <v>80</v>
      </c>
      <c r="AW621" s="13" t="s">
        <v>33</v>
      </c>
      <c r="AX621" s="13" t="s">
        <v>73</v>
      </c>
      <c r="AY621" s="244" t="s">
        <v>233</v>
      </c>
    </row>
    <row r="622" s="14" customFormat="1">
      <c r="A622" s="14"/>
      <c r="B622" s="245"/>
      <c r="C622" s="246"/>
      <c r="D622" s="236" t="s">
        <v>244</v>
      </c>
      <c r="E622" s="247" t="s">
        <v>21</v>
      </c>
      <c r="F622" s="248" t="s">
        <v>3040</v>
      </c>
      <c r="G622" s="246"/>
      <c r="H622" s="249">
        <v>0.69899999999999995</v>
      </c>
      <c r="I622" s="250"/>
      <c r="J622" s="246"/>
      <c r="K622" s="246"/>
      <c r="L622" s="251"/>
      <c r="M622" s="252"/>
      <c r="N622" s="253"/>
      <c r="O622" s="253"/>
      <c r="P622" s="253"/>
      <c r="Q622" s="253"/>
      <c r="R622" s="253"/>
      <c r="S622" s="253"/>
      <c r="T622" s="25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5" t="s">
        <v>244</v>
      </c>
      <c r="AU622" s="255" t="s">
        <v>86</v>
      </c>
      <c r="AV622" s="14" t="s">
        <v>86</v>
      </c>
      <c r="AW622" s="14" t="s">
        <v>33</v>
      </c>
      <c r="AX622" s="14" t="s">
        <v>73</v>
      </c>
      <c r="AY622" s="255" t="s">
        <v>233</v>
      </c>
    </row>
    <row r="623" s="13" customFormat="1">
      <c r="A623" s="13"/>
      <c r="B623" s="234"/>
      <c r="C623" s="235"/>
      <c r="D623" s="236" t="s">
        <v>244</v>
      </c>
      <c r="E623" s="237" t="s">
        <v>21</v>
      </c>
      <c r="F623" s="238" t="s">
        <v>2983</v>
      </c>
      <c r="G623" s="235"/>
      <c r="H623" s="237" t="s">
        <v>21</v>
      </c>
      <c r="I623" s="239"/>
      <c r="J623" s="235"/>
      <c r="K623" s="235"/>
      <c r="L623" s="240"/>
      <c r="M623" s="241"/>
      <c r="N623" s="242"/>
      <c r="O623" s="242"/>
      <c r="P623" s="242"/>
      <c r="Q623" s="242"/>
      <c r="R623" s="242"/>
      <c r="S623" s="242"/>
      <c r="T623" s="24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44" t="s">
        <v>244</v>
      </c>
      <c r="AU623" s="244" t="s">
        <v>86</v>
      </c>
      <c r="AV623" s="13" t="s">
        <v>80</v>
      </c>
      <c r="AW623" s="13" t="s">
        <v>33</v>
      </c>
      <c r="AX623" s="13" t="s">
        <v>73</v>
      </c>
      <c r="AY623" s="244" t="s">
        <v>233</v>
      </c>
    </row>
    <row r="624" s="14" customFormat="1">
      <c r="A624" s="14"/>
      <c r="B624" s="245"/>
      <c r="C624" s="246"/>
      <c r="D624" s="236" t="s">
        <v>244</v>
      </c>
      <c r="E624" s="247" t="s">
        <v>21</v>
      </c>
      <c r="F624" s="248" t="s">
        <v>3039</v>
      </c>
      <c r="G624" s="246"/>
      <c r="H624" s="249">
        <v>0.041000000000000002</v>
      </c>
      <c r="I624" s="250"/>
      <c r="J624" s="246"/>
      <c r="K624" s="246"/>
      <c r="L624" s="251"/>
      <c r="M624" s="252"/>
      <c r="N624" s="253"/>
      <c r="O624" s="253"/>
      <c r="P624" s="253"/>
      <c r="Q624" s="253"/>
      <c r="R624" s="253"/>
      <c r="S624" s="253"/>
      <c r="T624" s="25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55" t="s">
        <v>244</v>
      </c>
      <c r="AU624" s="255" t="s">
        <v>86</v>
      </c>
      <c r="AV624" s="14" t="s">
        <v>86</v>
      </c>
      <c r="AW624" s="14" t="s">
        <v>33</v>
      </c>
      <c r="AX624" s="14" t="s">
        <v>73</v>
      </c>
      <c r="AY624" s="255" t="s">
        <v>233</v>
      </c>
    </row>
    <row r="625" s="16" customFormat="1">
      <c r="A625" s="16"/>
      <c r="B625" s="287"/>
      <c r="C625" s="288"/>
      <c r="D625" s="236" t="s">
        <v>244</v>
      </c>
      <c r="E625" s="289" t="s">
        <v>21</v>
      </c>
      <c r="F625" s="290" t="s">
        <v>725</v>
      </c>
      <c r="G625" s="288"/>
      <c r="H625" s="291">
        <v>0.78100000000000003</v>
      </c>
      <c r="I625" s="292"/>
      <c r="J625" s="288"/>
      <c r="K625" s="288"/>
      <c r="L625" s="293"/>
      <c r="M625" s="294"/>
      <c r="N625" s="295"/>
      <c r="O625" s="295"/>
      <c r="P625" s="295"/>
      <c r="Q625" s="295"/>
      <c r="R625" s="295"/>
      <c r="S625" s="295"/>
      <c r="T625" s="29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T625" s="297" t="s">
        <v>244</v>
      </c>
      <c r="AU625" s="297" t="s">
        <v>86</v>
      </c>
      <c r="AV625" s="16" t="s">
        <v>117</v>
      </c>
      <c r="AW625" s="16" t="s">
        <v>33</v>
      </c>
      <c r="AX625" s="16" t="s">
        <v>73</v>
      </c>
      <c r="AY625" s="297" t="s">
        <v>233</v>
      </c>
    </row>
    <row r="626" s="15" customFormat="1">
      <c r="A626" s="15"/>
      <c r="B626" s="256"/>
      <c r="C626" s="257"/>
      <c r="D626" s="236" t="s">
        <v>244</v>
      </c>
      <c r="E626" s="258" t="s">
        <v>21</v>
      </c>
      <c r="F626" s="259" t="s">
        <v>247</v>
      </c>
      <c r="G626" s="257"/>
      <c r="H626" s="260">
        <v>3.1440000000000001</v>
      </c>
      <c r="I626" s="261"/>
      <c r="J626" s="257"/>
      <c r="K626" s="257"/>
      <c r="L626" s="262"/>
      <c r="M626" s="263"/>
      <c r="N626" s="264"/>
      <c r="O626" s="264"/>
      <c r="P626" s="264"/>
      <c r="Q626" s="264"/>
      <c r="R626" s="264"/>
      <c r="S626" s="264"/>
      <c r="T626" s="26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T626" s="266" t="s">
        <v>244</v>
      </c>
      <c r="AU626" s="266" t="s">
        <v>86</v>
      </c>
      <c r="AV626" s="15" t="s">
        <v>240</v>
      </c>
      <c r="AW626" s="15" t="s">
        <v>33</v>
      </c>
      <c r="AX626" s="15" t="s">
        <v>80</v>
      </c>
      <c r="AY626" s="266" t="s">
        <v>233</v>
      </c>
    </row>
    <row r="627" s="2" customFormat="1" ht="44.25" customHeight="1">
      <c r="A627" s="41"/>
      <c r="B627" s="42"/>
      <c r="C627" s="216" t="s">
        <v>415</v>
      </c>
      <c r="D627" s="216" t="s">
        <v>235</v>
      </c>
      <c r="E627" s="217" t="s">
        <v>3041</v>
      </c>
      <c r="F627" s="218" t="s">
        <v>3042</v>
      </c>
      <c r="G627" s="219" t="s">
        <v>238</v>
      </c>
      <c r="H627" s="220">
        <v>69.094999999999999</v>
      </c>
      <c r="I627" s="221"/>
      <c r="J627" s="222">
        <f>ROUND(I627*H627,2)</f>
        <v>0</v>
      </c>
      <c r="K627" s="218" t="s">
        <v>239</v>
      </c>
      <c r="L627" s="47"/>
      <c r="M627" s="223" t="s">
        <v>21</v>
      </c>
      <c r="N627" s="224" t="s">
        <v>45</v>
      </c>
      <c r="O627" s="87"/>
      <c r="P627" s="225">
        <f>O627*H627</f>
        <v>0</v>
      </c>
      <c r="Q627" s="225">
        <v>0.0027599999999999999</v>
      </c>
      <c r="R627" s="225">
        <f>Q627*H627</f>
        <v>0.19070219999999999</v>
      </c>
      <c r="S627" s="225">
        <v>0</v>
      </c>
      <c r="T627" s="226">
        <f>S627*H627</f>
        <v>0</v>
      </c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R627" s="227" t="s">
        <v>240</v>
      </c>
      <c r="AT627" s="227" t="s">
        <v>235</v>
      </c>
      <c r="AU627" s="227" t="s">
        <v>86</v>
      </c>
      <c r="AY627" s="20" t="s">
        <v>233</v>
      </c>
      <c r="BE627" s="228">
        <f>IF(N627="základní",J627,0)</f>
        <v>0</v>
      </c>
      <c r="BF627" s="228">
        <f>IF(N627="snížená",J627,0)</f>
        <v>0</v>
      </c>
      <c r="BG627" s="228">
        <f>IF(N627="zákl. přenesená",J627,0)</f>
        <v>0</v>
      </c>
      <c r="BH627" s="228">
        <f>IF(N627="sníž. přenesená",J627,0)</f>
        <v>0</v>
      </c>
      <c r="BI627" s="228">
        <f>IF(N627="nulová",J627,0)</f>
        <v>0</v>
      </c>
      <c r="BJ627" s="20" t="s">
        <v>86</v>
      </c>
      <c r="BK627" s="228">
        <f>ROUND(I627*H627,2)</f>
        <v>0</v>
      </c>
      <c r="BL627" s="20" t="s">
        <v>240</v>
      </c>
      <c r="BM627" s="227" t="s">
        <v>3043</v>
      </c>
    </row>
    <row r="628" s="2" customFormat="1">
      <c r="A628" s="41"/>
      <c r="B628" s="42"/>
      <c r="C628" s="43"/>
      <c r="D628" s="229" t="s">
        <v>242</v>
      </c>
      <c r="E628" s="43"/>
      <c r="F628" s="230" t="s">
        <v>3044</v>
      </c>
      <c r="G628" s="43"/>
      <c r="H628" s="43"/>
      <c r="I628" s="231"/>
      <c r="J628" s="43"/>
      <c r="K628" s="43"/>
      <c r="L628" s="47"/>
      <c r="M628" s="232"/>
      <c r="N628" s="233"/>
      <c r="O628" s="87"/>
      <c r="P628" s="87"/>
      <c r="Q628" s="87"/>
      <c r="R628" s="87"/>
      <c r="S628" s="87"/>
      <c r="T628" s="88"/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T628" s="20" t="s">
        <v>242</v>
      </c>
      <c r="AU628" s="20" t="s">
        <v>86</v>
      </c>
    </row>
    <row r="629" s="13" customFormat="1">
      <c r="A629" s="13"/>
      <c r="B629" s="234"/>
      <c r="C629" s="235"/>
      <c r="D629" s="236" t="s">
        <v>244</v>
      </c>
      <c r="E629" s="237" t="s">
        <v>21</v>
      </c>
      <c r="F629" s="238" t="s">
        <v>2993</v>
      </c>
      <c r="G629" s="235"/>
      <c r="H629" s="237" t="s">
        <v>21</v>
      </c>
      <c r="I629" s="239"/>
      <c r="J629" s="235"/>
      <c r="K629" s="235"/>
      <c r="L629" s="240"/>
      <c r="M629" s="241"/>
      <c r="N629" s="242"/>
      <c r="O629" s="242"/>
      <c r="P629" s="242"/>
      <c r="Q629" s="242"/>
      <c r="R629" s="242"/>
      <c r="S629" s="242"/>
      <c r="T629" s="24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44" t="s">
        <v>244</v>
      </c>
      <c r="AU629" s="244" t="s">
        <v>86</v>
      </c>
      <c r="AV629" s="13" t="s">
        <v>80</v>
      </c>
      <c r="AW629" s="13" t="s">
        <v>33</v>
      </c>
      <c r="AX629" s="13" t="s">
        <v>73</v>
      </c>
      <c r="AY629" s="244" t="s">
        <v>233</v>
      </c>
    </row>
    <row r="630" s="14" customFormat="1">
      <c r="A630" s="14"/>
      <c r="B630" s="245"/>
      <c r="C630" s="246"/>
      <c r="D630" s="236" t="s">
        <v>244</v>
      </c>
      <c r="E630" s="247" t="s">
        <v>21</v>
      </c>
      <c r="F630" s="248" t="s">
        <v>3045</v>
      </c>
      <c r="G630" s="246"/>
      <c r="H630" s="249">
        <v>69.094999999999999</v>
      </c>
      <c r="I630" s="250"/>
      <c r="J630" s="246"/>
      <c r="K630" s="246"/>
      <c r="L630" s="251"/>
      <c r="M630" s="252"/>
      <c r="N630" s="253"/>
      <c r="O630" s="253"/>
      <c r="P630" s="253"/>
      <c r="Q630" s="253"/>
      <c r="R630" s="253"/>
      <c r="S630" s="253"/>
      <c r="T630" s="25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55" t="s">
        <v>244</v>
      </c>
      <c r="AU630" s="255" t="s">
        <v>86</v>
      </c>
      <c r="AV630" s="14" t="s">
        <v>86</v>
      </c>
      <c r="AW630" s="14" t="s">
        <v>33</v>
      </c>
      <c r="AX630" s="14" t="s">
        <v>73</v>
      </c>
      <c r="AY630" s="255" t="s">
        <v>233</v>
      </c>
    </row>
    <row r="631" s="15" customFormat="1">
      <c r="A631" s="15"/>
      <c r="B631" s="256"/>
      <c r="C631" s="257"/>
      <c r="D631" s="236" t="s">
        <v>244</v>
      </c>
      <c r="E631" s="258" t="s">
        <v>21</v>
      </c>
      <c r="F631" s="259" t="s">
        <v>247</v>
      </c>
      <c r="G631" s="257"/>
      <c r="H631" s="260">
        <v>69.094999999999999</v>
      </c>
      <c r="I631" s="261"/>
      <c r="J631" s="257"/>
      <c r="K631" s="257"/>
      <c r="L631" s="262"/>
      <c r="M631" s="263"/>
      <c r="N631" s="264"/>
      <c r="O631" s="264"/>
      <c r="P631" s="264"/>
      <c r="Q631" s="264"/>
      <c r="R631" s="264"/>
      <c r="S631" s="264"/>
      <c r="T631" s="26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T631" s="266" t="s">
        <v>244</v>
      </c>
      <c r="AU631" s="266" t="s">
        <v>86</v>
      </c>
      <c r="AV631" s="15" t="s">
        <v>240</v>
      </c>
      <c r="AW631" s="15" t="s">
        <v>33</v>
      </c>
      <c r="AX631" s="15" t="s">
        <v>80</v>
      </c>
      <c r="AY631" s="266" t="s">
        <v>233</v>
      </c>
    </row>
    <row r="632" s="2" customFormat="1" ht="44.25" customHeight="1">
      <c r="A632" s="41"/>
      <c r="B632" s="42"/>
      <c r="C632" s="216" t="s">
        <v>7</v>
      </c>
      <c r="D632" s="216" t="s">
        <v>235</v>
      </c>
      <c r="E632" s="217" t="s">
        <v>3046</v>
      </c>
      <c r="F632" s="218" t="s">
        <v>3047</v>
      </c>
      <c r="G632" s="219" t="s">
        <v>238</v>
      </c>
      <c r="H632" s="220">
        <v>69.094999999999999</v>
      </c>
      <c r="I632" s="221"/>
      <c r="J632" s="222">
        <f>ROUND(I632*H632,2)</f>
        <v>0</v>
      </c>
      <c r="K632" s="218" t="s">
        <v>239</v>
      </c>
      <c r="L632" s="47"/>
      <c r="M632" s="223" t="s">
        <v>21</v>
      </c>
      <c r="N632" s="224" t="s">
        <v>45</v>
      </c>
      <c r="O632" s="87"/>
      <c r="P632" s="225">
        <f>O632*H632</f>
        <v>0</v>
      </c>
      <c r="Q632" s="225">
        <v>0</v>
      </c>
      <c r="R632" s="225">
        <f>Q632*H632</f>
        <v>0</v>
      </c>
      <c r="S632" s="225">
        <v>0</v>
      </c>
      <c r="T632" s="226">
        <f>S632*H632</f>
        <v>0</v>
      </c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R632" s="227" t="s">
        <v>240</v>
      </c>
      <c r="AT632" s="227" t="s">
        <v>235</v>
      </c>
      <c r="AU632" s="227" t="s">
        <v>86</v>
      </c>
      <c r="AY632" s="20" t="s">
        <v>233</v>
      </c>
      <c r="BE632" s="228">
        <f>IF(N632="základní",J632,0)</f>
        <v>0</v>
      </c>
      <c r="BF632" s="228">
        <f>IF(N632="snížená",J632,0)</f>
        <v>0</v>
      </c>
      <c r="BG632" s="228">
        <f>IF(N632="zákl. přenesená",J632,0)</f>
        <v>0</v>
      </c>
      <c r="BH632" s="228">
        <f>IF(N632="sníž. přenesená",J632,0)</f>
        <v>0</v>
      </c>
      <c r="BI632" s="228">
        <f>IF(N632="nulová",J632,0)</f>
        <v>0</v>
      </c>
      <c r="BJ632" s="20" t="s">
        <v>86</v>
      </c>
      <c r="BK632" s="228">
        <f>ROUND(I632*H632,2)</f>
        <v>0</v>
      </c>
      <c r="BL632" s="20" t="s">
        <v>240</v>
      </c>
      <c r="BM632" s="227" t="s">
        <v>3048</v>
      </c>
    </row>
    <row r="633" s="2" customFormat="1">
      <c r="A633" s="41"/>
      <c r="B633" s="42"/>
      <c r="C633" s="43"/>
      <c r="D633" s="229" t="s">
        <v>242</v>
      </c>
      <c r="E633" s="43"/>
      <c r="F633" s="230" t="s">
        <v>3049</v>
      </c>
      <c r="G633" s="43"/>
      <c r="H633" s="43"/>
      <c r="I633" s="231"/>
      <c r="J633" s="43"/>
      <c r="K633" s="43"/>
      <c r="L633" s="47"/>
      <c r="M633" s="232"/>
      <c r="N633" s="233"/>
      <c r="O633" s="87"/>
      <c r="P633" s="87"/>
      <c r="Q633" s="87"/>
      <c r="R633" s="87"/>
      <c r="S633" s="87"/>
      <c r="T633" s="88"/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T633" s="20" t="s">
        <v>242</v>
      </c>
      <c r="AU633" s="20" t="s">
        <v>86</v>
      </c>
    </row>
    <row r="634" s="2" customFormat="1" ht="24.15" customHeight="1">
      <c r="A634" s="41"/>
      <c r="B634" s="42"/>
      <c r="C634" s="216" t="s">
        <v>427</v>
      </c>
      <c r="D634" s="216" t="s">
        <v>235</v>
      </c>
      <c r="E634" s="217" t="s">
        <v>3050</v>
      </c>
      <c r="F634" s="218" t="s">
        <v>3051</v>
      </c>
      <c r="G634" s="219" t="s">
        <v>238</v>
      </c>
      <c r="H634" s="220">
        <v>69.094999999999999</v>
      </c>
      <c r="I634" s="221"/>
      <c r="J634" s="222">
        <f>ROUND(I634*H634,2)</f>
        <v>0</v>
      </c>
      <c r="K634" s="218" t="s">
        <v>239</v>
      </c>
      <c r="L634" s="47"/>
      <c r="M634" s="223" t="s">
        <v>21</v>
      </c>
      <c r="N634" s="224" t="s">
        <v>45</v>
      </c>
      <c r="O634" s="87"/>
      <c r="P634" s="225">
        <f>O634*H634</f>
        <v>0</v>
      </c>
      <c r="Q634" s="225">
        <v>0.0028999999999999998</v>
      </c>
      <c r="R634" s="225">
        <f>Q634*H634</f>
        <v>0.20037549999999998</v>
      </c>
      <c r="S634" s="225">
        <v>0</v>
      </c>
      <c r="T634" s="226">
        <f>S634*H634</f>
        <v>0</v>
      </c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R634" s="227" t="s">
        <v>240</v>
      </c>
      <c r="AT634" s="227" t="s">
        <v>235</v>
      </c>
      <c r="AU634" s="227" t="s">
        <v>86</v>
      </c>
      <c r="AY634" s="20" t="s">
        <v>233</v>
      </c>
      <c r="BE634" s="228">
        <f>IF(N634="základní",J634,0)</f>
        <v>0</v>
      </c>
      <c r="BF634" s="228">
        <f>IF(N634="snížená",J634,0)</f>
        <v>0</v>
      </c>
      <c r="BG634" s="228">
        <f>IF(N634="zákl. přenesená",J634,0)</f>
        <v>0</v>
      </c>
      <c r="BH634" s="228">
        <f>IF(N634="sníž. přenesená",J634,0)</f>
        <v>0</v>
      </c>
      <c r="BI634" s="228">
        <f>IF(N634="nulová",J634,0)</f>
        <v>0</v>
      </c>
      <c r="BJ634" s="20" t="s">
        <v>86</v>
      </c>
      <c r="BK634" s="228">
        <f>ROUND(I634*H634,2)</f>
        <v>0</v>
      </c>
      <c r="BL634" s="20" t="s">
        <v>240</v>
      </c>
      <c r="BM634" s="227" t="s">
        <v>3052</v>
      </c>
    </row>
    <row r="635" s="2" customFormat="1">
      <c r="A635" s="41"/>
      <c r="B635" s="42"/>
      <c r="C635" s="43"/>
      <c r="D635" s="229" t="s">
        <v>242</v>
      </c>
      <c r="E635" s="43"/>
      <c r="F635" s="230" t="s">
        <v>3053</v>
      </c>
      <c r="G635" s="43"/>
      <c r="H635" s="43"/>
      <c r="I635" s="231"/>
      <c r="J635" s="43"/>
      <c r="K635" s="43"/>
      <c r="L635" s="47"/>
      <c r="M635" s="232"/>
      <c r="N635" s="233"/>
      <c r="O635" s="87"/>
      <c r="P635" s="87"/>
      <c r="Q635" s="87"/>
      <c r="R635" s="87"/>
      <c r="S635" s="87"/>
      <c r="T635" s="88"/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T635" s="20" t="s">
        <v>242</v>
      </c>
      <c r="AU635" s="20" t="s">
        <v>86</v>
      </c>
    </row>
    <row r="636" s="13" customFormat="1">
      <c r="A636" s="13"/>
      <c r="B636" s="234"/>
      <c r="C636" s="235"/>
      <c r="D636" s="236" t="s">
        <v>244</v>
      </c>
      <c r="E636" s="237" t="s">
        <v>21</v>
      </c>
      <c r="F636" s="238" t="s">
        <v>2993</v>
      </c>
      <c r="G636" s="235"/>
      <c r="H636" s="237" t="s">
        <v>21</v>
      </c>
      <c r="I636" s="239"/>
      <c r="J636" s="235"/>
      <c r="K636" s="235"/>
      <c r="L636" s="240"/>
      <c r="M636" s="241"/>
      <c r="N636" s="242"/>
      <c r="O636" s="242"/>
      <c r="P636" s="242"/>
      <c r="Q636" s="242"/>
      <c r="R636" s="242"/>
      <c r="S636" s="242"/>
      <c r="T636" s="24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44" t="s">
        <v>244</v>
      </c>
      <c r="AU636" s="244" t="s">
        <v>86</v>
      </c>
      <c r="AV636" s="13" t="s">
        <v>80</v>
      </c>
      <c r="AW636" s="13" t="s">
        <v>33</v>
      </c>
      <c r="AX636" s="13" t="s">
        <v>73</v>
      </c>
      <c r="AY636" s="244" t="s">
        <v>233</v>
      </c>
    </row>
    <row r="637" s="14" customFormat="1">
      <c r="A637" s="14"/>
      <c r="B637" s="245"/>
      <c r="C637" s="246"/>
      <c r="D637" s="236" t="s">
        <v>244</v>
      </c>
      <c r="E637" s="247" t="s">
        <v>21</v>
      </c>
      <c r="F637" s="248" t="s">
        <v>3045</v>
      </c>
      <c r="G637" s="246"/>
      <c r="H637" s="249">
        <v>69.094999999999999</v>
      </c>
      <c r="I637" s="250"/>
      <c r="J637" s="246"/>
      <c r="K637" s="246"/>
      <c r="L637" s="251"/>
      <c r="M637" s="252"/>
      <c r="N637" s="253"/>
      <c r="O637" s="253"/>
      <c r="P637" s="253"/>
      <c r="Q637" s="253"/>
      <c r="R637" s="253"/>
      <c r="S637" s="253"/>
      <c r="T637" s="25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55" t="s">
        <v>244</v>
      </c>
      <c r="AU637" s="255" t="s">
        <v>86</v>
      </c>
      <c r="AV637" s="14" t="s">
        <v>86</v>
      </c>
      <c r="AW637" s="14" t="s">
        <v>33</v>
      </c>
      <c r="AX637" s="14" t="s">
        <v>73</v>
      </c>
      <c r="AY637" s="255" t="s">
        <v>233</v>
      </c>
    </row>
    <row r="638" s="15" customFormat="1">
      <c r="A638" s="15"/>
      <c r="B638" s="256"/>
      <c r="C638" s="257"/>
      <c r="D638" s="236" t="s">
        <v>244</v>
      </c>
      <c r="E638" s="258" t="s">
        <v>21</v>
      </c>
      <c r="F638" s="259" t="s">
        <v>247</v>
      </c>
      <c r="G638" s="257"/>
      <c r="H638" s="260">
        <v>69.094999999999999</v>
      </c>
      <c r="I638" s="261"/>
      <c r="J638" s="257"/>
      <c r="K638" s="257"/>
      <c r="L638" s="262"/>
      <c r="M638" s="263"/>
      <c r="N638" s="264"/>
      <c r="O638" s="264"/>
      <c r="P638" s="264"/>
      <c r="Q638" s="264"/>
      <c r="R638" s="264"/>
      <c r="S638" s="264"/>
      <c r="T638" s="26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T638" s="266" t="s">
        <v>244</v>
      </c>
      <c r="AU638" s="266" t="s">
        <v>86</v>
      </c>
      <c r="AV638" s="15" t="s">
        <v>240</v>
      </c>
      <c r="AW638" s="15" t="s">
        <v>33</v>
      </c>
      <c r="AX638" s="15" t="s">
        <v>80</v>
      </c>
      <c r="AY638" s="266" t="s">
        <v>233</v>
      </c>
    </row>
    <row r="639" s="2" customFormat="1" ht="44.25" customHeight="1">
      <c r="A639" s="41"/>
      <c r="B639" s="42"/>
      <c r="C639" s="216" t="s">
        <v>1277</v>
      </c>
      <c r="D639" s="216" t="s">
        <v>235</v>
      </c>
      <c r="E639" s="217" t="s">
        <v>3054</v>
      </c>
      <c r="F639" s="218" t="s">
        <v>3055</v>
      </c>
      <c r="G639" s="219" t="s">
        <v>279</v>
      </c>
      <c r="H639" s="220">
        <v>1.7809999999999999</v>
      </c>
      <c r="I639" s="221"/>
      <c r="J639" s="222">
        <f>ROUND(I639*H639,2)</f>
        <v>0</v>
      </c>
      <c r="K639" s="218" t="s">
        <v>239</v>
      </c>
      <c r="L639" s="47"/>
      <c r="M639" s="223" t="s">
        <v>21</v>
      </c>
      <c r="N639" s="224" t="s">
        <v>45</v>
      </c>
      <c r="O639" s="87"/>
      <c r="P639" s="225">
        <f>O639*H639</f>
        <v>0</v>
      </c>
      <c r="Q639" s="225">
        <v>1.05237</v>
      </c>
      <c r="R639" s="225">
        <f>Q639*H639</f>
        <v>1.87427097</v>
      </c>
      <c r="S639" s="225">
        <v>0</v>
      </c>
      <c r="T639" s="226">
        <f>S639*H639</f>
        <v>0</v>
      </c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R639" s="227" t="s">
        <v>240</v>
      </c>
      <c r="AT639" s="227" t="s">
        <v>235</v>
      </c>
      <c r="AU639" s="227" t="s">
        <v>86</v>
      </c>
      <c r="AY639" s="20" t="s">
        <v>233</v>
      </c>
      <c r="BE639" s="228">
        <f>IF(N639="základní",J639,0)</f>
        <v>0</v>
      </c>
      <c r="BF639" s="228">
        <f>IF(N639="snížená",J639,0)</f>
        <v>0</v>
      </c>
      <c r="BG639" s="228">
        <f>IF(N639="zákl. přenesená",J639,0)</f>
        <v>0</v>
      </c>
      <c r="BH639" s="228">
        <f>IF(N639="sníž. přenesená",J639,0)</f>
        <v>0</v>
      </c>
      <c r="BI639" s="228">
        <f>IF(N639="nulová",J639,0)</f>
        <v>0</v>
      </c>
      <c r="BJ639" s="20" t="s">
        <v>86</v>
      </c>
      <c r="BK639" s="228">
        <f>ROUND(I639*H639,2)</f>
        <v>0</v>
      </c>
      <c r="BL639" s="20" t="s">
        <v>240</v>
      </c>
      <c r="BM639" s="227" t="s">
        <v>3056</v>
      </c>
    </row>
    <row r="640" s="2" customFormat="1">
      <c r="A640" s="41"/>
      <c r="B640" s="42"/>
      <c r="C640" s="43"/>
      <c r="D640" s="229" t="s">
        <v>242</v>
      </c>
      <c r="E640" s="43"/>
      <c r="F640" s="230" t="s">
        <v>3057</v>
      </c>
      <c r="G640" s="43"/>
      <c r="H640" s="43"/>
      <c r="I640" s="231"/>
      <c r="J640" s="43"/>
      <c r="K640" s="43"/>
      <c r="L640" s="47"/>
      <c r="M640" s="232"/>
      <c r="N640" s="233"/>
      <c r="O640" s="87"/>
      <c r="P640" s="87"/>
      <c r="Q640" s="87"/>
      <c r="R640" s="87"/>
      <c r="S640" s="87"/>
      <c r="T640" s="88"/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T640" s="20" t="s">
        <v>242</v>
      </c>
      <c r="AU640" s="20" t="s">
        <v>86</v>
      </c>
    </row>
    <row r="641" s="13" customFormat="1">
      <c r="A641" s="13"/>
      <c r="B641" s="234"/>
      <c r="C641" s="235"/>
      <c r="D641" s="236" t="s">
        <v>244</v>
      </c>
      <c r="E641" s="237" t="s">
        <v>21</v>
      </c>
      <c r="F641" s="238" t="s">
        <v>775</v>
      </c>
      <c r="G641" s="235"/>
      <c r="H641" s="237" t="s">
        <v>21</v>
      </c>
      <c r="I641" s="239"/>
      <c r="J641" s="235"/>
      <c r="K641" s="235"/>
      <c r="L641" s="240"/>
      <c r="M641" s="241"/>
      <c r="N641" s="242"/>
      <c r="O641" s="242"/>
      <c r="P641" s="242"/>
      <c r="Q641" s="242"/>
      <c r="R641" s="242"/>
      <c r="S641" s="242"/>
      <c r="T641" s="24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44" t="s">
        <v>244</v>
      </c>
      <c r="AU641" s="244" t="s">
        <v>86</v>
      </c>
      <c r="AV641" s="13" t="s">
        <v>80</v>
      </c>
      <c r="AW641" s="13" t="s">
        <v>33</v>
      </c>
      <c r="AX641" s="13" t="s">
        <v>73</v>
      </c>
      <c r="AY641" s="244" t="s">
        <v>233</v>
      </c>
    </row>
    <row r="642" s="13" customFormat="1">
      <c r="A642" s="13"/>
      <c r="B642" s="234"/>
      <c r="C642" s="235"/>
      <c r="D642" s="236" t="s">
        <v>244</v>
      </c>
      <c r="E642" s="237" t="s">
        <v>21</v>
      </c>
      <c r="F642" s="238" t="s">
        <v>2993</v>
      </c>
      <c r="G642" s="235"/>
      <c r="H642" s="237" t="s">
        <v>21</v>
      </c>
      <c r="I642" s="239"/>
      <c r="J642" s="235"/>
      <c r="K642" s="235"/>
      <c r="L642" s="240"/>
      <c r="M642" s="241"/>
      <c r="N642" s="242"/>
      <c r="O642" s="242"/>
      <c r="P642" s="242"/>
      <c r="Q642" s="242"/>
      <c r="R642" s="242"/>
      <c r="S642" s="242"/>
      <c r="T642" s="24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44" t="s">
        <v>244</v>
      </c>
      <c r="AU642" s="244" t="s">
        <v>86</v>
      </c>
      <c r="AV642" s="13" t="s">
        <v>80</v>
      </c>
      <c r="AW642" s="13" t="s">
        <v>33</v>
      </c>
      <c r="AX642" s="13" t="s">
        <v>73</v>
      </c>
      <c r="AY642" s="244" t="s">
        <v>233</v>
      </c>
    </row>
    <row r="643" s="14" customFormat="1">
      <c r="A643" s="14"/>
      <c r="B643" s="245"/>
      <c r="C643" s="246"/>
      <c r="D643" s="236" t="s">
        <v>244</v>
      </c>
      <c r="E643" s="247" t="s">
        <v>21</v>
      </c>
      <c r="F643" s="248" t="s">
        <v>3058</v>
      </c>
      <c r="G643" s="246"/>
      <c r="H643" s="249">
        <v>1.7809999999999999</v>
      </c>
      <c r="I643" s="250"/>
      <c r="J643" s="246"/>
      <c r="K643" s="246"/>
      <c r="L643" s="251"/>
      <c r="M643" s="252"/>
      <c r="N643" s="253"/>
      <c r="O643" s="253"/>
      <c r="P643" s="253"/>
      <c r="Q643" s="253"/>
      <c r="R643" s="253"/>
      <c r="S643" s="253"/>
      <c r="T643" s="25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55" t="s">
        <v>244</v>
      </c>
      <c r="AU643" s="255" t="s">
        <v>86</v>
      </c>
      <c r="AV643" s="14" t="s">
        <v>86</v>
      </c>
      <c r="AW643" s="14" t="s">
        <v>33</v>
      </c>
      <c r="AX643" s="14" t="s">
        <v>73</v>
      </c>
      <c r="AY643" s="255" t="s">
        <v>233</v>
      </c>
    </row>
    <row r="644" s="15" customFormat="1">
      <c r="A644" s="15"/>
      <c r="B644" s="256"/>
      <c r="C644" s="257"/>
      <c r="D644" s="236" t="s">
        <v>244</v>
      </c>
      <c r="E644" s="258" t="s">
        <v>21</v>
      </c>
      <c r="F644" s="259" t="s">
        <v>247</v>
      </c>
      <c r="G644" s="257"/>
      <c r="H644" s="260">
        <v>1.7809999999999999</v>
      </c>
      <c r="I644" s="261"/>
      <c r="J644" s="257"/>
      <c r="K644" s="257"/>
      <c r="L644" s="262"/>
      <c r="M644" s="263"/>
      <c r="N644" s="264"/>
      <c r="O644" s="264"/>
      <c r="P644" s="264"/>
      <c r="Q644" s="264"/>
      <c r="R644" s="264"/>
      <c r="S644" s="264"/>
      <c r="T644" s="26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T644" s="266" t="s">
        <v>244</v>
      </c>
      <c r="AU644" s="266" t="s">
        <v>86</v>
      </c>
      <c r="AV644" s="15" t="s">
        <v>240</v>
      </c>
      <c r="AW644" s="15" t="s">
        <v>33</v>
      </c>
      <c r="AX644" s="15" t="s">
        <v>80</v>
      </c>
      <c r="AY644" s="266" t="s">
        <v>233</v>
      </c>
    </row>
    <row r="645" s="12" customFormat="1" ht="22.8" customHeight="1">
      <c r="A645" s="12"/>
      <c r="B645" s="200"/>
      <c r="C645" s="201"/>
      <c r="D645" s="202" t="s">
        <v>72</v>
      </c>
      <c r="E645" s="214" t="s">
        <v>240</v>
      </c>
      <c r="F645" s="214" t="s">
        <v>3059</v>
      </c>
      <c r="G645" s="201"/>
      <c r="H645" s="201"/>
      <c r="I645" s="204"/>
      <c r="J645" s="215">
        <f>BK645</f>
        <v>0</v>
      </c>
      <c r="K645" s="201"/>
      <c r="L645" s="206"/>
      <c r="M645" s="207"/>
      <c r="N645" s="208"/>
      <c r="O645" s="208"/>
      <c r="P645" s="209">
        <f>SUM(P646:P985)</f>
        <v>0</v>
      </c>
      <c r="Q645" s="208"/>
      <c r="R645" s="209">
        <f>SUM(R646:R985)</f>
        <v>3275.8318507099993</v>
      </c>
      <c r="S645" s="208"/>
      <c r="T645" s="210">
        <f>SUM(T646:T985)</f>
        <v>0</v>
      </c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R645" s="211" t="s">
        <v>80</v>
      </c>
      <c r="AT645" s="212" t="s">
        <v>72</v>
      </c>
      <c r="AU645" s="212" t="s">
        <v>80</v>
      </c>
      <c r="AY645" s="211" t="s">
        <v>233</v>
      </c>
      <c r="BK645" s="213">
        <f>SUM(BK646:BK985)</f>
        <v>0</v>
      </c>
    </row>
    <row r="646" s="2" customFormat="1" ht="49.05" customHeight="1">
      <c r="A646" s="41"/>
      <c r="B646" s="42"/>
      <c r="C646" s="216" t="s">
        <v>451</v>
      </c>
      <c r="D646" s="216" t="s">
        <v>235</v>
      </c>
      <c r="E646" s="217" t="s">
        <v>3060</v>
      </c>
      <c r="F646" s="218" t="s">
        <v>3061</v>
      </c>
      <c r="G646" s="219" t="s">
        <v>250</v>
      </c>
      <c r="H646" s="220">
        <v>1018.491</v>
      </c>
      <c r="I646" s="221"/>
      <c r="J646" s="222">
        <f>ROUND(I646*H646,2)</f>
        <v>0</v>
      </c>
      <c r="K646" s="218" t="s">
        <v>239</v>
      </c>
      <c r="L646" s="47"/>
      <c r="M646" s="223" t="s">
        <v>21</v>
      </c>
      <c r="N646" s="224" t="s">
        <v>45</v>
      </c>
      <c r="O646" s="87"/>
      <c r="P646" s="225">
        <f>O646*H646</f>
        <v>0</v>
      </c>
      <c r="Q646" s="225">
        <v>2.5020099999999998</v>
      </c>
      <c r="R646" s="225">
        <f>Q646*H646</f>
        <v>2548.2746669099997</v>
      </c>
      <c r="S646" s="225">
        <v>0</v>
      </c>
      <c r="T646" s="226">
        <f>S646*H646</f>
        <v>0</v>
      </c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R646" s="227" t="s">
        <v>240</v>
      </c>
      <c r="AT646" s="227" t="s">
        <v>235</v>
      </c>
      <c r="AU646" s="227" t="s">
        <v>86</v>
      </c>
      <c r="AY646" s="20" t="s">
        <v>233</v>
      </c>
      <c r="BE646" s="228">
        <f>IF(N646="základní",J646,0)</f>
        <v>0</v>
      </c>
      <c r="BF646" s="228">
        <f>IF(N646="snížená",J646,0)</f>
        <v>0</v>
      </c>
      <c r="BG646" s="228">
        <f>IF(N646="zákl. přenesená",J646,0)</f>
        <v>0</v>
      </c>
      <c r="BH646" s="228">
        <f>IF(N646="sníž. přenesená",J646,0)</f>
        <v>0</v>
      </c>
      <c r="BI646" s="228">
        <f>IF(N646="nulová",J646,0)</f>
        <v>0</v>
      </c>
      <c r="BJ646" s="20" t="s">
        <v>86</v>
      </c>
      <c r="BK646" s="228">
        <f>ROUND(I646*H646,2)</f>
        <v>0</v>
      </c>
      <c r="BL646" s="20" t="s">
        <v>240</v>
      </c>
      <c r="BM646" s="227" t="s">
        <v>3062</v>
      </c>
    </row>
    <row r="647" s="2" customFormat="1">
      <c r="A647" s="41"/>
      <c r="B647" s="42"/>
      <c r="C647" s="43"/>
      <c r="D647" s="229" t="s">
        <v>242</v>
      </c>
      <c r="E647" s="43"/>
      <c r="F647" s="230" t="s">
        <v>3063</v>
      </c>
      <c r="G647" s="43"/>
      <c r="H647" s="43"/>
      <c r="I647" s="231"/>
      <c r="J647" s="43"/>
      <c r="K647" s="43"/>
      <c r="L647" s="47"/>
      <c r="M647" s="232"/>
      <c r="N647" s="233"/>
      <c r="O647" s="87"/>
      <c r="P647" s="87"/>
      <c r="Q647" s="87"/>
      <c r="R647" s="87"/>
      <c r="S647" s="87"/>
      <c r="T647" s="88"/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T647" s="20" t="s">
        <v>242</v>
      </c>
      <c r="AU647" s="20" t="s">
        <v>86</v>
      </c>
    </row>
    <row r="648" s="13" customFormat="1">
      <c r="A648" s="13"/>
      <c r="B648" s="234"/>
      <c r="C648" s="235"/>
      <c r="D648" s="236" t="s">
        <v>244</v>
      </c>
      <c r="E648" s="237" t="s">
        <v>21</v>
      </c>
      <c r="F648" s="238" t="s">
        <v>775</v>
      </c>
      <c r="G648" s="235"/>
      <c r="H648" s="237" t="s">
        <v>21</v>
      </c>
      <c r="I648" s="239"/>
      <c r="J648" s="235"/>
      <c r="K648" s="235"/>
      <c r="L648" s="240"/>
      <c r="M648" s="241"/>
      <c r="N648" s="242"/>
      <c r="O648" s="242"/>
      <c r="P648" s="242"/>
      <c r="Q648" s="242"/>
      <c r="R648" s="242"/>
      <c r="S648" s="242"/>
      <c r="T648" s="24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44" t="s">
        <v>244</v>
      </c>
      <c r="AU648" s="244" t="s">
        <v>86</v>
      </c>
      <c r="AV648" s="13" t="s">
        <v>80</v>
      </c>
      <c r="AW648" s="13" t="s">
        <v>33</v>
      </c>
      <c r="AX648" s="13" t="s">
        <v>73</v>
      </c>
      <c r="AY648" s="244" t="s">
        <v>233</v>
      </c>
    </row>
    <row r="649" s="13" customFormat="1">
      <c r="A649" s="13"/>
      <c r="B649" s="234"/>
      <c r="C649" s="235"/>
      <c r="D649" s="236" t="s">
        <v>244</v>
      </c>
      <c r="E649" s="237" t="s">
        <v>21</v>
      </c>
      <c r="F649" s="238" t="s">
        <v>3064</v>
      </c>
      <c r="G649" s="235"/>
      <c r="H649" s="237" t="s">
        <v>21</v>
      </c>
      <c r="I649" s="239"/>
      <c r="J649" s="235"/>
      <c r="K649" s="235"/>
      <c r="L649" s="240"/>
      <c r="M649" s="241"/>
      <c r="N649" s="242"/>
      <c r="O649" s="242"/>
      <c r="P649" s="242"/>
      <c r="Q649" s="242"/>
      <c r="R649" s="242"/>
      <c r="S649" s="242"/>
      <c r="T649" s="24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44" t="s">
        <v>244</v>
      </c>
      <c r="AU649" s="244" t="s">
        <v>86</v>
      </c>
      <c r="AV649" s="13" t="s">
        <v>80</v>
      </c>
      <c r="AW649" s="13" t="s">
        <v>33</v>
      </c>
      <c r="AX649" s="13" t="s">
        <v>73</v>
      </c>
      <c r="AY649" s="244" t="s">
        <v>233</v>
      </c>
    </row>
    <row r="650" s="14" customFormat="1">
      <c r="A650" s="14"/>
      <c r="B650" s="245"/>
      <c r="C650" s="246"/>
      <c r="D650" s="236" t="s">
        <v>244</v>
      </c>
      <c r="E650" s="247" t="s">
        <v>21</v>
      </c>
      <c r="F650" s="248" t="s">
        <v>3065</v>
      </c>
      <c r="G650" s="246"/>
      <c r="H650" s="249">
        <v>3.9350000000000001</v>
      </c>
      <c r="I650" s="250"/>
      <c r="J650" s="246"/>
      <c r="K650" s="246"/>
      <c r="L650" s="251"/>
      <c r="M650" s="252"/>
      <c r="N650" s="253"/>
      <c r="O650" s="253"/>
      <c r="P650" s="253"/>
      <c r="Q650" s="253"/>
      <c r="R650" s="253"/>
      <c r="S650" s="253"/>
      <c r="T650" s="25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55" t="s">
        <v>244</v>
      </c>
      <c r="AU650" s="255" t="s">
        <v>86</v>
      </c>
      <c r="AV650" s="14" t="s">
        <v>86</v>
      </c>
      <c r="AW650" s="14" t="s">
        <v>33</v>
      </c>
      <c r="AX650" s="14" t="s">
        <v>73</v>
      </c>
      <c r="AY650" s="255" t="s">
        <v>233</v>
      </c>
    </row>
    <row r="651" s="16" customFormat="1">
      <c r="A651" s="16"/>
      <c r="B651" s="287"/>
      <c r="C651" s="288"/>
      <c r="D651" s="236" t="s">
        <v>244</v>
      </c>
      <c r="E651" s="289" t="s">
        <v>21</v>
      </c>
      <c r="F651" s="290" t="s">
        <v>725</v>
      </c>
      <c r="G651" s="288"/>
      <c r="H651" s="291">
        <v>3.9350000000000001</v>
      </c>
      <c r="I651" s="292"/>
      <c r="J651" s="288"/>
      <c r="K651" s="288"/>
      <c r="L651" s="293"/>
      <c r="M651" s="294"/>
      <c r="N651" s="295"/>
      <c r="O651" s="295"/>
      <c r="P651" s="295"/>
      <c r="Q651" s="295"/>
      <c r="R651" s="295"/>
      <c r="S651" s="295"/>
      <c r="T651" s="29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T651" s="297" t="s">
        <v>244</v>
      </c>
      <c r="AU651" s="297" t="s">
        <v>86</v>
      </c>
      <c r="AV651" s="16" t="s">
        <v>117</v>
      </c>
      <c r="AW651" s="16" t="s">
        <v>33</v>
      </c>
      <c r="AX651" s="16" t="s">
        <v>73</v>
      </c>
      <c r="AY651" s="297" t="s">
        <v>233</v>
      </c>
    </row>
    <row r="652" s="13" customFormat="1">
      <c r="A652" s="13"/>
      <c r="B652" s="234"/>
      <c r="C652" s="235"/>
      <c r="D652" s="236" t="s">
        <v>244</v>
      </c>
      <c r="E652" s="237" t="s">
        <v>21</v>
      </c>
      <c r="F652" s="238" t="s">
        <v>775</v>
      </c>
      <c r="G652" s="235"/>
      <c r="H652" s="237" t="s">
        <v>21</v>
      </c>
      <c r="I652" s="239"/>
      <c r="J652" s="235"/>
      <c r="K652" s="235"/>
      <c r="L652" s="240"/>
      <c r="M652" s="241"/>
      <c r="N652" s="242"/>
      <c r="O652" s="242"/>
      <c r="P652" s="242"/>
      <c r="Q652" s="242"/>
      <c r="R652" s="242"/>
      <c r="S652" s="242"/>
      <c r="T652" s="24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44" t="s">
        <v>244</v>
      </c>
      <c r="AU652" s="244" t="s">
        <v>86</v>
      </c>
      <c r="AV652" s="13" t="s">
        <v>80</v>
      </c>
      <c r="AW652" s="13" t="s">
        <v>33</v>
      </c>
      <c r="AX652" s="13" t="s">
        <v>73</v>
      </c>
      <c r="AY652" s="244" t="s">
        <v>233</v>
      </c>
    </row>
    <row r="653" s="13" customFormat="1">
      <c r="A653" s="13"/>
      <c r="B653" s="234"/>
      <c r="C653" s="235"/>
      <c r="D653" s="236" t="s">
        <v>244</v>
      </c>
      <c r="E653" s="237" t="s">
        <v>21</v>
      </c>
      <c r="F653" s="238" t="s">
        <v>3066</v>
      </c>
      <c r="G653" s="235"/>
      <c r="H653" s="237" t="s">
        <v>21</v>
      </c>
      <c r="I653" s="239"/>
      <c r="J653" s="235"/>
      <c r="K653" s="235"/>
      <c r="L653" s="240"/>
      <c r="M653" s="241"/>
      <c r="N653" s="242"/>
      <c r="O653" s="242"/>
      <c r="P653" s="242"/>
      <c r="Q653" s="242"/>
      <c r="R653" s="242"/>
      <c r="S653" s="242"/>
      <c r="T653" s="24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44" t="s">
        <v>244</v>
      </c>
      <c r="AU653" s="244" t="s">
        <v>86</v>
      </c>
      <c r="AV653" s="13" t="s">
        <v>80</v>
      </c>
      <c r="AW653" s="13" t="s">
        <v>33</v>
      </c>
      <c r="AX653" s="13" t="s">
        <v>73</v>
      </c>
      <c r="AY653" s="244" t="s">
        <v>233</v>
      </c>
    </row>
    <row r="654" s="14" customFormat="1">
      <c r="A654" s="14"/>
      <c r="B654" s="245"/>
      <c r="C654" s="246"/>
      <c r="D654" s="236" t="s">
        <v>244</v>
      </c>
      <c r="E654" s="247" t="s">
        <v>21</v>
      </c>
      <c r="F654" s="248" t="s">
        <v>3067</v>
      </c>
      <c r="G654" s="246"/>
      <c r="H654" s="249">
        <v>8.3879999999999999</v>
      </c>
      <c r="I654" s="250"/>
      <c r="J654" s="246"/>
      <c r="K654" s="246"/>
      <c r="L654" s="251"/>
      <c r="M654" s="252"/>
      <c r="N654" s="253"/>
      <c r="O654" s="253"/>
      <c r="P654" s="253"/>
      <c r="Q654" s="253"/>
      <c r="R654" s="253"/>
      <c r="S654" s="253"/>
      <c r="T654" s="25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5" t="s">
        <v>244</v>
      </c>
      <c r="AU654" s="255" t="s">
        <v>86</v>
      </c>
      <c r="AV654" s="14" t="s">
        <v>86</v>
      </c>
      <c r="AW654" s="14" t="s">
        <v>33</v>
      </c>
      <c r="AX654" s="14" t="s">
        <v>73</v>
      </c>
      <c r="AY654" s="255" t="s">
        <v>233</v>
      </c>
    </row>
    <row r="655" s="16" customFormat="1">
      <c r="A655" s="16"/>
      <c r="B655" s="287"/>
      <c r="C655" s="288"/>
      <c r="D655" s="236" t="s">
        <v>244</v>
      </c>
      <c r="E655" s="289" t="s">
        <v>21</v>
      </c>
      <c r="F655" s="290" t="s">
        <v>725</v>
      </c>
      <c r="G655" s="288"/>
      <c r="H655" s="291">
        <v>8.3879999999999999</v>
      </c>
      <c r="I655" s="292"/>
      <c r="J655" s="288"/>
      <c r="K655" s="288"/>
      <c r="L655" s="293"/>
      <c r="M655" s="294"/>
      <c r="N655" s="295"/>
      <c r="O655" s="295"/>
      <c r="P655" s="295"/>
      <c r="Q655" s="295"/>
      <c r="R655" s="295"/>
      <c r="S655" s="295"/>
      <c r="T655" s="29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T655" s="297" t="s">
        <v>244</v>
      </c>
      <c r="AU655" s="297" t="s">
        <v>86</v>
      </c>
      <c r="AV655" s="16" t="s">
        <v>117</v>
      </c>
      <c r="AW655" s="16" t="s">
        <v>33</v>
      </c>
      <c r="AX655" s="16" t="s">
        <v>73</v>
      </c>
      <c r="AY655" s="297" t="s">
        <v>233</v>
      </c>
    </row>
    <row r="656" s="13" customFormat="1">
      <c r="A656" s="13"/>
      <c r="B656" s="234"/>
      <c r="C656" s="235"/>
      <c r="D656" s="236" t="s">
        <v>244</v>
      </c>
      <c r="E656" s="237" t="s">
        <v>21</v>
      </c>
      <c r="F656" s="238" t="s">
        <v>775</v>
      </c>
      <c r="G656" s="235"/>
      <c r="H656" s="237" t="s">
        <v>21</v>
      </c>
      <c r="I656" s="239"/>
      <c r="J656" s="235"/>
      <c r="K656" s="235"/>
      <c r="L656" s="240"/>
      <c r="M656" s="241"/>
      <c r="N656" s="242"/>
      <c r="O656" s="242"/>
      <c r="P656" s="242"/>
      <c r="Q656" s="242"/>
      <c r="R656" s="242"/>
      <c r="S656" s="242"/>
      <c r="T656" s="24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44" t="s">
        <v>244</v>
      </c>
      <c r="AU656" s="244" t="s">
        <v>86</v>
      </c>
      <c r="AV656" s="13" t="s">
        <v>80</v>
      </c>
      <c r="AW656" s="13" t="s">
        <v>33</v>
      </c>
      <c r="AX656" s="13" t="s">
        <v>73</v>
      </c>
      <c r="AY656" s="244" t="s">
        <v>233</v>
      </c>
    </row>
    <row r="657" s="13" customFormat="1">
      <c r="A657" s="13"/>
      <c r="B657" s="234"/>
      <c r="C657" s="235"/>
      <c r="D657" s="236" t="s">
        <v>244</v>
      </c>
      <c r="E657" s="237" t="s">
        <v>21</v>
      </c>
      <c r="F657" s="238" t="s">
        <v>3068</v>
      </c>
      <c r="G657" s="235"/>
      <c r="H657" s="237" t="s">
        <v>21</v>
      </c>
      <c r="I657" s="239"/>
      <c r="J657" s="235"/>
      <c r="K657" s="235"/>
      <c r="L657" s="240"/>
      <c r="M657" s="241"/>
      <c r="N657" s="242"/>
      <c r="O657" s="242"/>
      <c r="P657" s="242"/>
      <c r="Q657" s="242"/>
      <c r="R657" s="242"/>
      <c r="S657" s="242"/>
      <c r="T657" s="24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44" t="s">
        <v>244</v>
      </c>
      <c r="AU657" s="244" t="s">
        <v>86</v>
      </c>
      <c r="AV657" s="13" t="s">
        <v>80</v>
      </c>
      <c r="AW657" s="13" t="s">
        <v>33</v>
      </c>
      <c r="AX657" s="13" t="s">
        <v>73</v>
      </c>
      <c r="AY657" s="244" t="s">
        <v>233</v>
      </c>
    </row>
    <row r="658" s="14" customFormat="1">
      <c r="A658" s="14"/>
      <c r="B658" s="245"/>
      <c r="C658" s="246"/>
      <c r="D658" s="236" t="s">
        <v>244</v>
      </c>
      <c r="E658" s="247" t="s">
        <v>21</v>
      </c>
      <c r="F658" s="248" t="s">
        <v>3069</v>
      </c>
      <c r="G658" s="246"/>
      <c r="H658" s="249">
        <v>110.839</v>
      </c>
      <c r="I658" s="250"/>
      <c r="J658" s="246"/>
      <c r="K658" s="246"/>
      <c r="L658" s="251"/>
      <c r="M658" s="252"/>
      <c r="N658" s="253"/>
      <c r="O658" s="253"/>
      <c r="P658" s="253"/>
      <c r="Q658" s="253"/>
      <c r="R658" s="253"/>
      <c r="S658" s="253"/>
      <c r="T658" s="25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55" t="s">
        <v>244</v>
      </c>
      <c r="AU658" s="255" t="s">
        <v>86</v>
      </c>
      <c r="AV658" s="14" t="s">
        <v>86</v>
      </c>
      <c r="AW658" s="14" t="s">
        <v>33</v>
      </c>
      <c r="AX658" s="14" t="s">
        <v>73</v>
      </c>
      <c r="AY658" s="255" t="s">
        <v>233</v>
      </c>
    </row>
    <row r="659" s="13" customFormat="1">
      <c r="A659" s="13"/>
      <c r="B659" s="234"/>
      <c r="C659" s="235"/>
      <c r="D659" s="236" t="s">
        <v>244</v>
      </c>
      <c r="E659" s="237" t="s">
        <v>21</v>
      </c>
      <c r="F659" s="238" t="s">
        <v>713</v>
      </c>
      <c r="G659" s="235"/>
      <c r="H659" s="237" t="s">
        <v>21</v>
      </c>
      <c r="I659" s="239"/>
      <c r="J659" s="235"/>
      <c r="K659" s="235"/>
      <c r="L659" s="240"/>
      <c r="M659" s="241"/>
      <c r="N659" s="242"/>
      <c r="O659" s="242"/>
      <c r="P659" s="242"/>
      <c r="Q659" s="242"/>
      <c r="R659" s="242"/>
      <c r="S659" s="242"/>
      <c r="T659" s="24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44" t="s">
        <v>244</v>
      </c>
      <c r="AU659" s="244" t="s">
        <v>86</v>
      </c>
      <c r="AV659" s="13" t="s">
        <v>80</v>
      </c>
      <c r="AW659" s="13" t="s">
        <v>33</v>
      </c>
      <c r="AX659" s="13" t="s">
        <v>73</v>
      </c>
      <c r="AY659" s="244" t="s">
        <v>233</v>
      </c>
    </row>
    <row r="660" s="14" customFormat="1">
      <c r="A660" s="14"/>
      <c r="B660" s="245"/>
      <c r="C660" s="246"/>
      <c r="D660" s="236" t="s">
        <v>244</v>
      </c>
      <c r="E660" s="247" t="s">
        <v>21</v>
      </c>
      <c r="F660" s="248" t="s">
        <v>3070</v>
      </c>
      <c r="G660" s="246"/>
      <c r="H660" s="249">
        <v>-4.2119999999999997</v>
      </c>
      <c r="I660" s="250"/>
      <c r="J660" s="246"/>
      <c r="K660" s="246"/>
      <c r="L660" s="251"/>
      <c r="M660" s="252"/>
      <c r="N660" s="253"/>
      <c r="O660" s="253"/>
      <c r="P660" s="253"/>
      <c r="Q660" s="253"/>
      <c r="R660" s="253"/>
      <c r="S660" s="253"/>
      <c r="T660" s="25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55" t="s">
        <v>244</v>
      </c>
      <c r="AU660" s="255" t="s">
        <v>86</v>
      </c>
      <c r="AV660" s="14" t="s">
        <v>86</v>
      </c>
      <c r="AW660" s="14" t="s">
        <v>33</v>
      </c>
      <c r="AX660" s="14" t="s">
        <v>73</v>
      </c>
      <c r="AY660" s="255" t="s">
        <v>233</v>
      </c>
    </row>
    <row r="661" s="13" customFormat="1">
      <c r="A661" s="13"/>
      <c r="B661" s="234"/>
      <c r="C661" s="235"/>
      <c r="D661" s="236" t="s">
        <v>244</v>
      </c>
      <c r="E661" s="237" t="s">
        <v>21</v>
      </c>
      <c r="F661" s="238" t="s">
        <v>3071</v>
      </c>
      <c r="G661" s="235"/>
      <c r="H661" s="237" t="s">
        <v>21</v>
      </c>
      <c r="I661" s="239"/>
      <c r="J661" s="235"/>
      <c r="K661" s="235"/>
      <c r="L661" s="240"/>
      <c r="M661" s="241"/>
      <c r="N661" s="242"/>
      <c r="O661" s="242"/>
      <c r="P661" s="242"/>
      <c r="Q661" s="242"/>
      <c r="R661" s="242"/>
      <c r="S661" s="242"/>
      <c r="T661" s="24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44" t="s">
        <v>244</v>
      </c>
      <c r="AU661" s="244" t="s">
        <v>86</v>
      </c>
      <c r="AV661" s="13" t="s">
        <v>80</v>
      </c>
      <c r="AW661" s="13" t="s">
        <v>33</v>
      </c>
      <c r="AX661" s="13" t="s">
        <v>73</v>
      </c>
      <c r="AY661" s="244" t="s">
        <v>233</v>
      </c>
    </row>
    <row r="662" s="14" customFormat="1">
      <c r="A662" s="14"/>
      <c r="B662" s="245"/>
      <c r="C662" s="246"/>
      <c r="D662" s="236" t="s">
        <v>244</v>
      </c>
      <c r="E662" s="247" t="s">
        <v>21</v>
      </c>
      <c r="F662" s="248" t="s">
        <v>3072</v>
      </c>
      <c r="G662" s="246"/>
      <c r="H662" s="249">
        <v>224.542</v>
      </c>
      <c r="I662" s="250"/>
      <c r="J662" s="246"/>
      <c r="K662" s="246"/>
      <c r="L662" s="251"/>
      <c r="M662" s="252"/>
      <c r="N662" s="253"/>
      <c r="O662" s="253"/>
      <c r="P662" s="253"/>
      <c r="Q662" s="253"/>
      <c r="R662" s="253"/>
      <c r="S662" s="253"/>
      <c r="T662" s="25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55" t="s">
        <v>244</v>
      </c>
      <c r="AU662" s="255" t="s">
        <v>86</v>
      </c>
      <c r="AV662" s="14" t="s">
        <v>86</v>
      </c>
      <c r="AW662" s="14" t="s">
        <v>33</v>
      </c>
      <c r="AX662" s="14" t="s">
        <v>73</v>
      </c>
      <c r="AY662" s="255" t="s">
        <v>233</v>
      </c>
    </row>
    <row r="663" s="13" customFormat="1">
      <c r="A663" s="13"/>
      <c r="B663" s="234"/>
      <c r="C663" s="235"/>
      <c r="D663" s="236" t="s">
        <v>244</v>
      </c>
      <c r="E663" s="237" t="s">
        <v>21</v>
      </c>
      <c r="F663" s="238" t="s">
        <v>713</v>
      </c>
      <c r="G663" s="235"/>
      <c r="H663" s="237" t="s">
        <v>21</v>
      </c>
      <c r="I663" s="239"/>
      <c r="J663" s="235"/>
      <c r="K663" s="235"/>
      <c r="L663" s="240"/>
      <c r="M663" s="241"/>
      <c r="N663" s="242"/>
      <c r="O663" s="242"/>
      <c r="P663" s="242"/>
      <c r="Q663" s="242"/>
      <c r="R663" s="242"/>
      <c r="S663" s="242"/>
      <c r="T663" s="24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44" t="s">
        <v>244</v>
      </c>
      <c r="AU663" s="244" t="s">
        <v>86</v>
      </c>
      <c r="AV663" s="13" t="s">
        <v>80</v>
      </c>
      <c r="AW663" s="13" t="s">
        <v>33</v>
      </c>
      <c r="AX663" s="13" t="s">
        <v>73</v>
      </c>
      <c r="AY663" s="244" t="s">
        <v>233</v>
      </c>
    </row>
    <row r="664" s="14" customFormat="1">
      <c r="A664" s="14"/>
      <c r="B664" s="245"/>
      <c r="C664" s="246"/>
      <c r="D664" s="236" t="s">
        <v>244</v>
      </c>
      <c r="E664" s="247" t="s">
        <v>21</v>
      </c>
      <c r="F664" s="248" t="s">
        <v>3073</v>
      </c>
      <c r="G664" s="246"/>
      <c r="H664" s="249">
        <v>-2.129</v>
      </c>
      <c r="I664" s="250"/>
      <c r="J664" s="246"/>
      <c r="K664" s="246"/>
      <c r="L664" s="251"/>
      <c r="M664" s="252"/>
      <c r="N664" s="253"/>
      <c r="O664" s="253"/>
      <c r="P664" s="253"/>
      <c r="Q664" s="253"/>
      <c r="R664" s="253"/>
      <c r="S664" s="253"/>
      <c r="T664" s="25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55" t="s">
        <v>244</v>
      </c>
      <c r="AU664" s="255" t="s">
        <v>86</v>
      </c>
      <c r="AV664" s="14" t="s">
        <v>86</v>
      </c>
      <c r="AW664" s="14" t="s">
        <v>33</v>
      </c>
      <c r="AX664" s="14" t="s">
        <v>73</v>
      </c>
      <c r="AY664" s="255" t="s">
        <v>233</v>
      </c>
    </row>
    <row r="665" s="14" customFormat="1">
      <c r="A665" s="14"/>
      <c r="B665" s="245"/>
      <c r="C665" s="246"/>
      <c r="D665" s="236" t="s">
        <v>244</v>
      </c>
      <c r="E665" s="247" t="s">
        <v>21</v>
      </c>
      <c r="F665" s="248" t="s">
        <v>3074</v>
      </c>
      <c r="G665" s="246"/>
      <c r="H665" s="249">
        <v>-3.0409999999999999</v>
      </c>
      <c r="I665" s="250"/>
      <c r="J665" s="246"/>
      <c r="K665" s="246"/>
      <c r="L665" s="251"/>
      <c r="M665" s="252"/>
      <c r="N665" s="253"/>
      <c r="O665" s="253"/>
      <c r="P665" s="253"/>
      <c r="Q665" s="253"/>
      <c r="R665" s="253"/>
      <c r="S665" s="253"/>
      <c r="T665" s="25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T665" s="255" t="s">
        <v>244</v>
      </c>
      <c r="AU665" s="255" t="s">
        <v>86</v>
      </c>
      <c r="AV665" s="14" t="s">
        <v>86</v>
      </c>
      <c r="AW665" s="14" t="s">
        <v>33</v>
      </c>
      <c r="AX665" s="14" t="s">
        <v>73</v>
      </c>
      <c r="AY665" s="255" t="s">
        <v>233</v>
      </c>
    </row>
    <row r="666" s="16" customFormat="1">
      <c r="A666" s="16"/>
      <c r="B666" s="287"/>
      <c r="C666" s="288"/>
      <c r="D666" s="236" t="s">
        <v>244</v>
      </c>
      <c r="E666" s="289" t="s">
        <v>21</v>
      </c>
      <c r="F666" s="290" t="s">
        <v>725</v>
      </c>
      <c r="G666" s="288"/>
      <c r="H666" s="291">
        <v>325.99900000000002</v>
      </c>
      <c r="I666" s="292"/>
      <c r="J666" s="288"/>
      <c r="K666" s="288"/>
      <c r="L666" s="293"/>
      <c r="M666" s="294"/>
      <c r="N666" s="295"/>
      <c r="O666" s="295"/>
      <c r="P666" s="295"/>
      <c r="Q666" s="295"/>
      <c r="R666" s="295"/>
      <c r="S666" s="295"/>
      <c r="T666" s="29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T666" s="297" t="s">
        <v>244</v>
      </c>
      <c r="AU666" s="297" t="s">
        <v>86</v>
      </c>
      <c r="AV666" s="16" t="s">
        <v>117</v>
      </c>
      <c r="AW666" s="16" t="s">
        <v>33</v>
      </c>
      <c r="AX666" s="16" t="s">
        <v>73</v>
      </c>
      <c r="AY666" s="297" t="s">
        <v>233</v>
      </c>
    </row>
    <row r="667" s="13" customFormat="1">
      <c r="A667" s="13"/>
      <c r="B667" s="234"/>
      <c r="C667" s="235"/>
      <c r="D667" s="236" t="s">
        <v>244</v>
      </c>
      <c r="E667" s="237" t="s">
        <v>21</v>
      </c>
      <c r="F667" s="238" t="s">
        <v>708</v>
      </c>
      <c r="G667" s="235"/>
      <c r="H667" s="237" t="s">
        <v>21</v>
      </c>
      <c r="I667" s="239"/>
      <c r="J667" s="235"/>
      <c r="K667" s="235"/>
      <c r="L667" s="240"/>
      <c r="M667" s="241"/>
      <c r="N667" s="242"/>
      <c r="O667" s="242"/>
      <c r="P667" s="242"/>
      <c r="Q667" s="242"/>
      <c r="R667" s="242"/>
      <c r="S667" s="242"/>
      <c r="T667" s="24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44" t="s">
        <v>244</v>
      </c>
      <c r="AU667" s="244" t="s">
        <v>86</v>
      </c>
      <c r="AV667" s="13" t="s">
        <v>80</v>
      </c>
      <c r="AW667" s="13" t="s">
        <v>33</v>
      </c>
      <c r="AX667" s="13" t="s">
        <v>73</v>
      </c>
      <c r="AY667" s="244" t="s">
        <v>233</v>
      </c>
    </row>
    <row r="668" s="13" customFormat="1">
      <c r="A668" s="13"/>
      <c r="B668" s="234"/>
      <c r="C668" s="235"/>
      <c r="D668" s="236" t="s">
        <v>244</v>
      </c>
      <c r="E668" s="237" t="s">
        <v>21</v>
      </c>
      <c r="F668" s="238" t="s">
        <v>3075</v>
      </c>
      <c r="G668" s="235"/>
      <c r="H668" s="237" t="s">
        <v>21</v>
      </c>
      <c r="I668" s="239"/>
      <c r="J668" s="235"/>
      <c r="K668" s="235"/>
      <c r="L668" s="240"/>
      <c r="M668" s="241"/>
      <c r="N668" s="242"/>
      <c r="O668" s="242"/>
      <c r="P668" s="242"/>
      <c r="Q668" s="242"/>
      <c r="R668" s="242"/>
      <c r="S668" s="242"/>
      <c r="T668" s="24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44" t="s">
        <v>244</v>
      </c>
      <c r="AU668" s="244" t="s">
        <v>86</v>
      </c>
      <c r="AV668" s="13" t="s">
        <v>80</v>
      </c>
      <c r="AW668" s="13" t="s">
        <v>33</v>
      </c>
      <c r="AX668" s="13" t="s">
        <v>73</v>
      </c>
      <c r="AY668" s="244" t="s">
        <v>233</v>
      </c>
    </row>
    <row r="669" s="14" customFormat="1">
      <c r="A669" s="14"/>
      <c r="B669" s="245"/>
      <c r="C669" s="246"/>
      <c r="D669" s="236" t="s">
        <v>244</v>
      </c>
      <c r="E669" s="247" t="s">
        <v>21</v>
      </c>
      <c r="F669" s="248" t="s">
        <v>3076</v>
      </c>
      <c r="G669" s="246"/>
      <c r="H669" s="249">
        <v>206.654</v>
      </c>
      <c r="I669" s="250"/>
      <c r="J669" s="246"/>
      <c r="K669" s="246"/>
      <c r="L669" s="251"/>
      <c r="M669" s="252"/>
      <c r="N669" s="253"/>
      <c r="O669" s="253"/>
      <c r="P669" s="253"/>
      <c r="Q669" s="253"/>
      <c r="R669" s="253"/>
      <c r="S669" s="253"/>
      <c r="T669" s="25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55" t="s">
        <v>244</v>
      </c>
      <c r="AU669" s="255" t="s">
        <v>86</v>
      </c>
      <c r="AV669" s="14" t="s">
        <v>86</v>
      </c>
      <c r="AW669" s="14" t="s">
        <v>33</v>
      </c>
      <c r="AX669" s="14" t="s">
        <v>73</v>
      </c>
      <c r="AY669" s="255" t="s">
        <v>233</v>
      </c>
    </row>
    <row r="670" s="13" customFormat="1">
      <c r="A670" s="13"/>
      <c r="B670" s="234"/>
      <c r="C670" s="235"/>
      <c r="D670" s="236" t="s">
        <v>244</v>
      </c>
      <c r="E670" s="237" t="s">
        <v>21</v>
      </c>
      <c r="F670" s="238" t="s">
        <v>3077</v>
      </c>
      <c r="G670" s="235"/>
      <c r="H670" s="237" t="s">
        <v>21</v>
      </c>
      <c r="I670" s="239"/>
      <c r="J670" s="235"/>
      <c r="K670" s="235"/>
      <c r="L670" s="240"/>
      <c r="M670" s="241"/>
      <c r="N670" s="242"/>
      <c r="O670" s="242"/>
      <c r="P670" s="242"/>
      <c r="Q670" s="242"/>
      <c r="R670" s="242"/>
      <c r="S670" s="242"/>
      <c r="T670" s="24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44" t="s">
        <v>244</v>
      </c>
      <c r="AU670" s="244" t="s">
        <v>86</v>
      </c>
      <c r="AV670" s="13" t="s">
        <v>80</v>
      </c>
      <c r="AW670" s="13" t="s">
        <v>33</v>
      </c>
      <c r="AX670" s="13" t="s">
        <v>73</v>
      </c>
      <c r="AY670" s="244" t="s">
        <v>233</v>
      </c>
    </row>
    <row r="671" s="14" customFormat="1">
      <c r="A671" s="14"/>
      <c r="B671" s="245"/>
      <c r="C671" s="246"/>
      <c r="D671" s="236" t="s">
        <v>244</v>
      </c>
      <c r="E671" s="247" t="s">
        <v>21</v>
      </c>
      <c r="F671" s="248" t="s">
        <v>3078</v>
      </c>
      <c r="G671" s="246"/>
      <c r="H671" s="249">
        <v>28.155000000000001</v>
      </c>
      <c r="I671" s="250"/>
      <c r="J671" s="246"/>
      <c r="K671" s="246"/>
      <c r="L671" s="251"/>
      <c r="M671" s="252"/>
      <c r="N671" s="253"/>
      <c r="O671" s="253"/>
      <c r="P671" s="253"/>
      <c r="Q671" s="253"/>
      <c r="R671" s="253"/>
      <c r="S671" s="253"/>
      <c r="T671" s="25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55" t="s">
        <v>244</v>
      </c>
      <c r="AU671" s="255" t="s">
        <v>86</v>
      </c>
      <c r="AV671" s="14" t="s">
        <v>86</v>
      </c>
      <c r="AW671" s="14" t="s">
        <v>33</v>
      </c>
      <c r="AX671" s="14" t="s">
        <v>73</v>
      </c>
      <c r="AY671" s="255" t="s">
        <v>233</v>
      </c>
    </row>
    <row r="672" s="13" customFormat="1">
      <c r="A672" s="13"/>
      <c r="B672" s="234"/>
      <c r="C672" s="235"/>
      <c r="D672" s="236" t="s">
        <v>244</v>
      </c>
      <c r="E672" s="237" t="s">
        <v>21</v>
      </c>
      <c r="F672" s="238" t="s">
        <v>3079</v>
      </c>
      <c r="G672" s="235"/>
      <c r="H672" s="237" t="s">
        <v>21</v>
      </c>
      <c r="I672" s="239"/>
      <c r="J672" s="235"/>
      <c r="K672" s="235"/>
      <c r="L672" s="240"/>
      <c r="M672" s="241"/>
      <c r="N672" s="242"/>
      <c r="O672" s="242"/>
      <c r="P672" s="242"/>
      <c r="Q672" s="242"/>
      <c r="R672" s="242"/>
      <c r="S672" s="242"/>
      <c r="T672" s="24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44" t="s">
        <v>244</v>
      </c>
      <c r="AU672" s="244" t="s">
        <v>86</v>
      </c>
      <c r="AV672" s="13" t="s">
        <v>80</v>
      </c>
      <c r="AW672" s="13" t="s">
        <v>33</v>
      </c>
      <c r="AX672" s="13" t="s">
        <v>73</v>
      </c>
      <c r="AY672" s="244" t="s">
        <v>233</v>
      </c>
    </row>
    <row r="673" s="14" customFormat="1">
      <c r="A673" s="14"/>
      <c r="B673" s="245"/>
      <c r="C673" s="246"/>
      <c r="D673" s="236" t="s">
        <v>244</v>
      </c>
      <c r="E673" s="247" t="s">
        <v>21</v>
      </c>
      <c r="F673" s="248" t="s">
        <v>3080</v>
      </c>
      <c r="G673" s="246"/>
      <c r="H673" s="249">
        <v>3.754</v>
      </c>
      <c r="I673" s="250"/>
      <c r="J673" s="246"/>
      <c r="K673" s="246"/>
      <c r="L673" s="251"/>
      <c r="M673" s="252"/>
      <c r="N673" s="253"/>
      <c r="O673" s="253"/>
      <c r="P673" s="253"/>
      <c r="Q673" s="253"/>
      <c r="R673" s="253"/>
      <c r="S673" s="253"/>
      <c r="T673" s="25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55" t="s">
        <v>244</v>
      </c>
      <c r="AU673" s="255" t="s">
        <v>86</v>
      </c>
      <c r="AV673" s="14" t="s">
        <v>86</v>
      </c>
      <c r="AW673" s="14" t="s">
        <v>33</v>
      </c>
      <c r="AX673" s="14" t="s">
        <v>73</v>
      </c>
      <c r="AY673" s="255" t="s">
        <v>233</v>
      </c>
    </row>
    <row r="674" s="13" customFormat="1">
      <c r="A674" s="13"/>
      <c r="B674" s="234"/>
      <c r="C674" s="235"/>
      <c r="D674" s="236" t="s">
        <v>244</v>
      </c>
      <c r="E674" s="237" t="s">
        <v>21</v>
      </c>
      <c r="F674" s="238" t="s">
        <v>3081</v>
      </c>
      <c r="G674" s="235"/>
      <c r="H674" s="237" t="s">
        <v>21</v>
      </c>
      <c r="I674" s="239"/>
      <c r="J674" s="235"/>
      <c r="K674" s="235"/>
      <c r="L674" s="240"/>
      <c r="M674" s="241"/>
      <c r="N674" s="242"/>
      <c r="O674" s="242"/>
      <c r="P674" s="242"/>
      <c r="Q674" s="242"/>
      <c r="R674" s="242"/>
      <c r="S674" s="242"/>
      <c r="T674" s="24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44" t="s">
        <v>244</v>
      </c>
      <c r="AU674" s="244" t="s">
        <v>86</v>
      </c>
      <c r="AV674" s="13" t="s">
        <v>80</v>
      </c>
      <c r="AW674" s="13" t="s">
        <v>33</v>
      </c>
      <c r="AX674" s="13" t="s">
        <v>73</v>
      </c>
      <c r="AY674" s="244" t="s">
        <v>233</v>
      </c>
    </row>
    <row r="675" s="14" customFormat="1">
      <c r="A675" s="14"/>
      <c r="B675" s="245"/>
      <c r="C675" s="246"/>
      <c r="D675" s="236" t="s">
        <v>244</v>
      </c>
      <c r="E675" s="247" t="s">
        <v>21</v>
      </c>
      <c r="F675" s="248" t="s">
        <v>3082</v>
      </c>
      <c r="G675" s="246"/>
      <c r="H675" s="249">
        <v>-2.0459999999999998</v>
      </c>
      <c r="I675" s="250"/>
      <c r="J675" s="246"/>
      <c r="K675" s="246"/>
      <c r="L675" s="251"/>
      <c r="M675" s="252"/>
      <c r="N675" s="253"/>
      <c r="O675" s="253"/>
      <c r="P675" s="253"/>
      <c r="Q675" s="253"/>
      <c r="R675" s="253"/>
      <c r="S675" s="253"/>
      <c r="T675" s="25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T675" s="255" t="s">
        <v>244</v>
      </c>
      <c r="AU675" s="255" t="s">
        <v>86</v>
      </c>
      <c r="AV675" s="14" t="s">
        <v>86</v>
      </c>
      <c r="AW675" s="14" t="s">
        <v>33</v>
      </c>
      <c r="AX675" s="14" t="s">
        <v>73</v>
      </c>
      <c r="AY675" s="255" t="s">
        <v>233</v>
      </c>
    </row>
    <row r="676" s="16" customFormat="1">
      <c r="A676" s="16"/>
      <c r="B676" s="287"/>
      <c r="C676" s="288"/>
      <c r="D676" s="236" t="s">
        <v>244</v>
      </c>
      <c r="E676" s="289" t="s">
        <v>21</v>
      </c>
      <c r="F676" s="290" t="s">
        <v>725</v>
      </c>
      <c r="G676" s="288"/>
      <c r="H676" s="291">
        <v>236.517</v>
      </c>
      <c r="I676" s="292"/>
      <c r="J676" s="288"/>
      <c r="K676" s="288"/>
      <c r="L676" s="293"/>
      <c r="M676" s="294"/>
      <c r="N676" s="295"/>
      <c r="O676" s="295"/>
      <c r="P676" s="295"/>
      <c r="Q676" s="295"/>
      <c r="R676" s="295"/>
      <c r="S676" s="295"/>
      <c r="T676" s="29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T676" s="297" t="s">
        <v>244</v>
      </c>
      <c r="AU676" s="297" t="s">
        <v>86</v>
      </c>
      <c r="AV676" s="16" t="s">
        <v>117</v>
      </c>
      <c r="AW676" s="16" t="s">
        <v>33</v>
      </c>
      <c r="AX676" s="16" t="s">
        <v>73</v>
      </c>
      <c r="AY676" s="297" t="s">
        <v>233</v>
      </c>
    </row>
    <row r="677" s="13" customFormat="1">
      <c r="A677" s="13"/>
      <c r="B677" s="234"/>
      <c r="C677" s="235"/>
      <c r="D677" s="236" t="s">
        <v>244</v>
      </c>
      <c r="E677" s="237" t="s">
        <v>21</v>
      </c>
      <c r="F677" s="238" t="s">
        <v>726</v>
      </c>
      <c r="G677" s="235"/>
      <c r="H677" s="237" t="s">
        <v>21</v>
      </c>
      <c r="I677" s="239"/>
      <c r="J677" s="235"/>
      <c r="K677" s="235"/>
      <c r="L677" s="240"/>
      <c r="M677" s="241"/>
      <c r="N677" s="242"/>
      <c r="O677" s="242"/>
      <c r="P677" s="242"/>
      <c r="Q677" s="242"/>
      <c r="R677" s="242"/>
      <c r="S677" s="242"/>
      <c r="T677" s="24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44" t="s">
        <v>244</v>
      </c>
      <c r="AU677" s="244" t="s">
        <v>86</v>
      </c>
      <c r="AV677" s="13" t="s">
        <v>80</v>
      </c>
      <c r="AW677" s="13" t="s">
        <v>33</v>
      </c>
      <c r="AX677" s="13" t="s">
        <v>73</v>
      </c>
      <c r="AY677" s="244" t="s">
        <v>233</v>
      </c>
    </row>
    <row r="678" s="13" customFormat="1">
      <c r="A678" s="13"/>
      <c r="B678" s="234"/>
      <c r="C678" s="235"/>
      <c r="D678" s="236" t="s">
        <v>244</v>
      </c>
      <c r="E678" s="237" t="s">
        <v>21</v>
      </c>
      <c r="F678" s="238" t="s">
        <v>3075</v>
      </c>
      <c r="G678" s="235"/>
      <c r="H678" s="237" t="s">
        <v>21</v>
      </c>
      <c r="I678" s="239"/>
      <c r="J678" s="235"/>
      <c r="K678" s="235"/>
      <c r="L678" s="240"/>
      <c r="M678" s="241"/>
      <c r="N678" s="242"/>
      <c r="O678" s="242"/>
      <c r="P678" s="242"/>
      <c r="Q678" s="242"/>
      <c r="R678" s="242"/>
      <c r="S678" s="242"/>
      <c r="T678" s="24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44" t="s">
        <v>244</v>
      </c>
      <c r="AU678" s="244" t="s">
        <v>86</v>
      </c>
      <c r="AV678" s="13" t="s">
        <v>80</v>
      </c>
      <c r="AW678" s="13" t="s">
        <v>33</v>
      </c>
      <c r="AX678" s="13" t="s">
        <v>73</v>
      </c>
      <c r="AY678" s="244" t="s">
        <v>233</v>
      </c>
    </row>
    <row r="679" s="14" customFormat="1">
      <c r="A679" s="14"/>
      <c r="B679" s="245"/>
      <c r="C679" s="246"/>
      <c r="D679" s="236" t="s">
        <v>244</v>
      </c>
      <c r="E679" s="247" t="s">
        <v>21</v>
      </c>
      <c r="F679" s="248" t="s">
        <v>3076</v>
      </c>
      <c r="G679" s="246"/>
      <c r="H679" s="249">
        <v>206.654</v>
      </c>
      <c r="I679" s="250"/>
      <c r="J679" s="246"/>
      <c r="K679" s="246"/>
      <c r="L679" s="251"/>
      <c r="M679" s="252"/>
      <c r="N679" s="253"/>
      <c r="O679" s="253"/>
      <c r="P679" s="253"/>
      <c r="Q679" s="253"/>
      <c r="R679" s="253"/>
      <c r="S679" s="253"/>
      <c r="T679" s="25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55" t="s">
        <v>244</v>
      </c>
      <c r="AU679" s="255" t="s">
        <v>86</v>
      </c>
      <c r="AV679" s="14" t="s">
        <v>86</v>
      </c>
      <c r="AW679" s="14" t="s">
        <v>33</v>
      </c>
      <c r="AX679" s="14" t="s">
        <v>73</v>
      </c>
      <c r="AY679" s="255" t="s">
        <v>233</v>
      </c>
    </row>
    <row r="680" s="13" customFormat="1">
      <c r="A680" s="13"/>
      <c r="B680" s="234"/>
      <c r="C680" s="235"/>
      <c r="D680" s="236" t="s">
        <v>244</v>
      </c>
      <c r="E680" s="237" t="s">
        <v>21</v>
      </c>
      <c r="F680" s="238" t="s">
        <v>3077</v>
      </c>
      <c r="G680" s="235"/>
      <c r="H680" s="237" t="s">
        <v>21</v>
      </c>
      <c r="I680" s="239"/>
      <c r="J680" s="235"/>
      <c r="K680" s="235"/>
      <c r="L680" s="240"/>
      <c r="M680" s="241"/>
      <c r="N680" s="242"/>
      <c r="O680" s="242"/>
      <c r="P680" s="242"/>
      <c r="Q680" s="242"/>
      <c r="R680" s="242"/>
      <c r="S680" s="242"/>
      <c r="T680" s="24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44" t="s">
        <v>244</v>
      </c>
      <c r="AU680" s="244" t="s">
        <v>86</v>
      </c>
      <c r="AV680" s="13" t="s">
        <v>80</v>
      </c>
      <c r="AW680" s="13" t="s">
        <v>33</v>
      </c>
      <c r="AX680" s="13" t="s">
        <v>73</v>
      </c>
      <c r="AY680" s="244" t="s">
        <v>233</v>
      </c>
    </row>
    <row r="681" s="14" customFormat="1">
      <c r="A681" s="14"/>
      <c r="B681" s="245"/>
      <c r="C681" s="246"/>
      <c r="D681" s="236" t="s">
        <v>244</v>
      </c>
      <c r="E681" s="247" t="s">
        <v>21</v>
      </c>
      <c r="F681" s="248" t="s">
        <v>3078</v>
      </c>
      <c r="G681" s="246"/>
      <c r="H681" s="249">
        <v>28.155000000000001</v>
      </c>
      <c r="I681" s="250"/>
      <c r="J681" s="246"/>
      <c r="K681" s="246"/>
      <c r="L681" s="251"/>
      <c r="M681" s="252"/>
      <c r="N681" s="253"/>
      <c r="O681" s="253"/>
      <c r="P681" s="253"/>
      <c r="Q681" s="253"/>
      <c r="R681" s="253"/>
      <c r="S681" s="253"/>
      <c r="T681" s="25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T681" s="255" t="s">
        <v>244</v>
      </c>
      <c r="AU681" s="255" t="s">
        <v>86</v>
      </c>
      <c r="AV681" s="14" t="s">
        <v>86</v>
      </c>
      <c r="AW681" s="14" t="s">
        <v>33</v>
      </c>
      <c r="AX681" s="14" t="s">
        <v>73</v>
      </c>
      <c r="AY681" s="255" t="s">
        <v>233</v>
      </c>
    </row>
    <row r="682" s="13" customFormat="1">
      <c r="A682" s="13"/>
      <c r="B682" s="234"/>
      <c r="C682" s="235"/>
      <c r="D682" s="236" t="s">
        <v>244</v>
      </c>
      <c r="E682" s="237" t="s">
        <v>21</v>
      </c>
      <c r="F682" s="238" t="s">
        <v>3079</v>
      </c>
      <c r="G682" s="235"/>
      <c r="H682" s="237" t="s">
        <v>21</v>
      </c>
      <c r="I682" s="239"/>
      <c r="J682" s="235"/>
      <c r="K682" s="235"/>
      <c r="L682" s="240"/>
      <c r="M682" s="241"/>
      <c r="N682" s="242"/>
      <c r="O682" s="242"/>
      <c r="P682" s="242"/>
      <c r="Q682" s="242"/>
      <c r="R682" s="242"/>
      <c r="S682" s="242"/>
      <c r="T682" s="24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44" t="s">
        <v>244</v>
      </c>
      <c r="AU682" s="244" t="s">
        <v>86</v>
      </c>
      <c r="AV682" s="13" t="s">
        <v>80</v>
      </c>
      <c r="AW682" s="13" t="s">
        <v>33</v>
      </c>
      <c r="AX682" s="13" t="s">
        <v>73</v>
      </c>
      <c r="AY682" s="244" t="s">
        <v>233</v>
      </c>
    </row>
    <row r="683" s="14" customFormat="1">
      <c r="A683" s="14"/>
      <c r="B683" s="245"/>
      <c r="C683" s="246"/>
      <c r="D683" s="236" t="s">
        <v>244</v>
      </c>
      <c r="E683" s="247" t="s">
        <v>21</v>
      </c>
      <c r="F683" s="248" t="s">
        <v>3080</v>
      </c>
      <c r="G683" s="246"/>
      <c r="H683" s="249">
        <v>3.754</v>
      </c>
      <c r="I683" s="250"/>
      <c r="J683" s="246"/>
      <c r="K683" s="246"/>
      <c r="L683" s="251"/>
      <c r="M683" s="252"/>
      <c r="N683" s="253"/>
      <c r="O683" s="253"/>
      <c r="P683" s="253"/>
      <c r="Q683" s="253"/>
      <c r="R683" s="253"/>
      <c r="S683" s="253"/>
      <c r="T683" s="25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55" t="s">
        <v>244</v>
      </c>
      <c r="AU683" s="255" t="s">
        <v>86</v>
      </c>
      <c r="AV683" s="14" t="s">
        <v>86</v>
      </c>
      <c r="AW683" s="14" t="s">
        <v>33</v>
      </c>
      <c r="AX683" s="14" t="s">
        <v>73</v>
      </c>
      <c r="AY683" s="255" t="s">
        <v>233</v>
      </c>
    </row>
    <row r="684" s="13" customFormat="1">
      <c r="A684" s="13"/>
      <c r="B684" s="234"/>
      <c r="C684" s="235"/>
      <c r="D684" s="236" t="s">
        <v>244</v>
      </c>
      <c r="E684" s="237" t="s">
        <v>21</v>
      </c>
      <c r="F684" s="238" t="s">
        <v>3081</v>
      </c>
      <c r="G684" s="235"/>
      <c r="H684" s="237" t="s">
        <v>21</v>
      </c>
      <c r="I684" s="239"/>
      <c r="J684" s="235"/>
      <c r="K684" s="235"/>
      <c r="L684" s="240"/>
      <c r="M684" s="241"/>
      <c r="N684" s="242"/>
      <c r="O684" s="242"/>
      <c r="P684" s="242"/>
      <c r="Q684" s="242"/>
      <c r="R684" s="242"/>
      <c r="S684" s="242"/>
      <c r="T684" s="24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44" t="s">
        <v>244</v>
      </c>
      <c r="AU684" s="244" t="s">
        <v>86</v>
      </c>
      <c r="AV684" s="13" t="s">
        <v>80</v>
      </c>
      <c r="AW684" s="13" t="s">
        <v>33</v>
      </c>
      <c r="AX684" s="13" t="s">
        <v>73</v>
      </c>
      <c r="AY684" s="244" t="s">
        <v>233</v>
      </c>
    </row>
    <row r="685" s="14" customFormat="1">
      <c r="A685" s="14"/>
      <c r="B685" s="245"/>
      <c r="C685" s="246"/>
      <c r="D685" s="236" t="s">
        <v>244</v>
      </c>
      <c r="E685" s="247" t="s">
        <v>21</v>
      </c>
      <c r="F685" s="248" t="s">
        <v>3082</v>
      </c>
      <c r="G685" s="246"/>
      <c r="H685" s="249">
        <v>-2.0459999999999998</v>
      </c>
      <c r="I685" s="250"/>
      <c r="J685" s="246"/>
      <c r="K685" s="246"/>
      <c r="L685" s="251"/>
      <c r="M685" s="252"/>
      <c r="N685" s="253"/>
      <c r="O685" s="253"/>
      <c r="P685" s="253"/>
      <c r="Q685" s="253"/>
      <c r="R685" s="253"/>
      <c r="S685" s="253"/>
      <c r="T685" s="25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55" t="s">
        <v>244</v>
      </c>
      <c r="AU685" s="255" t="s">
        <v>86</v>
      </c>
      <c r="AV685" s="14" t="s">
        <v>86</v>
      </c>
      <c r="AW685" s="14" t="s">
        <v>33</v>
      </c>
      <c r="AX685" s="14" t="s">
        <v>73</v>
      </c>
      <c r="AY685" s="255" t="s">
        <v>233</v>
      </c>
    </row>
    <row r="686" s="16" customFormat="1">
      <c r="A686" s="16"/>
      <c r="B686" s="287"/>
      <c r="C686" s="288"/>
      <c r="D686" s="236" t="s">
        <v>244</v>
      </c>
      <c r="E686" s="289" t="s">
        <v>21</v>
      </c>
      <c r="F686" s="290" t="s">
        <v>725</v>
      </c>
      <c r="G686" s="288"/>
      <c r="H686" s="291">
        <v>236.517</v>
      </c>
      <c r="I686" s="292"/>
      <c r="J686" s="288"/>
      <c r="K686" s="288"/>
      <c r="L686" s="293"/>
      <c r="M686" s="294"/>
      <c r="N686" s="295"/>
      <c r="O686" s="295"/>
      <c r="P686" s="295"/>
      <c r="Q686" s="295"/>
      <c r="R686" s="295"/>
      <c r="S686" s="295"/>
      <c r="T686" s="29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T686" s="297" t="s">
        <v>244</v>
      </c>
      <c r="AU686" s="297" t="s">
        <v>86</v>
      </c>
      <c r="AV686" s="16" t="s">
        <v>117</v>
      </c>
      <c r="AW686" s="16" t="s">
        <v>33</v>
      </c>
      <c r="AX686" s="16" t="s">
        <v>73</v>
      </c>
      <c r="AY686" s="297" t="s">
        <v>233</v>
      </c>
    </row>
    <row r="687" s="13" customFormat="1">
      <c r="A687" s="13"/>
      <c r="B687" s="234"/>
      <c r="C687" s="235"/>
      <c r="D687" s="236" t="s">
        <v>244</v>
      </c>
      <c r="E687" s="237" t="s">
        <v>21</v>
      </c>
      <c r="F687" s="238" t="s">
        <v>731</v>
      </c>
      <c r="G687" s="235"/>
      <c r="H687" s="237" t="s">
        <v>21</v>
      </c>
      <c r="I687" s="239"/>
      <c r="J687" s="235"/>
      <c r="K687" s="235"/>
      <c r="L687" s="240"/>
      <c r="M687" s="241"/>
      <c r="N687" s="242"/>
      <c r="O687" s="242"/>
      <c r="P687" s="242"/>
      <c r="Q687" s="242"/>
      <c r="R687" s="242"/>
      <c r="S687" s="242"/>
      <c r="T687" s="24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44" t="s">
        <v>244</v>
      </c>
      <c r="AU687" s="244" t="s">
        <v>86</v>
      </c>
      <c r="AV687" s="13" t="s">
        <v>80</v>
      </c>
      <c r="AW687" s="13" t="s">
        <v>33</v>
      </c>
      <c r="AX687" s="13" t="s">
        <v>73</v>
      </c>
      <c r="AY687" s="244" t="s">
        <v>233</v>
      </c>
    </row>
    <row r="688" s="13" customFormat="1">
      <c r="A688" s="13"/>
      <c r="B688" s="234"/>
      <c r="C688" s="235"/>
      <c r="D688" s="236" t="s">
        <v>244</v>
      </c>
      <c r="E688" s="237" t="s">
        <v>21</v>
      </c>
      <c r="F688" s="238" t="s">
        <v>3075</v>
      </c>
      <c r="G688" s="235"/>
      <c r="H688" s="237" t="s">
        <v>21</v>
      </c>
      <c r="I688" s="239"/>
      <c r="J688" s="235"/>
      <c r="K688" s="235"/>
      <c r="L688" s="240"/>
      <c r="M688" s="241"/>
      <c r="N688" s="242"/>
      <c r="O688" s="242"/>
      <c r="P688" s="242"/>
      <c r="Q688" s="242"/>
      <c r="R688" s="242"/>
      <c r="S688" s="242"/>
      <c r="T688" s="24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44" t="s">
        <v>244</v>
      </c>
      <c r="AU688" s="244" t="s">
        <v>86</v>
      </c>
      <c r="AV688" s="13" t="s">
        <v>80</v>
      </c>
      <c r="AW688" s="13" t="s">
        <v>33</v>
      </c>
      <c r="AX688" s="13" t="s">
        <v>73</v>
      </c>
      <c r="AY688" s="244" t="s">
        <v>233</v>
      </c>
    </row>
    <row r="689" s="14" customFormat="1">
      <c r="A689" s="14"/>
      <c r="B689" s="245"/>
      <c r="C689" s="246"/>
      <c r="D689" s="236" t="s">
        <v>244</v>
      </c>
      <c r="E689" s="247" t="s">
        <v>21</v>
      </c>
      <c r="F689" s="248" t="s">
        <v>3076</v>
      </c>
      <c r="G689" s="246"/>
      <c r="H689" s="249">
        <v>206.654</v>
      </c>
      <c r="I689" s="250"/>
      <c r="J689" s="246"/>
      <c r="K689" s="246"/>
      <c r="L689" s="251"/>
      <c r="M689" s="252"/>
      <c r="N689" s="253"/>
      <c r="O689" s="253"/>
      <c r="P689" s="253"/>
      <c r="Q689" s="253"/>
      <c r="R689" s="253"/>
      <c r="S689" s="253"/>
      <c r="T689" s="25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55" t="s">
        <v>244</v>
      </c>
      <c r="AU689" s="255" t="s">
        <v>86</v>
      </c>
      <c r="AV689" s="14" t="s">
        <v>86</v>
      </c>
      <c r="AW689" s="14" t="s">
        <v>33</v>
      </c>
      <c r="AX689" s="14" t="s">
        <v>73</v>
      </c>
      <c r="AY689" s="255" t="s">
        <v>233</v>
      </c>
    </row>
    <row r="690" s="13" customFormat="1">
      <c r="A690" s="13"/>
      <c r="B690" s="234"/>
      <c r="C690" s="235"/>
      <c r="D690" s="236" t="s">
        <v>244</v>
      </c>
      <c r="E690" s="237" t="s">
        <v>21</v>
      </c>
      <c r="F690" s="238" t="s">
        <v>3081</v>
      </c>
      <c r="G690" s="235"/>
      <c r="H690" s="237" t="s">
        <v>21</v>
      </c>
      <c r="I690" s="239"/>
      <c r="J690" s="235"/>
      <c r="K690" s="235"/>
      <c r="L690" s="240"/>
      <c r="M690" s="241"/>
      <c r="N690" s="242"/>
      <c r="O690" s="242"/>
      <c r="P690" s="242"/>
      <c r="Q690" s="242"/>
      <c r="R690" s="242"/>
      <c r="S690" s="242"/>
      <c r="T690" s="24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44" t="s">
        <v>244</v>
      </c>
      <c r="AU690" s="244" t="s">
        <v>86</v>
      </c>
      <c r="AV690" s="13" t="s">
        <v>80</v>
      </c>
      <c r="AW690" s="13" t="s">
        <v>33</v>
      </c>
      <c r="AX690" s="13" t="s">
        <v>73</v>
      </c>
      <c r="AY690" s="244" t="s">
        <v>233</v>
      </c>
    </row>
    <row r="691" s="14" customFormat="1">
      <c r="A691" s="14"/>
      <c r="B691" s="245"/>
      <c r="C691" s="246"/>
      <c r="D691" s="236" t="s">
        <v>244</v>
      </c>
      <c r="E691" s="247" t="s">
        <v>21</v>
      </c>
      <c r="F691" s="248" t="s">
        <v>3082</v>
      </c>
      <c r="G691" s="246"/>
      <c r="H691" s="249">
        <v>-2.0459999999999998</v>
      </c>
      <c r="I691" s="250"/>
      <c r="J691" s="246"/>
      <c r="K691" s="246"/>
      <c r="L691" s="251"/>
      <c r="M691" s="252"/>
      <c r="N691" s="253"/>
      <c r="O691" s="253"/>
      <c r="P691" s="253"/>
      <c r="Q691" s="253"/>
      <c r="R691" s="253"/>
      <c r="S691" s="253"/>
      <c r="T691" s="25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55" t="s">
        <v>244</v>
      </c>
      <c r="AU691" s="255" t="s">
        <v>86</v>
      </c>
      <c r="AV691" s="14" t="s">
        <v>86</v>
      </c>
      <c r="AW691" s="14" t="s">
        <v>33</v>
      </c>
      <c r="AX691" s="14" t="s">
        <v>73</v>
      </c>
      <c r="AY691" s="255" t="s">
        <v>233</v>
      </c>
    </row>
    <row r="692" s="16" customFormat="1">
      <c r="A692" s="16"/>
      <c r="B692" s="287"/>
      <c r="C692" s="288"/>
      <c r="D692" s="236" t="s">
        <v>244</v>
      </c>
      <c r="E692" s="289" t="s">
        <v>21</v>
      </c>
      <c r="F692" s="290" t="s">
        <v>725</v>
      </c>
      <c r="G692" s="288"/>
      <c r="H692" s="291">
        <v>204.608</v>
      </c>
      <c r="I692" s="292"/>
      <c r="J692" s="288"/>
      <c r="K692" s="288"/>
      <c r="L692" s="293"/>
      <c r="M692" s="294"/>
      <c r="N692" s="295"/>
      <c r="O692" s="295"/>
      <c r="P692" s="295"/>
      <c r="Q692" s="295"/>
      <c r="R692" s="295"/>
      <c r="S692" s="295"/>
      <c r="T692" s="29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T692" s="297" t="s">
        <v>244</v>
      </c>
      <c r="AU692" s="297" t="s">
        <v>86</v>
      </c>
      <c r="AV692" s="16" t="s">
        <v>117</v>
      </c>
      <c r="AW692" s="16" t="s">
        <v>33</v>
      </c>
      <c r="AX692" s="16" t="s">
        <v>73</v>
      </c>
      <c r="AY692" s="297" t="s">
        <v>233</v>
      </c>
    </row>
    <row r="693" s="13" customFormat="1">
      <c r="A693" s="13"/>
      <c r="B693" s="234"/>
      <c r="C693" s="235"/>
      <c r="D693" s="236" t="s">
        <v>244</v>
      </c>
      <c r="E693" s="237" t="s">
        <v>21</v>
      </c>
      <c r="F693" s="238" t="s">
        <v>2583</v>
      </c>
      <c r="G693" s="235"/>
      <c r="H693" s="237" t="s">
        <v>21</v>
      </c>
      <c r="I693" s="239"/>
      <c r="J693" s="235"/>
      <c r="K693" s="235"/>
      <c r="L693" s="240"/>
      <c r="M693" s="241"/>
      <c r="N693" s="242"/>
      <c r="O693" s="242"/>
      <c r="P693" s="242"/>
      <c r="Q693" s="242"/>
      <c r="R693" s="242"/>
      <c r="S693" s="242"/>
      <c r="T693" s="24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44" t="s">
        <v>244</v>
      </c>
      <c r="AU693" s="244" t="s">
        <v>86</v>
      </c>
      <c r="AV693" s="13" t="s">
        <v>80</v>
      </c>
      <c r="AW693" s="13" t="s">
        <v>33</v>
      </c>
      <c r="AX693" s="13" t="s">
        <v>73</v>
      </c>
      <c r="AY693" s="244" t="s">
        <v>233</v>
      </c>
    </row>
    <row r="694" s="14" customFormat="1">
      <c r="A694" s="14"/>
      <c r="B694" s="245"/>
      <c r="C694" s="246"/>
      <c r="D694" s="236" t="s">
        <v>244</v>
      </c>
      <c r="E694" s="247" t="s">
        <v>21</v>
      </c>
      <c r="F694" s="248" t="s">
        <v>3083</v>
      </c>
      <c r="G694" s="246"/>
      <c r="H694" s="249">
        <v>2.0569999999999999</v>
      </c>
      <c r="I694" s="250"/>
      <c r="J694" s="246"/>
      <c r="K694" s="246"/>
      <c r="L694" s="251"/>
      <c r="M694" s="252"/>
      <c r="N694" s="253"/>
      <c r="O694" s="253"/>
      <c r="P694" s="253"/>
      <c r="Q694" s="253"/>
      <c r="R694" s="253"/>
      <c r="S694" s="253"/>
      <c r="T694" s="25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55" t="s">
        <v>244</v>
      </c>
      <c r="AU694" s="255" t="s">
        <v>86</v>
      </c>
      <c r="AV694" s="14" t="s">
        <v>86</v>
      </c>
      <c r="AW694" s="14" t="s">
        <v>33</v>
      </c>
      <c r="AX694" s="14" t="s">
        <v>73</v>
      </c>
      <c r="AY694" s="255" t="s">
        <v>233</v>
      </c>
    </row>
    <row r="695" s="14" customFormat="1">
      <c r="A695" s="14"/>
      <c r="B695" s="245"/>
      <c r="C695" s="246"/>
      <c r="D695" s="236" t="s">
        <v>244</v>
      </c>
      <c r="E695" s="247" t="s">
        <v>21</v>
      </c>
      <c r="F695" s="248" t="s">
        <v>3084</v>
      </c>
      <c r="G695" s="246"/>
      <c r="H695" s="249">
        <v>0.46999999999999997</v>
      </c>
      <c r="I695" s="250"/>
      <c r="J695" s="246"/>
      <c r="K695" s="246"/>
      <c r="L695" s="251"/>
      <c r="M695" s="252"/>
      <c r="N695" s="253"/>
      <c r="O695" s="253"/>
      <c r="P695" s="253"/>
      <c r="Q695" s="253"/>
      <c r="R695" s="253"/>
      <c r="S695" s="253"/>
      <c r="T695" s="25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55" t="s">
        <v>244</v>
      </c>
      <c r="AU695" s="255" t="s">
        <v>86</v>
      </c>
      <c r="AV695" s="14" t="s">
        <v>86</v>
      </c>
      <c r="AW695" s="14" t="s">
        <v>33</v>
      </c>
      <c r="AX695" s="14" t="s">
        <v>73</v>
      </c>
      <c r="AY695" s="255" t="s">
        <v>233</v>
      </c>
    </row>
    <row r="696" s="16" customFormat="1">
      <c r="A696" s="16"/>
      <c r="B696" s="287"/>
      <c r="C696" s="288"/>
      <c r="D696" s="236" t="s">
        <v>244</v>
      </c>
      <c r="E696" s="289" t="s">
        <v>21</v>
      </c>
      <c r="F696" s="290" t="s">
        <v>725</v>
      </c>
      <c r="G696" s="288"/>
      <c r="H696" s="291">
        <v>2.5270000000000001</v>
      </c>
      <c r="I696" s="292"/>
      <c r="J696" s="288"/>
      <c r="K696" s="288"/>
      <c r="L696" s="293"/>
      <c r="M696" s="294"/>
      <c r="N696" s="295"/>
      <c r="O696" s="295"/>
      <c r="P696" s="295"/>
      <c r="Q696" s="295"/>
      <c r="R696" s="295"/>
      <c r="S696" s="295"/>
      <c r="T696" s="29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T696" s="297" t="s">
        <v>244</v>
      </c>
      <c r="AU696" s="297" t="s">
        <v>86</v>
      </c>
      <c r="AV696" s="16" t="s">
        <v>117</v>
      </c>
      <c r="AW696" s="16" t="s">
        <v>33</v>
      </c>
      <c r="AX696" s="16" t="s">
        <v>73</v>
      </c>
      <c r="AY696" s="297" t="s">
        <v>233</v>
      </c>
    </row>
    <row r="697" s="15" customFormat="1">
      <c r="A697" s="15"/>
      <c r="B697" s="256"/>
      <c r="C697" s="257"/>
      <c r="D697" s="236" t="s">
        <v>244</v>
      </c>
      <c r="E697" s="258" t="s">
        <v>21</v>
      </c>
      <c r="F697" s="259" t="s">
        <v>247</v>
      </c>
      <c r="G697" s="257"/>
      <c r="H697" s="260">
        <v>1018.491</v>
      </c>
      <c r="I697" s="261"/>
      <c r="J697" s="257"/>
      <c r="K697" s="257"/>
      <c r="L697" s="262"/>
      <c r="M697" s="263"/>
      <c r="N697" s="264"/>
      <c r="O697" s="264"/>
      <c r="P697" s="264"/>
      <c r="Q697" s="264"/>
      <c r="R697" s="264"/>
      <c r="S697" s="264"/>
      <c r="T697" s="26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T697" s="266" t="s">
        <v>244</v>
      </c>
      <c r="AU697" s="266" t="s">
        <v>86</v>
      </c>
      <c r="AV697" s="15" t="s">
        <v>240</v>
      </c>
      <c r="AW697" s="15" t="s">
        <v>33</v>
      </c>
      <c r="AX697" s="15" t="s">
        <v>80</v>
      </c>
      <c r="AY697" s="266" t="s">
        <v>233</v>
      </c>
    </row>
    <row r="698" s="2" customFormat="1" ht="37.8" customHeight="1">
      <c r="A698" s="41"/>
      <c r="B698" s="42"/>
      <c r="C698" s="216" t="s">
        <v>1118</v>
      </c>
      <c r="D698" s="216" t="s">
        <v>235</v>
      </c>
      <c r="E698" s="217" t="s">
        <v>3085</v>
      </c>
      <c r="F698" s="218" t="s">
        <v>3086</v>
      </c>
      <c r="G698" s="219" t="s">
        <v>238</v>
      </c>
      <c r="H698" s="220">
        <v>2519.078</v>
      </c>
      <c r="I698" s="221"/>
      <c r="J698" s="222">
        <f>ROUND(I698*H698,2)</f>
        <v>0</v>
      </c>
      <c r="K698" s="218" t="s">
        <v>239</v>
      </c>
      <c r="L698" s="47"/>
      <c r="M698" s="223" t="s">
        <v>21</v>
      </c>
      <c r="N698" s="224" t="s">
        <v>45</v>
      </c>
      <c r="O698" s="87"/>
      <c r="P698" s="225">
        <f>O698*H698</f>
        <v>0</v>
      </c>
      <c r="Q698" s="225">
        <v>0.0053299999999999997</v>
      </c>
      <c r="R698" s="225">
        <f>Q698*H698</f>
        <v>13.426685739999998</v>
      </c>
      <c r="S698" s="225">
        <v>0</v>
      </c>
      <c r="T698" s="226">
        <f>S698*H698</f>
        <v>0</v>
      </c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R698" s="227" t="s">
        <v>240</v>
      </c>
      <c r="AT698" s="227" t="s">
        <v>235</v>
      </c>
      <c r="AU698" s="227" t="s">
        <v>86</v>
      </c>
      <c r="AY698" s="20" t="s">
        <v>233</v>
      </c>
      <c r="BE698" s="228">
        <f>IF(N698="základní",J698,0)</f>
        <v>0</v>
      </c>
      <c r="BF698" s="228">
        <f>IF(N698="snížená",J698,0)</f>
        <v>0</v>
      </c>
      <c r="BG698" s="228">
        <f>IF(N698="zákl. přenesená",J698,0)</f>
        <v>0</v>
      </c>
      <c r="BH698" s="228">
        <f>IF(N698="sníž. přenesená",J698,0)</f>
        <v>0</v>
      </c>
      <c r="BI698" s="228">
        <f>IF(N698="nulová",J698,0)</f>
        <v>0</v>
      </c>
      <c r="BJ698" s="20" t="s">
        <v>86</v>
      </c>
      <c r="BK698" s="228">
        <f>ROUND(I698*H698,2)</f>
        <v>0</v>
      </c>
      <c r="BL698" s="20" t="s">
        <v>240</v>
      </c>
      <c r="BM698" s="227" t="s">
        <v>3087</v>
      </c>
    </row>
    <row r="699" s="2" customFormat="1">
      <c r="A699" s="41"/>
      <c r="B699" s="42"/>
      <c r="C699" s="43"/>
      <c r="D699" s="229" t="s">
        <v>242</v>
      </c>
      <c r="E699" s="43"/>
      <c r="F699" s="230" t="s">
        <v>3088</v>
      </c>
      <c r="G699" s="43"/>
      <c r="H699" s="43"/>
      <c r="I699" s="231"/>
      <c r="J699" s="43"/>
      <c r="K699" s="43"/>
      <c r="L699" s="47"/>
      <c r="M699" s="232"/>
      <c r="N699" s="233"/>
      <c r="O699" s="87"/>
      <c r="P699" s="87"/>
      <c r="Q699" s="87"/>
      <c r="R699" s="87"/>
      <c r="S699" s="87"/>
      <c r="T699" s="88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T699" s="20" t="s">
        <v>242</v>
      </c>
      <c r="AU699" s="20" t="s">
        <v>86</v>
      </c>
    </row>
    <row r="700" s="13" customFormat="1">
      <c r="A700" s="13"/>
      <c r="B700" s="234"/>
      <c r="C700" s="235"/>
      <c r="D700" s="236" t="s">
        <v>244</v>
      </c>
      <c r="E700" s="237" t="s">
        <v>21</v>
      </c>
      <c r="F700" s="238" t="s">
        <v>775</v>
      </c>
      <c r="G700" s="235"/>
      <c r="H700" s="237" t="s">
        <v>21</v>
      </c>
      <c r="I700" s="239"/>
      <c r="J700" s="235"/>
      <c r="K700" s="235"/>
      <c r="L700" s="240"/>
      <c r="M700" s="241"/>
      <c r="N700" s="242"/>
      <c r="O700" s="242"/>
      <c r="P700" s="242"/>
      <c r="Q700" s="242"/>
      <c r="R700" s="242"/>
      <c r="S700" s="242"/>
      <c r="T700" s="24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44" t="s">
        <v>244</v>
      </c>
      <c r="AU700" s="244" t="s">
        <v>86</v>
      </c>
      <c r="AV700" s="13" t="s">
        <v>80</v>
      </c>
      <c r="AW700" s="13" t="s">
        <v>33</v>
      </c>
      <c r="AX700" s="13" t="s">
        <v>73</v>
      </c>
      <c r="AY700" s="244" t="s">
        <v>233</v>
      </c>
    </row>
    <row r="701" s="13" customFormat="1">
      <c r="A701" s="13"/>
      <c r="B701" s="234"/>
      <c r="C701" s="235"/>
      <c r="D701" s="236" t="s">
        <v>244</v>
      </c>
      <c r="E701" s="237" t="s">
        <v>21</v>
      </c>
      <c r="F701" s="238" t="s">
        <v>3064</v>
      </c>
      <c r="G701" s="235"/>
      <c r="H701" s="237" t="s">
        <v>21</v>
      </c>
      <c r="I701" s="239"/>
      <c r="J701" s="235"/>
      <c r="K701" s="235"/>
      <c r="L701" s="240"/>
      <c r="M701" s="241"/>
      <c r="N701" s="242"/>
      <c r="O701" s="242"/>
      <c r="P701" s="242"/>
      <c r="Q701" s="242"/>
      <c r="R701" s="242"/>
      <c r="S701" s="242"/>
      <c r="T701" s="24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44" t="s">
        <v>244</v>
      </c>
      <c r="AU701" s="244" t="s">
        <v>86</v>
      </c>
      <c r="AV701" s="13" t="s">
        <v>80</v>
      </c>
      <c r="AW701" s="13" t="s">
        <v>33</v>
      </c>
      <c r="AX701" s="13" t="s">
        <v>73</v>
      </c>
      <c r="AY701" s="244" t="s">
        <v>233</v>
      </c>
    </row>
    <row r="702" s="14" customFormat="1">
      <c r="A702" s="14"/>
      <c r="B702" s="245"/>
      <c r="C702" s="246"/>
      <c r="D702" s="236" t="s">
        <v>244</v>
      </c>
      <c r="E702" s="247" t="s">
        <v>21</v>
      </c>
      <c r="F702" s="248" t="s">
        <v>3089</v>
      </c>
      <c r="G702" s="246"/>
      <c r="H702" s="249">
        <v>5.774</v>
      </c>
      <c r="I702" s="250"/>
      <c r="J702" s="246"/>
      <c r="K702" s="246"/>
      <c r="L702" s="251"/>
      <c r="M702" s="252"/>
      <c r="N702" s="253"/>
      <c r="O702" s="253"/>
      <c r="P702" s="253"/>
      <c r="Q702" s="253"/>
      <c r="R702" s="253"/>
      <c r="S702" s="253"/>
      <c r="T702" s="25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55" t="s">
        <v>244</v>
      </c>
      <c r="AU702" s="255" t="s">
        <v>86</v>
      </c>
      <c r="AV702" s="14" t="s">
        <v>86</v>
      </c>
      <c r="AW702" s="14" t="s">
        <v>33</v>
      </c>
      <c r="AX702" s="14" t="s">
        <v>73</v>
      </c>
      <c r="AY702" s="255" t="s">
        <v>233</v>
      </c>
    </row>
    <row r="703" s="14" customFormat="1">
      <c r="A703" s="14"/>
      <c r="B703" s="245"/>
      <c r="C703" s="246"/>
      <c r="D703" s="236" t="s">
        <v>244</v>
      </c>
      <c r="E703" s="247" t="s">
        <v>21</v>
      </c>
      <c r="F703" s="248" t="s">
        <v>3090</v>
      </c>
      <c r="G703" s="246"/>
      <c r="H703" s="249">
        <v>11.424</v>
      </c>
      <c r="I703" s="250"/>
      <c r="J703" s="246"/>
      <c r="K703" s="246"/>
      <c r="L703" s="251"/>
      <c r="M703" s="252"/>
      <c r="N703" s="253"/>
      <c r="O703" s="253"/>
      <c r="P703" s="253"/>
      <c r="Q703" s="253"/>
      <c r="R703" s="253"/>
      <c r="S703" s="253"/>
      <c r="T703" s="25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55" t="s">
        <v>244</v>
      </c>
      <c r="AU703" s="255" t="s">
        <v>86</v>
      </c>
      <c r="AV703" s="14" t="s">
        <v>86</v>
      </c>
      <c r="AW703" s="14" t="s">
        <v>33</v>
      </c>
      <c r="AX703" s="14" t="s">
        <v>73</v>
      </c>
      <c r="AY703" s="255" t="s">
        <v>233</v>
      </c>
    </row>
    <row r="704" s="16" customFormat="1">
      <c r="A704" s="16"/>
      <c r="B704" s="287"/>
      <c r="C704" s="288"/>
      <c r="D704" s="236" t="s">
        <v>244</v>
      </c>
      <c r="E704" s="289" t="s">
        <v>21</v>
      </c>
      <c r="F704" s="290" t="s">
        <v>725</v>
      </c>
      <c r="G704" s="288"/>
      <c r="H704" s="291">
        <v>17.198</v>
      </c>
      <c r="I704" s="292"/>
      <c r="J704" s="288"/>
      <c r="K704" s="288"/>
      <c r="L704" s="293"/>
      <c r="M704" s="294"/>
      <c r="N704" s="295"/>
      <c r="O704" s="295"/>
      <c r="P704" s="295"/>
      <c r="Q704" s="295"/>
      <c r="R704" s="295"/>
      <c r="S704" s="295"/>
      <c r="T704" s="29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T704" s="297" t="s">
        <v>244</v>
      </c>
      <c r="AU704" s="297" t="s">
        <v>86</v>
      </c>
      <c r="AV704" s="16" t="s">
        <v>117</v>
      </c>
      <c r="AW704" s="16" t="s">
        <v>33</v>
      </c>
      <c r="AX704" s="16" t="s">
        <v>73</v>
      </c>
      <c r="AY704" s="297" t="s">
        <v>233</v>
      </c>
    </row>
    <row r="705" s="13" customFormat="1">
      <c r="A705" s="13"/>
      <c r="B705" s="234"/>
      <c r="C705" s="235"/>
      <c r="D705" s="236" t="s">
        <v>244</v>
      </c>
      <c r="E705" s="237" t="s">
        <v>21</v>
      </c>
      <c r="F705" s="238" t="s">
        <v>775</v>
      </c>
      <c r="G705" s="235"/>
      <c r="H705" s="237" t="s">
        <v>21</v>
      </c>
      <c r="I705" s="239"/>
      <c r="J705" s="235"/>
      <c r="K705" s="235"/>
      <c r="L705" s="240"/>
      <c r="M705" s="241"/>
      <c r="N705" s="242"/>
      <c r="O705" s="242"/>
      <c r="P705" s="242"/>
      <c r="Q705" s="242"/>
      <c r="R705" s="242"/>
      <c r="S705" s="242"/>
      <c r="T705" s="24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44" t="s">
        <v>244</v>
      </c>
      <c r="AU705" s="244" t="s">
        <v>86</v>
      </c>
      <c r="AV705" s="13" t="s">
        <v>80</v>
      </c>
      <c r="AW705" s="13" t="s">
        <v>33</v>
      </c>
      <c r="AX705" s="13" t="s">
        <v>73</v>
      </c>
      <c r="AY705" s="244" t="s">
        <v>233</v>
      </c>
    </row>
    <row r="706" s="13" customFormat="1">
      <c r="A706" s="13"/>
      <c r="B706" s="234"/>
      <c r="C706" s="235"/>
      <c r="D706" s="236" t="s">
        <v>244</v>
      </c>
      <c r="E706" s="237" t="s">
        <v>21</v>
      </c>
      <c r="F706" s="238" t="s">
        <v>3066</v>
      </c>
      <c r="G706" s="235"/>
      <c r="H706" s="237" t="s">
        <v>21</v>
      </c>
      <c r="I706" s="239"/>
      <c r="J706" s="235"/>
      <c r="K706" s="235"/>
      <c r="L706" s="240"/>
      <c r="M706" s="241"/>
      <c r="N706" s="242"/>
      <c r="O706" s="242"/>
      <c r="P706" s="242"/>
      <c r="Q706" s="242"/>
      <c r="R706" s="242"/>
      <c r="S706" s="242"/>
      <c r="T706" s="24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44" t="s">
        <v>244</v>
      </c>
      <c r="AU706" s="244" t="s">
        <v>86</v>
      </c>
      <c r="AV706" s="13" t="s">
        <v>80</v>
      </c>
      <c r="AW706" s="13" t="s">
        <v>33</v>
      </c>
      <c r="AX706" s="13" t="s">
        <v>73</v>
      </c>
      <c r="AY706" s="244" t="s">
        <v>233</v>
      </c>
    </row>
    <row r="707" s="14" customFormat="1">
      <c r="A707" s="14"/>
      <c r="B707" s="245"/>
      <c r="C707" s="246"/>
      <c r="D707" s="236" t="s">
        <v>244</v>
      </c>
      <c r="E707" s="247" t="s">
        <v>21</v>
      </c>
      <c r="F707" s="248" t="s">
        <v>3091</v>
      </c>
      <c r="G707" s="246"/>
      <c r="H707" s="249">
        <v>33.549999999999997</v>
      </c>
      <c r="I707" s="250"/>
      <c r="J707" s="246"/>
      <c r="K707" s="246"/>
      <c r="L707" s="251"/>
      <c r="M707" s="252"/>
      <c r="N707" s="253"/>
      <c r="O707" s="253"/>
      <c r="P707" s="253"/>
      <c r="Q707" s="253"/>
      <c r="R707" s="253"/>
      <c r="S707" s="253"/>
      <c r="T707" s="25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5" t="s">
        <v>244</v>
      </c>
      <c r="AU707" s="255" t="s">
        <v>86</v>
      </c>
      <c r="AV707" s="14" t="s">
        <v>86</v>
      </c>
      <c r="AW707" s="14" t="s">
        <v>33</v>
      </c>
      <c r="AX707" s="14" t="s">
        <v>73</v>
      </c>
      <c r="AY707" s="255" t="s">
        <v>233</v>
      </c>
    </row>
    <row r="708" s="16" customFormat="1">
      <c r="A708" s="16"/>
      <c r="B708" s="287"/>
      <c r="C708" s="288"/>
      <c r="D708" s="236" t="s">
        <v>244</v>
      </c>
      <c r="E708" s="289" t="s">
        <v>21</v>
      </c>
      <c r="F708" s="290" t="s">
        <v>725</v>
      </c>
      <c r="G708" s="288"/>
      <c r="H708" s="291">
        <v>33.549999999999997</v>
      </c>
      <c r="I708" s="292"/>
      <c r="J708" s="288"/>
      <c r="K708" s="288"/>
      <c r="L708" s="293"/>
      <c r="M708" s="294"/>
      <c r="N708" s="295"/>
      <c r="O708" s="295"/>
      <c r="P708" s="295"/>
      <c r="Q708" s="295"/>
      <c r="R708" s="295"/>
      <c r="S708" s="295"/>
      <c r="T708" s="29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T708" s="297" t="s">
        <v>244</v>
      </c>
      <c r="AU708" s="297" t="s">
        <v>86</v>
      </c>
      <c r="AV708" s="16" t="s">
        <v>117</v>
      </c>
      <c r="AW708" s="16" t="s">
        <v>33</v>
      </c>
      <c r="AX708" s="16" t="s">
        <v>73</v>
      </c>
      <c r="AY708" s="297" t="s">
        <v>233</v>
      </c>
    </row>
    <row r="709" s="13" customFormat="1">
      <c r="A709" s="13"/>
      <c r="B709" s="234"/>
      <c r="C709" s="235"/>
      <c r="D709" s="236" t="s">
        <v>244</v>
      </c>
      <c r="E709" s="237" t="s">
        <v>21</v>
      </c>
      <c r="F709" s="238" t="s">
        <v>708</v>
      </c>
      <c r="G709" s="235"/>
      <c r="H709" s="237" t="s">
        <v>21</v>
      </c>
      <c r="I709" s="239"/>
      <c r="J709" s="235"/>
      <c r="K709" s="235"/>
      <c r="L709" s="240"/>
      <c r="M709" s="241"/>
      <c r="N709" s="242"/>
      <c r="O709" s="242"/>
      <c r="P709" s="242"/>
      <c r="Q709" s="242"/>
      <c r="R709" s="242"/>
      <c r="S709" s="242"/>
      <c r="T709" s="24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44" t="s">
        <v>244</v>
      </c>
      <c r="AU709" s="244" t="s">
        <v>86</v>
      </c>
      <c r="AV709" s="13" t="s">
        <v>80</v>
      </c>
      <c r="AW709" s="13" t="s">
        <v>33</v>
      </c>
      <c r="AX709" s="13" t="s">
        <v>73</v>
      </c>
      <c r="AY709" s="244" t="s">
        <v>233</v>
      </c>
    </row>
    <row r="710" s="13" customFormat="1">
      <c r="A710" s="13"/>
      <c r="B710" s="234"/>
      <c r="C710" s="235"/>
      <c r="D710" s="236" t="s">
        <v>244</v>
      </c>
      <c r="E710" s="237" t="s">
        <v>21</v>
      </c>
      <c r="F710" s="238" t="s">
        <v>3092</v>
      </c>
      <c r="G710" s="235"/>
      <c r="H710" s="237" t="s">
        <v>21</v>
      </c>
      <c r="I710" s="239"/>
      <c r="J710" s="235"/>
      <c r="K710" s="235"/>
      <c r="L710" s="240"/>
      <c r="M710" s="241"/>
      <c r="N710" s="242"/>
      <c r="O710" s="242"/>
      <c r="P710" s="242"/>
      <c r="Q710" s="242"/>
      <c r="R710" s="242"/>
      <c r="S710" s="242"/>
      <c r="T710" s="24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44" t="s">
        <v>244</v>
      </c>
      <c r="AU710" s="244" t="s">
        <v>86</v>
      </c>
      <c r="AV710" s="13" t="s">
        <v>80</v>
      </c>
      <c r="AW710" s="13" t="s">
        <v>33</v>
      </c>
      <c r="AX710" s="13" t="s">
        <v>73</v>
      </c>
      <c r="AY710" s="244" t="s">
        <v>233</v>
      </c>
    </row>
    <row r="711" s="14" customFormat="1">
      <c r="A711" s="14"/>
      <c r="B711" s="245"/>
      <c r="C711" s="246"/>
      <c r="D711" s="236" t="s">
        <v>244</v>
      </c>
      <c r="E711" s="247" t="s">
        <v>21</v>
      </c>
      <c r="F711" s="248" t="s">
        <v>3093</v>
      </c>
      <c r="G711" s="246"/>
      <c r="H711" s="249">
        <v>69.870000000000005</v>
      </c>
      <c r="I711" s="250"/>
      <c r="J711" s="246"/>
      <c r="K711" s="246"/>
      <c r="L711" s="251"/>
      <c r="M711" s="252"/>
      <c r="N711" s="253"/>
      <c r="O711" s="253"/>
      <c r="P711" s="253"/>
      <c r="Q711" s="253"/>
      <c r="R711" s="253"/>
      <c r="S711" s="253"/>
      <c r="T711" s="25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55" t="s">
        <v>244</v>
      </c>
      <c r="AU711" s="255" t="s">
        <v>86</v>
      </c>
      <c r="AV711" s="14" t="s">
        <v>86</v>
      </c>
      <c r="AW711" s="14" t="s">
        <v>33</v>
      </c>
      <c r="AX711" s="14" t="s">
        <v>73</v>
      </c>
      <c r="AY711" s="255" t="s">
        <v>233</v>
      </c>
    </row>
    <row r="712" s="13" customFormat="1">
      <c r="A712" s="13"/>
      <c r="B712" s="234"/>
      <c r="C712" s="235"/>
      <c r="D712" s="236" t="s">
        <v>244</v>
      </c>
      <c r="E712" s="237" t="s">
        <v>21</v>
      </c>
      <c r="F712" s="238" t="s">
        <v>3075</v>
      </c>
      <c r="G712" s="235"/>
      <c r="H712" s="237" t="s">
        <v>21</v>
      </c>
      <c r="I712" s="239"/>
      <c r="J712" s="235"/>
      <c r="K712" s="235"/>
      <c r="L712" s="240"/>
      <c r="M712" s="241"/>
      <c r="N712" s="242"/>
      <c r="O712" s="242"/>
      <c r="P712" s="242"/>
      <c r="Q712" s="242"/>
      <c r="R712" s="242"/>
      <c r="S712" s="242"/>
      <c r="T712" s="24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44" t="s">
        <v>244</v>
      </c>
      <c r="AU712" s="244" t="s">
        <v>86</v>
      </c>
      <c r="AV712" s="13" t="s">
        <v>80</v>
      </c>
      <c r="AW712" s="13" t="s">
        <v>33</v>
      </c>
      <c r="AX712" s="13" t="s">
        <v>73</v>
      </c>
      <c r="AY712" s="244" t="s">
        <v>233</v>
      </c>
    </row>
    <row r="713" s="14" customFormat="1">
      <c r="A713" s="14"/>
      <c r="B713" s="245"/>
      <c r="C713" s="246"/>
      <c r="D713" s="236" t="s">
        <v>244</v>
      </c>
      <c r="E713" s="247" t="s">
        <v>21</v>
      </c>
      <c r="F713" s="248" t="s">
        <v>3094</v>
      </c>
      <c r="G713" s="246"/>
      <c r="H713" s="249">
        <v>370.24000000000001</v>
      </c>
      <c r="I713" s="250"/>
      <c r="J713" s="246"/>
      <c r="K713" s="246"/>
      <c r="L713" s="251"/>
      <c r="M713" s="252"/>
      <c r="N713" s="253"/>
      <c r="O713" s="253"/>
      <c r="P713" s="253"/>
      <c r="Q713" s="253"/>
      <c r="R713" s="253"/>
      <c r="S713" s="253"/>
      <c r="T713" s="25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55" t="s">
        <v>244</v>
      </c>
      <c r="AU713" s="255" t="s">
        <v>86</v>
      </c>
      <c r="AV713" s="14" t="s">
        <v>86</v>
      </c>
      <c r="AW713" s="14" t="s">
        <v>33</v>
      </c>
      <c r="AX713" s="14" t="s">
        <v>73</v>
      </c>
      <c r="AY713" s="255" t="s">
        <v>233</v>
      </c>
    </row>
    <row r="714" s="14" customFormat="1">
      <c r="A714" s="14"/>
      <c r="B714" s="245"/>
      <c r="C714" s="246"/>
      <c r="D714" s="236" t="s">
        <v>244</v>
      </c>
      <c r="E714" s="247" t="s">
        <v>21</v>
      </c>
      <c r="F714" s="248" t="s">
        <v>3095</v>
      </c>
      <c r="G714" s="246"/>
      <c r="H714" s="249">
        <v>370.24000000000001</v>
      </c>
      <c r="I714" s="250"/>
      <c r="J714" s="246"/>
      <c r="K714" s="246"/>
      <c r="L714" s="251"/>
      <c r="M714" s="252"/>
      <c r="N714" s="253"/>
      <c r="O714" s="253"/>
      <c r="P714" s="253"/>
      <c r="Q714" s="253"/>
      <c r="R714" s="253"/>
      <c r="S714" s="253"/>
      <c r="T714" s="25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55" t="s">
        <v>244</v>
      </c>
      <c r="AU714" s="255" t="s">
        <v>86</v>
      </c>
      <c r="AV714" s="14" t="s">
        <v>86</v>
      </c>
      <c r="AW714" s="14" t="s">
        <v>33</v>
      </c>
      <c r="AX714" s="14" t="s">
        <v>73</v>
      </c>
      <c r="AY714" s="255" t="s">
        <v>233</v>
      </c>
    </row>
    <row r="715" s="14" customFormat="1">
      <c r="A715" s="14"/>
      <c r="B715" s="245"/>
      <c r="C715" s="246"/>
      <c r="D715" s="236" t="s">
        <v>244</v>
      </c>
      <c r="E715" s="247" t="s">
        <v>21</v>
      </c>
      <c r="F715" s="248" t="s">
        <v>3096</v>
      </c>
      <c r="G715" s="246"/>
      <c r="H715" s="249">
        <v>10.710000000000001</v>
      </c>
      <c r="I715" s="250"/>
      <c r="J715" s="246"/>
      <c r="K715" s="246"/>
      <c r="L715" s="251"/>
      <c r="M715" s="252"/>
      <c r="N715" s="253"/>
      <c r="O715" s="253"/>
      <c r="P715" s="253"/>
      <c r="Q715" s="253"/>
      <c r="R715" s="253"/>
      <c r="S715" s="253"/>
      <c r="T715" s="25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55" t="s">
        <v>244</v>
      </c>
      <c r="AU715" s="255" t="s">
        <v>86</v>
      </c>
      <c r="AV715" s="14" t="s">
        <v>86</v>
      </c>
      <c r="AW715" s="14" t="s">
        <v>33</v>
      </c>
      <c r="AX715" s="14" t="s">
        <v>73</v>
      </c>
      <c r="AY715" s="255" t="s">
        <v>233</v>
      </c>
    </row>
    <row r="716" s="13" customFormat="1">
      <c r="A716" s="13"/>
      <c r="B716" s="234"/>
      <c r="C716" s="235"/>
      <c r="D716" s="236" t="s">
        <v>244</v>
      </c>
      <c r="E716" s="237" t="s">
        <v>21</v>
      </c>
      <c r="F716" s="238" t="s">
        <v>3079</v>
      </c>
      <c r="G716" s="235"/>
      <c r="H716" s="237" t="s">
        <v>21</v>
      </c>
      <c r="I716" s="239"/>
      <c r="J716" s="235"/>
      <c r="K716" s="235"/>
      <c r="L716" s="240"/>
      <c r="M716" s="241"/>
      <c r="N716" s="242"/>
      <c r="O716" s="242"/>
      <c r="P716" s="242"/>
      <c r="Q716" s="242"/>
      <c r="R716" s="242"/>
      <c r="S716" s="242"/>
      <c r="T716" s="24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44" t="s">
        <v>244</v>
      </c>
      <c r="AU716" s="244" t="s">
        <v>86</v>
      </c>
      <c r="AV716" s="13" t="s">
        <v>80</v>
      </c>
      <c r="AW716" s="13" t="s">
        <v>33</v>
      </c>
      <c r="AX716" s="13" t="s">
        <v>73</v>
      </c>
      <c r="AY716" s="244" t="s">
        <v>233</v>
      </c>
    </row>
    <row r="717" s="14" customFormat="1">
      <c r="A717" s="14"/>
      <c r="B717" s="245"/>
      <c r="C717" s="246"/>
      <c r="D717" s="236" t="s">
        <v>244</v>
      </c>
      <c r="E717" s="247" t="s">
        <v>21</v>
      </c>
      <c r="F717" s="248" t="s">
        <v>3097</v>
      </c>
      <c r="G717" s="246"/>
      <c r="H717" s="249">
        <v>15.640000000000001</v>
      </c>
      <c r="I717" s="250"/>
      <c r="J717" s="246"/>
      <c r="K717" s="246"/>
      <c r="L717" s="251"/>
      <c r="M717" s="252"/>
      <c r="N717" s="253"/>
      <c r="O717" s="253"/>
      <c r="P717" s="253"/>
      <c r="Q717" s="253"/>
      <c r="R717" s="253"/>
      <c r="S717" s="253"/>
      <c r="T717" s="25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55" t="s">
        <v>244</v>
      </c>
      <c r="AU717" s="255" t="s">
        <v>86</v>
      </c>
      <c r="AV717" s="14" t="s">
        <v>86</v>
      </c>
      <c r="AW717" s="14" t="s">
        <v>33</v>
      </c>
      <c r="AX717" s="14" t="s">
        <v>73</v>
      </c>
      <c r="AY717" s="255" t="s">
        <v>233</v>
      </c>
    </row>
    <row r="718" s="16" customFormat="1">
      <c r="A718" s="16"/>
      <c r="B718" s="287"/>
      <c r="C718" s="288"/>
      <c r="D718" s="236" t="s">
        <v>244</v>
      </c>
      <c r="E718" s="289" t="s">
        <v>21</v>
      </c>
      <c r="F718" s="290" t="s">
        <v>725</v>
      </c>
      <c r="G718" s="288"/>
      <c r="H718" s="291">
        <v>836.70000000000005</v>
      </c>
      <c r="I718" s="292"/>
      <c r="J718" s="288"/>
      <c r="K718" s="288"/>
      <c r="L718" s="293"/>
      <c r="M718" s="294"/>
      <c r="N718" s="295"/>
      <c r="O718" s="295"/>
      <c r="P718" s="295"/>
      <c r="Q718" s="295"/>
      <c r="R718" s="295"/>
      <c r="S718" s="295"/>
      <c r="T718" s="29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T718" s="297" t="s">
        <v>244</v>
      </c>
      <c r="AU718" s="297" t="s">
        <v>86</v>
      </c>
      <c r="AV718" s="16" t="s">
        <v>117</v>
      </c>
      <c r="AW718" s="16" t="s">
        <v>33</v>
      </c>
      <c r="AX718" s="16" t="s">
        <v>73</v>
      </c>
      <c r="AY718" s="297" t="s">
        <v>233</v>
      </c>
    </row>
    <row r="719" s="13" customFormat="1">
      <c r="A719" s="13"/>
      <c r="B719" s="234"/>
      <c r="C719" s="235"/>
      <c r="D719" s="236" t="s">
        <v>244</v>
      </c>
      <c r="E719" s="237" t="s">
        <v>21</v>
      </c>
      <c r="F719" s="238" t="s">
        <v>726</v>
      </c>
      <c r="G719" s="235"/>
      <c r="H719" s="237" t="s">
        <v>21</v>
      </c>
      <c r="I719" s="239"/>
      <c r="J719" s="235"/>
      <c r="K719" s="235"/>
      <c r="L719" s="240"/>
      <c r="M719" s="241"/>
      <c r="N719" s="242"/>
      <c r="O719" s="242"/>
      <c r="P719" s="242"/>
      <c r="Q719" s="242"/>
      <c r="R719" s="242"/>
      <c r="S719" s="242"/>
      <c r="T719" s="24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44" t="s">
        <v>244</v>
      </c>
      <c r="AU719" s="244" t="s">
        <v>86</v>
      </c>
      <c r="AV719" s="13" t="s">
        <v>80</v>
      </c>
      <c r="AW719" s="13" t="s">
        <v>33</v>
      </c>
      <c r="AX719" s="13" t="s">
        <v>73</v>
      </c>
      <c r="AY719" s="244" t="s">
        <v>233</v>
      </c>
    </row>
    <row r="720" s="13" customFormat="1">
      <c r="A720" s="13"/>
      <c r="B720" s="234"/>
      <c r="C720" s="235"/>
      <c r="D720" s="236" t="s">
        <v>244</v>
      </c>
      <c r="E720" s="237" t="s">
        <v>21</v>
      </c>
      <c r="F720" s="238" t="s">
        <v>3092</v>
      </c>
      <c r="G720" s="235"/>
      <c r="H720" s="237" t="s">
        <v>21</v>
      </c>
      <c r="I720" s="239"/>
      <c r="J720" s="235"/>
      <c r="K720" s="235"/>
      <c r="L720" s="240"/>
      <c r="M720" s="241"/>
      <c r="N720" s="242"/>
      <c r="O720" s="242"/>
      <c r="P720" s="242"/>
      <c r="Q720" s="242"/>
      <c r="R720" s="242"/>
      <c r="S720" s="242"/>
      <c r="T720" s="24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44" t="s">
        <v>244</v>
      </c>
      <c r="AU720" s="244" t="s">
        <v>86</v>
      </c>
      <c r="AV720" s="13" t="s">
        <v>80</v>
      </c>
      <c r="AW720" s="13" t="s">
        <v>33</v>
      </c>
      <c r="AX720" s="13" t="s">
        <v>73</v>
      </c>
      <c r="AY720" s="244" t="s">
        <v>233</v>
      </c>
    </row>
    <row r="721" s="14" customFormat="1">
      <c r="A721" s="14"/>
      <c r="B721" s="245"/>
      <c r="C721" s="246"/>
      <c r="D721" s="236" t="s">
        <v>244</v>
      </c>
      <c r="E721" s="247" t="s">
        <v>21</v>
      </c>
      <c r="F721" s="248" t="s">
        <v>3093</v>
      </c>
      <c r="G721" s="246"/>
      <c r="H721" s="249">
        <v>69.870000000000005</v>
      </c>
      <c r="I721" s="250"/>
      <c r="J721" s="246"/>
      <c r="K721" s="246"/>
      <c r="L721" s="251"/>
      <c r="M721" s="252"/>
      <c r="N721" s="253"/>
      <c r="O721" s="253"/>
      <c r="P721" s="253"/>
      <c r="Q721" s="253"/>
      <c r="R721" s="253"/>
      <c r="S721" s="253"/>
      <c r="T721" s="25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55" t="s">
        <v>244</v>
      </c>
      <c r="AU721" s="255" t="s">
        <v>86</v>
      </c>
      <c r="AV721" s="14" t="s">
        <v>86</v>
      </c>
      <c r="AW721" s="14" t="s">
        <v>33</v>
      </c>
      <c r="AX721" s="14" t="s">
        <v>73</v>
      </c>
      <c r="AY721" s="255" t="s">
        <v>233</v>
      </c>
    </row>
    <row r="722" s="13" customFormat="1">
      <c r="A722" s="13"/>
      <c r="B722" s="234"/>
      <c r="C722" s="235"/>
      <c r="D722" s="236" t="s">
        <v>244</v>
      </c>
      <c r="E722" s="237" t="s">
        <v>21</v>
      </c>
      <c r="F722" s="238" t="s">
        <v>3075</v>
      </c>
      <c r="G722" s="235"/>
      <c r="H722" s="237" t="s">
        <v>21</v>
      </c>
      <c r="I722" s="239"/>
      <c r="J722" s="235"/>
      <c r="K722" s="235"/>
      <c r="L722" s="240"/>
      <c r="M722" s="241"/>
      <c r="N722" s="242"/>
      <c r="O722" s="242"/>
      <c r="P722" s="242"/>
      <c r="Q722" s="242"/>
      <c r="R722" s="242"/>
      <c r="S722" s="242"/>
      <c r="T722" s="24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44" t="s">
        <v>244</v>
      </c>
      <c r="AU722" s="244" t="s">
        <v>86</v>
      </c>
      <c r="AV722" s="13" t="s">
        <v>80</v>
      </c>
      <c r="AW722" s="13" t="s">
        <v>33</v>
      </c>
      <c r="AX722" s="13" t="s">
        <v>73</v>
      </c>
      <c r="AY722" s="244" t="s">
        <v>233</v>
      </c>
    </row>
    <row r="723" s="14" customFormat="1">
      <c r="A723" s="14"/>
      <c r="B723" s="245"/>
      <c r="C723" s="246"/>
      <c r="D723" s="236" t="s">
        <v>244</v>
      </c>
      <c r="E723" s="247" t="s">
        <v>21</v>
      </c>
      <c r="F723" s="248" t="s">
        <v>3095</v>
      </c>
      <c r="G723" s="246"/>
      <c r="H723" s="249">
        <v>370.24000000000001</v>
      </c>
      <c r="I723" s="250"/>
      <c r="J723" s="246"/>
      <c r="K723" s="246"/>
      <c r="L723" s="251"/>
      <c r="M723" s="252"/>
      <c r="N723" s="253"/>
      <c r="O723" s="253"/>
      <c r="P723" s="253"/>
      <c r="Q723" s="253"/>
      <c r="R723" s="253"/>
      <c r="S723" s="253"/>
      <c r="T723" s="25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55" t="s">
        <v>244</v>
      </c>
      <c r="AU723" s="255" t="s">
        <v>86</v>
      </c>
      <c r="AV723" s="14" t="s">
        <v>86</v>
      </c>
      <c r="AW723" s="14" t="s">
        <v>33</v>
      </c>
      <c r="AX723" s="14" t="s">
        <v>73</v>
      </c>
      <c r="AY723" s="255" t="s">
        <v>233</v>
      </c>
    </row>
    <row r="724" s="14" customFormat="1">
      <c r="A724" s="14"/>
      <c r="B724" s="245"/>
      <c r="C724" s="246"/>
      <c r="D724" s="236" t="s">
        <v>244</v>
      </c>
      <c r="E724" s="247" t="s">
        <v>21</v>
      </c>
      <c r="F724" s="248" t="s">
        <v>3098</v>
      </c>
      <c r="G724" s="246"/>
      <c r="H724" s="249">
        <v>364.09199999999998</v>
      </c>
      <c r="I724" s="250"/>
      <c r="J724" s="246"/>
      <c r="K724" s="246"/>
      <c r="L724" s="251"/>
      <c r="M724" s="252"/>
      <c r="N724" s="253"/>
      <c r="O724" s="253"/>
      <c r="P724" s="253"/>
      <c r="Q724" s="253"/>
      <c r="R724" s="253"/>
      <c r="S724" s="253"/>
      <c r="T724" s="25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T724" s="255" t="s">
        <v>244</v>
      </c>
      <c r="AU724" s="255" t="s">
        <v>86</v>
      </c>
      <c r="AV724" s="14" t="s">
        <v>86</v>
      </c>
      <c r="AW724" s="14" t="s">
        <v>33</v>
      </c>
      <c r="AX724" s="14" t="s">
        <v>73</v>
      </c>
      <c r="AY724" s="255" t="s">
        <v>233</v>
      </c>
    </row>
    <row r="725" s="14" customFormat="1">
      <c r="A725" s="14"/>
      <c r="B725" s="245"/>
      <c r="C725" s="246"/>
      <c r="D725" s="236" t="s">
        <v>244</v>
      </c>
      <c r="E725" s="247" t="s">
        <v>21</v>
      </c>
      <c r="F725" s="248" t="s">
        <v>3096</v>
      </c>
      <c r="G725" s="246"/>
      <c r="H725" s="249">
        <v>10.710000000000001</v>
      </c>
      <c r="I725" s="250"/>
      <c r="J725" s="246"/>
      <c r="K725" s="246"/>
      <c r="L725" s="251"/>
      <c r="M725" s="252"/>
      <c r="N725" s="253"/>
      <c r="O725" s="253"/>
      <c r="P725" s="253"/>
      <c r="Q725" s="253"/>
      <c r="R725" s="253"/>
      <c r="S725" s="253"/>
      <c r="T725" s="25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T725" s="255" t="s">
        <v>244</v>
      </c>
      <c r="AU725" s="255" t="s">
        <v>86</v>
      </c>
      <c r="AV725" s="14" t="s">
        <v>86</v>
      </c>
      <c r="AW725" s="14" t="s">
        <v>33</v>
      </c>
      <c r="AX725" s="14" t="s">
        <v>73</v>
      </c>
      <c r="AY725" s="255" t="s">
        <v>233</v>
      </c>
    </row>
    <row r="726" s="13" customFormat="1">
      <c r="A726" s="13"/>
      <c r="B726" s="234"/>
      <c r="C726" s="235"/>
      <c r="D726" s="236" t="s">
        <v>244</v>
      </c>
      <c r="E726" s="237" t="s">
        <v>21</v>
      </c>
      <c r="F726" s="238" t="s">
        <v>3079</v>
      </c>
      <c r="G726" s="235"/>
      <c r="H726" s="237" t="s">
        <v>21</v>
      </c>
      <c r="I726" s="239"/>
      <c r="J726" s="235"/>
      <c r="K726" s="235"/>
      <c r="L726" s="240"/>
      <c r="M726" s="241"/>
      <c r="N726" s="242"/>
      <c r="O726" s="242"/>
      <c r="P726" s="242"/>
      <c r="Q726" s="242"/>
      <c r="R726" s="242"/>
      <c r="S726" s="242"/>
      <c r="T726" s="24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44" t="s">
        <v>244</v>
      </c>
      <c r="AU726" s="244" t="s">
        <v>86</v>
      </c>
      <c r="AV726" s="13" t="s">
        <v>80</v>
      </c>
      <c r="AW726" s="13" t="s">
        <v>33</v>
      </c>
      <c r="AX726" s="13" t="s">
        <v>73</v>
      </c>
      <c r="AY726" s="244" t="s">
        <v>233</v>
      </c>
    </row>
    <row r="727" s="14" customFormat="1">
      <c r="A727" s="14"/>
      <c r="B727" s="245"/>
      <c r="C727" s="246"/>
      <c r="D727" s="236" t="s">
        <v>244</v>
      </c>
      <c r="E727" s="247" t="s">
        <v>21</v>
      </c>
      <c r="F727" s="248" t="s">
        <v>3097</v>
      </c>
      <c r="G727" s="246"/>
      <c r="H727" s="249">
        <v>15.640000000000001</v>
      </c>
      <c r="I727" s="250"/>
      <c r="J727" s="246"/>
      <c r="K727" s="246"/>
      <c r="L727" s="251"/>
      <c r="M727" s="252"/>
      <c r="N727" s="253"/>
      <c r="O727" s="253"/>
      <c r="P727" s="253"/>
      <c r="Q727" s="253"/>
      <c r="R727" s="253"/>
      <c r="S727" s="253"/>
      <c r="T727" s="25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5" t="s">
        <v>244</v>
      </c>
      <c r="AU727" s="255" t="s">
        <v>86</v>
      </c>
      <c r="AV727" s="14" t="s">
        <v>86</v>
      </c>
      <c r="AW727" s="14" t="s">
        <v>33</v>
      </c>
      <c r="AX727" s="14" t="s">
        <v>73</v>
      </c>
      <c r="AY727" s="255" t="s">
        <v>233</v>
      </c>
    </row>
    <row r="728" s="16" customFormat="1">
      <c r="A728" s="16"/>
      <c r="B728" s="287"/>
      <c r="C728" s="288"/>
      <c r="D728" s="236" t="s">
        <v>244</v>
      </c>
      <c r="E728" s="289" t="s">
        <v>21</v>
      </c>
      <c r="F728" s="290" t="s">
        <v>725</v>
      </c>
      <c r="G728" s="288"/>
      <c r="H728" s="291">
        <v>830.55200000000002</v>
      </c>
      <c r="I728" s="292"/>
      <c r="J728" s="288"/>
      <c r="K728" s="288"/>
      <c r="L728" s="293"/>
      <c r="M728" s="294"/>
      <c r="N728" s="295"/>
      <c r="O728" s="295"/>
      <c r="P728" s="295"/>
      <c r="Q728" s="295"/>
      <c r="R728" s="295"/>
      <c r="S728" s="295"/>
      <c r="T728" s="29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T728" s="297" t="s">
        <v>244</v>
      </c>
      <c r="AU728" s="297" t="s">
        <v>86</v>
      </c>
      <c r="AV728" s="16" t="s">
        <v>117</v>
      </c>
      <c r="AW728" s="16" t="s">
        <v>33</v>
      </c>
      <c r="AX728" s="16" t="s">
        <v>73</v>
      </c>
      <c r="AY728" s="297" t="s">
        <v>233</v>
      </c>
    </row>
    <row r="729" s="13" customFormat="1">
      <c r="A729" s="13"/>
      <c r="B729" s="234"/>
      <c r="C729" s="235"/>
      <c r="D729" s="236" t="s">
        <v>244</v>
      </c>
      <c r="E729" s="237" t="s">
        <v>21</v>
      </c>
      <c r="F729" s="238" t="s">
        <v>731</v>
      </c>
      <c r="G729" s="235"/>
      <c r="H729" s="237" t="s">
        <v>21</v>
      </c>
      <c r="I729" s="239"/>
      <c r="J729" s="235"/>
      <c r="K729" s="235"/>
      <c r="L729" s="240"/>
      <c r="M729" s="241"/>
      <c r="N729" s="242"/>
      <c r="O729" s="242"/>
      <c r="P729" s="242"/>
      <c r="Q729" s="242"/>
      <c r="R729" s="242"/>
      <c r="S729" s="242"/>
      <c r="T729" s="24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44" t="s">
        <v>244</v>
      </c>
      <c r="AU729" s="244" t="s">
        <v>86</v>
      </c>
      <c r="AV729" s="13" t="s">
        <v>80</v>
      </c>
      <c r="AW729" s="13" t="s">
        <v>33</v>
      </c>
      <c r="AX729" s="13" t="s">
        <v>73</v>
      </c>
      <c r="AY729" s="244" t="s">
        <v>233</v>
      </c>
    </row>
    <row r="730" s="13" customFormat="1">
      <c r="A730" s="13"/>
      <c r="B730" s="234"/>
      <c r="C730" s="235"/>
      <c r="D730" s="236" t="s">
        <v>244</v>
      </c>
      <c r="E730" s="237" t="s">
        <v>21</v>
      </c>
      <c r="F730" s="238" t="s">
        <v>3092</v>
      </c>
      <c r="G730" s="235"/>
      <c r="H730" s="237" t="s">
        <v>21</v>
      </c>
      <c r="I730" s="239"/>
      <c r="J730" s="235"/>
      <c r="K730" s="235"/>
      <c r="L730" s="240"/>
      <c r="M730" s="241"/>
      <c r="N730" s="242"/>
      <c r="O730" s="242"/>
      <c r="P730" s="242"/>
      <c r="Q730" s="242"/>
      <c r="R730" s="242"/>
      <c r="S730" s="242"/>
      <c r="T730" s="24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44" t="s">
        <v>244</v>
      </c>
      <c r="AU730" s="244" t="s">
        <v>86</v>
      </c>
      <c r="AV730" s="13" t="s">
        <v>80</v>
      </c>
      <c r="AW730" s="13" t="s">
        <v>33</v>
      </c>
      <c r="AX730" s="13" t="s">
        <v>73</v>
      </c>
      <c r="AY730" s="244" t="s">
        <v>233</v>
      </c>
    </row>
    <row r="731" s="14" customFormat="1">
      <c r="A731" s="14"/>
      <c r="B731" s="245"/>
      <c r="C731" s="246"/>
      <c r="D731" s="236" t="s">
        <v>244</v>
      </c>
      <c r="E731" s="247" t="s">
        <v>21</v>
      </c>
      <c r="F731" s="248" t="s">
        <v>3099</v>
      </c>
      <c r="G731" s="246"/>
      <c r="H731" s="249">
        <v>38.520000000000003</v>
      </c>
      <c r="I731" s="250"/>
      <c r="J731" s="246"/>
      <c r="K731" s="246"/>
      <c r="L731" s="251"/>
      <c r="M731" s="252"/>
      <c r="N731" s="253"/>
      <c r="O731" s="253"/>
      <c r="P731" s="253"/>
      <c r="Q731" s="253"/>
      <c r="R731" s="253"/>
      <c r="S731" s="253"/>
      <c r="T731" s="25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55" t="s">
        <v>244</v>
      </c>
      <c r="AU731" s="255" t="s">
        <v>86</v>
      </c>
      <c r="AV731" s="14" t="s">
        <v>86</v>
      </c>
      <c r="AW731" s="14" t="s">
        <v>33</v>
      </c>
      <c r="AX731" s="14" t="s">
        <v>73</v>
      </c>
      <c r="AY731" s="255" t="s">
        <v>233</v>
      </c>
    </row>
    <row r="732" s="13" customFormat="1">
      <c r="A732" s="13"/>
      <c r="B732" s="234"/>
      <c r="C732" s="235"/>
      <c r="D732" s="236" t="s">
        <v>244</v>
      </c>
      <c r="E732" s="237" t="s">
        <v>21</v>
      </c>
      <c r="F732" s="238" t="s">
        <v>3075</v>
      </c>
      <c r="G732" s="235"/>
      <c r="H732" s="237" t="s">
        <v>21</v>
      </c>
      <c r="I732" s="239"/>
      <c r="J732" s="235"/>
      <c r="K732" s="235"/>
      <c r="L732" s="240"/>
      <c r="M732" s="241"/>
      <c r="N732" s="242"/>
      <c r="O732" s="242"/>
      <c r="P732" s="242"/>
      <c r="Q732" s="242"/>
      <c r="R732" s="242"/>
      <c r="S732" s="242"/>
      <c r="T732" s="24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44" t="s">
        <v>244</v>
      </c>
      <c r="AU732" s="244" t="s">
        <v>86</v>
      </c>
      <c r="AV732" s="13" t="s">
        <v>80</v>
      </c>
      <c r="AW732" s="13" t="s">
        <v>33</v>
      </c>
      <c r="AX732" s="13" t="s">
        <v>73</v>
      </c>
      <c r="AY732" s="244" t="s">
        <v>233</v>
      </c>
    </row>
    <row r="733" s="14" customFormat="1">
      <c r="A733" s="14"/>
      <c r="B733" s="245"/>
      <c r="C733" s="246"/>
      <c r="D733" s="236" t="s">
        <v>244</v>
      </c>
      <c r="E733" s="247" t="s">
        <v>21</v>
      </c>
      <c r="F733" s="248" t="s">
        <v>3100</v>
      </c>
      <c r="G733" s="246"/>
      <c r="H733" s="249">
        <v>369.868</v>
      </c>
      <c r="I733" s="250"/>
      <c r="J733" s="246"/>
      <c r="K733" s="246"/>
      <c r="L733" s="251"/>
      <c r="M733" s="252"/>
      <c r="N733" s="253"/>
      <c r="O733" s="253"/>
      <c r="P733" s="253"/>
      <c r="Q733" s="253"/>
      <c r="R733" s="253"/>
      <c r="S733" s="253"/>
      <c r="T733" s="25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55" t="s">
        <v>244</v>
      </c>
      <c r="AU733" s="255" t="s">
        <v>86</v>
      </c>
      <c r="AV733" s="14" t="s">
        <v>86</v>
      </c>
      <c r="AW733" s="14" t="s">
        <v>33</v>
      </c>
      <c r="AX733" s="14" t="s">
        <v>73</v>
      </c>
      <c r="AY733" s="255" t="s">
        <v>233</v>
      </c>
    </row>
    <row r="734" s="14" customFormat="1">
      <c r="A734" s="14"/>
      <c r="B734" s="245"/>
      <c r="C734" s="246"/>
      <c r="D734" s="236" t="s">
        <v>244</v>
      </c>
      <c r="E734" s="247" t="s">
        <v>21</v>
      </c>
      <c r="F734" s="248" t="s">
        <v>3101</v>
      </c>
      <c r="G734" s="246"/>
      <c r="H734" s="249">
        <v>369.68099999999998</v>
      </c>
      <c r="I734" s="250"/>
      <c r="J734" s="246"/>
      <c r="K734" s="246"/>
      <c r="L734" s="251"/>
      <c r="M734" s="252"/>
      <c r="N734" s="253"/>
      <c r="O734" s="253"/>
      <c r="P734" s="253"/>
      <c r="Q734" s="253"/>
      <c r="R734" s="253"/>
      <c r="S734" s="253"/>
      <c r="T734" s="25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55" t="s">
        <v>244</v>
      </c>
      <c r="AU734" s="255" t="s">
        <v>86</v>
      </c>
      <c r="AV734" s="14" t="s">
        <v>86</v>
      </c>
      <c r="AW734" s="14" t="s">
        <v>33</v>
      </c>
      <c r="AX734" s="14" t="s">
        <v>73</v>
      </c>
      <c r="AY734" s="255" t="s">
        <v>233</v>
      </c>
    </row>
    <row r="735" s="14" customFormat="1">
      <c r="A735" s="14"/>
      <c r="B735" s="245"/>
      <c r="C735" s="246"/>
      <c r="D735" s="236" t="s">
        <v>244</v>
      </c>
      <c r="E735" s="247" t="s">
        <v>21</v>
      </c>
      <c r="F735" s="248" t="s">
        <v>3096</v>
      </c>
      <c r="G735" s="246"/>
      <c r="H735" s="249">
        <v>10.710000000000001</v>
      </c>
      <c r="I735" s="250"/>
      <c r="J735" s="246"/>
      <c r="K735" s="246"/>
      <c r="L735" s="251"/>
      <c r="M735" s="252"/>
      <c r="N735" s="253"/>
      <c r="O735" s="253"/>
      <c r="P735" s="253"/>
      <c r="Q735" s="253"/>
      <c r="R735" s="253"/>
      <c r="S735" s="253"/>
      <c r="T735" s="25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55" t="s">
        <v>244</v>
      </c>
      <c r="AU735" s="255" t="s">
        <v>86</v>
      </c>
      <c r="AV735" s="14" t="s">
        <v>86</v>
      </c>
      <c r="AW735" s="14" t="s">
        <v>33</v>
      </c>
      <c r="AX735" s="14" t="s">
        <v>73</v>
      </c>
      <c r="AY735" s="255" t="s">
        <v>233</v>
      </c>
    </row>
    <row r="736" s="16" customFormat="1">
      <c r="A736" s="16"/>
      <c r="B736" s="287"/>
      <c r="C736" s="288"/>
      <c r="D736" s="236" t="s">
        <v>244</v>
      </c>
      <c r="E736" s="289" t="s">
        <v>21</v>
      </c>
      <c r="F736" s="290" t="s">
        <v>725</v>
      </c>
      <c r="G736" s="288"/>
      <c r="H736" s="291">
        <v>788.779</v>
      </c>
      <c r="I736" s="292"/>
      <c r="J736" s="288"/>
      <c r="K736" s="288"/>
      <c r="L736" s="293"/>
      <c r="M736" s="294"/>
      <c r="N736" s="295"/>
      <c r="O736" s="295"/>
      <c r="P736" s="295"/>
      <c r="Q736" s="295"/>
      <c r="R736" s="295"/>
      <c r="S736" s="295"/>
      <c r="T736" s="29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T736" s="297" t="s">
        <v>244</v>
      </c>
      <c r="AU736" s="297" t="s">
        <v>86</v>
      </c>
      <c r="AV736" s="16" t="s">
        <v>117</v>
      </c>
      <c r="AW736" s="16" t="s">
        <v>33</v>
      </c>
      <c r="AX736" s="16" t="s">
        <v>73</v>
      </c>
      <c r="AY736" s="297" t="s">
        <v>233</v>
      </c>
    </row>
    <row r="737" s="13" customFormat="1">
      <c r="A737" s="13"/>
      <c r="B737" s="234"/>
      <c r="C737" s="235"/>
      <c r="D737" s="236" t="s">
        <v>244</v>
      </c>
      <c r="E737" s="237" t="s">
        <v>21</v>
      </c>
      <c r="F737" s="238" t="s">
        <v>2583</v>
      </c>
      <c r="G737" s="235"/>
      <c r="H737" s="237" t="s">
        <v>21</v>
      </c>
      <c r="I737" s="239"/>
      <c r="J737" s="235"/>
      <c r="K737" s="235"/>
      <c r="L737" s="240"/>
      <c r="M737" s="241"/>
      <c r="N737" s="242"/>
      <c r="O737" s="242"/>
      <c r="P737" s="242"/>
      <c r="Q737" s="242"/>
      <c r="R737" s="242"/>
      <c r="S737" s="242"/>
      <c r="T737" s="24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44" t="s">
        <v>244</v>
      </c>
      <c r="AU737" s="244" t="s">
        <v>86</v>
      </c>
      <c r="AV737" s="13" t="s">
        <v>80</v>
      </c>
      <c r="AW737" s="13" t="s">
        <v>33</v>
      </c>
      <c r="AX737" s="13" t="s">
        <v>73</v>
      </c>
      <c r="AY737" s="244" t="s">
        <v>233</v>
      </c>
    </row>
    <row r="738" s="14" customFormat="1">
      <c r="A738" s="14"/>
      <c r="B738" s="245"/>
      <c r="C738" s="246"/>
      <c r="D738" s="236" t="s">
        <v>244</v>
      </c>
      <c r="E738" s="247" t="s">
        <v>21</v>
      </c>
      <c r="F738" s="248" t="s">
        <v>3102</v>
      </c>
      <c r="G738" s="246"/>
      <c r="H738" s="249">
        <v>2.7599999999999998</v>
      </c>
      <c r="I738" s="250"/>
      <c r="J738" s="246"/>
      <c r="K738" s="246"/>
      <c r="L738" s="251"/>
      <c r="M738" s="252"/>
      <c r="N738" s="253"/>
      <c r="O738" s="253"/>
      <c r="P738" s="253"/>
      <c r="Q738" s="253"/>
      <c r="R738" s="253"/>
      <c r="S738" s="253"/>
      <c r="T738" s="25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55" t="s">
        <v>244</v>
      </c>
      <c r="AU738" s="255" t="s">
        <v>86</v>
      </c>
      <c r="AV738" s="14" t="s">
        <v>86</v>
      </c>
      <c r="AW738" s="14" t="s">
        <v>33</v>
      </c>
      <c r="AX738" s="14" t="s">
        <v>73</v>
      </c>
      <c r="AY738" s="255" t="s">
        <v>233</v>
      </c>
    </row>
    <row r="739" s="14" customFormat="1">
      <c r="A739" s="14"/>
      <c r="B739" s="245"/>
      <c r="C739" s="246"/>
      <c r="D739" s="236" t="s">
        <v>244</v>
      </c>
      <c r="E739" s="247" t="s">
        <v>21</v>
      </c>
      <c r="F739" s="248" t="s">
        <v>3103</v>
      </c>
      <c r="G739" s="246"/>
      <c r="H739" s="249">
        <v>7.4809999999999999</v>
      </c>
      <c r="I739" s="250"/>
      <c r="J739" s="246"/>
      <c r="K739" s="246"/>
      <c r="L739" s="251"/>
      <c r="M739" s="252"/>
      <c r="N739" s="253"/>
      <c r="O739" s="253"/>
      <c r="P739" s="253"/>
      <c r="Q739" s="253"/>
      <c r="R739" s="253"/>
      <c r="S739" s="253"/>
      <c r="T739" s="25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55" t="s">
        <v>244</v>
      </c>
      <c r="AU739" s="255" t="s">
        <v>86</v>
      </c>
      <c r="AV739" s="14" t="s">
        <v>86</v>
      </c>
      <c r="AW739" s="14" t="s">
        <v>33</v>
      </c>
      <c r="AX739" s="14" t="s">
        <v>73</v>
      </c>
      <c r="AY739" s="255" t="s">
        <v>233</v>
      </c>
    </row>
    <row r="740" s="14" customFormat="1">
      <c r="A740" s="14"/>
      <c r="B740" s="245"/>
      <c r="C740" s="246"/>
      <c r="D740" s="236" t="s">
        <v>244</v>
      </c>
      <c r="E740" s="247" t="s">
        <v>21</v>
      </c>
      <c r="F740" s="248" t="s">
        <v>3104</v>
      </c>
      <c r="G740" s="246"/>
      <c r="H740" s="249">
        <v>2.0579999999999998</v>
      </c>
      <c r="I740" s="250"/>
      <c r="J740" s="246"/>
      <c r="K740" s="246"/>
      <c r="L740" s="251"/>
      <c r="M740" s="252"/>
      <c r="N740" s="253"/>
      <c r="O740" s="253"/>
      <c r="P740" s="253"/>
      <c r="Q740" s="253"/>
      <c r="R740" s="253"/>
      <c r="S740" s="253"/>
      <c r="T740" s="25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55" t="s">
        <v>244</v>
      </c>
      <c r="AU740" s="255" t="s">
        <v>86</v>
      </c>
      <c r="AV740" s="14" t="s">
        <v>86</v>
      </c>
      <c r="AW740" s="14" t="s">
        <v>33</v>
      </c>
      <c r="AX740" s="14" t="s">
        <v>73</v>
      </c>
      <c r="AY740" s="255" t="s">
        <v>233</v>
      </c>
    </row>
    <row r="741" s="16" customFormat="1">
      <c r="A741" s="16"/>
      <c r="B741" s="287"/>
      <c r="C741" s="288"/>
      <c r="D741" s="236" t="s">
        <v>244</v>
      </c>
      <c r="E741" s="289" t="s">
        <v>21</v>
      </c>
      <c r="F741" s="290" t="s">
        <v>725</v>
      </c>
      <c r="G741" s="288"/>
      <c r="H741" s="291">
        <v>12.299</v>
      </c>
      <c r="I741" s="292"/>
      <c r="J741" s="288"/>
      <c r="K741" s="288"/>
      <c r="L741" s="293"/>
      <c r="M741" s="294"/>
      <c r="N741" s="295"/>
      <c r="O741" s="295"/>
      <c r="P741" s="295"/>
      <c r="Q741" s="295"/>
      <c r="R741" s="295"/>
      <c r="S741" s="295"/>
      <c r="T741" s="29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T741" s="297" t="s">
        <v>244</v>
      </c>
      <c r="AU741" s="297" t="s">
        <v>86</v>
      </c>
      <c r="AV741" s="16" t="s">
        <v>117</v>
      </c>
      <c r="AW741" s="16" t="s">
        <v>33</v>
      </c>
      <c r="AX741" s="16" t="s">
        <v>73</v>
      </c>
      <c r="AY741" s="297" t="s">
        <v>233</v>
      </c>
    </row>
    <row r="742" s="15" customFormat="1">
      <c r="A742" s="15"/>
      <c r="B742" s="256"/>
      <c r="C742" s="257"/>
      <c r="D742" s="236" t="s">
        <v>244</v>
      </c>
      <c r="E742" s="258" t="s">
        <v>21</v>
      </c>
      <c r="F742" s="259" t="s">
        <v>247</v>
      </c>
      <c r="G742" s="257"/>
      <c r="H742" s="260">
        <v>2519.078</v>
      </c>
      <c r="I742" s="261"/>
      <c r="J742" s="257"/>
      <c r="K742" s="257"/>
      <c r="L742" s="262"/>
      <c r="M742" s="263"/>
      <c r="N742" s="264"/>
      <c r="O742" s="264"/>
      <c r="P742" s="264"/>
      <c r="Q742" s="264"/>
      <c r="R742" s="264"/>
      <c r="S742" s="264"/>
      <c r="T742" s="26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T742" s="266" t="s">
        <v>244</v>
      </c>
      <c r="AU742" s="266" t="s">
        <v>86</v>
      </c>
      <c r="AV742" s="15" t="s">
        <v>240</v>
      </c>
      <c r="AW742" s="15" t="s">
        <v>33</v>
      </c>
      <c r="AX742" s="15" t="s">
        <v>80</v>
      </c>
      <c r="AY742" s="266" t="s">
        <v>233</v>
      </c>
    </row>
    <row r="743" s="2" customFormat="1" ht="37.8" customHeight="1">
      <c r="A743" s="41"/>
      <c r="B743" s="42"/>
      <c r="C743" s="216" t="s">
        <v>1126</v>
      </c>
      <c r="D743" s="216" t="s">
        <v>235</v>
      </c>
      <c r="E743" s="217" t="s">
        <v>3105</v>
      </c>
      <c r="F743" s="218" t="s">
        <v>3106</v>
      </c>
      <c r="G743" s="219" t="s">
        <v>238</v>
      </c>
      <c r="H743" s="220">
        <v>2519.078</v>
      </c>
      <c r="I743" s="221"/>
      <c r="J743" s="222">
        <f>ROUND(I743*H743,2)</f>
        <v>0</v>
      </c>
      <c r="K743" s="218" t="s">
        <v>239</v>
      </c>
      <c r="L743" s="47"/>
      <c r="M743" s="223" t="s">
        <v>21</v>
      </c>
      <c r="N743" s="224" t="s">
        <v>45</v>
      </c>
      <c r="O743" s="87"/>
      <c r="P743" s="225">
        <f>O743*H743</f>
        <v>0</v>
      </c>
      <c r="Q743" s="225">
        <v>0</v>
      </c>
      <c r="R743" s="225">
        <f>Q743*H743</f>
        <v>0</v>
      </c>
      <c r="S743" s="225">
        <v>0</v>
      </c>
      <c r="T743" s="226">
        <f>S743*H743</f>
        <v>0</v>
      </c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R743" s="227" t="s">
        <v>240</v>
      </c>
      <c r="AT743" s="227" t="s">
        <v>235</v>
      </c>
      <c r="AU743" s="227" t="s">
        <v>86</v>
      </c>
      <c r="AY743" s="20" t="s">
        <v>233</v>
      </c>
      <c r="BE743" s="228">
        <f>IF(N743="základní",J743,0)</f>
        <v>0</v>
      </c>
      <c r="BF743" s="228">
        <f>IF(N743="snížená",J743,0)</f>
        <v>0</v>
      </c>
      <c r="BG743" s="228">
        <f>IF(N743="zákl. přenesená",J743,0)</f>
        <v>0</v>
      </c>
      <c r="BH743" s="228">
        <f>IF(N743="sníž. přenesená",J743,0)</f>
        <v>0</v>
      </c>
      <c r="BI743" s="228">
        <f>IF(N743="nulová",J743,0)</f>
        <v>0</v>
      </c>
      <c r="BJ743" s="20" t="s">
        <v>86</v>
      </c>
      <c r="BK743" s="228">
        <f>ROUND(I743*H743,2)</f>
        <v>0</v>
      </c>
      <c r="BL743" s="20" t="s">
        <v>240</v>
      </c>
      <c r="BM743" s="227" t="s">
        <v>3107</v>
      </c>
    </row>
    <row r="744" s="2" customFormat="1">
      <c r="A744" s="41"/>
      <c r="B744" s="42"/>
      <c r="C744" s="43"/>
      <c r="D744" s="229" t="s">
        <v>242</v>
      </c>
      <c r="E744" s="43"/>
      <c r="F744" s="230" t="s">
        <v>3108</v>
      </c>
      <c r="G744" s="43"/>
      <c r="H744" s="43"/>
      <c r="I744" s="231"/>
      <c r="J744" s="43"/>
      <c r="K744" s="43"/>
      <c r="L744" s="47"/>
      <c r="M744" s="232"/>
      <c r="N744" s="233"/>
      <c r="O744" s="87"/>
      <c r="P744" s="87"/>
      <c r="Q744" s="87"/>
      <c r="R744" s="87"/>
      <c r="S744" s="87"/>
      <c r="T744" s="88"/>
      <c r="U744" s="41"/>
      <c r="V744" s="41"/>
      <c r="W744" s="41"/>
      <c r="X744" s="41"/>
      <c r="Y744" s="41"/>
      <c r="Z744" s="41"/>
      <c r="AA744" s="41"/>
      <c r="AB744" s="41"/>
      <c r="AC744" s="41"/>
      <c r="AD744" s="41"/>
      <c r="AE744" s="41"/>
      <c r="AT744" s="20" t="s">
        <v>242</v>
      </c>
      <c r="AU744" s="20" t="s">
        <v>86</v>
      </c>
    </row>
    <row r="745" s="2" customFormat="1" ht="37.8" customHeight="1">
      <c r="A745" s="41"/>
      <c r="B745" s="42"/>
      <c r="C745" s="216" t="s">
        <v>456</v>
      </c>
      <c r="D745" s="216" t="s">
        <v>235</v>
      </c>
      <c r="E745" s="217" t="s">
        <v>3109</v>
      </c>
      <c r="F745" s="218" t="s">
        <v>3110</v>
      </c>
      <c r="G745" s="219" t="s">
        <v>238</v>
      </c>
      <c r="H745" s="220">
        <v>1200.002</v>
      </c>
      <c r="I745" s="221"/>
      <c r="J745" s="222">
        <f>ROUND(I745*H745,2)</f>
        <v>0</v>
      </c>
      <c r="K745" s="218" t="s">
        <v>239</v>
      </c>
      <c r="L745" s="47"/>
      <c r="M745" s="223" t="s">
        <v>21</v>
      </c>
      <c r="N745" s="224" t="s">
        <v>45</v>
      </c>
      <c r="O745" s="87"/>
      <c r="P745" s="225">
        <f>O745*H745</f>
        <v>0</v>
      </c>
      <c r="Q745" s="225">
        <v>0.0055199999999999997</v>
      </c>
      <c r="R745" s="225">
        <f>Q745*H745</f>
        <v>6.6240110399999992</v>
      </c>
      <c r="S745" s="225">
        <v>0</v>
      </c>
      <c r="T745" s="226">
        <f>S745*H745</f>
        <v>0</v>
      </c>
      <c r="U745" s="41"/>
      <c r="V745" s="41"/>
      <c r="W745" s="41"/>
      <c r="X745" s="41"/>
      <c r="Y745" s="41"/>
      <c r="Z745" s="41"/>
      <c r="AA745" s="41"/>
      <c r="AB745" s="41"/>
      <c r="AC745" s="41"/>
      <c r="AD745" s="41"/>
      <c r="AE745" s="41"/>
      <c r="AR745" s="227" t="s">
        <v>240</v>
      </c>
      <c r="AT745" s="227" t="s">
        <v>235</v>
      </c>
      <c r="AU745" s="227" t="s">
        <v>86</v>
      </c>
      <c r="AY745" s="20" t="s">
        <v>233</v>
      </c>
      <c r="BE745" s="228">
        <f>IF(N745="základní",J745,0)</f>
        <v>0</v>
      </c>
      <c r="BF745" s="228">
        <f>IF(N745="snížená",J745,0)</f>
        <v>0</v>
      </c>
      <c r="BG745" s="228">
        <f>IF(N745="zákl. přenesená",J745,0)</f>
        <v>0</v>
      </c>
      <c r="BH745" s="228">
        <f>IF(N745="sníž. přenesená",J745,0)</f>
        <v>0</v>
      </c>
      <c r="BI745" s="228">
        <f>IF(N745="nulová",J745,0)</f>
        <v>0</v>
      </c>
      <c r="BJ745" s="20" t="s">
        <v>86</v>
      </c>
      <c r="BK745" s="228">
        <f>ROUND(I745*H745,2)</f>
        <v>0</v>
      </c>
      <c r="BL745" s="20" t="s">
        <v>240</v>
      </c>
      <c r="BM745" s="227" t="s">
        <v>3111</v>
      </c>
    </row>
    <row r="746" s="2" customFormat="1">
      <c r="A746" s="41"/>
      <c r="B746" s="42"/>
      <c r="C746" s="43"/>
      <c r="D746" s="229" t="s">
        <v>242</v>
      </c>
      <c r="E746" s="43"/>
      <c r="F746" s="230" t="s">
        <v>3112</v>
      </c>
      <c r="G746" s="43"/>
      <c r="H746" s="43"/>
      <c r="I746" s="231"/>
      <c r="J746" s="43"/>
      <c r="K746" s="43"/>
      <c r="L746" s="47"/>
      <c r="M746" s="232"/>
      <c r="N746" s="233"/>
      <c r="O746" s="87"/>
      <c r="P746" s="87"/>
      <c r="Q746" s="87"/>
      <c r="R746" s="87"/>
      <c r="S746" s="87"/>
      <c r="T746" s="88"/>
      <c r="U746" s="41"/>
      <c r="V746" s="41"/>
      <c r="W746" s="41"/>
      <c r="X746" s="41"/>
      <c r="Y746" s="41"/>
      <c r="Z746" s="41"/>
      <c r="AA746" s="41"/>
      <c r="AB746" s="41"/>
      <c r="AC746" s="41"/>
      <c r="AD746" s="41"/>
      <c r="AE746" s="41"/>
      <c r="AT746" s="20" t="s">
        <v>242</v>
      </c>
      <c r="AU746" s="20" t="s">
        <v>86</v>
      </c>
    </row>
    <row r="747" s="13" customFormat="1">
      <c r="A747" s="13"/>
      <c r="B747" s="234"/>
      <c r="C747" s="235"/>
      <c r="D747" s="236" t="s">
        <v>244</v>
      </c>
      <c r="E747" s="237" t="s">
        <v>21</v>
      </c>
      <c r="F747" s="238" t="s">
        <v>775</v>
      </c>
      <c r="G747" s="235"/>
      <c r="H747" s="237" t="s">
        <v>21</v>
      </c>
      <c r="I747" s="239"/>
      <c r="J747" s="235"/>
      <c r="K747" s="235"/>
      <c r="L747" s="240"/>
      <c r="M747" s="241"/>
      <c r="N747" s="242"/>
      <c r="O747" s="242"/>
      <c r="P747" s="242"/>
      <c r="Q747" s="242"/>
      <c r="R747" s="242"/>
      <c r="S747" s="242"/>
      <c r="T747" s="24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44" t="s">
        <v>244</v>
      </c>
      <c r="AU747" s="244" t="s">
        <v>86</v>
      </c>
      <c r="AV747" s="13" t="s">
        <v>80</v>
      </c>
      <c r="AW747" s="13" t="s">
        <v>33</v>
      </c>
      <c r="AX747" s="13" t="s">
        <v>73</v>
      </c>
      <c r="AY747" s="244" t="s">
        <v>233</v>
      </c>
    </row>
    <row r="748" s="13" customFormat="1">
      <c r="A748" s="13"/>
      <c r="B748" s="234"/>
      <c r="C748" s="235"/>
      <c r="D748" s="236" t="s">
        <v>244</v>
      </c>
      <c r="E748" s="237" t="s">
        <v>21</v>
      </c>
      <c r="F748" s="238" t="s">
        <v>3092</v>
      </c>
      <c r="G748" s="235"/>
      <c r="H748" s="237" t="s">
        <v>21</v>
      </c>
      <c r="I748" s="239"/>
      <c r="J748" s="235"/>
      <c r="K748" s="235"/>
      <c r="L748" s="240"/>
      <c r="M748" s="241"/>
      <c r="N748" s="242"/>
      <c r="O748" s="242"/>
      <c r="P748" s="242"/>
      <c r="Q748" s="242"/>
      <c r="R748" s="242"/>
      <c r="S748" s="242"/>
      <c r="T748" s="24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44" t="s">
        <v>244</v>
      </c>
      <c r="AU748" s="244" t="s">
        <v>86</v>
      </c>
      <c r="AV748" s="13" t="s">
        <v>80</v>
      </c>
      <c r="AW748" s="13" t="s">
        <v>33</v>
      </c>
      <c r="AX748" s="13" t="s">
        <v>73</v>
      </c>
      <c r="AY748" s="244" t="s">
        <v>233</v>
      </c>
    </row>
    <row r="749" s="14" customFormat="1">
      <c r="A749" s="14"/>
      <c r="B749" s="245"/>
      <c r="C749" s="246"/>
      <c r="D749" s="236" t="s">
        <v>244</v>
      </c>
      <c r="E749" s="247" t="s">
        <v>21</v>
      </c>
      <c r="F749" s="248" t="s">
        <v>3113</v>
      </c>
      <c r="G749" s="246"/>
      <c r="H749" s="249">
        <v>48.654000000000003</v>
      </c>
      <c r="I749" s="250"/>
      <c r="J749" s="246"/>
      <c r="K749" s="246"/>
      <c r="L749" s="251"/>
      <c r="M749" s="252"/>
      <c r="N749" s="253"/>
      <c r="O749" s="253"/>
      <c r="P749" s="253"/>
      <c r="Q749" s="253"/>
      <c r="R749" s="253"/>
      <c r="S749" s="253"/>
      <c r="T749" s="25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55" t="s">
        <v>244</v>
      </c>
      <c r="AU749" s="255" t="s">
        <v>86</v>
      </c>
      <c r="AV749" s="14" t="s">
        <v>86</v>
      </c>
      <c r="AW749" s="14" t="s">
        <v>33</v>
      </c>
      <c r="AX749" s="14" t="s">
        <v>73</v>
      </c>
      <c r="AY749" s="255" t="s">
        <v>233</v>
      </c>
    </row>
    <row r="750" s="16" customFormat="1">
      <c r="A750" s="16"/>
      <c r="B750" s="287"/>
      <c r="C750" s="288"/>
      <c r="D750" s="236" t="s">
        <v>244</v>
      </c>
      <c r="E750" s="289" t="s">
        <v>21</v>
      </c>
      <c r="F750" s="290" t="s">
        <v>725</v>
      </c>
      <c r="G750" s="288"/>
      <c r="H750" s="291">
        <v>48.654000000000003</v>
      </c>
      <c r="I750" s="292"/>
      <c r="J750" s="288"/>
      <c r="K750" s="288"/>
      <c r="L750" s="293"/>
      <c r="M750" s="294"/>
      <c r="N750" s="295"/>
      <c r="O750" s="295"/>
      <c r="P750" s="295"/>
      <c r="Q750" s="295"/>
      <c r="R750" s="295"/>
      <c r="S750" s="295"/>
      <c r="T750" s="29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T750" s="297" t="s">
        <v>244</v>
      </c>
      <c r="AU750" s="297" t="s">
        <v>86</v>
      </c>
      <c r="AV750" s="16" t="s">
        <v>117</v>
      </c>
      <c r="AW750" s="16" t="s">
        <v>33</v>
      </c>
      <c r="AX750" s="16" t="s">
        <v>73</v>
      </c>
      <c r="AY750" s="297" t="s">
        <v>233</v>
      </c>
    </row>
    <row r="751" s="13" customFormat="1">
      <c r="A751" s="13"/>
      <c r="B751" s="234"/>
      <c r="C751" s="235"/>
      <c r="D751" s="236" t="s">
        <v>244</v>
      </c>
      <c r="E751" s="237" t="s">
        <v>21</v>
      </c>
      <c r="F751" s="238" t="s">
        <v>3068</v>
      </c>
      <c r="G751" s="235"/>
      <c r="H751" s="237" t="s">
        <v>21</v>
      </c>
      <c r="I751" s="239"/>
      <c r="J751" s="235"/>
      <c r="K751" s="235"/>
      <c r="L751" s="240"/>
      <c r="M751" s="241"/>
      <c r="N751" s="242"/>
      <c r="O751" s="242"/>
      <c r="P751" s="242"/>
      <c r="Q751" s="242"/>
      <c r="R751" s="242"/>
      <c r="S751" s="242"/>
      <c r="T751" s="24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44" t="s">
        <v>244</v>
      </c>
      <c r="AU751" s="244" t="s">
        <v>86</v>
      </c>
      <c r="AV751" s="13" t="s">
        <v>80</v>
      </c>
      <c r="AW751" s="13" t="s">
        <v>33</v>
      </c>
      <c r="AX751" s="13" t="s">
        <v>73</v>
      </c>
      <c r="AY751" s="244" t="s">
        <v>233</v>
      </c>
    </row>
    <row r="752" s="14" customFormat="1">
      <c r="A752" s="14"/>
      <c r="B752" s="245"/>
      <c r="C752" s="246"/>
      <c r="D752" s="236" t="s">
        <v>244</v>
      </c>
      <c r="E752" s="247" t="s">
        <v>21</v>
      </c>
      <c r="F752" s="248" t="s">
        <v>3114</v>
      </c>
      <c r="G752" s="246"/>
      <c r="H752" s="249">
        <v>369.46199999999999</v>
      </c>
      <c r="I752" s="250"/>
      <c r="J752" s="246"/>
      <c r="K752" s="246"/>
      <c r="L752" s="251"/>
      <c r="M752" s="252"/>
      <c r="N752" s="253"/>
      <c r="O752" s="253"/>
      <c r="P752" s="253"/>
      <c r="Q752" s="253"/>
      <c r="R752" s="253"/>
      <c r="S752" s="253"/>
      <c r="T752" s="25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T752" s="255" t="s">
        <v>244</v>
      </c>
      <c r="AU752" s="255" t="s">
        <v>86</v>
      </c>
      <c r="AV752" s="14" t="s">
        <v>86</v>
      </c>
      <c r="AW752" s="14" t="s">
        <v>33</v>
      </c>
      <c r="AX752" s="14" t="s">
        <v>73</v>
      </c>
      <c r="AY752" s="255" t="s">
        <v>233</v>
      </c>
    </row>
    <row r="753" s="13" customFormat="1">
      <c r="A753" s="13"/>
      <c r="B753" s="234"/>
      <c r="C753" s="235"/>
      <c r="D753" s="236" t="s">
        <v>244</v>
      </c>
      <c r="E753" s="237" t="s">
        <v>21</v>
      </c>
      <c r="F753" s="238" t="s">
        <v>3115</v>
      </c>
      <c r="G753" s="235"/>
      <c r="H753" s="237" t="s">
        <v>21</v>
      </c>
      <c r="I753" s="239"/>
      <c r="J753" s="235"/>
      <c r="K753" s="235"/>
      <c r="L753" s="240"/>
      <c r="M753" s="241"/>
      <c r="N753" s="242"/>
      <c r="O753" s="242"/>
      <c r="P753" s="242"/>
      <c r="Q753" s="242"/>
      <c r="R753" s="242"/>
      <c r="S753" s="242"/>
      <c r="T753" s="24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44" t="s">
        <v>244</v>
      </c>
      <c r="AU753" s="244" t="s">
        <v>86</v>
      </c>
      <c r="AV753" s="13" t="s">
        <v>80</v>
      </c>
      <c r="AW753" s="13" t="s">
        <v>33</v>
      </c>
      <c r="AX753" s="13" t="s">
        <v>73</v>
      </c>
      <c r="AY753" s="244" t="s">
        <v>233</v>
      </c>
    </row>
    <row r="754" s="14" customFormat="1">
      <c r="A754" s="14"/>
      <c r="B754" s="245"/>
      <c r="C754" s="246"/>
      <c r="D754" s="236" t="s">
        <v>244</v>
      </c>
      <c r="E754" s="247" t="s">
        <v>21</v>
      </c>
      <c r="F754" s="248" t="s">
        <v>3116</v>
      </c>
      <c r="G754" s="246"/>
      <c r="H754" s="249">
        <v>18.719999999999999</v>
      </c>
      <c r="I754" s="250"/>
      <c r="J754" s="246"/>
      <c r="K754" s="246"/>
      <c r="L754" s="251"/>
      <c r="M754" s="252"/>
      <c r="N754" s="253"/>
      <c r="O754" s="253"/>
      <c r="P754" s="253"/>
      <c r="Q754" s="253"/>
      <c r="R754" s="253"/>
      <c r="S754" s="253"/>
      <c r="T754" s="25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T754" s="255" t="s">
        <v>244</v>
      </c>
      <c r="AU754" s="255" t="s">
        <v>86</v>
      </c>
      <c r="AV754" s="14" t="s">
        <v>86</v>
      </c>
      <c r="AW754" s="14" t="s">
        <v>33</v>
      </c>
      <c r="AX754" s="14" t="s">
        <v>73</v>
      </c>
      <c r="AY754" s="255" t="s">
        <v>233</v>
      </c>
    </row>
    <row r="755" s="16" customFormat="1">
      <c r="A755" s="16"/>
      <c r="B755" s="287"/>
      <c r="C755" s="288"/>
      <c r="D755" s="236" t="s">
        <v>244</v>
      </c>
      <c r="E755" s="289" t="s">
        <v>21</v>
      </c>
      <c r="F755" s="290" t="s">
        <v>725</v>
      </c>
      <c r="G755" s="288"/>
      <c r="H755" s="291">
        <v>388.18200000000002</v>
      </c>
      <c r="I755" s="292"/>
      <c r="J755" s="288"/>
      <c r="K755" s="288"/>
      <c r="L755" s="293"/>
      <c r="M755" s="294"/>
      <c r="N755" s="295"/>
      <c r="O755" s="295"/>
      <c r="P755" s="295"/>
      <c r="Q755" s="295"/>
      <c r="R755" s="295"/>
      <c r="S755" s="295"/>
      <c r="T755" s="29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T755" s="297" t="s">
        <v>244</v>
      </c>
      <c r="AU755" s="297" t="s">
        <v>86</v>
      </c>
      <c r="AV755" s="16" t="s">
        <v>117</v>
      </c>
      <c r="AW755" s="16" t="s">
        <v>33</v>
      </c>
      <c r="AX755" s="16" t="s">
        <v>73</v>
      </c>
      <c r="AY755" s="297" t="s">
        <v>233</v>
      </c>
    </row>
    <row r="756" s="13" customFormat="1">
      <c r="A756" s="13"/>
      <c r="B756" s="234"/>
      <c r="C756" s="235"/>
      <c r="D756" s="236" t="s">
        <v>244</v>
      </c>
      <c r="E756" s="237" t="s">
        <v>21</v>
      </c>
      <c r="F756" s="238" t="s">
        <v>3071</v>
      </c>
      <c r="G756" s="235"/>
      <c r="H756" s="237" t="s">
        <v>21</v>
      </c>
      <c r="I756" s="239"/>
      <c r="J756" s="235"/>
      <c r="K756" s="235"/>
      <c r="L756" s="240"/>
      <c r="M756" s="241"/>
      <c r="N756" s="242"/>
      <c r="O756" s="242"/>
      <c r="P756" s="242"/>
      <c r="Q756" s="242"/>
      <c r="R756" s="242"/>
      <c r="S756" s="242"/>
      <c r="T756" s="24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44" t="s">
        <v>244</v>
      </c>
      <c r="AU756" s="244" t="s">
        <v>86</v>
      </c>
      <c r="AV756" s="13" t="s">
        <v>80</v>
      </c>
      <c r="AW756" s="13" t="s">
        <v>33</v>
      </c>
      <c r="AX756" s="13" t="s">
        <v>73</v>
      </c>
      <c r="AY756" s="244" t="s">
        <v>233</v>
      </c>
    </row>
    <row r="757" s="14" customFormat="1">
      <c r="A757" s="14"/>
      <c r="B757" s="245"/>
      <c r="C757" s="246"/>
      <c r="D757" s="236" t="s">
        <v>244</v>
      </c>
      <c r="E757" s="247" t="s">
        <v>21</v>
      </c>
      <c r="F757" s="248" t="s">
        <v>3117</v>
      </c>
      <c r="G757" s="246"/>
      <c r="H757" s="249">
        <v>748.47299999999996</v>
      </c>
      <c r="I757" s="250"/>
      <c r="J757" s="246"/>
      <c r="K757" s="246"/>
      <c r="L757" s="251"/>
      <c r="M757" s="252"/>
      <c r="N757" s="253"/>
      <c r="O757" s="253"/>
      <c r="P757" s="253"/>
      <c r="Q757" s="253"/>
      <c r="R757" s="253"/>
      <c r="S757" s="253"/>
      <c r="T757" s="25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55" t="s">
        <v>244</v>
      </c>
      <c r="AU757" s="255" t="s">
        <v>86</v>
      </c>
      <c r="AV757" s="14" t="s">
        <v>86</v>
      </c>
      <c r="AW757" s="14" t="s">
        <v>33</v>
      </c>
      <c r="AX757" s="14" t="s">
        <v>73</v>
      </c>
      <c r="AY757" s="255" t="s">
        <v>233</v>
      </c>
    </row>
    <row r="758" s="13" customFormat="1">
      <c r="A758" s="13"/>
      <c r="B758" s="234"/>
      <c r="C758" s="235"/>
      <c r="D758" s="236" t="s">
        <v>244</v>
      </c>
      <c r="E758" s="237" t="s">
        <v>21</v>
      </c>
      <c r="F758" s="238" t="s">
        <v>3115</v>
      </c>
      <c r="G758" s="235"/>
      <c r="H758" s="237" t="s">
        <v>21</v>
      </c>
      <c r="I758" s="239"/>
      <c r="J758" s="235"/>
      <c r="K758" s="235"/>
      <c r="L758" s="240"/>
      <c r="M758" s="241"/>
      <c r="N758" s="242"/>
      <c r="O758" s="242"/>
      <c r="P758" s="242"/>
      <c r="Q758" s="242"/>
      <c r="R758" s="242"/>
      <c r="S758" s="242"/>
      <c r="T758" s="24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44" t="s">
        <v>244</v>
      </c>
      <c r="AU758" s="244" t="s">
        <v>86</v>
      </c>
      <c r="AV758" s="13" t="s">
        <v>80</v>
      </c>
      <c r="AW758" s="13" t="s">
        <v>33</v>
      </c>
      <c r="AX758" s="13" t="s">
        <v>73</v>
      </c>
      <c r="AY758" s="244" t="s">
        <v>233</v>
      </c>
    </row>
    <row r="759" s="14" customFormat="1">
      <c r="A759" s="14"/>
      <c r="B759" s="245"/>
      <c r="C759" s="246"/>
      <c r="D759" s="236" t="s">
        <v>244</v>
      </c>
      <c r="E759" s="247" t="s">
        <v>21</v>
      </c>
      <c r="F759" s="248" t="s">
        <v>3118</v>
      </c>
      <c r="G759" s="246"/>
      <c r="H759" s="249">
        <v>11.970000000000001</v>
      </c>
      <c r="I759" s="250"/>
      <c r="J759" s="246"/>
      <c r="K759" s="246"/>
      <c r="L759" s="251"/>
      <c r="M759" s="252"/>
      <c r="N759" s="253"/>
      <c r="O759" s="253"/>
      <c r="P759" s="253"/>
      <c r="Q759" s="253"/>
      <c r="R759" s="253"/>
      <c r="S759" s="253"/>
      <c r="T759" s="25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55" t="s">
        <v>244</v>
      </c>
      <c r="AU759" s="255" t="s">
        <v>86</v>
      </c>
      <c r="AV759" s="14" t="s">
        <v>86</v>
      </c>
      <c r="AW759" s="14" t="s">
        <v>33</v>
      </c>
      <c r="AX759" s="14" t="s">
        <v>73</v>
      </c>
      <c r="AY759" s="255" t="s">
        <v>233</v>
      </c>
    </row>
    <row r="760" s="14" customFormat="1">
      <c r="A760" s="14"/>
      <c r="B760" s="245"/>
      <c r="C760" s="246"/>
      <c r="D760" s="236" t="s">
        <v>244</v>
      </c>
      <c r="E760" s="247" t="s">
        <v>21</v>
      </c>
      <c r="F760" s="248" t="s">
        <v>3119</v>
      </c>
      <c r="G760" s="246"/>
      <c r="H760" s="249">
        <v>2.7229999999999999</v>
      </c>
      <c r="I760" s="250"/>
      <c r="J760" s="246"/>
      <c r="K760" s="246"/>
      <c r="L760" s="251"/>
      <c r="M760" s="252"/>
      <c r="N760" s="253"/>
      <c r="O760" s="253"/>
      <c r="P760" s="253"/>
      <c r="Q760" s="253"/>
      <c r="R760" s="253"/>
      <c r="S760" s="253"/>
      <c r="T760" s="25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T760" s="255" t="s">
        <v>244</v>
      </c>
      <c r="AU760" s="255" t="s">
        <v>86</v>
      </c>
      <c r="AV760" s="14" t="s">
        <v>86</v>
      </c>
      <c r="AW760" s="14" t="s">
        <v>33</v>
      </c>
      <c r="AX760" s="14" t="s">
        <v>73</v>
      </c>
      <c r="AY760" s="255" t="s">
        <v>233</v>
      </c>
    </row>
    <row r="761" s="16" customFormat="1">
      <c r="A761" s="16"/>
      <c r="B761" s="287"/>
      <c r="C761" s="288"/>
      <c r="D761" s="236" t="s">
        <v>244</v>
      </c>
      <c r="E761" s="289" t="s">
        <v>21</v>
      </c>
      <c r="F761" s="290" t="s">
        <v>725</v>
      </c>
      <c r="G761" s="288"/>
      <c r="H761" s="291">
        <v>763.16600000000005</v>
      </c>
      <c r="I761" s="292"/>
      <c r="J761" s="288"/>
      <c r="K761" s="288"/>
      <c r="L761" s="293"/>
      <c r="M761" s="294"/>
      <c r="N761" s="295"/>
      <c r="O761" s="295"/>
      <c r="P761" s="295"/>
      <c r="Q761" s="295"/>
      <c r="R761" s="295"/>
      <c r="S761" s="295"/>
      <c r="T761" s="29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T761" s="297" t="s">
        <v>244</v>
      </c>
      <c r="AU761" s="297" t="s">
        <v>86</v>
      </c>
      <c r="AV761" s="16" t="s">
        <v>117</v>
      </c>
      <c r="AW761" s="16" t="s">
        <v>33</v>
      </c>
      <c r="AX761" s="16" t="s">
        <v>73</v>
      </c>
      <c r="AY761" s="297" t="s">
        <v>233</v>
      </c>
    </row>
    <row r="762" s="15" customFormat="1">
      <c r="A762" s="15"/>
      <c r="B762" s="256"/>
      <c r="C762" s="257"/>
      <c r="D762" s="236" t="s">
        <v>244</v>
      </c>
      <c r="E762" s="258" t="s">
        <v>21</v>
      </c>
      <c r="F762" s="259" t="s">
        <v>247</v>
      </c>
      <c r="G762" s="257"/>
      <c r="H762" s="260">
        <v>1200.002</v>
      </c>
      <c r="I762" s="261"/>
      <c r="J762" s="257"/>
      <c r="K762" s="257"/>
      <c r="L762" s="262"/>
      <c r="M762" s="263"/>
      <c r="N762" s="264"/>
      <c r="O762" s="264"/>
      <c r="P762" s="264"/>
      <c r="Q762" s="264"/>
      <c r="R762" s="264"/>
      <c r="S762" s="264"/>
      <c r="T762" s="26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T762" s="266" t="s">
        <v>244</v>
      </c>
      <c r="AU762" s="266" t="s">
        <v>86</v>
      </c>
      <c r="AV762" s="15" t="s">
        <v>240</v>
      </c>
      <c r="AW762" s="15" t="s">
        <v>33</v>
      </c>
      <c r="AX762" s="15" t="s">
        <v>80</v>
      </c>
      <c r="AY762" s="266" t="s">
        <v>233</v>
      </c>
    </row>
    <row r="763" s="2" customFormat="1" ht="37.8" customHeight="1">
      <c r="A763" s="41"/>
      <c r="B763" s="42"/>
      <c r="C763" s="216" t="s">
        <v>465</v>
      </c>
      <c r="D763" s="216" t="s">
        <v>235</v>
      </c>
      <c r="E763" s="217" t="s">
        <v>3120</v>
      </c>
      <c r="F763" s="218" t="s">
        <v>3121</v>
      </c>
      <c r="G763" s="219" t="s">
        <v>238</v>
      </c>
      <c r="H763" s="220">
        <v>1200.002</v>
      </c>
      <c r="I763" s="221"/>
      <c r="J763" s="222">
        <f>ROUND(I763*H763,2)</f>
        <v>0</v>
      </c>
      <c r="K763" s="218" t="s">
        <v>239</v>
      </c>
      <c r="L763" s="47"/>
      <c r="M763" s="223" t="s">
        <v>21</v>
      </c>
      <c r="N763" s="224" t="s">
        <v>45</v>
      </c>
      <c r="O763" s="87"/>
      <c r="P763" s="225">
        <f>O763*H763</f>
        <v>0</v>
      </c>
      <c r="Q763" s="225">
        <v>0</v>
      </c>
      <c r="R763" s="225">
        <f>Q763*H763</f>
        <v>0</v>
      </c>
      <c r="S763" s="225">
        <v>0</v>
      </c>
      <c r="T763" s="226">
        <f>S763*H763</f>
        <v>0</v>
      </c>
      <c r="U763" s="41"/>
      <c r="V763" s="41"/>
      <c r="W763" s="41"/>
      <c r="X763" s="41"/>
      <c r="Y763" s="41"/>
      <c r="Z763" s="41"/>
      <c r="AA763" s="41"/>
      <c r="AB763" s="41"/>
      <c r="AC763" s="41"/>
      <c r="AD763" s="41"/>
      <c r="AE763" s="41"/>
      <c r="AR763" s="227" t="s">
        <v>240</v>
      </c>
      <c r="AT763" s="227" t="s">
        <v>235</v>
      </c>
      <c r="AU763" s="227" t="s">
        <v>86</v>
      </c>
      <c r="AY763" s="20" t="s">
        <v>233</v>
      </c>
      <c r="BE763" s="228">
        <f>IF(N763="základní",J763,0)</f>
        <v>0</v>
      </c>
      <c r="BF763" s="228">
        <f>IF(N763="snížená",J763,0)</f>
        <v>0</v>
      </c>
      <c r="BG763" s="228">
        <f>IF(N763="zákl. přenesená",J763,0)</f>
        <v>0</v>
      </c>
      <c r="BH763" s="228">
        <f>IF(N763="sníž. přenesená",J763,0)</f>
        <v>0</v>
      </c>
      <c r="BI763" s="228">
        <f>IF(N763="nulová",J763,0)</f>
        <v>0</v>
      </c>
      <c r="BJ763" s="20" t="s">
        <v>86</v>
      </c>
      <c r="BK763" s="228">
        <f>ROUND(I763*H763,2)</f>
        <v>0</v>
      </c>
      <c r="BL763" s="20" t="s">
        <v>240</v>
      </c>
      <c r="BM763" s="227" t="s">
        <v>3122</v>
      </c>
    </row>
    <row r="764" s="2" customFormat="1">
      <c r="A764" s="41"/>
      <c r="B764" s="42"/>
      <c r="C764" s="43"/>
      <c r="D764" s="229" t="s">
        <v>242</v>
      </c>
      <c r="E764" s="43"/>
      <c r="F764" s="230" t="s">
        <v>3123</v>
      </c>
      <c r="G764" s="43"/>
      <c r="H764" s="43"/>
      <c r="I764" s="231"/>
      <c r="J764" s="43"/>
      <c r="K764" s="43"/>
      <c r="L764" s="47"/>
      <c r="M764" s="232"/>
      <c r="N764" s="233"/>
      <c r="O764" s="87"/>
      <c r="P764" s="87"/>
      <c r="Q764" s="87"/>
      <c r="R764" s="87"/>
      <c r="S764" s="87"/>
      <c r="T764" s="88"/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T764" s="20" t="s">
        <v>242</v>
      </c>
      <c r="AU764" s="20" t="s">
        <v>86</v>
      </c>
    </row>
    <row r="765" s="2" customFormat="1" ht="37.8" customHeight="1">
      <c r="A765" s="41"/>
      <c r="B765" s="42"/>
      <c r="C765" s="216" t="s">
        <v>1131</v>
      </c>
      <c r="D765" s="216" t="s">
        <v>235</v>
      </c>
      <c r="E765" s="217" t="s">
        <v>3124</v>
      </c>
      <c r="F765" s="218" t="s">
        <v>3125</v>
      </c>
      <c r="G765" s="219" t="s">
        <v>238</v>
      </c>
      <c r="H765" s="220">
        <v>2436.7199999999998</v>
      </c>
      <c r="I765" s="221"/>
      <c r="J765" s="222">
        <f>ROUND(I765*H765,2)</f>
        <v>0</v>
      </c>
      <c r="K765" s="218" t="s">
        <v>239</v>
      </c>
      <c r="L765" s="47"/>
      <c r="M765" s="223" t="s">
        <v>21</v>
      </c>
      <c r="N765" s="224" t="s">
        <v>45</v>
      </c>
      <c r="O765" s="87"/>
      <c r="P765" s="225">
        <f>O765*H765</f>
        <v>0</v>
      </c>
      <c r="Q765" s="225">
        <v>0.00088000000000000003</v>
      </c>
      <c r="R765" s="225">
        <f>Q765*H765</f>
        <v>2.1443135999999998</v>
      </c>
      <c r="S765" s="225">
        <v>0</v>
      </c>
      <c r="T765" s="226">
        <f>S765*H765</f>
        <v>0</v>
      </c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R765" s="227" t="s">
        <v>240</v>
      </c>
      <c r="AT765" s="227" t="s">
        <v>235</v>
      </c>
      <c r="AU765" s="227" t="s">
        <v>86</v>
      </c>
      <c r="AY765" s="20" t="s">
        <v>233</v>
      </c>
      <c r="BE765" s="228">
        <f>IF(N765="základní",J765,0)</f>
        <v>0</v>
      </c>
      <c r="BF765" s="228">
        <f>IF(N765="snížená",J765,0)</f>
        <v>0</v>
      </c>
      <c r="BG765" s="228">
        <f>IF(N765="zákl. přenesená",J765,0)</f>
        <v>0</v>
      </c>
      <c r="BH765" s="228">
        <f>IF(N765="sníž. přenesená",J765,0)</f>
        <v>0</v>
      </c>
      <c r="BI765" s="228">
        <f>IF(N765="nulová",J765,0)</f>
        <v>0</v>
      </c>
      <c r="BJ765" s="20" t="s">
        <v>86</v>
      </c>
      <c r="BK765" s="228">
        <f>ROUND(I765*H765,2)</f>
        <v>0</v>
      </c>
      <c r="BL765" s="20" t="s">
        <v>240</v>
      </c>
      <c r="BM765" s="227" t="s">
        <v>3126</v>
      </c>
    </row>
    <row r="766" s="2" customFormat="1">
      <c r="A766" s="41"/>
      <c r="B766" s="42"/>
      <c r="C766" s="43"/>
      <c r="D766" s="229" t="s">
        <v>242</v>
      </c>
      <c r="E766" s="43"/>
      <c r="F766" s="230" t="s">
        <v>3127</v>
      </c>
      <c r="G766" s="43"/>
      <c r="H766" s="43"/>
      <c r="I766" s="231"/>
      <c r="J766" s="43"/>
      <c r="K766" s="43"/>
      <c r="L766" s="47"/>
      <c r="M766" s="232"/>
      <c r="N766" s="233"/>
      <c r="O766" s="87"/>
      <c r="P766" s="87"/>
      <c r="Q766" s="87"/>
      <c r="R766" s="87"/>
      <c r="S766" s="87"/>
      <c r="T766" s="88"/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T766" s="20" t="s">
        <v>242</v>
      </c>
      <c r="AU766" s="20" t="s">
        <v>86</v>
      </c>
    </row>
    <row r="767" s="13" customFormat="1">
      <c r="A767" s="13"/>
      <c r="B767" s="234"/>
      <c r="C767" s="235"/>
      <c r="D767" s="236" t="s">
        <v>244</v>
      </c>
      <c r="E767" s="237" t="s">
        <v>21</v>
      </c>
      <c r="F767" s="238" t="s">
        <v>775</v>
      </c>
      <c r="G767" s="235"/>
      <c r="H767" s="237" t="s">
        <v>21</v>
      </c>
      <c r="I767" s="239"/>
      <c r="J767" s="235"/>
      <c r="K767" s="235"/>
      <c r="L767" s="240"/>
      <c r="M767" s="241"/>
      <c r="N767" s="242"/>
      <c r="O767" s="242"/>
      <c r="P767" s="242"/>
      <c r="Q767" s="242"/>
      <c r="R767" s="242"/>
      <c r="S767" s="242"/>
      <c r="T767" s="24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44" t="s">
        <v>244</v>
      </c>
      <c r="AU767" s="244" t="s">
        <v>86</v>
      </c>
      <c r="AV767" s="13" t="s">
        <v>80</v>
      </c>
      <c r="AW767" s="13" t="s">
        <v>33</v>
      </c>
      <c r="AX767" s="13" t="s">
        <v>73</v>
      </c>
      <c r="AY767" s="244" t="s">
        <v>233</v>
      </c>
    </row>
    <row r="768" s="13" customFormat="1">
      <c r="A768" s="13"/>
      <c r="B768" s="234"/>
      <c r="C768" s="235"/>
      <c r="D768" s="236" t="s">
        <v>244</v>
      </c>
      <c r="E768" s="237" t="s">
        <v>21</v>
      </c>
      <c r="F768" s="238" t="s">
        <v>3064</v>
      </c>
      <c r="G768" s="235"/>
      <c r="H768" s="237" t="s">
        <v>21</v>
      </c>
      <c r="I768" s="239"/>
      <c r="J768" s="235"/>
      <c r="K768" s="235"/>
      <c r="L768" s="240"/>
      <c r="M768" s="241"/>
      <c r="N768" s="242"/>
      <c r="O768" s="242"/>
      <c r="P768" s="242"/>
      <c r="Q768" s="242"/>
      <c r="R768" s="242"/>
      <c r="S768" s="242"/>
      <c r="T768" s="24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44" t="s">
        <v>244</v>
      </c>
      <c r="AU768" s="244" t="s">
        <v>86</v>
      </c>
      <c r="AV768" s="13" t="s">
        <v>80</v>
      </c>
      <c r="AW768" s="13" t="s">
        <v>33</v>
      </c>
      <c r="AX768" s="13" t="s">
        <v>73</v>
      </c>
      <c r="AY768" s="244" t="s">
        <v>233</v>
      </c>
    </row>
    <row r="769" s="14" customFormat="1">
      <c r="A769" s="14"/>
      <c r="B769" s="245"/>
      <c r="C769" s="246"/>
      <c r="D769" s="236" t="s">
        <v>244</v>
      </c>
      <c r="E769" s="247" t="s">
        <v>21</v>
      </c>
      <c r="F769" s="248" t="s">
        <v>3090</v>
      </c>
      <c r="G769" s="246"/>
      <c r="H769" s="249">
        <v>11.424</v>
      </c>
      <c r="I769" s="250"/>
      <c r="J769" s="246"/>
      <c r="K769" s="246"/>
      <c r="L769" s="251"/>
      <c r="M769" s="252"/>
      <c r="N769" s="253"/>
      <c r="O769" s="253"/>
      <c r="P769" s="253"/>
      <c r="Q769" s="253"/>
      <c r="R769" s="253"/>
      <c r="S769" s="253"/>
      <c r="T769" s="25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255" t="s">
        <v>244</v>
      </c>
      <c r="AU769" s="255" t="s">
        <v>86</v>
      </c>
      <c r="AV769" s="14" t="s">
        <v>86</v>
      </c>
      <c r="AW769" s="14" t="s">
        <v>33</v>
      </c>
      <c r="AX769" s="14" t="s">
        <v>73</v>
      </c>
      <c r="AY769" s="255" t="s">
        <v>233</v>
      </c>
    </row>
    <row r="770" s="16" customFormat="1">
      <c r="A770" s="16"/>
      <c r="B770" s="287"/>
      <c r="C770" s="288"/>
      <c r="D770" s="236" t="s">
        <v>244</v>
      </c>
      <c r="E770" s="289" t="s">
        <v>21</v>
      </c>
      <c r="F770" s="290" t="s">
        <v>725</v>
      </c>
      <c r="G770" s="288"/>
      <c r="H770" s="291">
        <v>11.424</v>
      </c>
      <c r="I770" s="292"/>
      <c r="J770" s="288"/>
      <c r="K770" s="288"/>
      <c r="L770" s="293"/>
      <c r="M770" s="294"/>
      <c r="N770" s="295"/>
      <c r="O770" s="295"/>
      <c r="P770" s="295"/>
      <c r="Q770" s="295"/>
      <c r="R770" s="295"/>
      <c r="S770" s="295"/>
      <c r="T770" s="29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T770" s="297" t="s">
        <v>244</v>
      </c>
      <c r="AU770" s="297" t="s">
        <v>86</v>
      </c>
      <c r="AV770" s="16" t="s">
        <v>117</v>
      </c>
      <c r="AW770" s="16" t="s">
        <v>33</v>
      </c>
      <c r="AX770" s="16" t="s">
        <v>73</v>
      </c>
      <c r="AY770" s="297" t="s">
        <v>233</v>
      </c>
    </row>
    <row r="771" s="13" customFormat="1">
      <c r="A771" s="13"/>
      <c r="B771" s="234"/>
      <c r="C771" s="235"/>
      <c r="D771" s="236" t="s">
        <v>244</v>
      </c>
      <c r="E771" s="237" t="s">
        <v>21</v>
      </c>
      <c r="F771" s="238" t="s">
        <v>775</v>
      </c>
      <c r="G771" s="235"/>
      <c r="H771" s="237" t="s">
        <v>21</v>
      </c>
      <c r="I771" s="239"/>
      <c r="J771" s="235"/>
      <c r="K771" s="235"/>
      <c r="L771" s="240"/>
      <c r="M771" s="241"/>
      <c r="N771" s="242"/>
      <c r="O771" s="242"/>
      <c r="P771" s="242"/>
      <c r="Q771" s="242"/>
      <c r="R771" s="242"/>
      <c r="S771" s="242"/>
      <c r="T771" s="24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44" t="s">
        <v>244</v>
      </c>
      <c r="AU771" s="244" t="s">
        <v>86</v>
      </c>
      <c r="AV771" s="13" t="s">
        <v>80</v>
      </c>
      <c r="AW771" s="13" t="s">
        <v>33</v>
      </c>
      <c r="AX771" s="13" t="s">
        <v>73</v>
      </c>
      <c r="AY771" s="244" t="s">
        <v>233</v>
      </c>
    </row>
    <row r="772" s="13" customFormat="1">
      <c r="A772" s="13"/>
      <c r="B772" s="234"/>
      <c r="C772" s="235"/>
      <c r="D772" s="236" t="s">
        <v>244</v>
      </c>
      <c r="E772" s="237" t="s">
        <v>21</v>
      </c>
      <c r="F772" s="238" t="s">
        <v>3066</v>
      </c>
      <c r="G772" s="235"/>
      <c r="H772" s="237" t="s">
        <v>21</v>
      </c>
      <c r="I772" s="239"/>
      <c r="J772" s="235"/>
      <c r="K772" s="235"/>
      <c r="L772" s="240"/>
      <c r="M772" s="241"/>
      <c r="N772" s="242"/>
      <c r="O772" s="242"/>
      <c r="P772" s="242"/>
      <c r="Q772" s="242"/>
      <c r="R772" s="242"/>
      <c r="S772" s="242"/>
      <c r="T772" s="24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44" t="s">
        <v>244</v>
      </c>
      <c r="AU772" s="244" t="s">
        <v>86</v>
      </c>
      <c r="AV772" s="13" t="s">
        <v>80</v>
      </c>
      <c r="AW772" s="13" t="s">
        <v>33</v>
      </c>
      <c r="AX772" s="13" t="s">
        <v>73</v>
      </c>
      <c r="AY772" s="244" t="s">
        <v>233</v>
      </c>
    </row>
    <row r="773" s="14" customFormat="1">
      <c r="A773" s="14"/>
      <c r="B773" s="245"/>
      <c r="C773" s="246"/>
      <c r="D773" s="236" t="s">
        <v>244</v>
      </c>
      <c r="E773" s="247" t="s">
        <v>21</v>
      </c>
      <c r="F773" s="248" t="s">
        <v>3091</v>
      </c>
      <c r="G773" s="246"/>
      <c r="H773" s="249">
        <v>33.549999999999997</v>
      </c>
      <c r="I773" s="250"/>
      <c r="J773" s="246"/>
      <c r="K773" s="246"/>
      <c r="L773" s="251"/>
      <c r="M773" s="252"/>
      <c r="N773" s="253"/>
      <c r="O773" s="253"/>
      <c r="P773" s="253"/>
      <c r="Q773" s="253"/>
      <c r="R773" s="253"/>
      <c r="S773" s="253"/>
      <c r="T773" s="25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T773" s="255" t="s">
        <v>244</v>
      </c>
      <c r="AU773" s="255" t="s">
        <v>86</v>
      </c>
      <c r="AV773" s="14" t="s">
        <v>86</v>
      </c>
      <c r="AW773" s="14" t="s">
        <v>33</v>
      </c>
      <c r="AX773" s="14" t="s">
        <v>73</v>
      </c>
      <c r="AY773" s="255" t="s">
        <v>233</v>
      </c>
    </row>
    <row r="774" s="16" customFormat="1">
      <c r="A774" s="16"/>
      <c r="B774" s="287"/>
      <c r="C774" s="288"/>
      <c r="D774" s="236" t="s">
        <v>244</v>
      </c>
      <c r="E774" s="289" t="s">
        <v>21</v>
      </c>
      <c r="F774" s="290" t="s">
        <v>725</v>
      </c>
      <c r="G774" s="288"/>
      <c r="H774" s="291">
        <v>33.549999999999997</v>
      </c>
      <c r="I774" s="292"/>
      <c r="J774" s="288"/>
      <c r="K774" s="288"/>
      <c r="L774" s="293"/>
      <c r="M774" s="294"/>
      <c r="N774" s="295"/>
      <c r="O774" s="295"/>
      <c r="P774" s="295"/>
      <c r="Q774" s="295"/>
      <c r="R774" s="295"/>
      <c r="S774" s="295"/>
      <c r="T774" s="29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T774" s="297" t="s">
        <v>244</v>
      </c>
      <c r="AU774" s="297" t="s">
        <v>86</v>
      </c>
      <c r="AV774" s="16" t="s">
        <v>117</v>
      </c>
      <c r="AW774" s="16" t="s">
        <v>33</v>
      </c>
      <c r="AX774" s="16" t="s">
        <v>73</v>
      </c>
      <c r="AY774" s="297" t="s">
        <v>233</v>
      </c>
    </row>
    <row r="775" s="13" customFormat="1">
      <c r="A775" s="13"/>
      <c r="B775" s="234"/>
      <c r="C775" s="235"/>
      <c r="D775" s="236" t="s">
        <v>244</v>
      </c>
      <c r="E775" s="237" t="s">
        <v>21</v>
      </c>
      <c r="F775" s="238" t="s">
        <v>708</v>
      </c>
      <c r="G775" s="235"/>
      <c r="H775" s="237" t="s">
        <v>21</v>
      </c>
      <c r="I775" s="239"/>
      <c r="J775" s="235"/>
      <c r="K775" s="235"/>
      <c r="L775" s="240"/>
      <c r="M775" s="241"/>
      <c r="N775" s="242"/>
      <c r="O775" s="242"/>
      <c r="P775" s="242"/>
      <c r="Q775" s="242"/>
      <c r="R775" s="242"/>
      <c r="S775" s="242"/>
      <c r="T775" s="24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44" t="s">
        <v>244</v>
      </c>
      <c r="AU775" s="244" t="s">
        <v>86</v>
      </c>
      <c r="AV775" s="13" t="s">
        <v>80</v>
      </c>
      <c r="AW775" s="13" t="s">
        <v>33</v>
      </c>
      <c r="AX775" s="13" t="s">
        <v>73</v>
      </c>
      <c r="AY775" s="244" t="s">
        <v>233</v>
      </c>
    </row>
    <row r="776" s="13" customFormat="1">
      <c r="A776" s="13"/>
      <c r="B776" s="234"/>
      <c r="C776" s="235"/>
      <c r="D776" s="236" t="s">
        <v>244</v>
      </c>
      <c r="E776" s="237" t="s">
        <v>21</v>
      </c>
      <c r="F776" s="238" t="s">
        <v>3092</v>
      </c>
      <c r="G776" s="235"/>
      <c r="H776" s="237" t="s">
        <v>21</v>
      </c>
      <c r="I776" s="239"/>
      <c r="J776" s="235"/>
      <c r="K776" s="235"/>
      <c r="L776" s="240"/>
      <c r="M776" s="241"/>
      <c r="N776" s="242"/>
      <c r="O776" s="242"/>
      <c r="P776" s="242"/>
      <c r="Q776" s="242"/>
      <c r="R776" s="242"/>
      <c r="S776" s="242"/>
      <c r="T776" s="24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44" t="s">
        <v>244</v>
      </c>
      <c r="AU776" s="244" t="s">
        <v>86</v>
      </c>
      <c r="AV776" s="13" t="s">
        <v>80</v>
      </c>
      <c r="AW776" s="13" t="s">
        <v>33</v>
      </c>
      <c r="AX776" s="13" t="s">
        <v>73</v>
      </c>
      <c r="AY776" s="244" t="s">
        <v>233</v>
      </c>
    </row>
    <row r="777" s="14" customFormat="1">
      <c r="A777" s="14"/>
      <c r="B777" s="245"/>
      <c r="C777" s="246"/>
      <c r="D777" s="236" t="s">
        <v>244</v>
      </c>
      <c r="E777" s="247" t="s">
        <v>21</v>
      </c>
      <c r="F777" s="248" t="s">
        <v>3093</v>
      </c>
      <c r="G777" s="246"/>
      <c r="H777" s="249">
        <v>69.870000000000005</v>
      </c>
      <c r="I777" s="250"/>
      <c r="J777" s="246"/>
      <c r="K777" s="246"/>
      <c r="L777" s="251"/>
      <c r="M777" s="252"/>
      <c r="N777" s="253"/>
      <c r="O777" s="253"/>
      <c r="P777" s="253"/>
      <c r="Q777" s="253"/>
      <c r="R777" s="253"/>
      <c r="S777" s="253"/>
      <c r="T777" s="25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55" t="s">
        <v>244</v>
      </c>
      <c r="AU777" s="255" t="s">
        <v>86</v>
      </c>
      <c r="AV777" s="14" t="s">
        <v>86</v>
      </c>
      <c r="AW777" s="14" t="s">
        <v>33</v>
      </c>
      <c r="AX777" s="14" t="s">
        <v>73</v>
      </c>
      <c r="AY777" s="255" t="s">
        <v>233</v>
      </c>
    </row>
    <row r="778" s="13" customFormat="1">
      <c r="A778" s="13"/>
      <c r="B778" s="234"/>
      <c r="C778" s="235"/>
      <c r="D778" s="236" t="s">
        <v>244</v>
      </c>
      <c r="E778" s="237" t="s">
        <v>21</v>
      </c>
      <c r="F778" s="238" t="s">
        <v>3075</v>
      </c>
      <c r="G778" s="235"/>
      <c r="H778" s="237" t="s">
        <v>21</v>
      </c>
      <c r="I778" s="239"/>
      <c r="J778" s="235"/>
      <c r="K778" s="235"/>
      <c r="L778" s="240"/>
      <c r="M778" s="241"/>
      <c r="N778" s="242"/>
      <c r="O778" s="242"/>
      <c r="P778" s="242"/>
      <c r="Q778" s="242"/>
      <c r="R778" s="242"/>
      <c r="S778" s="242"/>
      <c r="T778" s="24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44" t="s">
        <v>244</v>
      </c>
      <c r="AU778" s="244" t="s">
        <v>86</v>
      </c>
      <c r="AV778" s="13" t="s">
        <v>80</v>
      </c>
      <c r="AW778" s="13" t="s">
        <v>33</v>
      </c>
      <c r="AX778" s="13" t="s">
        <v>73</v>
      </c>
      <c r="AY778" s="244" t="s">
        <v>233</v>
      </c>
    </row>
    <row r="779" s="14" customFormat="1">
      <c r="A779" s="14"/>
      <c r="B779" s="245"/>
      <c r="C779" s="246"/>
      <c r="D779" s="236" t="s">
        <v>244</v>
      </c>
      <c r="E779" s="247" t="s">
        <v>21</v>
      </c>
      <c r="F779" s="248" t="s">
        <v>3094</v>
      </c>
      <c r="G779" s="246"/>
      <c r="H779" s="249">
        <v>370.24000000000001</v>
      </c>
      <c r="I779" s="250"/>
      <c r="J779" s="246"/>
      <c r="K779" s="246"/>
      <c r="L779" s="251"/>
      <c r="M779" s="252"/>
      <c r="N779" s="253"/>
      <c r="O779" s="253"/>
      <c r="P779" s="253"/>
      <c r="Q779" s="253"/>
      <c r="R779" s="253"/>
      <c r="S779" s="253"/>
      <c r="T779" s="25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T779" s="255" t="s">
        <v>244</v>
      </c>
      <c r="AU779" s="255" t="s">
        <v>86</v>
      </c>
      <c r="AV779" s="14" t="s">
        <v>86</v>
      </c>
      <c r="AW779" s="14" t="s">
        <v>33</v>
      </c>
      <c r="AX779" s="14" t="s">
        <v>73</v>
      </c>
      <c r="AY779" s="255" t="s">
        <v>233</v>
      </c>
    </row>
    <row r="780" s="14" customFormat="1">
      <c r="A780" s="14"/>
      <c r="B780" s="245"/>
      <c r="C780" s="246"/>
      <c r="D780" s="236" t="s">
        <v>244</v>
      </c>
      <c r="E780" s="247" t="s">
        <v>21</v>
      </c>
      <c r="F780" s="248" t="s">
        <v>3095</v>
      </c>
      <c r="G780" s="246"/>
      <c r="H780" s="249">
        <v>370.24000000000001</v>
      </c>
      <c r="I780" s="250"/>
      <c r="J780" s="246"/>
      <c r="K780" s="246"/>
      <c r="L780" s="251"/>
      <c r="M780" s="252"/>
      <c r="N780" s="253"/>
      <c r="O780" s="253"/>
      <c r="P780" s="253"/>
      <c r="Q780" s="253"/>
      <c r="R780" s="253"/>
      <c r="S780" s="253"/>
      <c r="T780" s="25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55" t="s">
        <v>244</v>
      </c>
      <c r="AU780" s="255" t="s">
        <v>86</v>
      </c>
      <c r="AV780" s="14" t="s">
        <v>86</v>
      </c>
      <c r="AW780" s="14" t="s">
        <v>33</v>
      </c>
      <c r="AX780" s="14" t="s">
        <v>73</v>
      </c>
      <c r="AY780" s="255" t="s">
        <v>233</v>
      </c>
    </row>
    <row r="781" s="14" customFormat="1">
      <c r="A781" s="14"/>
      <c r="B781" s="245"/>
      <c r="C781" s="246"/>
      <c r="D781" s="236" t="s">
        <v>244</v>
      </c>
      <c r="E781" s="247" t="s">
        <v>21</v>
      </c>
      <c r="F781" s="248" t="s">
        <v>3128</v>
      </c>
      <c r="G781" s="246"/>
      <c r="H781" s="249">
        <v>-14.132</v>
      </c>
      <c r="I781" s="250"/>
      <c r="J781" s="246"/>
      <c r="K781" s="246"/>
      <c r="L781" s="251"/>
      <c r="M781" s="252"/>
      <c r="N781" s="253"/>
      <c r="O781" s="253"/>
      <c r="P781" s="253"/>
      <c r="Q781" s="253"/>
      <c r="R781" s="253"/>
      <c r="S781" s="253"/>
      <c r="T781" s="25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55" t="s">
        <v>244</v>
      </c>
      <c r="AU781" s="255" t="s">
        <v>86</v>
      </c>
      <c r="AV781" s="14" t="s">
        <v>86</v>
      </c>
      <c r="AW781" s="14" t="s">
        <v>33</v>
      </c>
      <c r="AX781" s="14" t="s">
        <v>73</v>
      </c>
      <c r="AY781" s="255" t="s">
        <v>233</v>
      </c>
    </row>
    <row r="782" s="13" customFormat="1">
      <c r="A782" s="13"/>
      <c r="B782" s="234"/>
      <c r="C782" s="235"/>
      <c r="D782" s="236" t="s">
        <v>244</v>
      </c>
      <c r="E782" s="237" t="s">
        <v>21</v>
      </c>
      <c r="F782" s="238" t="s">
        <v>3079</v>
      </c>
      <c r="G782" s="235"/>
      <c r="H782" s="237" t="s">
        <v>21</v>
      </c>
      <c r="I782" s="239"/>
      <c r="J782" s="235"/>
      <c r="K782" s="235"/>
      <c r="L782" s="240"/>
      <c r="M782" s="241"/>
      <c r="N782" s="242"/>
      <c r="O782" s="242"/>
      <c r="P782" s="242"/>
      <c r="Q782" s="242"/>
      <c r="R782" s="242"/>
      <c r="S782" s="242"/>
      <c r="T782" s="24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44" t="s">
        <v>244</v>
      </c>
      <c r="AU782" s="244" t="s">
        <v>86</v>
      </c>
      <c r="AV782" s="13" t="s">
        <v>80</v>
      </c>
      <c r="AW782" s="13" t="s">
        <v>33</v>
      </c>
      <c r="AX782" s="13" t="s">
        <v>73</v>
      </c>
      <c r="AY782" s="244" t="s">
        <v>233</v>
      </c>
    </row>
    <row r="783" s="14" customFormat="1">
      <c r="A783" s="14"/>
      <c r="B783" s="245"/>
      <c r="C783" s="246"/>
      <c r="D783" s="236" t="s">
        <v>244</v>
      </c>
      <c r="E783" s="247" t="s">
        <v>21</v>
      </c>
      <c r="F783" s="248" t="s">
        <v>3097</v>
      </c>
      <c r="G783" s="246"/>
      <c r="H783" s="249">
        <v>15.640000000000001</v>
      </c>
      <c r="I783" s="250"/>
      <c r="J783" s="246"/>
      <c r="K783" s="246"/>
      <c r="L783" s="251"/>
      <c r="M783" s="252"/>
      <c r="N783" s="253"/>
      <c r="O783" s="253"/>
      <c r="P783" s="253"/>
      <c r="Q783" s="253"/>
      <c r="R783" s="253"/>
      <c r="S783" s="253"/>
      <c r="T783" s="25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55" t="s">
        <v>244</v>
      </c>
      <c r="AU783" s="255" t="s">
        <v>86</v>
      </c>
      <c r="AV783" s="14" t="s">
        <v>86</v>
      </c>
      <c r="AW783" s="14" t="s">
        <v>33</v>
      </c>
      <c r="AX783" s="14" t="s">
        <v>73</v>
      </c>
      <c r="AY783" s="255" t="s">
        <v>233</v>
      </c>
    </row>
    <row r="784" s="16" customFormat="1">
      <c r="A784" s="16"/>
      <c r="B784" s="287"/>
      <c r="C784" s="288"/>
      <c r="D784" s="236" t="s">
        <v>244</v>
      </c>
      <c r="E784" s="289" t="s">
        <v>21</v>
      </c>
      <c r="F784" s="290" t="s">
        <v>725</v>
      </c>
      <c r="G784" s="288"/>
      <c r="H784" s="291">
        <v>811.85799999999995</v>
      </c>
      <c r="I784" s="292"/>
      <c r="J784" s="288"/>
      <c r="K784" s="288"/>
      <c r="L784" s="293"/>
      <c r="M784" s="294"/>
      <c r="N784" s="295"/>
      <c r="O784" s="295"/>
      <c r="P784" s="295"/>
      <c r="Q784" s="295"/>
      <c r="R784" s="295"/>
      <c r="S784" s="295"/>
      <c r="T784" s="29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T784" s="297" t="s">
        <v>244</v>
      </c>
      <c r="AU784" s="297" t="s">
        <v>86</v>
      </c>
      <c r="AV784" s="16" t="s">
        <v>117</v>
      </c>
      <c r="AW784" s="16" t="s">
        <v>33</v>
      </c>
      <c r="AX784" s="16" t="s">
        <v>73</v>
      </c>
      <c r="AY784" s="297" t="s">
        <v>233</v>
      </c>
    </row>
    <row r="785" s="13" customFormat="1">
      <c r="A785" s="13"/>
      <c r="B785" s="234"/>
      <c r="C785" s="235"/>
      <c r="D785" s="236" t="s">
        <v>244</v>
      </c>
      <c r="E785" s="237" t="s">
        <v>21</v>
      </c>
      <c r="F785" s="238" t="s">
        <v>726</v>
      </c>
      <c r="G785" s="235"/>
      <c r="H785" s="237" t="s">
        <v>21</v>
      </c>
      <c r="I785" s="239"/>
      <c r="J785" s="235"/>
      <c r="K785" s="235"/>
      <c r="L785" s="240"/>
      <c r="M785" s="241"/>
      <c r="N785" s="242"/>
      <c r="O785" s="242"/>
      <c r="P785" s="242"/>
      <c r="Q785" s="242"/>
      <c r="R785" s="242"/>
      <c r="S785" s="242"/>
      <c r="T785" s="24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44" t="s">
        <v>244</v>
      </c>
      <c r="AU785" s="244" t="s">
        <v>86</v>
      </c>
      <c r="AV785" s="13" t="s">
        <v>80</v>
      </c>
      <c r="AW785" s="13" t="s">
        <v>33</v>
      </c>
      <c r="AX785" s="13" t="s">
        <v>73</v>
      </c>
      <c r="AY785" s="244" t="s">
        <v>233</v>
      </c>
    </row>
    <row r="786" s="13" customFormat="1">
      <c r="A786" s="13"/>
      <c r="B786" s="234"/>
      <c r="C786" s="235"/>
      <c r="D786" s="236" t="s">
        <v>244</v>
      </c>
      <c r="E786" s="237" t="s">
        <v>21</v>
      </c>
      <c r="F786" s="238" t="s">
        <v>3092</v>
      </c>
      <c r="G786" s="235"/>
      <c r="H786" s="237" t="s">
        <v>21</v>
      </c>
      <c r="I786" s="239"/>
      <c r="J786" s="235"/>
      <c r="K786" s="235"/>
      <c r="L786" s="240"/>
      <c r="M786" s="241"/>
      <c r="N786" s="242"/>
      <c r="O786" s="242"/>
      <c r="P786" s="242"/>
      <c r="Q786" s="242"/>
      <c r="R786" s="242"/>
      <c r="S786" s="242"/>
      <c r="T786" s="24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44" t="s">
        <v>244</v>
      </c>
      <c r="AU786" s="244" t="s">
        <v>86</v>
      </c>
      <c r="AV786" s="13" t="s">
        <v>80</v>
      </c>
      <c r="AW786" s="13" t="s">
        <v>33</v>
      </c>
      <c r="AX786" s="13" t="s">
        <v>73</v>
      </c>
      <c r="AY786" s="244" t="s">
        <v>233</v>
      </c>
    </row>
    <row r="787" s="14" customFormat="1">
      <c r="A787" s="14"/>
      <c r="B787" s="245"/>
      <c r="C787" s="246"/>
      <c r="D787" s="236" t="s">
        <v>244</v>
      </c>
      <c r="E787" s="247" t="s">
        <v>21</v>
      </c>
      <c r="F787" s="248" t="s">
        <v>3093</v>
      </c>
      <c r="G787" s="246"/>
      <c r="H787" s="249">
        <v>69.870000000000005</v>
      </c>
      <c r="I787" s="250"/>
      <c r="J787" s="246"/>
      <c r="K787" s="246"/>
      <c r="L787" s="251"/>
      <c r="M787" s="252"/>
      <c r="N787" s="253"/>
      <c r="O787" s="253"/>
      <c r="P787" s="253"/>
      <c r="Q787" s="253"/>
      <c r="R787" s="253"/>
      <c r="S787" s="253"/>
      <c r="T787" s="25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55" t="s">
        <v>244</v>
      </c>
      <c r="AU787" s="255" t="s">
        <v>86</v>
      </c>
      <c r="AV787" s="14" t="s">
        <v>86</v>
      </c>
      <c r="AW787" s="14" t="s">
        <v>33</v>
      </c>
      <c r="AX787" s="14" t="s">
        <v>73</v>
      </c>
      <c r="AY787" s="255" t="s">
        <v>233</v>
      </c>
    </row>
    <row r="788" s="13" customFormat="1">
      <c r="A788" s="13"/>
      <c r="B788" s="234"/>
      <c r="C788" s="235"/>
      <c r="D788" s="236" t="s">
        <v>244</v>
      </c>
      <c r="E788" s="237" t="s">
        <v>21</v>
      </c>
      <c r="F788" s="238" t="s">
        <v>3075</v>
      </c>
      <c r="G788" s="235"/>
      <c r="H788" s="237" t="s">
        <v>21</v>
      </c>
      <c r="I788" s="239"/>
      <c r="J788" s="235"/>
      <c r="K788" s="235"/>
      <c r="L788" s="240"/>
      <c r="M788" s="241"/>
      <c r="N788" s="242"/>
      <c r="O788" s="242"/>
      <c r="P788" s="242"/>
      <c r="Q788" s="242"/>
      <c r="R788" s="242"/>
      <c r="S788" s="242"/>
      <c r="T788" s="24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T788" s="244" t="s">
        <v>244</v>
      </c>
      <c r="AU788" s="244" t="s">
        <v>86</v>
      </c>
      <c r="AV788" s="13" t="s">
        <v>80</v>
      </c>
      <c r="AW788" s="13" t="s">
        <v>33</v>
      </c>
      <c r="AX788" s="13" t="s">
        <v>73</v>
      </c>
      <c r="AY788" s="244" t="s">
        <v>233</v>
      </c>
    </row>
    <row r="789" s="14" customFormat="1">
      <c r="A789" s="14"/>
      <c r="B789" s="245"/>
      <c r="C789" s="246"/>
      <c r="D789" s="236" t="s">
        <v>244</v>
      </c>
      <c r="E789" s="247" t="s">
        <v>21</v>
      </c>
      <c r="F789" s="248" t="s">
        <v>3095</v>
      </c>
      <c r="G789" s="246"/>
      <c r="H789" s="249">
        <v>370.24000000000001</v>
      </c>
      <c r="I789" s="250"/>
      <c r="J789" s="246"/>
      <c r="K789" s="246"/>
      <c r="L789" s="251"/>
      <c r="M789" s="252"/>
      <c r="N789" s="253"/>
      <c r="O789" s="253"/>
      <c r="P789" s="253"/>
      <c r="Q789" s="253"/>
      <c r="R789" s="253"/>
      <c r="S789" s="253"/>
      <c r="T789" s="25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T789" s="255" t="s">
        <v>244</v>
      </c>
      <c r="AU789" s="255" t="s">
        <v>86</v>
      </c>
      <c r="AV789" s="14" t="s">
        <v>86</v>
      </c>
      <c r="AW789" s="14" t="s">
        <v>33</v>
      </c>
      <c r="AX789" s="14" t="s">
        <v>73</v>
      </c>
      <c r="AY789" s="255" t="s">
        <v>233</v>
      </c>
    </row>
    <row r="790" s="14" customFormat="1">
      <c r="A790" s="14"/>
      <c r="B790" s="245"/>
      <c r="C790" s="246"/>
      <c r="D790" s="236" t="s">
        <v>244</v>
      </c>
      <c r="E790" s="247" t="s">
        <v>21</v>
      </c>
      <c r="F790" s="248" t="s">
        <v>3098</v>
      </c>
      <c r="G790" s="246"/>
      <c r="H790" s="249">
        <v>364.09199999999998</v>
      </c>
      <c r="I790" s="250"/>
      <c r="J790" s="246"/>
      <c r="K790" s="246"/>
      <c r="L790" s="251"/>
      <c r="M790" s="252"/>
      <c r="N790" s="253"/>
      <c r="O790" s="253"/>
      <c r="P790" s="253"/>
      <c r="Q790" s="253"/>
      <c r="R790" s="253"/>
      <c r="S790" s="253"/>
      <c r="T790" s="25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55" t="s">
        <v>244</v>
      </c>
      <c r="AU790" s="255" t="s">
        <v>86</v>
      </c>
      <c r="AV790" s="14" t="s">
        <v>86</v>
      </c>
      <c r="AW790" s="14" t="s">
        <v>33</v>
      </c>
      <c r="AX790" s="14" t="s">
        <v>73</v>
      </c>
      <c r="AY790" s="255" t="s">
        <v>233</v>
      </c>
    </row>
    <row r="791" s="14" customFormat="1">
      <c r="A791" s="14"/>
      <c r="B791" s="245"/>
      <c r="C791" s="246"/>
      <c r="D791" s="236" t="s">
        <v>244</v>
      </c>
      <c r="E791" s="247" t="s">
        <v>21</v>
      </c>
      <c r="F791" s="248" t="s">
        <v>3128</v>
      </c>
      <c r="G791" s="246"/>
      <c r="H791" s="249">
        <v>-14.132</v>
      </c>
      <c r="I791" s="250"/>
      <c r="J791" s="246"/>
      <c r="K791" s="246"/>
      <c r="L791" s="251"/>
      <c r="M791" s="252"/>
      <c r="N791" s="253"/>
      <c r="O791" s="253"/>
      <c r="P791" s="253"/>
      <c r="Q791" s="253"/>
      <c r="R791" s="253"/>
      <c r="S791" s="253"/>
      <c r="T791" s="25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55" t="s">
        <v>244</v>
      </c>
      <c r="AU791" s="255" t="s">
        <v>86</v>
      </c>
      <c r="AV791" s="14" t="s">
        <v>86</v>
      </c>
      <c r="AW791" s="14" t="s">
        <v>33</v>
      </c>
      <c r="AX791" s="14" t="s">
        <v>73</v>
      </c>
      <c r="AY791" s="255" t="s">
        <v>233</v>
      </c>
    </row>
    <row r="792" s="13" customFormat="1">
      <c r="A792" s="13"/>
      <c r="B792" s="234"/>
      <c r="C792" s="235"/>
      <c r="D792" s="236" t="s">
        <v>244</v>
      </c>
      <c r="E792" s="237" t="s">
        <v>21</v>
      </c>
      <c r="F792" s="238" t="s">
        <v>3079</v>
      </c>
      <c r="G792" s="235"/>
      <c r="H792" s="237" t="s">
        <v>21</v>
      </c>
      <c r="I792" s="239"/>
      <c r="J792" s="235"/>
      <c r="K792" s="235"/>
      <c r="L792" s="240"/>
      <c r="M792" s="241"/>
      <c r="N792" s="242"/>
      <c r="O792" s="242"/>
      <c r="P792" s="242"/>
      <c r="Q792" s="242"/>
      <c r="R792" s="242"/>
      <c r="S792" s="242"/>
      <c r="T792" s="24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44" t="s">
        <v>244</v>
      </c>
      <c r="AU792" s="244" t="s">
        <v>86</v>
      </c>
      <c r="AV792" s="13" t="s">
        <v>80</v>
      </c>
      <c r="AW792" s="13" t="s">
        <v>33</v>
      </c>
      <c r="AX792" s="13" t="s">
        <v>73</v>
      </c>
      <c r="AY792" s="244" t="s">
        <v>233</v>
      </c>
    </row>
    <row r="793" s="14" customFormat="1">
      <c r="A793" s="14"/>
      <c r="B793" s="245"/>
      <c r="C793" s="246"/>
      <c r="D793" s="236" t="s">
        <v>244</v>
      </c>
      <c r="E793" s="247" t="s">
        <v>21</v>
      </c>
      <c r="F793" s="248" t="s">
        <v>3097</v>
      </c>
      <c r="G793" s="246"/>
      <c r="H793" s="249">
        <v>15.640000000000001</v>
      </c>
      <c r="I793" s="250"/>
      <c r="J793" s="246"/>
      <c r="K793" s="246"/>
      <c r="L793" s="251"/>
      <c r="M793" s="252"/>
      <c r="N793" s="253"/>
      <c r="O793" s="253"/>
      <c r="P793" s="253"/>
      <c r="Q793" s="253"/>
      <c r="R793" s="253"/>
      <c r="S793" s="253"/>
      <c r="T793" s="25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55" t="s">
        <v>244</v>
      </c>
      <c r="AU793" s="255" t="s">
        <v>86</v>
      </c>
      <c r="AV793" s="14" t="s">
        <v>86</v>
      </c>
      <c r="AW793" s="14" t="s">
        <v>33</v>
      </c>
      <c r="AX793" s="14" t="s">
        <v>73</v>
      </c>
      <c r="AY793" s="255" t="s">
        <v>233</v>
      </c>
    </row>
    <row r="794" s="16" customFormat="1">
      <c r="A794" s="16"/>
      <c r="B794" s="287"/>
      <c r="C794" s="288"/>
      <c r="D794" s="236" t="s">
        <v>244</v>
      </c>
      <c r="E794" s="289" t="s">
        <v>21</v>
      </c>
      <c r="F794" s="290" t="s">
        <v>725</v>
      </c>
      <c r="G794" s="288"/>
      <c r="H794" s="291">
        <v>805.71000000000004</v>
      </c>
      <c r="I794" s="292"/>
      <c r="J794" s="288"/>
      <c r="K794" s="288"/>
      <c r="L794" s="293"/>
      <c r="M794" s="294"/>
      <c r="N794" s="295"/>
      <c r="O794" s="295"/>
      <c r="P794" s="295"/>
      <c r="Q794" s="295"/>
      <c r="R794" s="295"/>
      <c r="S794" s="295"/>
      <c r="T794" s="29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T794" s="297" t="s">
        <v>244</v>
      </c>
      <c r="AU794" s="297" t="s">
        <v>86</v>
      </c>
      <c r="AV794" s="16" t="s">
        <v>117</v>
      </c>
      <c r="AW794" s="16" t="s">
        <v>33</v>
      </c>
      <c r="AX794" s="16" t="s">
        <v>73</v>
      </c>
      <c r="AY794" s="297" t="s">
        <v>233</v>
      </c>
    </row>
    <row r="795" s="13" customFormat="1">
      <c r="A795" s="13"/>
      <c r="B795" s="234"/>
      <c r="C795" s="235"/>
      <c r="D795" s="236" t="s">
        <v>244</v>
      </c>
      <c r="E795" s="237" t="s">
        <v>21</v>
      </c>
      <c r="F795" s="238" t="s">
        <v>731</v>
      </c>
      <c r="G795" s="235"/>
      <c r="H795" s="237" t="s">
        <v>21</v>
      </c>
      <c r="I795" s="239"/>
      <c r="J795" s="235"/>
      <c r="K795" s="235"/>
      <c r="L795" s="240"/>
      <c r="M795" s="241"/>
      <c r="N795" s="242"/>
      <c r="O795" s="242"/>
      <c r="P795" s="242"/>
      <c r="Q795" s="242"/>
      <c r="R795" s="242"/>
      <c r="S795" s="242"/>
      <c r="T795" s="24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44" t="s">
        <v>244</v>
      </c>
      <c r="AU795" s="244" t="s">
        <v>86</v>
      </c>
      <c r="AV795" s="13" t="s">
        <v>80</v>
      </c>
      <c r="AW795" s="13" t="s">
        <v>33</v>
      </c>
      <c r="AX795" s="13" t="s">
        <v>73</v>
      </c>
      <c r="AY795" s="244" t="s">
        <v>233</v>
      </c>
    </row>
    <row r="796" s="13" customFormat="1">
      <c r="A796" s="13"/>
      <c r="B796" s="234"/>
      <c r="C796" s="235"/>
      <c r="D796" s="236" t="s">
        <v>244</v>
      </c>
      <c r="E796" s="237" t="s">
        <v>21</v>
      </c>
      <c r="F796" s="238" t="s">
        <v>3092</v>
      </c>
      <c r="G796" s="235"/>
      <c r="H796" s="237" t="s">
        <v>21</v>
      </c>
      <c r="I796" s="239"/>
      <c r="J796" s="235"/>
      <c r="K796" s="235"/>
      <c r="L796" s="240"/>
      <c r="M796" s="241"/>
      <c r="N796" s="242"/>
      <c r="O796" s="242"/>
      <c r="P796" s="242"/>
      <c r="Q796" s="242"/>
      <c r="R796" s="242"/>
      <c r="S796" s="242"/>
      <c r="T796" s="24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44" t="s">
        <v>244</v>
      </c>
      <c r="AU796" s="244" t="s">
        <v>86</v>
      </c>
      <c r="AV796" s="13" t="s">
        <v>80</v>
      </c>
      <c r="AW796" s="13" t="s">
        <v>33</v>
      </c>
      <c r="AX796" s="13" t="s">
        <v>73</v>
      </c>
      <c r="AY796" s="244" t="s">
        <v>233</v>
      </c>
    </row>
    <row r="797" s="14" customFormat="1">
      <c r="A797" s="14"/>
      <c r="B797" s="245"/>
      <c r="C797" s="246"/>
      <c r="D797" s="236" t="s">
        <v>244</v>
      </c>
      <c r="E797" s="247" t="s">
        <v>21</v>
      </c>
      <c r="F797" s="248" t="s">
        <v>3099</v>
      </c>
      <c r="G797" s="246"/>
      <c r="H797" s="249">
        <v>38.520000000000003</v>
      </c>
      <c r="I797" s="250"/>
      <c r="J797" s="246"/>
      <c r="K797" s="246"/>
      <c r="L797" s="251"/>
      <c r="M797" s="252"/>
      <c r="N797" s="253"/>
      <c r="O797" s="253"/>
      <c r="P797" s="253"/>
      <c r="Q797" s="253"/>
      <c r="R797" s="253"/>
      <c r="S797" s="253"/>
      <c r="T797" s="25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55" t="s">
        <v>244</v>
      </c>
      <c r="AU797" s="255" t="s">
        <v>86</v>
      </c>
      <c r="AV797" s="14" t="s">
        <v>86</v>
      </c>
      <c r="AW797" s="14" t="s">
        <v>33</v>
      </c>
      <c r="AX797" s="14" t="s">
        <v>73</v>
      </c>
      <c r="AY797" s="255" t="s">
        <v>233</v>
      </c>
    </row>
    <row r="798" s="13" customFormat="1">
      <c r="A798" s="13"/>
      <c r="B798" s="234"/>
      <c r="C798" s="235"/>
      <c r="D798" s="236" t="s">
        <v>244</v>
      </c>
      <c r="E798" s="237" t="s">
        <v>21</v>
      </c>
      <c r="F798" s="238" t="s">
        <v>3075</v>
      </c>
      <c r="G798" s="235"/>
      <c r="H798" s="237" t="s">
        <v>21</v>
      </c>
      <c r="I798" s="239"/>
      <c r="J798" s="235"/>
      <c r="K798" s="235"/>
      <c r="L798" s="240"/>
      <c r="M798" s="241"/>
      <c r="N798" s="242"/>
      <c r="O798" s="242"/>
      <c r="P798" s="242"/>
      <c r="Q798" s="242"/>
      <c r="R798" s="242"/>
      <c r="S798" s="242"/>
      <c r="T798" s="24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244" t="s">
        <v>244</v>
      </c>
      <c r="AU798" s="244" t="s">
        <v>86</v>
      </c>
      <c r="AV798" s="13" t="s">
        <v>80</v>
      </c>
      <c r="AW798" s="13" t="s">
        <v>33</v>
      </c>
      <c r="AX798" s="13" t="s">
        <v>73</v>
      </c>
      <c r="AY798" s="244" t="s">
        <v>233</v>
      </c>
    </row>
    <row r="799" s="14" customFormat="1">
      <c r="A799" s="14"/>
      <c r="B799" s="245"/>
      <c r="C799" s="246"/>
      <c r="D799" s="236" t="s">
        <v>244</v>
      </c>
      <c r="E799" s="247" t="s">
        <v>21</v>
      </c>
      <c r="F799" s="248" t="s">
        <v>3100</v>
      </c>
      <c r="G799" s="246"/>
      <c r="H799" s="249">
        <v>369.868</v>
      </c>
      <c r="I799" s="250"/>
      <c r="J799" s="246"/>
      <c r="K799" s="246"/>
      <c r="L799" s="251"/>
      <c r="M799" s="252"/>
      <c r="N799" s="253"/>
      <c r="O799" s="253"/>
      <c r="P799" s="253"/>
      <c r="Q799" s="253"/>
      <c r="R799" s="253"/>
      <c r="S799" s="253"/>
      <c r="T799" s="25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55" t="s">
        <v>244</v>
      </c>
      <c r="AU799" s="255" t="s">
        <v>86</v>
      </c>
      <c r="AV799" s="14" t="s">
        <v>86</v>
      </c>
      <c r="AW799" s="14" t="s">
        <v>33</v>
      </c>
      <c r="AX799" s="14" t="s">
        <v>73</v>
      </c>
      <c r="AY799" s="255" t="s">
        <v>233</v>
      </c>
    </row>
    <row r="800" s="14" customFormat="1">
      <c r="A800" s="14"/>
      <c r="B800" s="245"/>
      <c r="C800" s="246"/>
      <c r="D800" s="236" t="s">
        <v>244</v>
      </c>
      <c r="E800" s="247" t="s">
        <v>21</v>
      </c>
      <c r="F800" s="248" t="s">
        <v>3101</v>
      </c>
      <c r="G800" s="246"/>
      <c r="H800" s="249">
        <v>369.68099999999998</v>
      </c>
      <c r="I800" s="250"/>
      <c r="J800" s="246"/>
      <c r="K800" s="246"/>
      <c r="L800" s="251"/>
      <c r="M800" s="252"/>
      <c r="N800" s="253"/>
      <c r="O800" s="253"/>
      <c r="P800" s="253"/>
      <c r="Q800" s="253"/>
      <c r="R800" s="253"/>
      <c r="S800" s="253"/>
      <c r="T800" s="25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T800" s="255" t="s">
        <v>244</v>
      </c>
      <c r="AU800" s="255" t="s">
        <v>86</v>
      </c>
      <c r="AV800" s="14" t="s">
        <v>86</v>
      </c>
      <c r="AW800" s="14" t="s">
        <v>33</v>
      </c>
      <c r="AX800" s="14" t="s">
        <v>73</v>
      </c>
      <c r="AY800" s="255" t="s">
        <v>233</v>
      </c>
    </row>
    <row r="801" s="14" customFormat="1">
      <c r="A801" s="14"/>
      <c r="B801" s="245"/>
      <c r="C801" s="246"/>
      <c r="D801" s="236" t="s">
        <v>244</v>
      </c>
      <c r="E801" s="247" t="s">
        <v>21</v>
      </c>
      <c r="F801" s="248" t="s">
        <v>3128</v>
      </c>
      <c r="G801" s="246"/>
      <c r="H801" s="249">
        <v>-14.132</v>
      </c>
      <c r="I801" s="250"/>
      <c r="J801" s="246"/>
      <c r="K801" s="246"/>
      <c r="L801" s="251"/>
      <c r="M801" s="252"/>
      <c r="N801" s="253"/>
      <c r="O801" s="253"/>
      <c r="P801" s="253"/>
      <c r="Q801" s="253"/>
      <c r="R801" s="253"/>
      <c r="S801" s="253"/>
      <c r="T801" s="25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55" t="s">
        <v>244</v>
      </c>
      <c r="AU801" s="255" t="s">
        <v>86</v>
      </c>
      <c r="AV801" s="14" t="s">
        <v>86</v>
      </c>
      <c r="AW801" s="14" t="s">
        <v>33</v>
      </c>
      <c r="AX801" s="14" t="s">
        <v>73</v>
      </c>
      <c r="AY801" s="255" t="s">
        <v>233</v>
      </c>
    </row>
    <row r="802" s="13" customFormat="1">
      <c r="A802" s="13"/>
      <c r="B802" s="234"/>
      <c r="C802" s="235"/>
      <c r="D802" s="236" t="s">
        <v>244</v>
      </c>
      <c r="E802" s="237" t="s">
        <v>21</v>
      </c>
      <c r="F802" s="238" t="s">
        <v>2583</v>
      </c>
      <c r="G802" s="235"/>
      <c r="H802" s="237" t="s">
        <v>21</v>
      </c>
      <c r="I802" s="239"/>
      <c r="J802" s="235"/>
      <c r="K802" s="235"/>
      <c r="L802" s="240"/>
      <c r="M802" s="241"/>
      <c r="N802" s="242"/>
      <c r="O802" s="242"/>
      <c r="P802" s="242"/>
      <c r="Q802" s="242"/>
      <c r="R802" s="242"/>
      <c r="S802" s="242"/>
      <c r="T802" s="24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44" t="s">
        <v>244</v>
      </c>
      <c r="AU802" s="244" t="s">
        <v>86</v>
      </c>
      <c r="AV802" s="13" t="s">
        <v>80</v>
      </c>
      <c r="AW802" s="13" t="s">
        <v>33</v>
      </c>
      <c r="AX802" s="13" t="s">
        <v>73</v>
      </c>
      <c r="AY802" s="244" t="s">
        <v>233</v>
      </c>
    </row>
    <row r="803" s="14" customFormat="1">
      <c r="A803" s="14"/>
      <c r="B803" s="245"/>
      <c r="C803" s="246"/>
      <c r="D803" s="236" t="s">
        <v>244</v>
      </c>
      <c r="E803" s="247" t="s">
        <v>21</v>
      </c>
      <c r="F803" s="248" t="s">
        <v>3102</v>
      </c>
      <c r="G803" s="246"/>
      <c r="H803" s="249">
        <v>2.7599999999999998</v>
      </c>
      <c r="I803" s="250"/>
      <c r="J803" s="246"/>
      <c r="K803" s="246"/>
      <c r="L803" s="251"/>
      <c r="M803" s="252"/>
      <c r="N803" s="253"/>
      <c r="O803" s="253"/>
      <c r="P803" s="253"/>
      <c r="Q803" s="253"/>
      <c r="R803" s="253"/>
      <c r="S803" s="253"/>
      <c r="T803" s="25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55" t="s">
        <v>244</v>
      </c>
      <c r="AU803" s="255" t="s">
        <v>86</v>
      </c>
      <c r="AV803" s="14" t="s">
        <v>86</v>
      </c>
      <c r="AW803" s="14" t="s">
        <v>33</v>
      </c>
      <c r="AX803" s="14" t="s">
        <v>73</v>
      </c>
      <c r="AY803" s="255" t="s">
        <v>233</v>
      </c>
    </row>
    <row r="804" s="14" customFormat="1">
      <c r="A804" s="14"/>
      <c r="B804" s="245"/>
      <c r="C804" s="246"/>
      <c r="D804" s="236" t="s">
        <v>244</v>
      </c>
      <c r="E804" s="247" t="s">
        <v>21</v>
      </c>
      <c r="F804" s="248" t="s">
        <v>3103</v>
      </c>
      <c r="G804" s="246"/>
      <c r="H804" s="249">
        <v>7.4809999999999999</v>
      </c>
      <c r="I804" s="250"/>
      <c r="J804" s="246"/>
      <c r="K804" s="246"/>
      <c r="L804" s="251"/>
      <c r="M804" s="252"/>
      <c r="N804" s="253"/>
      <c r="O804" s="253"/>
      <c r="P804" s="253"/>
      <c r="Q804" s="253"/>
      <c r="R804" s="253"/>
      <c r="S804" s="253"/>
      <c r="T804" s="25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55" t="s">
        <v>244</v>
      </c>
      <c r="AU804" s="255" t="s">
        <v>86</v>
      </c>
      <c r="AV804" s="14" t="s">
        <v>86</v>
      </c>
      <c r="AW804" s="14" t="s">
        <v>33</v>
      </c>
      <c r="AX804" s="14" t="s">
        <v>73</v>
      </c>
      <c r="AY804" s="255" t="s">
        <v>233</v>
      </c>
    </row>
    <row r="805" s="16" customFormat="1">
      <c r="A805" s="16"/>
      <c r="B805" s="287"/>
      <c r="C805" s="288"/>
      <c r="D805" s="236" t="s">
        <v>244</v>
      </c>
      <c r="E805" s="289" t="s">
        <v>21</v>
      </c>
      <c r="F805" s="290" t="s">
        <v>725</v>
      </c>
      <c r="G805" s="288"/>
      <c r="H805" s="291">
        <v>774.178</v>
      </c>
      <c r="I805" s="292"/>
      <c r="J805" s="288"/>
      <c r="K805" s="288"/>
      <c r="L805" s="293"/>
      <c r="M805" s="294"/>
      <c r="N805" s="295"/>
      <c r="O805" s="295"/>
      <c r="P805" s="295"/>
      <c r="Q805" s="295"/>
      <c r="R805" s="295"/>
      <c r="S805" s="295"/>
      <c r="T805" s="29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T805" s="297" t="s">
        <v>244</v>
      </c>
      <c r="AU805" s="297" t="s">
        <v>86</v>
      </c>
      <c r="AV805" s="16" t="s">
        <v>117</v>
      </c>
      <c r="AW805" s="16" t="s">
        <v>33</v>
      </c>
      <c r="AX805" s="16" t="s">
        <v>73</v>
      </c>
      <c r="AY805" s="297" t="s">
        <v>233</v>
      </c>
    </row>
    <row r="806" s="15" customFormat="1">
      <c r="A806" s="15"/>
      <c r="B806" s="256"/>
      <c r="C806" s="257"/>
      <c r="D806" s="236" t="s">
        <v>244</v>
      </c>
      <c r="E806" s="258" t="s">
        <v>21</v>
      </c>
      <c r="F806" s="259" t="s">
        <v>247</v>
      </c>
      <c r="G806" s="257"/>
      <c r="H806" s="260">
        <v>2436.7199999999998</v>
      </c>
      <c r="I806" s="261"/>
      <c r="J806" s="257"/>
      <c r="K806" s="257"/>
      <c r="L806" s="262"/>
      <c r="M806" s="263"/>
      <c r="N806" s="264"/>
      <c r="O806" s="264"/>
      <c r="P806" s="264"/>
      <c r="Q806" s="264"/>
      <c r="R806" s="264"/>
      <c r="S806" s="264"/>
      <c r="T806" s="26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T806" s="266" t="s">
        <v>244</v>
      </c>
      <c r="AU806" s="266" t="s">
        <v>86</v>
      </c>
      <c r="AV806" s="15" t="s">
        <v>240</v>
      </c>
      <c r="AW806" s="15" t="s">
        <v>33</v>
      </c>
      <c r="AX806" s="15" t="s">
        <v>80</v>
      </c>
      <c r="AY806" s="266" t="s">
        <v>233</v>
      </c>
    </row>
    <row r="807" s="2" customFormat="1" ht="37.8" customHeight="1">
      <c r="A807" s="41"/>
      <c r="B807" s="42"/>
      <c r="C807" s="216" t="s">
        <v>1164</v>
      </c>
      <c r="D807" s="216" t="s">
        <v>235</v>
      </c>
      <c r="E807" s="217" t="s">
        <v>3129</v>
      </c>
      <c r="F807" s="218" t="s">
        <v>3130</v>
      </c>
      <c r="G807" s="219" t="s">
        <v>238</v>
      </c>
      <c r="H807" s="220">
        <v>2436.7199999999998</v>
      </c>
      <c r="I807" s="221"/>
      <c r="J807" s="222">
        <f>ROUND(I807*H807,2)</f>
        <v>0</v>
      </c>
      <c r="K807" s="218" t="s">
        <v>239</v>
      </c>
      <c r="L807" s="47"/>
      <c r="M807" s="223" t="s">
        <v>21</v>
      </c>
      <c r="N807" s="224" t="s">
        <v>45</v>
      </c>
      <c r="O807" s="87"/>
      <c r="P807" s="225">
        <f>O807*H807</f>
        <v>0</v>
      </c>
      <c r="Q807" s="225">
        <v>0</v>
      </c>
      <c r="R807" s="225">
        <f>Q807*H807</f>
        <v>0</v>
      </c>
      <c r="S807" s="225">
        <v>0</v>
      </c>
      <c r="T807" s="226">
        <f>S807*H807</f>
        <v>0</v>
      </c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R807" s="227" t="s">
        <v>240</v>
      </c>
      <c r="AT807" s="227" t="s">
        <v>235</v>
      </c>
      <c r="AU807" s="227" t="s">
        <v>86</v>
      </c>
      <c r="AY807" s="20" t="s">
        <v>233</v>
      </c>
      <c r="BE807" s="228">
        <f>IF(N807="základní",J807,0)</f>
        <v>0</v>
      </c>
      <c r="BF807" s="228">
        <f>IF(N807="snížená",J807,0)</f>
        <v>0</v>
      </c>
      <c r="BG807" s="228">
        <f>IF(N807="zákl. přenesená",J807,0)</f>
        <v>0</v>
      </c>
      <c r="BH807" s="228">
        <f>IF(N807="sníž. přenesená",J807,0)</f>
        <v>0</v>
      </c>
      <c r="BI807" s="228">
        <f>IF(N807="nulová",J807,0)</f>
        <v>0</v>
      </c>
      <c r="BJ807" s="20" t="s">
        <v>86</v>
      </c>
      <c r="BK807" s="228">
        <f>ROUND(I807*H807,2)</f>
        <v>0</v>
      </c>
      <c r="BL807" s="20" t="s">
        <v>240</v>
      </c>
      <c r="BM807" s="227" t="s">
        <v>3131</v>
      </c>
    </row>
    <row r="808" s="2" customFormat="1">
      <c r="A808" s="41"/>
      <c r="B808" s="42"/>
      <c r="C808" s="43"/>
      <c r="D808" s="229" t="s">
        <v>242</v>
      </c>
      <c r="E808" s="43"/>
      <c r="F808" s="230" t="s">
        <v>3132</v>
      </c>
      <c r="G808" s="43"/>
      <c r="H808" s="43"/>
      <c r="I808" s="231"/>
      <c r="J808" s="43"/>
      <c r="K808" s="43"/>
      <c r="L808" s="47"/>
      <c r="M808" s="232"/>
      <c r="N808" s="233"/>
      <c r="O808" s="87"/>
      <c r="P808" s="87"/>
      <c r="Q808" s="87"/>
      <c r="R808" s="87"/>
      <c r="S808" s="87"/>
      <c r="T808" s="88"/>
      <c r="U808" s="41"/>
      <c r="V808" s="41"/>
      <c r="W808" s="41"/>
      <c r="X808" s="41"/>
      <c r="Y808" s="41"/>
      <c r="Z808" s="41"/>
      <c r="AA808" s="41"/>
      <c r="AB808" s="41"/>
      <c r="AC808" s="41"/>
      <c r="AD808" s="41"/>
      <c r="AE808" s="41"/>
      <c r="AT808" s="20" t="s">
        <v>242</v>
      </c>
      <c r="AU808" s="20" t="s">
        <v>86</v>
      </c>
    </row>
    <row r="809" s="2" customFormat="1" ht="37.8" customHeight="1">
      <c r="A809" s="41"/>
      <c r="B809" s="42"/>
      <c r="C809" s="216" t="s">
        <v>1169</v>
      </c>
      <c r="D809" s="216" t="s">
        <v>235</v>
      </c>
      <c r="E809" s="217" t="s">
        <v>3133</v>
      </c>
      <c r="F809" s="218" t="s">
        <v>3134</v>
      </c>
      <c r="G809" s="219" t="s">
        <v>238</v>
      </c>
      <c r="H809" s="220">
        <v>1200.002</v>
      </c>
      <c r="I809" s="221"/>
      <c r="J809" s="222">
        <f>ROUND(I809*H809,2)</f>
        <v>0</v>
      </c>
      <c r="K809" s="218" t="s">
        <v>239</v>
      </c>
      <c r="L809" s="47"/>
      <c r="M809" s="223" t="s">
        <v>21</v>
      </c>
      <c r="N809" s="224" t="s">
        <v>45</v>
      </c>
      <c r="O809" s="87"/>
      <c r="P809" s="225">
        <f>O809*H809</f>
        <v>0</v>
      </c>
      <c r="Q809" s="225">
        <v>0.001</v>
      </c>
      <c r="R809" s="225">
        <f>Q809*H809</f>
        <v>1.200002</v>
      </c>
      <c r="S809" s="225">
        <v>0</v>
      </c>
      <c r="T809" s="226">
        <f>S809*H809</f>
        <v>0</v>
      </c>
      <c r="U809" s="41"/>
      <c r="V809" s="41"/>
      <c r="W809" s="41"/>
      <c r="X809" s="41"/>
      <c r="Y809" s="41"/>
      <c r="Z809" s="41"/>
      <c r="AA809" s="41"/>
      <c r="AB809" s="41"/>
      <c r="AC809" s="41"/>
      <c r="AD809" s="41"/>
      <c r="AE809" s="41"/>
      <c r="AR809" s="227" t="s">
        <v>240</v>
      </c>
      <c r="AT809" s="227" t="s">
        <v>235</v>
      </c>
      <c r="AU809" s="227" t="s">
        <v>86</v>
      </c>
      <c r="AY809" s="20" t="s">
        <v>233</v>
      </c>
      <c r="BE809" s="228">
        <f>IF(N809="základní",J809,0)</f>
        <v>0</v>
      </c>
      <c r="BF809" s="228">
        <f>IF(N809="snížená",J809,0)</f>
        <v>0</v>
      </c>
      <c r="BG809" s="228">
        <f>IF(N809="zákl. přenesená",J809,0)</f>
        <v>0</v>
      </c>
      <c r="BH809" s="228">
        <f>IF(N809="sníž. přenesená",J809,0)</f>
        <v>0</v>
      </c>
      <c r="BI809" s="228">
        <f>IF(N809="nulová",J809,0)</f>
        <v>0</v>
      </c>
      <c r="BJ809" s="20" t="s">
        <v>86</v>
      </c>
      <c r="BK809" s="228">
        <f>ROUND(I809*H809,2)</f>
        <v>0</v>
      </c>
      <c r="BL809" s="20" t="s">
        <v>240</v>
      </c>
      <c r="BM809" s="227" t="s">
        <v>3135</v>
      </c>
    </row>
    <row r="810" s="2" customFormat="1">
      <c r="A810" s="41"/>
      <c r="B810" s="42"/>
      <c r="C810" s="43"/>
      <c r="D810" s="229" t="s">
        <v>242</v>
      </c>
      <c r="E810" s="43"/>
      <c r="F810" s="230" t="s">
        <v>3136</v>
      </c>
      <c r="G810" s="43"/>
      <c r="H810" s="43"/>
      <c r="I810" s="231"/>
      <c r="J810" s="43"/>
      <c r="K810" s="43"/>
      <c r="L810" s="47"/>
      <c r="M810" s="232"/>
      <c r="N810" s="233"/>
      <c r="O810" s="87"/>
      <c r="P810" s="87"/>
      <c r="Q810" s="87"/>
      <c r="R810" s="87"/>
      <c r="S810" s="87"/>
      <c r="T810" s="88"/>
      <c r="U810" s="41"/>
      <c r="V810" s="41"/>
      <c r="W810" s="41"/>
      <c r="X810" s="41"/>
      <c r="Y810" s="41"/>
      <c r="Z810" s="41"/>
      <c r="AA810" s="41"/>
      <c r="AB810" s="41"/>
      <c r="AC810" s="41"/>
      <c r="AD810" s="41"/>
      <c r="AE810" s="41"/>
      <c r="AT810" s="20" t="s">
        <v>242</v>
      </c>
      <c r="AU810" s="20" t="s">
        <v>86</v>
      </c>
    </row>
    <row r="811" s="13" customFormat="1">
      <c r="A811" s="13"/>
      <c r="B811" s="234"/>
      <c r="C811" s="235"/>
      <c r="D811" s="236" t="s">
        <v>244</v>
      </c>
      <c r="E811" s="237" t="s">
        <v>21</v>
      </c>
      <c r="F811" s="238" t="s">
        <v>775</v>
      </c>
      <c r="G811" s="235"/>
      <c r="H811" s="237" t="s">
        <v>21</v>
      </c>
      <c r="I811" s="239"/>
      <c r="J811" s="235"/>
      <c r="K811" s="235"/>
      <c r="L811" s="240"/>
      <c r="M811" s="241"/>
      <c r="N811" s="242"/>
      <c r="O811" s="242"/>
      <c r="P811" s="242"/>
      <c r="Q811" s="242"/>
      <c r="R811" s="242"/>
      <c r="S811" s="242"/>
      <c r="T811" s="24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44" t="s">
        <v>244</v>
      </c>
      <c r="AU811" s="244" t="s">
        <v>86</v>
      </c>
      <c r="AV811" s="13" t="s">
        <v>80</v>
      </c>
      <c r="AW811" s="13" t="s">
        <v>33</v>
      </c>
      <c r="AX811" s="13" t="s">
        <v>73</v>
      </c>
      <c r="AY811" s="244" t="s">
        <v>233</v>
      </c>
    </row>
    <row r="812" s="13" customFormat="1">
      <c r="A812" s="13"/>
      <c r="B812" s="234"/>
      <c r="C812" s="235"/>
      <c r="D812" s="236" t="s">
        <v>244</v>
      </c>
      <c r="E812" s="237" t="s">
        <v>21</v>
      </c>
      <c r="F812" s="238" t="s">
        <v>3092</v>
      </c>
      <c r="G812" s="235"/>
      <c r="H812" s="237" t="s">
        <v>21</v>
      </c>
      <c r="I812" s="239"/>
      <c r="J812" s="235"/>
      <c r="K812" s="235"/>
      <c r="L812" s="240"/>
      <c r="M812" s="241"/>
      <c r="N812" s="242"/>
      <c r="O812" s="242"/>
      <c r="P812" s="242"/>
      <c r="Q812" s="242"/>
      <c r="R812" s="242"/>
      <c r="S812" s="242"/>
      <c r="T812" s="24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44" t="s">
        <v>244</v>
      </c>
      <c r="AU812" s="244" t="s">
        <v>86</v>
      </c>
      <c r="AV812" s="13" t="s">
        <v>80</v>
      </c>
      <c r="AW812" s="13" t="s">
        <v>33</v>
      </c>
      <c r="AX812" s="13" t="s">
        <v>73</v>
      </c>
      <c r="AY812" s="244" t="s">
        <v>233</v>
      </c>
    </row>
    <row r="813" s="14" customFormat="1">
      <c r="A813" s="14"/>
      <c r="B813" s="245"/>
      <c r="C813" s="246"/>
      <c r="D813" s="236" t="s">
        <v>244</v>
      </c>
      <c r="E813" s="247" t="s">
        <v>21</v>
      </c>
      <c r="F813" s="248" t="s">
        <v>3113</v>
      </c>
      <c r="G813" s="246"/>
      <c r="H813" s="249">
        <v>48.654000000000003</v>
      </c>
      <c r="I813" s="250"/>
      <c r="J813" s="246"/>
      <c r="K813" s="246"/>
      <c r="L813" s="251"/>
      <c r="M813" s="252"/>
      <c r="N813" s="253"/>
      <c r="O813" s="253"/>
      <c r="P813" s="253"/>
      <c r="Q813" s="253"/>
      <c r="R813" s="253"/>
      <c r="S813" s="253"/>
      <c r="T813" s="25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55" t="s">
        <v>244</v>
      </c>
      <c r="AU813" s="255" t="s">
        <v>86</v>
      </c>
      <c r="AV813" s="14" t="s">
        <v>86</v>
      </c>
      <c r="AW813" s="14" t="s">
        <v>33</v>
      </c>
      <c r="AX813" s="14" t="s">
        <v>73</v>
      </c>
      <c r="AY813" s="255" t="s">
        <v>233</v>
      </c>
    </row>
    <row r="814" s="16" customFormat="1">
      <c r="A814" s="16"/>
      <c r="B814" s="287"/>
      <c r="C814" s="288"/>
      <c r="D814" s="236" t="s">
        <v>244</v>
      </c>
      <c r="E814" s="289" t="s">
        <v>21</v>
      </c>
      <c r="F814" s="290" t="s">
        <v>725</v>
      </c>
      <c r="G814" s="288"/>
      <c r="H814" s="291">
        <v>48.654000000000003</v>
      </c>
      <c r="I814" s="292"/>
      <c r="J814" s="288"/>
      <c r="K814" s="288"/>
      <c r="L814" s="293"/>
      <c r="M814" s="294"/>
      <c r="N814" s="295"/>
      <c r="O814" s="295"/>
      <c r="P814" s="295"/>
      <c r="Q814" s="295"/>
      <c r="R814" s="295"/>
      <c r="S814" s="295"/>
      <c r="T814" s="29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T814" s="297" t="s">
        <v>244</v>
      </c>
      <c r="AU814" s="297" t="s">
        <v>86</v>
      </c>
      <c r="AV814" s="16" t="s">
        <v>117</v>
      </c>
      <c r="AW814" s="16" t="s">
        <v>33</v>
      </c>
      <c r="AX814" s="16" t="s">
        <v>73</v>
      </c>
      <c r="AY814" s="297" t="s">
        <v>233</v>
      </c>
    </row>
    <row r="815" s="13" customFormat="1">
      <c r="A815" s="13"/>
      <c r="B815" s="234"/>
      <c r="C815" s="235"/>
      <c r="D815" s="236" t="s">
        <v>244</v>
      </c>
      <c r="E815" s="237" t="s">
        <v>21</v>
      </c>
      <c r="F815" s="238" t="s">
        <v>3068</v>
      </c>
      <c r="G815" s="235"/>
      <c r="H815" s="237" t="s">
        <v>21</v>
      </c>
      <c r="I815" s="239"/>
      <c r="J815" s="235"/>
      <c r="K815" s="235"/>
      <c r="L815" s="240"/>
      <c r="M815" s="241"/>
      <c r="N815" s="242"/>
      <c r="O815" s="242"/>
      <c r="P815" s="242"/>
      <c r="Q815" s="242"/>
      <c r="R815" s="242"/>
      <c r="S815" s="242"/>
      <c r="T815" s="24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44" t="s">
        <v>244</v>
      </c>
      <c r="AU815" s="244" t="s">
        <v>86</v>
      </c>
      <c r="AV815" s="13" t="s">
        <v>80</v>
      </c>
      <c r="AW815" s="13" t="s">
        <v>33</v>
      </c>
      <c r="AX815" s="13" t="s">
        <v>73</v>
      </c>
      <c r="AY815" s="244" t="s">
        <v>233</v>
      </c>
    </row>
    <row r="816" s="14" customFormat="1">
      <c r="A816" s="14"/>
      <c r="B816" s="245"/>
      <c r="C816" s="246"/>
      <c r="D816" s="236" t="s">
        <v>244</v>
      </c>
      <c r="E816" s="247" t="s">
        <v>21</v>
      </c>
      <c r="F816" s="248" t="s">
        <v>3114</v>
      </c>
      <c r="G816" s="246"/>
      <c r="H816" s="249">
        <v>369.46199999999999</v>
      </c>
      <c r="I816" s="250"/>
      <c r="J816" s="246"/>
      <c r="K816" s="246"/>
      <c r="L816" s="251"/>
      <c r="M816" s="252"/>
      <c r="N816" s="253"/>
      <c r="O816" s="253"/>
      <c r="P816" s="253"/>
      <c r="Q816" s="253"/>
      <c r="R816" s="253"/>
      <c r="S816" s="253"/>
      <c r="T816" s="25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55" t="s">
        <v>244</v>
      </c>
      <c r="AU816" s="255" t="s">
        <v>86</v>
      </c>
      <c r="AV816" s="14" t="s">
        <v>86</v>
      </c>
      <c r="AW816" s="14" t="s">
        <v>33</v>
      </c>
      <c r="AX816" s="14" t="s">
        <v>73</v>
      </c>
      <c r="AY816" s="255" t="s">
        <v>233</v>
      </c>
    </row>
    <row r="817" s="13" customFormat="1">
      <c r="A817" s="13"/>
      <c r="B817" s="234"/>
      <c r="C817" s="235"/>
      <c r="D817" s="236" t="s">
        <v>244</v>
      </c>
      <c r="E817" s="237" t="s">
        <v>21</v>
      </c>
      <c r="F817" s="238" t="s">
        <v>3115</v>
      </c>
      <c r="G817" s="235"/>
      <c r="H817" s="237" t="s">
        <v>21</v>
      </c>
      <c r="I817" s="239"/>
      <c r="J817" s="235"/>
      <c r="K817" s="235"/>
      <c r="L817" s="240"/>
      <c r="M817" s="241"/>
      <c r="N817" s="242"/>
      <c r="O817" s="242"/>
      <c r="P817" s="242"/>
      <c r="Q817" s="242"/>
      <c r="R817" s="242"/>
      <c r="S817" s="242"/>
      <c r="T817" s="24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44" t="s">
        <v>244</v>
      </c>
      <c r="AU817" s="244" t="s">
        <v>86</v>
      </c>
      <c r="AV817" s="13" t="s">
        <v>80</v>
      </c>
      <c r="AW817" s="13" t="s">
        <v>33</v>
      </c>
      <c r="AX817" s="13" t="s">
        <v>73</v>
      </c>
      <c r="AY817" s="244" t="s">
        <v>233</v>
      </c>
    </row>
    <row r="818" s="14" customFormat="1">
      <c r="A818" s="14"/>
      <c r="B818" s="245"/>
      <c r="C818" s="246"/>
      <c r="D818" s="236" t="s">
        <v>244</v>
      </c>
      <c r="E818" s="247" t="s">
        <v>21</v>
      </c>
      <c r="F818" s="248" t="s">
        <v>3116</v>
      </c>
      <c r="G818" s="246"/>
      <c r="H818" s="249">
        <v>18.719999999999999</v>
      </c>
      <c r="I818" s="250"/>
      <c r="J818" s="246"/>
      <c r="K818" s="246"/>
      <c r="L818" s="251"/>
      <c r="M818" s="252"/>
      <c r="N818" s="253"/>
      <c r="O818" s="253"/>
      <c r="P818" s="253"/>
      <c r="Q818" s="253"/>
      <c r="R818" s="253"/>
      <c r="S818" s="253"/>
      <c r="T818" s="25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55" t="s">
        <v>244</v>
      </c>
      <c r="AU818" s="255" t="s">
        <v>86</v>
      </c>
      <c r="AV818" s="14" t="s">
        <v>86</v>
      </c>
      <c r="AW818" s="14" t="s">
        <v>33</v>
      </c>
      <c r="AX818" s="14" t="s">
        <v>73</v>
      </c>
      <c r="AY818" s="255" t="s">
        <v>233</v>
      </c>
    </row>
    <row r="819" s="16" customFormat="1">
      <c r="A819" s="16"/>
      <c r="B819" s="287"/>
      <c r="C819" s="288"/>
      <c r="D819" s="236" t="s">
        <v>244</v>
      </c>
      <c r="E819" s="289" t="s">
        <v>21</v>
      </c>
      <c r="F819" s="290" t="s">
        <v>725</v>
      </c>
      <c r="G819" s="288"/>
      <c r="H819" s="291">
        <v>388.18200000000002</v>
      </c>
      <c r="I819" s="292"/>
      <c r="J819" s="288"/>
      <c r="K819" s="288"/>
      <c r="L819" s="293"/>
      <c r="M819" s="294"/>
      <c r="N819" s="295"/>
      <c r="O819" s="295"/>
      <c r="P819" s="295"/>
      <c r="Q819" s="295"/>
      <c r="R819" s="295"/>
      <c r="S819" s="295"/>
      <c r="T819" s="29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T819" s="297" t="s">
        <v>244</v>
      </c>
      <c r="AU819" s="297" t="s">
        <v>86</v>
      </c>
      <c r="AV819" s="16" t="s">
        <v>117</v>
      </c>
      <c r="AW819" s="16" t="s">
        <v>33</v>
      </c>
      <c r="AX819" s="16" t="s">
        <v>73</v>
      </c>
      <c r="AY819" s="297" t="s">
        <v>233</v>
      </c>
    </row>
    <row r="820" s="13" customFormat="1">
      <c r="A820" s="13"/>
      <c r="B820" s="234"/>
      <c r="C820" s="235"/>
      <c r="D820" s="236" t="s">
        <v>244</v>
      </c>
      <c r="E820" s="237" t="s">
        <v>21</v>
      </c>
      <c r="F820" s="238" t="s">
        <v>3071</v>
      </c>
      <c r="G820" s="235"/>
      <c r="H820" s="237" t="s">
        <v>21</v>
      </c>
      <c r="I820" s="239"/>
      <c r="J820" s="235"/>
      <c r="K820" s="235"/>
      <c r="L820" s="240"/>
      <c r="M820" s="241"/>
      <c r="N820" s="242"/>
      <c r="O820" s="242"/>
      <c r="P820" s="242"/>
      <c r="Q820" s="242"/>
      <c r="R820" s="242"/>
      <c r="S820" s="242"/>
      <c r="T820" s="24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44" t="s">
        <v>244</v>
      </c>
      <c r="AU820" s="244" t="s">
        <v>86</v>
      </c>
      <c r="AV820" s="13" t="s">
        <v>80</v>
      </c>
      <c r="AW820" s="13" t="s">
        <v>33</v>
      </c>
      <c r="AX820" s="13" t="s">
        <v>73</v>
      </c>
      <c r="AY820" s="244" t="s">
        <v>233</v>
      </c>
    </row>
    <row r="821" s="14" customFormat="1">
      <c r="A821" s="14"/>
      <c r="B821" s="245"/>
      <c r="C821" s="246"/>
      <c r="D821" s="236" t="s">
        <v>244</v>
      </c>
      <c r="E821" s="247" t="s">
        <v>21</v>
      </c>
      <c r="F821" s="248" t="s">
        <v>3117</v>
      </c>
      <c r="G821" s="246"/>
      <c r="H821" s="249">
        <v>748.47299999999996</v>
      </c>
      <c r="I821" s="250"/>
      <c r="J821" s="246"/>
      <c r="K821" s="246"/>
      <c r="L821" s="251"/>
      <c r="M821" s="252"/>
      <c r="N821" s="253"/>
      <c r="O821" s="253"/>
      <c r="P821" s="253"/>
      <c r="Q821" s="253"/>
      <c r="R821" s="253"/>
      <c r="S821" s="253"/>
      <c r="T821" s="25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55" t="s">
        <v>244</v>
      </c>
      <c r="AU821" s="255" t="s">
        <v>86</v>
      </c>
      <c r="AV821" s="14" t="s">
        <v>86</v>
      </c>
      <c r="AW821" s="14" t="s">
        <v>33</v>
      </c>
      <c r="AX821" s="14" t="s">
        <v>73</v>
      </c>
      <c r="AY821" s="255" t="s">
        <v>233</v>
      </c>
    </row>
    <row r="822" s="13" customFormat="1">
      <c r="A822" s="13"/>
      <c r="B822" s="234"/>
      <c r="C822" s="235"/>
      <c r="D822" s="236" t="s">
        <v>244</v>
      </c>
      <c r="E822" s="237" t="s">
        <v>21</v>
      </c>
      <c r="F822" s="238" t="s">
        <v>3115</v>
      </c>
      <c r="G822" s="235"/>
      <c r="H822" s="237" t="s">
        <v>21</v>
      </c>
      <c r="I822" s="239"/>
      <c r="J822" s="235"/>
      <c r="K822" s="235"/>
      <c r="L822" s="240"/>
      <c r="M822" s="241"/>
      <c r="N822" s="242"/>
      <c r="O822" s="242"/>
      <c r="P822" s="242"/>
      <c r="Q822" s="242"/>
      <c r="R822" s="242"/>
      <c r="S822" s="242"/>
      <c r="T822" s="24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44" t="s">
        <v>244</v>
      </c>
      <c r="AU822" s="244" t="s">
        <v>86</v>
      </c>
      <c r="AV822" s="13" t="s">
        <v>80</v>
      </c>
      <c r="AW822" s="13" t="s">
        <v>33</v>
      </c>
      <c r="AX822" s="13" t="s">
        <v>73</v>
      </c>
      <c r="AY822" s="244" t="s">
        <v>233</v>
      </c>
    </row>
    <row r="823" s="14" customFormat="1">
      <c r="A823" s="14"/>
      <c r="B823" s="245"/>
      <c r="C823" s="246"/>
      <c r="D823" s="236" t="s">
        <v>244</v>
      </c>
      <c r="E823" s="247" t="s">
        <v>21</v>
      </c>
      <c r="F823" s="248" t="s">
        <v>3118</v>
      </c>
      <c r="G823" s="246"/>
      <c r="H823" s="249">
        <v>11.970000000000001</v>
      </c>
      <c r="I823" s="250"/>
      <c r="J823" s="246"/>
      <c r="K823" s="246"/>
      <c r="L823" s="251"/>
      <c r="M823" s="252"/>
      <c r="N823" s="253"/>
      <c r="O823" s="253"/>
      <c r="P823" s="253"/>
      <c r="Q823" s="253"/>
      <c r="R823" s="253"/>
      <c r="S823" s="253"/>
      <c r="T823" s="25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T823" s="255" t="s">
        <v>244</v>
      </c>
      <c r="AU823" s="255" t="s">
        <v>86</v>
      </c>
      <c r="AV823" s="14" t="s">
        <v>86</v>
      </c>
      <c r="AW823" s="14" t="s">
        <v>33</v>
      </c>
      <c r="AX823" s="14" t="s">
        <v>73</v>
      </c>
      <c r="AY823" s="255" t="s">
        <v>233</v>
      </c>
    </row>
    <row r="824" s="14" customFormat="1">
      <c r="A824" s="14"/>
      <c r="B824" s="245"/>
      <c r="C824" s="246"/>
      <c r="D824" s="236" t="s">
        <v>244</v>
      </c>
      <c r="E824" s="247" t="s">
        <v>21</v>
      </c>
      <c r="F824" s="248" t="s">
        <v>3119</v>
      </c>
      <c r="G824" s="246"/>
      <c r="H824" s="249">
        <v>2.7229999999999999</v>
      </c>
      <c r="I824" s="250"/>
      <c r="J824" s="246"/>
      <c r="K824" s="246"/>
      <c r="L824" s="251"/>
      <c r="M824" s="252"/>
      <c r="N824" s="253"/>
      <c r="O824" s="253"/>
      <c r="P824" s="253"/>
      <c r="Q824" s="253"/>
      <c r="R824" s="253"/>
      <c r="S824" s="253"/>
      <c r="T824" s="25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55" t="s">
        <v>244</v>
      </c>
      <c r="AU824" s="255" t="s">
        <v>86</v>
      </c>
      <c r="AV824" s="14" t="s">
        <v>86</v>
      </c>
      <c r="AW824" s="14" t="s">
        <v>33</v>
      </c>
      <c r="AX824" s="14" t="s">
        <v>73</v>
      </c>
      <c r="AY824" s="255" t="s">
        <v>233</v>
      </c>
    </row>
    <row r="825" s="16" customFormat="1">
      <c r="A825" s="16"/>
      <c r="B825" s="287"/>
      <c r="C825" s="288"/>
      <c r="D825" s="236" t="s">
        <v>244</v>
      </c>
      <c r="E825" s="289" t="s">
        <v>21</v>
      </c>
      <c r="F825" s="290" t="s">
        <v>725</v>
      </c>
      <c r="G825" s="288"/>
      <c r="H825" s="291">
        <v>763.16600000000005</v>
      </c>
      <c r="I825" s="292"/>
      <c r="J825" s="288"/>
      <c r="K825" s="288"/>
      <c r="L825" s="293"/>
      <c r="M825" s="294"/>
      <c r="N825" s="295"/>
      <c r="O825" s="295"/>
      <c r="P825" s="295"/>
      <c r="Q825" s="295"/>
      <c r="R825" s="295"/>
      <c r="S825" s="295"/>
      <c r="T825" s="29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T825" s="297" t="s">
        <v>244</v>
      </c>
      <c r="AU825" s="297" t="s">
        <v>86</v>
      </c>
      <c r="AV825" s="16" t="s">
        <v>117</v>
      </c>
      <c r="AW825" s="16" t="s">
        <v>33</v>
      </c>
      <c r="AX825" s="16" t="s">
        <v>73</v>
      </c>
      <c r="AY825" s="297" t="s">
        <v>233</v>
      </c>
    </row>
    <row r="826" s="15" customFormat="1">
      <c r="A826" s="15"/>
      <c r="B826" s="256"/>
      <c r="C826" s="257"/>
      <c r="D826" s="236" t="s">
        <v>244</v>
      </c>
      <c r="E826" s="258" t="s">
        <v>21</v>
      </c>
      <c r="F826" s="259" t="s">
        <v>247</v>
      </c>
      <c r="G826" s="257"/>
      <c r="H826" s="260">
        <v>1200.002</v>
      </c>
      <c r="I826" s="261"/>
      <c r="J826" s="257"/>
      <c r="K826" s="257"/>
      <c r="L826" s="262"/>
      <c r="M826" s="263"/>
      <c r="N826" s="264"/>
      <c r="O826" s="264"/>
      <c r="P826" s="264"/>
      <c r="Q826" s="264"/>
      <c r="R826" s="264"/>
      <c r="S826" s="264"/>
      <c r="T826" s="26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T826" s="266" t="s">
        <v>244</v>
      </c>
      <c r="AU826" s="266" t="s">
        <v>86</v>
      </c>
      <c r="AV826" s="15" t="s">
        <v>240</v>
      </c>
      <c r="AW826" s="15" t="s">
        <v>33</v>
      </c>
      <c r="AX826" s="15" t="s">
        <v>80</v>
      </c>
      <c r="AY826" s="266" t="s">
        <v>233</v>
      </c>
    </row>
    <row r="827" s="2" customFormat="1" ht="37.8" customHeight="1">
      <c r="A827" s="41"/>
      <c r="B827" s="42"/>
      <c r="C827" s="216" t="s">
        <v>1174</v>
      </c>
      <c r="D827" s="216" t="s">
        <v>235</v>
      </c>
      <c r="E827" s="217" t="s">
        <v>3137</v>
      </c>
      <c r="F827" s="218" t="s">
        <v>3138</v>
      </c>
      <c r="G827" s="219" t="s">
        <v>238</v>
      </c>
      <c r="H827" s="220">
        <v>1200.002</v>
      </c>
      <c r="I827" s="221"/>
      <c r="J827" s="222">
        <f>ROUND(I827*H827,2)</f>
        <v>0</v>
      </c>
      <c r="K827" s="218" t="s">
        <v>239</v>
      </c>
      <c r="L827" s="47"/>
      <c r="M827" s="223" t="s">
        <v>21</v>
      </c>
      <c r="N827" s="224" t="s">
        <v>45</v>
      </c>
      <c r="O827" s="87"/>
      <c r="P827" s="225">
        <f>O827*H827</f>
        <v>0</v>
      </c>
      <c r="Q827" s="225">
        <v>0</v>
      </c>
      <c r="R827" s="225">
        <f>Q827*H827</f>
        <v>0</v>
      </c>
      <c r="S827" s="225">
        <v>0</v>
      </c>
      <c r="T827" s="226">
        <f>S827*H827</f>
        <v>0</v>
      </c>
      <c r="U827" s="41"/>
      <c r="V827" s="41"/>
      <c r="W827" s="41"/>
      <c r="X827" s="41"/>
      <c r="Y827" s="41"/>
      <c r="Z827" s="41"/>
      <c r="AA827" s="41"/>
      <c r="AB827" s="41"/>
      <c r="AC827" s="41"/>
      <c r="AD827" s="41"/>
      <c r="AE827" s="41"/>
      <c r="AR827" s="227" t="s">
        <v>240</v>
      </c>
      <c r="AT827" s="227" t="s">
        <v>235</v>
      </c>
      <c r="AU827" s="227" t="s">
        <v>86</v>
      </c>
      <c r="AY827" s="20" t="s">
        <v>233</v>
      </c>
      <c r="BE827" s="228">
        <f>IF(N827="základní",J827,0)</f>
        <v>0</v>
      </c>
      <c r="BF827" s="228">
        <f>IF(N827="snížená",J827,0)</f>
        <v>0</v>
      </c>
      <c r="BG827" s="228">
        <f>IF(N827="zákl. přenesená",J827,0)</f>
        <v>0</v>
      </c>
      <c r="BH827" s="228">
        <f>IF(N827="sníž. přenesená",J827,0)</f>
        <v>0</v>
      </c>
      <c r="BI827" s="228">
        <f>IF(N827="nulová",J827,0)</f>
        <v>0</v>
      </c>
      <c r="BJ827" s="20" t="s">
        <v>86</v>
      </c>
      <c r="BK827" s="228">
        <f>ROUND(I827*H827,2)</f>
        <v>0</v>
      </c>
      <c r="BL827" s="20" t="s">
        <v>240</v>
      </c>
      <c r="BM827" s="227" t="s">
        <v>3139</v>
      </c>
    </row>
    <row r="828" s="2" customFormat="1">
      <c r="A828" s="41"/>
      <c r="B828" s="42"/>
      <c r="C828" s="43"/>
      <c r="D828" s="229" t="s">
        <v>242</v>
      </c>
      <c r="E828" s="43"/>
      <c r="F828" s="230" t="s">
        <v>3140</v>
      </c>
      <c r="G828" s="43"/>
      <c r="H828" s="43"/>
      <c r="I828" s="231"/>
      <c r="J828" s="43"/>
      <c r="K828" s="43"/>
      <c r="L828" s="47"/>
      <c r="M828" s="232"/>
      <c r="N828" s="233"/>
      <c r="O828" s="87"/>
      <c r="P828" s="87"/>
      <c r="Q828" s="87"/>
      <c r="R828" s="87"/>
      <c r="S828" s="87"/>
      <c r="T828" s="88"/>
      <c r="U828" s="41"/>
      <c r="V828" s="41"/>
      <c r="W828" s="41"/>
      <c r="X828" s="41"/>
      <c r="Y828" s="41"/>
      <c r="Z828" s="41"/>
      <c r="AA828" s="41"/>
      <c r="AB828" s="41"/>
      <c r="AC828" s="41"/>
      <c r="AD828" s="41"/>
      <c r="AE828" s="41"/>
      <c r="AT828" s="20" t="s">
        <v>242</v>
      </c>
      <c r="AU828" s="20" t="s">
        <v>86</v>
      </c>
    </row>
    <row r="829" s="2" customFormat="1" ht="78" customHeight="1">
      <c r="A829" s="41"/>
      <c r="B829" s="42"/>
      <c r="C829" s="216" t="s">
        <v>1206</v>
      </c>
      <c r="D829" s="216" t="s">
        <v>235</v>
      </c>
      <c r="E829" s="217" t="s">
        <v>3141</v>
      </c>
      <c r="F829" s="218" t="s">
        <v>3142</v>
      </c>
      <c r="G829" s="219" t="s">
        <v>279</v>
      </c>
      <c r="H829" s="220">
        <v>150.113</v>
      </c>
      <c r="I829" s="221"/>
      <c r="J829" s="222">
        <f>ROUND(I829*H829,2)</f>
        <v>0</v>
      </c>
      <c r="K829" s="218" t="s">
        <v>239</v>
      </c>
      <c r="L829" s="47"/>
      <c r="M829" s="223" t="s">
        <v>21</v>
      </c>
      <c r="N829" s="224" t="s">
        <v>45</v>
      </c>
      <c r="O829" s="87"/>
      <c r="P829" s="225">
        <f>O829*H829</f>
        <v>0</v>
      </c>
      <c r="Q829" s="225">
        <v>1.05555</v>
      </c>
      <c r="R829" s="225">
        <f>Q829*H829</f>
        <v>158.45177715</v>
      </c>
      <c r="S829" s="225">
        <v>0</v>
      </c>
      <c r="T829" s="226">
        <f>S829*H829</f>
        <v>0</v>
      </c>
      <c r="U829" s="41"/>
      <c r="V829" s="41"/>
      <c r="W829" s="41"/>
      <c r="X829" s="41"/>
      <c r="Y829" s="41"/>
      <c r="Z829" s="41"/>
      <c r="AA829" s="41"/>
      <c r="AB829" s="41"/>
      <c r="AC829" s="41"/>
      <c r="AD829" s="41"/>
      <c r="AE829" s="41"/>
      <c r="AR829" s="227" t="s">
        <v>240</v>
      </c>
      <c r="AT829" s="227" t="s">
        <v>235</v>
      </c>
      <c r="AU829" s="227" t="s">
        <v>86</v>
      </c>
      <c r="AY829" s="20" t="s">
        <v>233</v>
      </c>
      <c r="BE829" s="228">
        <f>IF(N829="základní",J829,0)</f>
        <v>0</v>
      </c>
      <c r="BF829" s="228">
        <f>IF(N829="snížená",J829,0)</f>
        <v>0</v>
      </c>
      <c r="BG829" s="228">
        <f>IF(N829="zákl. přenesená",J829,0)</f>
        <v>0</v>
      </c>
      <c r="BH829" s="228">
        <f>IF(N829="sníž. přenesená",J829,0)</f>
        <v>0</v>
      </c>
      <c r="BI829" s="228">
        <f>IF(N829="nulová",J829,0)</f>
        <v>0</v>
      </c>
      <c r="BJ829" s="20" t="s">
        <v>86</v>
      </c>
      <c r="BK829" s="228">
        <f>ROUND(I829*H829,2)</f>
        <v>0</v>
      </c>
      <c r="BL829" s="20" t="s">
        <v>240</v>
      </c>
      <c r="BM829" s="227" t="s">
        <v>3143</v>
      </c>
    </row>
    <row r="830" s="2" customFormat="1">
      <c r="A830" s="41"/>
      <c r="B830" s="42"/>
      <c r="C830" s="43"/>
      <c r="D830" s="229" t="s">
        <v>242</v>
      </c>
      <c r="E830" s="43"/>
      <c r="F830" s="230" t="s">
        <v>3144</v>
      </c>
      <c r="G830" s="43"/>
      <c r="H830" s="43"/>
      <c r="I830" s="231"/>
      <c r="J830" s="43"/>
      <c r="K830" s="43"/>
      <c r="L830" s="47"/>
      <c r="M830" s="232"/>
      <c r="N830" s="233"/>
      <c r="O830" s="87"/>
      <c r="P830" s="87"/>
      <c r="Q830" s="87"/>
      <c r="R830" s="87"/>
      <c r="S830" s="87"/>
      <c r="T830" s="88"/>
      <c r="U830" s="41"/>
      <c r="V830" s="41"/>
      <c r="W830" s="41"/>
      <c r="X830" s="41"/>
      <c r="Y830" s="41"/>
      <c r="Z830" s="41"/>
      <c r="AA830" s="41"/>
      <c r="AB830" s="41"/>
      <c r="AC830" s="41"/>
      <c r="AD830" s="41"/>
      <c r="AE830" s="41"/>
      <c r="AT830" s="20" t="s">
        <v>242</v>
      </c>
      <c r="AU830" s="20" t="s">
        <v>86</v>
      </c>
    </row>
    <row r="831" s="13" customFormat="1">
      <c r="A831" s="13"/>
      <c r="B831" s="234"/>
      <c r="C831" s="235"/>
      <c r="D831" s="236" t="s">
        <v>244</v>
      </c>
      <c r="E831" s="237" t="s">
        <v>21</v>
      </c>
      <c r="F831" s="238" t="s">
        <v>3145</v>
      </c>
      <c r="G831" s="235"/>
      <c r="H831" s="237" t="s">
        <v>21</v>
      </c>
      <c r="I831" s="239"/>
      <c r="J831" s="235"/>
      <c r="K831" s="235"/>
      <c r="L831" s="240"/>
      <c r="M831" s="241"/>
      <c r="N831" s="242"/>
      <c r="O831" s="242"/>
      <c r="P831" s="242"/>
      <c r="Q831" s="242"/>
      <c r="R831" s="242"/>
      <c r="S831" s="242"/>
      <c r="T831" s="24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44" t="s">
        <v>244</v>
      </c>
      <c r="AU831" s="244" t="s">
        <v>86</v>
      </c>
      <c r="AV831" s="13" t="s">
        <v>80</v>
      </c>
      <c r="AW831" s="13" t="s">
        <v>33</v>
      </c>
      <c r="AX831" s="13" t="s">
        <v>73</v>
      </c>
      <c r="AY831" s="244" t="s">
        <v>233</v>
      </c>
    </row>
    <row r="832" s="13" customFormat="1">
      <c r="A832" s="13"/>
      <c r="B832" s="234"/>
      <c r="C832" s="235"/>
      <c r="D832" s="236" t="s">
        <v>244</v>
      </c>
      <c r="E832" s="237" t="s">
        <v>21</v>
      </c>
      <c r="F832" s="238" t="s">
        <v>3146</v>
      </c>
      <c r="G832" s="235"/>
      <c r="H832" s="237" t="s">
        <v>21</v>
      </c>
      <c r="I832" s="239"/>
      <c r="J832" s="235"/>
      <c r="K832" s="235"/>
      <c r="L832" s="240"/>
      <c r="M832" s="241"/>
      <c r="N832" s="242"/>
      <c r="O832" s="242"/>
      <c r="P832" s="242"/>
      <c r="Q832" s="242"/>
      <c r="R832" s="242"/>
      <c r="S832" s="242"/>
      <c r="T832" s="24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44" t="s">
        <v>244</v>
      </c>
      <c r="AU832" s="244" t="s">
        <v>86</v>
      </c>
      <c r="AV832" s="13" t="s">
        <v>80</v>
      </c>
      <c r="AW832" s="13" t="s">
        <v>33</v>
      </c>
      <c r="AX832" s="13" t="s">
        <v>73</v>
      </c>
      <c r="AY832" s="244" t="s">
        <v>233</v>
      </c>
    </row>
    <row r="833" s="14" customFormat="1">
      <c r="A833" s="14"/>
      <c r="B833" s="245"/>
      <c r="C833" s="246"/>
      <c r="D833" s="236" t="s">
        <v>244</v>
      </c>
      <c r="E833" s="247" t="s">
        <v>21</v>
      </c>
      <c r="F833" s="248" t="s">
        <v>3147</v>
      </c>
      <c r="G833" s="246"/>
      <c r="H833" s="249">
        <v>22.702999999999999</v>
      </c>
      <c r="I833" s="250"/>
      <c r="J833" s="246"/>
      <c r="K833" s="246"/>
      <c r="L833" s="251"/>
      <c r="M833" s="252"/>
      <c r="N833" s="253"/>
      <c r="O833" s="253"/>
      <c r="P833" s="253"/>
      <c r="Q833" s="253"/>
      <c r="R833" s="253"/>
      <c r="S833" s="253"/>
      <c r="T833" s="25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55" t="s">
        <v>244</v>
      </c>
      <c r="AU833" s="255" t="s">
        <v>86</v>
      </c>
      <c r="AV833" s="14" t="s">
        <v>86</v>
      </c>
      <c r="AW833" s="14" t="s">
        <v>33</v>
      </c>
      <c r="AX833" s="14" t="s">
        <v>73</v>
      </c>
      <c r="AY833" s="255" t="s">
        <v>233</v>
      </c>
    </row>
    <row r="834" s="13" customFormat="1">
      <c r="A834" s="13"/>
      <c r="B834" s="234"/>
      <c r="C834" s="235"/>
      <c r="D834" s="236" t="s">
        <v>244</v>
      </c>
      <c r="E834" s="237" t="s">
        <v>21</v>
      </c>
      <c r="F834" s="238" t="s">
        <v>3148</v>
      </c>
      <c r="G834" s="235"/>
      <c r="H834" s="237" t="s">
        <v>21</v>
      </c>
      <c r="I834" s="239"/>
      <c r="J834" s="235"/>
      <c r="K834" s="235"/>
      <c r="L834" s="240"/>
      <c r="M834" s="241"/>
      <c r="N834" s="242"/>
      <c r="O834" s="242"/>
      <c r="P834" s="242"/>
      <c r="Q834" s="242"/>
      <c r="R834" s="242"/>
      <c r="S834" s="242"/>
      <c r="T834" s="24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44" t="s">
        <v>244</v>
      </c>
      <c r="AU834" s="244" t="s">
        <v>86</v>
      </c>
      <c r="AV834" s="13" t="s">
        <v>80</v>
      </c>
      <c r="AW834" s="13" t="s">
        <v>33</v>
      </c>
      <c r="AX834" s="13" t="s">
        <v>73</v>
      </c>
      <c r="AY834" s="244" t="s">
        <v>233</v>
      </c>
    </row>
    <row r="835" s="14" customFormat="1">
      <c r="A835" s="14"/>
      <c r="B835" s="245"/>
      <c r="C835" s="246"/>
      <c r="D835" s="236" t="s">
        <v>244</v>
      </c>
      <c r="E835" s="247" t="s">
        <v>21</v>
      </c>
      <c r="F835" s="248" t="s">
        <v>3149</v>
      </c>
      <c r="G835" s="246"/>
      <c r="H835" s="249">
        <v>17.300000000000001</v>
      </c>
      <c r="I835" s="250"/>
      <c r="J835" s="246"/>
      <c r="K835" s="246"/>
      <c r="L835" s="251"/>
      <c r="M835" s="252"/>
      <c r="N835" s="253"/>
      <c r="O835" s="253"/>
      <c r="P835" s="253"/>
      <c r="Q835" s="253"/>
      <c r="R835" s="253"/>
      <c r="S835" s="253"/>
      <c r="T835" s="25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55" t="s">
        <v>244</v>
      </c>
      <c r="AU835" s="255" t="s">
        <v>86</v>
      </c>
      <c r="AV835" s="14" t="s">
        <v>86</v>
      </c>
      <c r="AW835" s="14" t="s">
        <v>33</v>
      </c>
      <c r="AX835" s="14" t="s">
        <v>73</v>
      </c>
      <c r="AY835" s="255" t="s">
        <v>233</v>
      </c>
    </row>
    <row r="836" s="16" customFormat="1">
      <c r="A836" s="16"/>
      <c r="B836" s="287"/>
      <c r="C836" s="288"/>
      <c r="D836" s="236" t="s">
        <v>244</v>
      </c>
      <c r="E836" s="289" t="s">
        <v>21</v>
      </c>
      <c r="F836" s="290" t="s">
        <v>725</v>
      </c>
      <c r="G836" s="288"/>
      <c r="H836" s="291">
        <v>40.003</v>
      </c>
      <c r="I836" s="292"/>
      <c r="J836" s="288"/>
      <c r="K836" s="288"/>
      <c r="L836" s="293"/>
      <c r="M836" s="294"/>
      <c r="N836" s="295"/>
      <c r="O836" s="295"/>
      <c r="P836" s="295"/>
      <c r="Q836" s="295"/>
      <c r="R836" s="295"/>
      <c r="S836" s="295"/>
      <c r="T836" s="29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T836" s="297" t="s">
        <v>244</v>
      </c>
      <c r="AU836" s="297" t="s">
        <v>86</v>
      </c>
      <c r="AV836" s="16" t="s">
        <v>117</v>
      </c>
      <c r="AW836" s="16" t="s">
        <v>33</v>
      </c>
      <c r="AX836" s="16" t="s">
        <v>73</v>
      </c>
      <c r="AY836" s="297" t="s">
        <v>233</v>
      </c>
    </row>
    <row r="837" s="13" customFormat="1">
      <c r="A837" s="13"/>
      <c r="B837" s="234"/>
      <c r="C837" s="235"/>
      <c r="D837" s="236" t="s">
        <v>244</v>
      </c>
      <c r="E837" s="237" t="s">
        <v>21</v>
      </c>
      <c r="F837" s="238" t="s">
        <v>3150</v>
      </c>
      <c r="G837" s="235"/>
      <c r="H837" s="237" t="s">
        <v>21</v>
      </c>
      <c r="I837" s="239"/>
      <c r="J837" s="235"/>
      <c r="K837" s="235"/>
      <c r="L837" s="240"/>
      <c r="M837" s="241"/>
      <c r="N837" s="242"/>
      <c r="O837" s="242"/>
      <c r="P837" s="242"/>
      <c r="Q837" s="242"/>
      <c r="R837" s="242"/>
      <c r="S837" s="242"/>
      <c r="T837" s="24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44" t="s">
        <v>244</v>
      </c>
      <c r="AU837" s="244" t="s">
        <v>86</v>
      </c>
      <c r="AV837" s="13" t="s">
        <v>80</v>
      </c>
      <c r="AW837" s="13" t="s">
        <v>33</v>
      </c>
      <c r="AX837" s="13" t="s">
        <v>73</v>
      </c>
      <c r="AY837" s="244" t="s">
        <v>233</v>
      </c>
    </row>
    <row r="838" s="13" customFormat="1">
      <c r="A838" s="13"/>
      <c r="B838" s="234"/>
      <c r="C838" s="235"/>
      <c r="D838" s="236" t="s">
        <v>244</v>
      </c>
      <c r="E838" s="237" t="s">
        <v>21</v>
      </c>
      <c r="F838" s="238" t="s">
        <v>3151</v>
      </c>
      <c r="G838" s="235"/>
      <c r="H838" s="237" t="s">
        <v>21</v>
      </c>
      <c r="I838" s="239"/>
      <c r="J838" s="235"/>
      <c r="K838" s="235"/>
      <c r="L838" s="240"/>
      <c r="M838" s="241"/>
      <c r="N838" s="242"/>
      <c r="O838" s="242"/>
      <c r="P838" s="242"/>
      <c r="Q838" s="242"/>
      <c r="R838" s="242"/>
      <c r="S838" s="242"/>
      <c r="T838" s="24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44" t="s">
        <v>244</v>
      </c>
      <c r="AU838" s="244" t="s">
        <v>86</v>
      </c>
      <c r="AV838" s="13" t="s">
        <v>80</v>
      </c>
      <c r="AW838" s="13" t="s">
        <v>33</v>
      </c>
      <c r="AX838" s="13" t="s">
        <v>73</v>
      </c>
      <c r="AY838" s="244" t="s">
        <v>233</v>
      </c>
    </row>
    <row r="839" s="14" customFormat="1">
      <c r="A839" s="14"/>
      <c r="B839" s="245"/>
      <c r="C839" s="246"/>
      <c r="D839" s="236" t="s">
        <v>244</v>
      </c>
      <c r="E839" s="247" t="s">
        <v>21</v>
      </c>
      <c r="F839" s="248" t="s">
        <v>3152</v>
      </c>
      <c r="G839" s="246"/>
      <c r="H839" s="249">
        <v>24.02</v>
      </c>
      <c r="I839" s="250"/>
      <c r="J839" s="246"/>
      <c r="K839" s="246"/>
      <c r="L839" s="251"/>
      <c r="M839" s="252"/>
      <c r="N839" s="253"/>
      <c r="O839" s="253"/>
      <c r="P839" s="253"/>
      <c r="Q839" s="253"/>
      <c r="R839" s="253"/>
      <c r="S839" s="253"/>
      <c r="T839" s="25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55" t="s">
        <v>244</v>
      </c>
      <c r="AU839" s="255" t="s">
        <v>86</v>
      </c>
      <c r="AV839" s="14" t="s">
        <v>86</v>
      </c>
      <c r="AW839" s="14" t="s">
        <v>33</v>
      </c>
      <c r="AX839" s="14" t="s">
        <v>73</v>
      </c>
      <c r="AY839" s="255" t="s">
        <v>233</v>
      </c>
    </row>
    <row r="840" s="13" customFormat="1">
      <c r="A840" s="13"/>
      <c r="B840" s="234"/>
      <c r="C840" s="235"/>
      <c r="D840" s="236" t="s">
        <v>244</v>
      </c>
      <c r="E840" s="237" t="s">
        <v>21</v>
      </c>
      <c r="F840" s="238" t="s">
        <v>3153</v>
      </c>
      <c r="G840" s="235"/>
      <c r="H840" s="237" t="s">
        <v>21</v>
      </c>
      <c r="I840" s="239"/>
      <c r="J840" s="235"/>
      <c r="K840" s="235"/>
      <c r="L840" s="240"/>
      <c r="M840" s="241"/>
      <c r="N840" s="242"/>
      <c r="O840" s="242"/>
      <c r="P840" s="242"/>
      <c r="Q840" s="242"/>
      <c r="R840" s="242"/>
      <c r="S840" s="242"/>
      <c r="T840" s="24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44" t="s">
        <v>244</v>
      </c>
      <c r="AU840" s="244" t="s">
        <v>86</v>
      </c>
      <c r="AV840" s="13" t="s">
        <v>80</v>
      </c>
      <c r="AW840" s="13" t="s">
        <v>33</v>
      </c>
      <c r="AX840" s="13" t="s">
        <v>73</v>
      </c>
      <c r="AY840" s="244" t="s">
        <v>233</v>
      </c>
    </row>
    <row r="841" s="14" customFormat="1">
      <c r="A841" s="14"/>
      <c r="B841" s="245"/>
      <c r="C841" s="246"/>
      <c r="D841" s="236" t="s">
        <v>244</v>
      </c>
      <c r="E841" s="247" t="s">
        <v>21</v>
      </c>
      <c r="F841" s="248" t="s">
        <v>3154</v>
      </c>
      <c r="G841" s="246"/>
      <c r="H841" s="249">
        <v>8.0419999999999998</v>
      </c>
      <c r="I841" s="250"/>
      <c r="J841" s="246"/>
      <c r="K841" s="246"/>
      <c r="L841" s="251"/>
      <c r="M841" s="252"/>
      <c r="N841" s="253"/>
      <c r="O841" s="253"/>
      <c r="P841" s="253"/>
      <c r="Q841" s="253"/>
      <c r="R841" s="253"/>
      <c r="S841" s="253"/>
      <c r="T841" s="25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55" t="s">
        <v>244</v>
      </c>
      <c r="AU841" s="255" t="s">
        <v>86</v>
      </c>
      <c r="AV841" s="14" t="s">
        <v>86</v>
      </c>
      <c r="AW841" s="14" t="s">
        <v>33</v>
      </c>
      <c r="AX841" s="14" t="s">
        <v>73</v>
      </c>
      <c r="AY841" s="255" t="s">
        <v>233</v>
      </c>
    </row>
    <row r="842" s="13" customFormat="1">
      <c r="A842" s="13"/>
      <c r="B842" s="234"/>
      <c r="C842" s="235"/>
      <c r="D842" s="236" t="s">
        <v>244</v>
      </c>
      <c r="E842" s="237" t="s">
        <v>21</v>
      </c>
      <c r="F842" s="238" t="s">
        <v>3155</v>
      </c>
      <c r="G842" s="235"/>
      <c r="H842" s="237" t="s">
        <v>21</v>
      </c>
      <c r="I842" s="239"/>
      <c r="J842" s="235"/>
      <c r="K842" s="235"/>
      <c r="L842" s="240"/>
      <c r="M842" s="241"/>
      <c r="N842" s="242"/>
      <c r="O842" s="242"/>
      <c r="P842" s="242"/>
      <c r="Q842" s="242"/>
      <c r="R842" s="242"/>
      <c r="S842" s="242"/>
      <c r="T842" s="24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44" t="s">
        <v>244</v>
      </c>
      <c r="AU842" s="244" t="s">
        <v>86</v>
      </c>
      <c r="AV842" s="13" t="s">
        <v>80</v>
      </c>
      <c r="AW842" s="13" t="s">
        <v>33</v>
      </c>
      <c r="AX842" s="13" t="s">
        <v>73</v>
      </c>
      <c r="AY842" s="244" t="s">
        <v>233</v>
      </c>
    </row>
    <row r="843" s="14" customFormat="1">
      <c r="A843" s="14"/>
      <c r="B843" s="245"/>
      <c r="C843" s="246"/>
      <c r="D843" s="236" t="s">
        <v>244</v>
      </c>
      <c r="E843" s="247" t="s">
        <v>21</v>
      </c>
      <c r="F843" s="248" t="s">
        <v>3156</v>
      </c>
      <c r="G843" s="246"/>
      <c r="H843" s="249">
        <v>24.224</v>
      </c>
      <c r="I843" s="250"/>
      <c r="J843" s="246"/>
      <c r="K843" s="246"/>
      <c r="L843" s="251"/>
      <c r="M843" s="252"/>
      <c r="N843" s="253"/>
      <c r="O843" s="253"/>
      <c r="P843" s="253"/>
      <c r="Q843" s="253"/>
      <c r="R843" s="253"/>
      <c r="S843" s="253"/>
      <c r="T843" s="25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55" t="s">
        <v>244</v>
      </c>
      <c r="AU843" s="255" t="s">
        <v>86</v>
      </c>
      <c r="AV843" s="14" t="s">
        <v>86</v>
      </c>
      <c r="AW843" s="14" t="s">
        <v>33</v>
      </c>
      <c r="AX843" s="14" t="s">
        <v>73</v>
      </c>
      <c r="AY843" s="255" t="s">
        <v>233</v>
      </c>
    </row>
    <row r="844" s="13" customFormat="1">
      <c r="A844" s="13"/>
      <c r="B844" s="234"/>
      <c r="C844" s="235"/>
      <c r="D844" s="236" t="s">
        <v>244</v>
      </c>
      <c r="E844" s="237" t="s">
        <v>21</v>
      </c>
      <c r="F844" s="238" t="s">
        <v>3157</v>
      </c>
      <c r="G844" s="235"/>
      <c r="H844" s="237" t="s">
        <v>21</v>
      </c>
      <c r="I844" s="239"/>
      <c r="J844" s="235"/>
      <c r="K844" s="235"/>
      <c r="L844" s="240"/>
      <c r="M844" s="241"/>
      <c r="N844" s="242"/>
      <c r="O844" s="242"/>
      <c r="P844" s="242"/>
      <c r="Q844" s="242"/>
      <c r="R844" s="242"/>
      <c r="S844" s="242"/>
      <c r="T844" s="24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44" t="s">
        <v>244</v>
      </c>
      <c r="AU844" s="244" t="s">
        <v>86</v>
      </c>
      <c r="AV844" s="13" t="s">
        <v>80</v>
      </c>
      <c r="AW844" s="13" t="s">
        <v>33</v>
      </c>
      <c r="AX844" s="13" t="s">
        <v>73</v>
      </c>
      <c r="AY844" s="244" t="s">
        <v>233</v>
      </c>
    </row>
    <row r="845" s="14" customFormat="1">
      <c r="A845" s="14"/>
      <c r="B845" s="245"/>
      <c r="C845" s="246"/>
      <c r="D845" s="236" t="s">
        <v>244</v>
      </c>
      <c r="E845" s="247" t="s">
        <v>21</v>
      </c>
      <c r="F845" s="248" t="s">
        <v>3158</v>
      </c>
      <c r="G845" s="246"/>
      <c r="H845" s="249">
        <v>7.7880000000000003</v>
      </c>
      <c r="I845" s="250"/>
      <c r="J845" s="246"/>
      <c r="K845" s="246"/>
      <c r="L845" s="251"/>
      <c r="M845" s="252"/>
      <c r="N845" s="253"/>
      <c r="O845" s="253"/>
      <c r="P845" s="253"/>
      <c r="Q845" s="253"/>
      <c r="R845" s="253"/>
      <c r="S845" s="253"/>
      <c r="T845" s="25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55" t="s">
        <v>244</v>
      </c>
      <c r="AU845" s="255" t="s">
        <v>86</v>
      </c>
      <c r="AV845" s="14" t="s">
        <v>86</v>
      </c>
      <c r="AW845" s="14" t="s">
        <v>33</v>
      </c>
      <c r="AX845" s="14" t="s">
        <v>73</v>
      </c>
      <c r="AY845" s="255" t="s">
        <v>233</v>
      </c>
    </row>
    <row r="846" s="13" customFormat="1">
      <c r="A846" s="13"/>
      <c r="B846" s="234"/>
      <c r="C846" s="235"/>
      <c r="D846" s="236" t="s">
        <v>244</v>
      </c>
      <c r="E846" s="237" t="s">
        <v>21</v>
      </c>
      <c r="F846" s="238" t="s">
        <v>3159</v>
      </c>
      <c r="G846" s="235"/>
      <c r="H846" s="237" t="s">
        <v>21</v>
      </c>
      <c r="I846" s="239"/>
      <c r="J846" s="235"/>
      <c r="K846" s="235"/>
      <c r="L846" s="240"/>
      <c r="M846" s="241"/>
      <c r="N846" s="242"/>
      <c r="O846" s="242"/>
      <c r="P846" s="242"/>
      <c r="Q846" s="242"/>
      <c r="R846" s="242"/>
      <c r="S846" s="242"/>
      <c r="T846" s="24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44" t="s">
        <v>244</v>
      </c>
      <c r="AU846" s="244" t="s">
        <v>86</v>
      </c>
      <c r="AV846" s="13" t="s">
        <v>80</v>
      </c>
      <c r="AW846" s="13" t="s">
        <v>33</v>
      </c>
      <c r="AX846" s="13" t="s">
        <v>73</v>
      </c>
      <c r="AY846" s="244" t="s">
        <v>233</v>
      </c>
    </row>
    <row r="847" s="14" customFormat="1">
      <c r="A847" s="14"/>
      <c r="B847" s="245"/>
      <c r="C847" s="246"/>
      <c r="D847" s="236" t="s">
        <v>244</v>
      </c>
      <c r="E847" s="247" t="s">
        <v>21</v>
      </c>
      <c r="F847" s="248" t="s">
        <v>3160</v>
      </c>
      <c r="G847" s="246"/>
      <c r="H847" s="249">
        <v>40.012</v>
      </c>
      <c r="I847" s="250"/>
      <c r="J847" s="246"/>
      <c r="K847" s="246"/>
      <c r="L847" s="251"/>
      <c r="M847" s="252"/>
      <c r="N847" s="253"/>
      <c r="O847" s="253"/>
      <c r="P847" s="253"/>
      <c r="Q847" s="253"/>
      <c r="R847" s="253"/>
      <c r="S847" s="253"/>
      <c r="T847" s="25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55" t="s">
        <v>244</v>
      </c>
      <c r="AU847" s="255" t="s">
        <v>86</v>
      </c>
      <c r="AV847" s="14" t="s">
        <v>86</v>
      </c>
      <c r="AW847" s="14" t="s">
        <v>33</v>
      </c>
      <c r="AX847" s="14" t="s">
        <v>73</v>
      </c>
      <c r="AY847" s="255" t="s">
        <v>233</v>
      </c>
    </row>
    <row r="848" s="13" customFormat="1">
      <c r="A848" s="13"/>
      <c r="B848" s="234"/>
      <c r="C848" s="235"/>
      <c r="D848" s="236" t="s">
        <v>244</v>
      </c>
      <c r="E848" s="237" t="s">
        <v>21</v>
      </c>
      <c r="F848" s="238" t="s">
        <v>3161</v>
      </c>
      <c r="G848" s="235"/>
      <c r="H848" s="237" t="s">
        <v>21</v>
      </c>
      <c r="I848" s="239"/>
      <c r="J848" s="235"/>
      <c r="K848" s="235"/>
      <c r="L848" s="240"/>
      <c r="M848" s="241"/>
      <c r="N848" s="242"/>
      <c r="O848" s="242"/>
      <c r="P848" s="242"/>
      <c r="Q848" s="242"/>
      <c r="R848" s="242"/>
      <c r="S848" s="242"/>
      <c r="T848" s="24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44" t="s">
        <v>244</v>
      </c>
      <c r="AU848" s="244" t="s">
        <v>86</v>
      </c>
      <c r="AV848" s="13" t="s">
        <v>80</v>
      </c>
      <c r="AW848" s="13" t="s">
        <v>33</v>
      </c>
      <c r="AX848" s="13" t="s">
        <v>73</v>
      </c>
      <c r="AY848" s="244" t="s">
        <v>233</v>
      </c>
    </row>
    <row r="849" s="14" customFormat="1">
      <c r="A849" s="14"/>
      <c r="B849" s="245"/>
      <c r="C849" s="246"/>
      <c r="D849" s="236" t="s">
        <v>244</v>
      </c>
      <c r="E849" s="247" t="s">
        <v>21</v>
      </c>
      <c r="F849" s="248" t="s">
        <v>3162</v>
      </c>
      <c r="G849" s="246"/>
      <c r="H849" s="249">
        <v>6.024</v>
      </c>
      <c r="I849" s="250"/>
      <c r="J849" s="246"/>
      <c r="K849" s="246"/>
      <c r="L849" s="251"/>
      <c r="M849" s="252"/>
      <c r="N849" s="253"/>
      <c r="O849" s="253"/>
      <c r="P849" s="253"/>
      <c r="Q849" s="253"/>
      <c r="R849" s="253"/>
      <c r="S849" s="253"/>
      <c r="T849" s="25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T849" s="255" t="s">
        <v>244</v>
      </c>
      <c r="AU849" s="255" t="s">
        <v>86</v>
      </c>
      <c r="AV849" s="14" t="s">
        <v>86</v>
      </c>
      <c r="AW849" s="14" t="s">
        <v>33</v>
      </c>
      <c r="AX849" s="14" t="s">
        <v>73</v>
      </c>
      <c r="AY849" s="255" t="s">
        <v>233</v>
      </c>
    </row>
    <row r="850" s="16" customFormat="1">
      <c r="A850" s="16"/>
      <c r="B850" s="287"/>
      <c r="C850" s="288"/>
      <c r="D850" s="236" t="s">
        <v>244</v>
      </c>
      <c r="E850" s="289" t="s">
        <v>21</v>
      </c>
      <c r="F850" s="290" t="s">
        <v>725</v>
      </c>
      <c r="G850" s="288"/>
      <c r="H850" s="291">
        <v>110.11</v>
      </c>
      <c r="I850" s="292"/>
      <c r="J850" s="288"/>
      <c r="K850" s="288"/>
      <c r="L850" s="293"/>
      <c r="M850" s="294"/>
      <c r="N850" s="295"/>
      <c r="O850" s="295"/>
      <c r="P850" s="295"/>
      <c r="Q850" s="295"/>
      <c r="R850" s="295"/>
      <c r="S850" s="295"/>
      <c r="T850" s="29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T850" s="297" t="s">
        <v>244</v>
      </c>
      <c r="AU850" s="297" t="s">
        <v>86</v>
      </c>
      <c r="AV850" s="16" t="s">
        <v>117</v>
      </c>
      <c r="AW850" s="16" t="s">
        <v>33</v>
      </c>
      <c r="AX850" s="16" t="s">
        <v>73</v>
      </c>
      <c r="AY850" s="297" t="s">
        <v>233</v>
      </c>
    </row>
    <row r="851" s="15" customFormat="1">
      <c r="A851" s="15"/>
      <c r="B851" s="256"/>
      <c r="C851" s="257"/>
      <c r="D851" s="236" t="s">
        <v>244</v>
      </c>
      <c r="E851" s="258" t="s">
        <v>21</v>
      </c>
      <c r="F851" s="259" t="s">
        <v>247</v>
      </c>
      <c r="G851" s="257"/>
      <c r="H851" s="260">
        <v>150.113</v>
      </c>
      <c r="I851" s="261"/>
      <c r="J851" s="257"/>
      <c r="K851" s="257"/>
      <c r="L851" s="262"/>
      <c r="M851" s="263"/>
      <c r="N851" s="264"/>
      <c r="O851" s="264"/>
      <c r="P851" s="264"/>
      <c r="Q851" s="264"/>
      <c r="R851" s="264"/>
      <c r="S851" s="264"/>
      <c r="T851" s="26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T851" s="266" t="s">
        <v>244</v>
      </c>
      <c r="AU851" s="266" t="s">
        <v>86</v>
      </c>
      <c r="AV851" s="15" t="s">
        <v>240</v>
      </c>
      <c r="AW851" s="15" t="s">
        <v>33</v>
      </c>
      <c r="AX851" s="15" t="s">
        <v>80</v>
      </c>
      <c r="AY851" s="266" t="s">
        <v>233</v>
      </c>
    </row>
    <row r="852" s="2" customFormat="1" ht="55.5" customHeight="1">
      <c r="A852" s="41"/>
      <c r="B852" s="42"/>
      <c r="C852" s="216" t="s">
        <v>1183</v>
      </c>
      <c r="D852" s="216" t="s">
        <v>235</v>
      </c>
      <c r="E852" s="217" t="s">
        <v>3163</v>
      </c>
      <c r="F852" s="218" t="s">
        <v>3164</v>
      </c>
      <c r="G852" s="219" t="s">
        <v>250</v>
      </c>
      <c r="H852" s="220">
        <v>126.33</v>
      </c>
      <c r="I852" s="221"/>
      <c r="J852" s="222">
        <f>ROUND(I852*H852,2)</f>
        <v>0</v>
      </c>
      <c r="K852" s="218" t="s">
        <v>239</v>
      </c>
      <c r="L852" s="47"/>
      <c r="M852" s="223" t="s">
        <v>21</v>
      </c>
      <c r="N852" s="224" t="s">
        <v>45</v>
      </c>
      <c r="O852" s="87"/>
      <c r="P852" s="225">
        <f>O852*H852</f>
        <v>0</v>
      </c>
      <c r="Q852" s="225">
        <v>2.5019399999999998</v>
      </c>
      <c r="R852" s="225">
        <f>Q852*H852</f>
        <v>316.07008019999995</v>
      </c>
      <c r="S852" s="225">
        <v>0</v>
      </c>
      <c r="T852" s="226">
        <f>S852*H852</f>
        <v>0</v>
      </c>
      <c r="U852" s="41"/>
      <c r="V852" s="41"/>
      <c r="W852" s="41"/>
      <c r="X852" s="41"/>
      <c r="Y852" s="41"/>
      <c r="Z852" s="41"/>
      <c r="AA852" s="41"/>
      <c r="AB852" s="41"/>
      <c r="AC852" s="41"/>
      <c r="AD852" s="41"/>
      <c r="AE852" s="41"/>
      <c r="AR852" s="227" t="s">
        <v>240</v>
      </c>
      <c r="AT852" s="227" t="s">
        <v>235</v>
      </c>
      <c r="AU852" s="227" t="s">
        <v>86</v>
      </c>
      <c r="AY852" s="20" t="s">
        <v>233</v>
      </c>
      <c r="BE852" s="228">
        <f>IF(N852="základní",J852,0)</f>
        <v>0</v>
      </c>
      <c r="BF852" s="228">
        <f>IF(N852="snížená",J852,0)</f>
        <v>0</v>
      </c>
      <c r="BG852" s="228">
        <f>IF(N852="zákl. přenesená",J852,0)</f>
        <v>0</v>
      </c>
      <c r="BH852" s="228">
        <f>IF(N852="sníž. přenesená",J852,0)</f>
        <v>0</v>
      </c>
      <c r="BI852" s="228">
        <f>IF(N852="nulová",J852,0)</f>
        <v>0</v>
      </c>
      <c r="BJ852" s="20" t="s">
        <v>86</v>
      </c>
      <c r="BK852" s="228">
        <f>ROUND(I852*H852,2)</f>
        <v>0</v>
      </c>
      <c r="BL852" s="20" t="s">
        <v>240</v>
      </c>
      <c r="BM852" s="227" t="s">
        <v>3165</v>
      </c>
    </row>
    <row r="853" s="2" customFormat="1">
      <c r="A853" s="41"/>
      <c r="B853" s="42"/>
      <c r="C853" s="43"/>
      <c r="D853" s="229" t="s">
        <v>242</v>
      </c>
      <c r="E853" s="43"/>
      <c r="F853" s="230" t="s">
        <v>3166</v>
      </c>
      <c r="G853" s="43"/>
      <c r="H853" s="43"/>
      <c r="I853" s="231"/>
      <c r="J853" s="43"/>
      <c r="K853" s="43"/>
      <c r="L853" s="47"/>
      <c r="M853" s="232"/>
      <c r="N853" s="233"/>
      <c r="O853" s="87"/>
      <c r="P853" s="87"/>
      <c r="Q853" s="87"/>
      <c r="R853" s="87"/>
      <c r="S853" s="87"/>
      <c r="T853" s="88"/>
      <c r="U853" s="41"/>
      <c r="V853" s="41"/>
      <c r="W853" s="41"/>
      <c r="X853" s="41"/>
      <c r="Y853" s="41"/>
      <c r="Z853" s="41"/>
      <c r="AA853" s="41"/>
      <c r="AB853" s="41"/>
      <c r="AC853" s="41"/>
      <c r="AD853" s="41"/>
      <c r="AE853" s="41"/>
      <c r="AT853" s="20" t="s">
        <v>242</v>
      </c>
      <c r="AU853" s="20" t="s">
        <v>86</v>
      </c>
    </row>
    <row r="854" s="13" customFormat="1">
      <c r="A854" s="13"/>
      <c r="B854" s="234"/>
      <c r="C854" s="235"/>
      <c r="D854" s="236" t="s">
        <v>244</v>
      </c>
      <c r="E854" s="237" t="s">
        <v>21</v>
      </c>
      <c r="F854" s="238" t="s">
        <v>708</v>
      </c>
      <c r="G854" s="235"/>
      <c r="H854" s="237" t="s">
        <v>21</v>
      </c>
      <c r="I854" s="239"/>
      <c r="J854" s="235"/>
      <c r="K854" s="235"/>
      <c r="L854" s="240"/>
      <c r="M854" s="241"/>
      <c r="N854" s="242"/>
      <c r="O854" s="242"/>
      <c r="P854" s="242"/>
      <c r="Q854" s="242"/>
      <c r="R854" s="242"/>
      <c r="S854" s="242"/>
      <c r="T854" s="24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44" t="s">
        <v>244</v>
      </c>
      <c r="AU854" s="244" t="s">
        <v>86</v>
      </c>
      <c r="AV854" s="13" t="s">
        <v>80</v>
      </c>
      <c r="AW854" s="13" t="s">
        <v>33</v>
      </c>
      <c r="AX854" s="13" t="s">
        <v>73</v>
      </c>
      <c r="AY854" s="244" t="s">
        <v>233</v>
      </c>
    </row>
    <row r="855" s="13" customFormat="1">
      <c r="A855" s="13"/>
      <c r="B855" s="234"/>
      <c r="C855" s="235"/>
      <c r="D855" s="236" t="s">
        <v>244</v>
      </c>
      <c r="E855" s="237" t="s">
        <v>21</v>
      </c>
      <c r="F855" s="238" t="s">
        <v>3167</v>
      </c>
      <c r="G855" s="235"/>
      <c r="H855" s="237" t="s">
        <v>21</v>
      </c>
      <c r="I855" s="239"/>
      <c r="J855" s="235"/>
      <c r="K855" s="235"/>
      <c r="L855" s="240"/>
      <c r="M855" s="241"/>
      <c r="N855" s="242"/>
      <c r="O855" s="242"/>
      <c r="P855" s="242"/>
      <c r="Q855" s="242"/>
      <c r="R855" s="242"/>
      <c r="S855" s="242"/>
      <c r="T855" s="24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44" t="s">
        <v>244</v>
      </c>
      <c r="AU855" s="244" t="s">
        <v>86</v>
      </c>
      <c r="AV855" s="13" t="s">
        <v>80</v>
      </c>
      <c r="AW855" s="13" t="s">
        <v>33</v>
      </c>
      <c r="AX855" s="13" t="s">
        <v>73</v>
      </c>
      <c r="AY855" s="244" t="s">
        <v>233</v>
      </c>
    </row>
    <row r="856" s="14" customFormat="1">
      <c r="A856" s="14"/>
      <c r="B856" s="245"/>
      <c r="C856" s="246"/>
      <c r="D856" s="236" t="s">
        <v>244</v>
      </c>
      <c r="E856" s="247" t="s">
        <v>21</v>
      </c>
      <c r="F856" s="248" t="s">
        <v>3168</v>
      </c>
      <c r="G856" s="246"/>
      <c r="H856" s="249">
        <v>1.256</v>
      </c>
      <c r="I856" s="250"/>
      <c r="J856" s="246"/>
      <c r="K856" s="246"/>
      <c r="L856" s="251"/>
      <c r="M856" s="252"/>
      <c r="N856" s="253"/>
      <c r="O856" s="253"/>
      <c r="P856" s="253"/>
      <c r="Q856" s="253"/>
      <c r="R856" s="253"/>
      <c r="S856" s="253"/>
      <c r="T856" s="25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T856" s="255" t="s">
        <v>244</v>
      </c>
      <c r="AU856" s="255" t="s">
        <v>86</v>
      </c>
      <c r="AV856" s="14" t="s">
        <v>86</v>
      </c>
      <c r="AW856" s="14" t="s">
        <v>33</v>
      </c>
      <c r="AX856" s="14" t="s">
        <v>73</v>
      </c>
      <c r="AY856" s="255" t="s">
        <v>233</v>
      </c>
    </row>
    <row r="857" s="13" customFormat="1">
      <c r="A857" s="13"/>
      <c r="B857" s="234"/>
      <c r="C857" s="235"/>
      <c r="D857" s="236" t="s">
        <v>244</v>
      </c>
      <c r="E857" s="237" t="s">
        <v>21</v>
      </c>
      <c r="F857" s="238" t="s">
        <v>3169</v>
      </c>
      <c r="G857" s="235"/>
      <c r="H857" s="237" t="s">
        <v>21</v>
      </c>
      <c r="I857" s="239"/>
      <c r="J857" s="235"/>
      <c r="K857" s="235"/>
      <c r="L857" s="240"/>
      <c r="M857" s="241"/>
      <c r="N857" s="242"/>
      <c r="O857" s="242"/>
      <c r="P857" s="242"/>
      <c r="Q857" s="242"/>
      <c r="R857" s="242"/>
      <c r="S857" s="242"/>
      <c r="T857" s="24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44" t="s">
        <v>244</v>
      </c>
      <c r="AU857" s="244" t="s">
        <v>86</v>
      </c>
      <c r="AV857" s="13" t="s">
        <v>80</v>
      </c>
      <c r="AW857" s="13" t="s">
        <v>33</v>
      </c>
      <c r="AX857" s="13" t="s">
        <v>73</v>
      </c>
      <c r="AY857" s="244" t="s">
        <v>233</v>
      </c>
    </row>
    <row r="858" s="14" customFormat="1">
      <c r="A858" s="14"/>
      <c r="B858" s="245"/>
      <c r="C858" s="246"/>
      <c r="D858" s="236" t="s">
        <v>244</v>
      </c>
      <c r="E858" s="247" t="s">
        <v>21</v>
      </c>
      <c r="F858" s="248" t="s">
        <v>3170</v>
      </c>
      <c r="G858" s="246"/>
      <c r="H858" s="249">
        <v>17.757000000000001</v>
      </c>
      <c r="I858" s="250"/>
      <c r="J858" s="246"/>
      <c r="K858" s="246"/>
      <c r="L858" s="251"/>
      <c r="M858" s="252"/>
      <c r="N858" s="253"/>
      <c r="O858" s="253"/>
      <c r="P858" s="253"/>
      <c r="Q858" s="253"/>
      <c r="R858" s="253"/>
      <c r="S858" s="253"/>
      <c r="T858" s="25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55" t="s">
        <v>244</v>
      </c>
      <c r="AU858" s="255" t="s">
        <v>86</v>
      </c>
      <c r="AV858" s="14" t="s">
        <v>86</v>
      </c>
      <c r="AW858" s="14" t="s">
        <v>33</v>
      </c>
      <c r="AX858" s="14" t="s">
        <v>73</v>
      </c>
      <c r="AY858" s="255" t="s">
        <v>233</v>
      </c>
    </row>
    <row r="859" s="16" customFormat="1">
      <c r="A859" s="16"/>
      <c r="B859" s="287"/>
      <c r="C859" s="288"/>
      <c r="D859" s="236" t="s">
        <v>244</v>
      </c>
      <c r="E859" s="289" t="s">
        <v>21</v>
      </c>
      <c r="F859" s="290" t="s">
        <v>725</v>
      </c>
      <c r="G859" s="288"/>
      <c r="H859" s="291">
        <v>19.013000000000002</v>
      </c>
      <c r="I859" s="292"/>
      <c r="J859" s="288"/>
      <c r="K859" s="288"/>
      <c r="L859" s="293"/>
      <c r="M859" s="294"/>
      <c r="N859" s="295"/>
      <c r="O859" s="295"/>
      <c r="P859" s="295"/>
      <c r="Q859" s="295"/>
      <c r="R859" s="295"/>
      <c r="S859" s="295"/>
      <c r="T859" s="29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T859" s="297" t="s">
        <v>244</v>
      </c>
      <c r="AU859" s="297" t="s">
        <v>86</v>
      </c>
      <c r="AV859" s="16" t="s">
        <v>117</v>
      </c>
      <c r="AW859" s="16" t="s">
        <v>33</v>
      </c>
      <c r="AX859" s="16" t="s">
        <v>73</v>
      </c>
      <c r="AY859" s="297" t="s">
        <v>233</v>
      </c>
    </row>
    <row r="860" s="13" customFormat="1">
      <c r="A860" s="13"/>
      <c r="B860" s="234"/>
      <c r="C860" s="235"/>
      <c r="D860" s="236" t="s">
        <v>244</v>
      </c>
      <c r="E860" s="237" t="s">
        <v>21</v>
      </c>
      <c r="F860" s="238" t="s">
        <v>726</v>
      </c>
      <c r="G860" s="235"/>
      <c r="H860" s="237" t="s">
        <v>21</v>
      </c>
      <c r="I860" s="239"/>
      <c r="J860" s="235"/>
      <c r="K860" s="235"/>
      <c r="L860" s="240"/>
      <c r="M860" s="241"/>
      <c r="N860" s="242"/>
      <c r="O860" s="242"/>
      <c r="P860" s="242"/>
      <c r="Q860" s="242"/>
      <c r="R860" s="242"/>
      <c r="S860" s="242"/>
      <c r="T860" s="24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44" t="s">
        <v>244</v>
      </c>
      <c r="AU860" s="244" t="s">
        <v>86</v>
      </c>
      <c r="AV860" s="13" t="s">
        <v>80</v>
      </c>
      <c r="AW860" s="13" t="s">
        <v>33</v>
      </c>
      <c r="AX860" s="13" t="s">
        <v>73</v>
      </c>
      <c r="AY860" s="244" t="s">
        <v>233</v>
      </c>
    </row>
    <row r="861" s="13" customFormat="1">
      <c r="A861" s="13"/>
      <c r="B861" s="234"/>
      <c r="C861" s="235"/>
      <c r="D861" s="236" t="s">
        <v>244</v>
      </c>
      <c r="E861" s="237" t="s">
        <v>21</v>
      </c>
      <c r="F861" s="238" t="s">
        <v>3171</v>
      </c>
      <c r="G861" s="235"/>
      <c r="H861" s="237" t="s">
        <v>21</v>
      </c>
      <c r="I861" s="239"/>
      <c r="J861" s="235"/>
      <c r="K861" s="235"/>
      <c r="L861" s="240"/>
      <c r="M861" s="241"/>
      <c r="N861" s="242"/>
      <c r="O861" s="242"/>
      <c r="P861" s="242"/>
      <c r="Q861" s="242"/>
      <c r="R861" s="242"/>
      <c r="S861" s="242"/>
      <c r="T861" s="24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44" t="s">
        <v>244</v>
      </c>
      <c r="AU861" s="244" t="s">
        <v>86</v>
      </c>
      <c r="AV861" s="13" t="s">
        <v>80</v>
      </c>
      <c r="AW861" s="13" t="s">
        <v>33</v>
      </c>
      <c r="AX861" s="13" t="s">
        <v>73</v>
      </c>
      <c r="AY861" s="244" t="s">
        <v>233</v>
      </c>
    </row>
    <row r="862" s="14" customFormat="1">
      <c r="A862" s="14"/>
      <c r="B862" s="245"/>
      <c r="C862" s="246"/>
      <c r="D862" s="236" t="s">
        <v>244</v>
      </c>
      <c r="E862" s="247" t="s">
        <v>21</v>
      </c>
      <c r="F862" s="248" t="s">
        <v>3168</v>
      </c>
      <c r="G862" s="246"/>
      <c r="H862" s="249">
        <v>1.256</v>
      </c>
      <c r="I862" s="250"/>
      <c r="J862" s="246"/>
      <c r="K862" s="246"/>
      <c r="L862" s="251"/>
      <c r="M862" s="252"/>
      <c r="N862" s="253"/>
      <c r="O862" s="253"/>
      <c r="P862" s="253"/>
      <c r="Q862" s="253"/>
      <c r="R862" s="253"/>
      <c r="S862" s="253"/>
      <c r="T862" s="25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55" t="s">
        <v>244</v>
      </c>
      <c r="AU862" s="255" t="s">
        <v>86</v>
      </c>
      <c r="AV862" s="14" t="s">
        <v>86</v>
      </c>
      <c r="AW862" s="14" t="s">
        <v>33</v>
      </c>
      <c r="AX862" s="14" t="s">
        <v>73</v>
      </c>
      <c r="AY862" s="255" t="s">
        <v>233</v>
      </c>
    </row>
    <row r="863" s="13" customFormat="1">
      <c r="A863" s="13"/>
      <c r="B863" s="234"/>
      <c r="C863" s="235"/>
      <c r="D863" s="236" t="s">
        <v>244</v>
      </c>
      <c r="E863" s="237" t="s">
        <v>21</v>
      </c>
      <c r="F863" s="238" t="s">
        <v>3172</v>
      </c>
      <c r="G863" s="235"/>
      <c r="H863" s="237" t="s">
        <v>21</v>
      </c>
      <c r="I863" s="239"/>
      <c r="J863" s="235"/>
      <c r="K863" s="235"/>
      <c r="L863" s="240"/>
      <c r="M863" s="241"/>
      <c r="N863" s="242"/>
      <c r="O863" s="242"/>
      <c r="P863" s="242"/>
      <c r="Q863" s="242"/>
      <c r="R863" s="242"/>
      <c r="S863" s="242"/>
      <c r="T863" s="24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44" t="s">
        <v>244</v>
      </c>
      <c r="AU863" s="244" t="s">
        <v>86</v>
      </c>
      <c r="AV863" s="13" t="s">
        <v>80</v>
      </c>
      <c r="AW863" s="13" t="s">
        <v>33</v>
      </c>
      <c r="AX863" s="13" t="s">
        <v>73</v>
      </c>
      <c r="AY863" s="244" t="s">
        <v>233</v>
      </c>
    </row>
    <row r="864" s="14" customFormat="1">
      <c r="A864" s="14"/>
      <c r="B864" s="245"/>
      <c r="C864" s="246"/>
      <c r="D864" s="236" t="s">
        <v>244</v>
      </c>
      <c r="E864" s="247" t="s">
        <v>21</v>
      </c>
      <c r="F864" s="248" t="s">
        <v>3173</v>
      </c>
      <c r="G864" s="246"/>
      <c r="H864" s="249">
        <v>13.461</v>
      </c>
      <c r="I864" s="250"/>
      <c r="J864" s="246"/>
      <c r="K864" s="246"/>
      <c r="L864" s="251"/>
      <c r="M864" s="252"/>
      <c r="N864" s="253"/>
      <c r="O864" s="253"/>
      <c r="P864" s="253"/>
      <c r="Q864" s="253"/>
      <c r="R864" s="253"/>
      <c r="S864" s="253"/>
      <c r="T864" s="25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55" t="s">
        <v>244</v>
      </c>
      <c r="AU864" s="255" t="s">
        <v>86</v>
      </c>
      <c r="AV864" s="14" t="s">
        <v>86</v>
      </c>
      <c r="AW864" s="14" t="s">
        <v>33</v>
      </c>
      <c r="AX864" s="14" t="s">
        <v>73</v>
      </c>
      <c r="AY864" s="255" t="s">
        <v>233</v>
      </c>
    </row>
    <row r="865" s="16" customFormat="1">
      <c r="A865" s="16"/>
      <c r="B865" s="287"/>
      <c r="C865" s="288"/>
      <c r="D865" s="236" t="s">
        <v>244</v>
      </c>
      <c r="E865" s="289" t="s">
        <v>21</v>
      </c>
      <c r="F865" s="290" t="s">
        <v>725</v>
      </c>
      <c r="G865" s="288"/>
      <c r="H865" s="291">
        <v>14.717000000000001</v>
      </c>
      <c r="I865" s="292"/>
      <c r="J865" s="288"/>
      <c r="K865" s="288"/>
      <c r="L865" s="293"/>
      <c r="M865" s="294"/>
      <c r="N865" s="295"/>
      <c r="O865" s="295"/>
      <c r="P865" s="295"/>
      <c r="Q865" s="295"/>
      <c r="R865" s="295"/>
      <c r="S865" s="295"/>
      <c r="T865" s="29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T865" s="297" t="s">
        <v>244</v>
      </c>
      <c r="AU865" s="297" t="s">
        <v>86</v>
      </c>
      <c r="AV865" s="16" t="s">
        <v>117</v>
      </c>
      <c r="AW865" s="16" t="s">
        <v>33</v>
      </c>
      <c r="AX865" s="16" t="s">
        <v>73</v>
      </c>
      <c r="AY865" s="297" t="s">
        <v>233</v>
      </c>
    </row>
    <row r="866" s="13" customFormat="1">
      <c r="A866" s="13"/>
      <c r="B866" s="234"/>
      <c r="C866" s="235"/>
      <c r="D866" s="236" t="s">
        <v>244</v>
      </c>
      <c r="E866" s="237" t="s">
        <v>21</v>
      </c>
      <c r="F866" s="238" t="s">
        <v>731</v>
      </c>
      <c r="G866" s="235"/>
      <c r="H866" s="237" t="s">
        <v>21</v>
      </c>
      <c r="I866" s="239"/>
      <c r="J866" s="235"/>
      <c r="K866" s="235"/>
      <c r="L866" s="240"/>
      <c r="M866" s="241"/>
      <c r="N866" s="242"/>
      <c r="O866" s="242"/>
      <c r="P866" s="242"/>
      <c r="Q866" s="242"/>
      <c r="R866" s="242"/>
      <c r="S866" s="242"/>
      <c r="T866" s="24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44" t="s">
        <v>244</v>
      </c>
      <c r="AU866" s="244" t="s">
        <v>86</v>
      </c>
      <c r="AV866" s="13" t="s">
        <v>80</v>
      </c>
      <c r="AW866" s="13" t="s">
        <v>33</v>
      </c>
      <c r="AX866" s="13" t="s">
        <v>73</v>
      </c>
      <c r="AY866" s="244" t="s">
        <v>233</v>
      </c>
    </row>
    <row r="867" s="13" customFormat="1">
      <c r="A867" s="13"/>
      <c r="B867" s="234"/>
      <c r="C867" s="235"/>
      <c r="D867" s="236" t="s">
        <v>244</v>
      </c>
      <c r="E867" s="237" t="s">
        <v>21</v>
      </c>
      <c r="F867" s="238" t="s">
        <v>3174</v>
      </c>
      <c r="G867" s="235"/>
      <c r="H867" s="237" t="s">
        <v>21</v>
      </c>
      <c r="I867" s="239"/>
      <c r="J867" s="235"/>
      <c r="K867" s="235"/>
      <c r="L867" s="240"/>
      <c r="M867" s="241"/>
      <c r="N867" s="242"/>
      <c r="O867" s="242"/>
      <c r="P867" s="242"/>
      <c r="Q867" s="242"/>
      <c r="R867" s="242"/>
      <c r="S867" s="242"/>
      <c r="T867" s="24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44" t="s">
        <v>244</v>
      </c>
      <c r="AU867" s="244" t="s">
        <v>86</v>
      </c>
      <c r="AV867" s="13" t="s">
        <v>80</v>
      </c>
      <c r="AW867" s="13" t="s">
        <v>33</v>
      </c>
      <c r="AX867" s="13" t="s">
        <v>73</v>
      </c>
      <c r="AY867" s="244" t="s">
        <v>233</v>
      </c>
    </row>
    <row r="868" s="14" customFormat="1">
      <c r="A868" s="14"/>
      <c r="B868" s="245"/>
      <c r="C868" s="246"/>
      <c r="D868" s="236" t="s">
        <v>244</v>
      </c>
      <c r="E868" s="247" t="s">
        <v>21</v>
      </c>
      <c r="F868" s="248" t="s">
        <v>3175</v>
      </c>
      <c r="G868" s="246"/>
      <c r="H868" s="249">
        <v>7.4219999999999997</v>
      </c>
      <c r="I868" s="250"/>
      <c r="J868" s="246"/>
      <c r="K868" s="246"/>
      <c r="L868" s="251"/>
      <c r="M868" s="252"/>
      <c r="N868" s="253"/>
      <c r="O868" s="253"/>
      <c r="P868" s="253"/>
      <c r="Q868" s="253"/>
      <c r="R868" s="253"/>
      <c r="S868" s="253"/>
      <c r="T868" s="25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55" t="s">
        <v>244</v>
      </c>
      <c r="AU868" s="255" t="s">
        <v>86</v>
      </c>
      <c r="AV868" s="14" t="s">
        <v>86</v>
      </c>
      <c r="AW868" s="14" t="s">
        <v>33</v>
      </c>
      <c r="AX868" s="14" t="s">
        <v>73</v>
      </c>
      <c r="AY868" s="255" t="s">
        <v>233</v>
      </c>
    </row>
    <row r="869" s="13" customFormat="1">
      <c r="A869" s="13"/>
      <c r="B869" s="234"/>
      <c r="C869" s="235"/>
      <c r="D869" s="236" t="s">
        <v>244</v>
      </c>
      <c r="E869" s="237" t="s">
        <v>21</v>
      </c>
      <c r="F869" s="238" t="s">
        <v>3176</v>
      </c>
      <c r="G869" s="235"/>
      <c r="H869" s="237" t="s">
        <v>21</v>
      </c>
      <c r="I869" s="239"/>
      <c r="J869" s="235"/>
      <c r="K869" s="235"/>
      <c r="L869" s="240"/>
      <c r="M869" s="241"/>
      <c r="N869" s="242"/>
      <c r="O869" s="242"/>
      <c r="P869" s="242"/>
      <c r="Q869" s="242"/>
      <c r="R869" s="242"/>
      <c r="S869" s="242"/>
      <c r="T869" s="24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44" t="s">
        <v>244</v>
      </c>
      <c r="AU869" s="244" t="s">
        <v>86</v>
      </c>
      <c r="AV869" s="13" t="s">
        <v>80</v>
      </c>
      <c r="AW869" s="13" t="s">
        <v>33</v>
      </c>
      <c r="AX869" s="13" t="s">
        <v>73</v>
      </c>
      <c r="AY869" s="244" t="s">
        <v>233</v>
      </c>
    </row>
    <row r="870" s="14" customFormat="1">
      <c r="A870" s="14"/>
      <c r="B870" s="245"/>
      <c r="C870" s="246"/>
      <c r="D870" s="236" t="s">
        <v>244</v>
      </c>
      <c r="E870" s="247" t="s">
        <v>21</v>
      </c>
      <c r="F870" s="248" t="s">
        <v>3177</v>
      </c>
      <c r="G870" s="246"/>
      <c r="H870" s="249">
        <v>74.546000000000006</v>
      </c>
      <c r="I870" s="250"/>
      <c r="J870" s="246"/>
      <c r="K870" s="246"/>
      <c r="L870" s="251"/>
      <c r="M870" s="252"/>
      <c r="N870" s="253"/>
      <c r="O870" s="253"/>
      <c r="P870" s="253"/>
      <c r="Q870" s="253"/>
      <c r="R870" s="253"/>
      <c r="S870" s="253"/>
      <c r="T870" s="25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55" t="s">
        <v>244</v>
      </c>
      <c r="AU870" s="255" t="s">
        <v>86</v>
      </c>
      <c r="AV870" s="14" t="s">
        <v>86</v>
      </c>
      <c r="AW870" s="14" t="s">
        <v>33</v>
      </c>
      <c r="AX870" s="14" t="s">
        <v>73</v>
      </c>
      <c r="AY870" s="255" t="s">
        <v>233</v>
      </c>
    </row>
    <row r="871" s="13" customFormat="1">
      <c r="A871" s="13"/>
      <c r="B871" s="234"/>
      <c r="C871" s="235"/>
      <c r="D871" s="236" t="s">
        <v>244</v>
      </c>
      <c r="E871" s="237" t="s">
        <v>21</v>
      </c>
      <c r="F871" s="238" t="s">
        <v>3178</v>
      </c>
      <c r="G871" s="235"/>
      <c r="H871" s="237" t="s">
        <v>21</v>
      </c>
      <c r="I871" s="239"/>
      <c r="J871" s="235"/>
      <c r="K871" s="235"/>
      <c r="L871" s="240"/>
      <c r="M871" s="241"/>
      <c r="N871" s="242"/>
      <c r="O871" s="242"/>
      <c r="P871" s="242"/>
      <c r="Q871" s="242"/>
      <c r="R871" s="242"/>
      <c r="S871" s="242"/>
      <c r="T871" s="24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44" t="s">
        <v>244</v>
      </c>
      <c r="AU871" s="244" t="s">
        <v>86</v>
      </c>
      <c r="AV871" s="13" t="s">
        <v>80</v>
      </c>
      <c r="AW871" s="13" t="s">
        <v>33</v>
      </c>
      <c r="AX871" s="13" t="s">
        <v>73</v>
      </c>
      <c r="AY871" s="244" t="s">
        <v>233</v>
      </c>
    </row>
    <row r="872" s="14" customFormat="1">
      <c r="A872" s="14"/>
      <c r="B872" s="245"/>
      <c r="C872" s="246"/>
      <c r="D872" s="236" t="s">
        <v>244</v>
      </c>
      <c r="E872" s="247" t="s">
        <v>21</v>
      </c>
      <c r="F872" s="248" t="s">
        <v>3179</v>
      </c>
      <c r="G872" s="246"/>
      <c r="H872" s="249">
        <v>10.632</v>
      </c>
      <c r="I872" s="250"/>
      <c r="J872" s="246"/>
      <c r="K872" s="246"/>
      <c r="L872" s="251"/>
      <c r="M872" s="252"/>
      <c r="N872" s="253"/>
      <c r="O872" s="253"/>
      <c r="P872" s="253"/>
      <c r="Q872" s="253"/>
      <c r="R872" s="253"/>
      <c r="S872" s="253"/>
      <c r="T872" s="25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55" t="s">
        <v>244</v>
      </c>
      <c r="AU872" s="255" t="s">
        <v>86</v>
      </c>
      <c r="AV872" s="14" t="s">
        <v>86</v>
      </c>
      <c r="AW872" s="14" t="s">
        <v>33</v>
      </c>
      <c r="AX872" s="14" t="s">
        <v>73</v>
      </c>
      <c r="AY872" s="255" t="s">
        <v>233</v>
      </c>
    </row>
    <row r="873" s="16" customFormat="1">
      <c r="A873" s="16"/>
      <c r="B873" s="287"/>
      <c r="C873" s="288"/>
      <c r="D873" s="236" t="s">
        <v>244</v>
      </c>
      <c r="E873" s="289" t="s">
        <v>21</v>
      </c>
      <c r="F873" s="290" t="s">
        <v>725</v>
      </c>
      <c r="G873" s="288"/>
      <c r="H873" s="291">
        <v>92.599999999999994</v>
      </c>
      <c r="I873" s="292"/>
      <c r="J873" s="288"/>
      <c r="K873" s="288"/>
      <c r="L873" s="293"/>
      <c r="M873" s="294"/>
      <c r="N873" s="295"/>
      <c r="O873" s="295"/>
      <c r="P873" s="295"/>
      <c r="Q873" s="295"/>
      <c r="R873" s="295"/>
      <c r="S873" s="295"/>
      <c r="T873" s="29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T873" s="297" t="s">
        <v>244</v>
      </c>
      <c r="AU873" s="297" t="s">
        <v>86</v>
      </c>
      <c r="AV873" s="16" t="s">
        <v>117</v>
      </c>
      <c r="AW873" s="16" t="s">
        <v>33</v>
      </c>
      <c r="AX873" s="16" t="s">
        <v>73</v>
      </c>
      <c r="AY873" s="297" t="s">
        <v>233</v>
      </c>
    </row>
    <row r="874" s="15" customFormat="1">
      <c r="A874" s="15"/>
      <c r="B874" s="256"/>
      <c r="C874" s="257"/>
      <c r="D874" s="236" t="s">
        <v>244</v>
      </c>
      <c r="E874" s="258" t="s">
        <v>21</v>
      </c>
      <c r="F874" s="259" t="s">
        <v>247</v>
      </c>
      <c r="G874" s="257"/>
      <c r="H874" s="260">
        <v>126.33</v>
      </c>
      <c r="I874" s="261"/>
      <c r="J874" s="257"/>
      <c r="K874" s="257"/>
      <c r="L874" s="262"/>
      <c r="M874" s="263"/>
      <c r="N874" s="264"/>
      <c r="O874" s="264"/>
      <c r="P874" s="264"/>
      <c r="Q874" s="264"/>
      <c r="R874" s="264"/>
      <c r="S874" s="264"/>
      <c r="T874" s="26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T874" s="266" t="s">
        <v>244</v>
      </c>
      <c r="AU874" s="266" t="s">
        <v>86</v>
      </c>
      <c r="AV874" s="15" t="s">
        <v>240</v>
      </c>
      <c r="AW874" s="15" t="s">
        <v>33</v>
      </c>
      <c r="AX874" s="15" t="s">
        <v>80</v>
      </c>
      <c r="AY874" s="266" t="s">
        <v>233</v>
      </c>
    </row>
    <row r="875" s="2" customFormat="1" ht="55.5" customHeight="1">
      <c r="A875" s="41"/>
      <c r="B875" s="42"/>
      <c r="C875" s="216" t="s">
        <v>431</v>
      </c>
      <c r="D875" s="216" t="s">
        <v>235</v>
      </c>
      <c r="E875" s="217" t="s">
        <v>3180</v>
      </c>
      <c r="F875" s="218" t="s">
        <v>3181</v>
      </c>
      <c r="G875" s="219" t="s">
        <v>250</v>
      </c>
      <c r="H875" s="220">
        <v>50.929000000000002</v>
      </c>
      <c r="I875" s="221"/>
      <c r="J875" s="222">
        <f>ROUND(I875*H875,2)</f>
        <v>0</v>
      </c>
      <c r="K875" s="218" t="s">
        <v>239</v>
      </c>
      <c r="L875" s="47"/>
      <c r="M875" s="223" t="s">
        <v>21</v>
      </c>
      <c r="N875" s="224" t="s">
        <v>45</v>
      </c>
      <c r="O875" s="87"/>
      <c r="P875" s="225">
        <f>O875*H875</f>
        <v>0</v>
      </c>
      <c r="Q875" s="225">
        <v>2.5019399999999998</v>
      </c>
      <c r="R875" s="225">
        <f>Q875*H875</f>
        <v>127.42130225999999</v>
      </c>
      <c r="S875" s="225">
        <v>0</v>
      </c>
      <c r="T875" s="226">
        <f>S875*H875</f>
        <v>0</v>
      </c>
      <c r="U875" s="41"/>
      <c r="V875" s="41"/>
      <c r="W875" s="41"/>
      <c r="X875" s="41"/>
      <c r="Y875" s="41"/>
      <c r="Z875" s="41"/>
      <c r="AA875" s="41"/>
      <c r="AB875" s="41"/>
      <c r="AC875" s="41"/>
      <c r="AD875" s="41"/>
      <c r="AE875" s="41"/>
      <c r="AR875" s="227" t="s">
        <v>240</v>
      </c>
      <c r="AT875" s="227" t="s">
        <v>235</v>
      </c>
      <c r="AU875" s="227" t="s">
        <v>86</v>
      </c>
      <c r="AY875" s="20" t="s">
        <v>233</v>
      </c>
      <c r="BE875" s="228">
        <f>IF(N875="základní",J875,0)</f>
        <v>0</v>
      </c>
      <c r="BF875" s="228">
        <f>IF(N875="snížená",J875,0)</f>
        <v>0</v>
      </c>
      <c r="BG875" s="228">
        <f>IF(N875="zákl. přenesená",J875,0)</f>
        <v>0</v>
      </c>
      <c r="BH875" s="228">
        <f>IF(N875="sníž. přenesená",J875,0)</f>
        <v>0</v>
      </c>
      <c r="BI875" s="228">
        <f>IF(N875="nulová",J875,0)</f>
        <v>0</v>
      </c>
      <c r="BJ875" s="20" t="s">
        <v>86</v>
      </c>
      <c r="BK875" s="228">
        <f>ROUND(I875*H875,2)</f>
        <v>0</v>
      </c>
      <c r="BL875" s="20" t="s">
        <v>240</v>
      </c>
      <c r="BM875" s="227" t="s">
        <v>3182</v>
      </c>
    </row>
    <row r="876" s="2" customFormat="1">
      <c r="A876" s="41"/>
      <c r="B876" s="42"/>
      <c r="C876" s="43"/>
      <c r="D876" s="229" t="s">
        <v>242</v>
      </c>
      <c r="E876" s="43"/>
      <c r="F876" s="230" t="s">
        <v>3183</v>
      </c>
      <c r="G876" s="43"/>
      <c r="H876" s="43"/>
      <c r="I876" s="231"/>
      <c r="J876" s="43"/>
      <c r="K876" s="43"/>
      <c r="L876" s="47"/>
      <c r="M876" s="232"/>
      <c r="N876" s="233"/>
      <c r="O876" s="87"/>
      <c r="P876" s="87"/>
      <c r="Q876" s="87"/>
      <c r="R876" s="87"/>
      <c r="S876" s="87"/>
      <c r="T876" s="88"/>
      <c r="U876" s="41"/>
      <c r="V876" s="41"/>
      <c r="W876" s="41"/>
      <c r="X876" s="41"/>
      <c r="Y876" s="41"/>
      <c r="Z876" s="41"/>
      <c r="AA876" s="41"/>
      <c r="AB876" s="41"/>
      <c r="AC876" s="41"/>
      <c r="AD876" s="41"/>
      <c r="AE876" s="41"/>
      <c r="AT876" s="20" t="s">
        <v>242</v>
      </c>
      <c r="AU876" s="20" t="s">
        <v>86</v>
      </c>
    </row>
    <row r="877" s="13" customFormat="1">
      <c r="A877" s="13"/>
      <c r="B877" s="234"/>
      <c r="C877" s="235"/>
      <c r="D877" s="236" t="s">
        <v>244</v>
      </c>
      <c r="E877" s="237" t="s">
        <v>21</v>
      </c>
      <c r="F877" s="238" t="s">
        <v>775</v>
      </c>
      <c r="G877" s="235"/>
      <c r="H877" s="237" t="s">
        <v>21</v>
      </c>
      <c r="I877" s="239"/>
      <c r="J877" s="235"/>
      <c r="K877" s="235"/>
      <c r="L877" s="240"/>
      <c r="M877" s="241"/>
      <c r="N877" s="242"/>
      <c r="O877" s="242"/>
      <c r="P877" s="242"/>
      <c r="Q877" s="242"/>
      <c r="R877" s="242"/>
      <c r="S877" s="242"/>
      <c r="T877" s="24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44" t="s">
        <v>244</v>
      </c>
      <c r="AU877" s="244" t="s">
        <v>86</v>
      </c>
      <c r="AV877" s="13" t="s">
        <v>80</v>
      </c>
      <c r="AW877" s="13" t="s">
        <v>33</v>
      </c>
      <c r="AX877" s="13" t="s">
        <v>73</v>
      </c>
      <c r="AY877" s="244" t="s">
        <v>233</v>
      </c>
    </row>
    <row r="878" s="13" customFormat="1">
      <c r="A878" s="13"/>
      <c r="B878" s="234"/>
      <c r="C878" s="235"/>
      <c r="D878" s="236" t="s">
        <v>244</v>
      </c>
      <c r="E878" s="237" t="s">
        <v>21</v>
      </c>
      <c r="F878" s="238" t="s">
        <v>3184</v>
      </c>
      <c r="G878" s="235"/>
      <c r="H878" s="237" t="s">
        <v>21</v>
      </c>
      <c r="I878" s="239"/>
      <c r="J878" s="235"/>
      <c r="K878" s="235"/>
      <c r="L878" s="240"/>
      <c r="M878" s="241"/>
      <c r="N878" s="242"/>
      <c r="O878" s="242"/>
      <c r="P878" s="242"/>
      <c r="Q878" s="242"/>
      <c r="R878" s="242"/>
      <c r="S878" s="242"/>
      <c r="T878" s="24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44" t="s">
        <v>244</v>
      </c>
      <c r="AU878" s="244" t="s">
        <v>86</v>
      </c>
      <c r="AV878" s="13" t="s">
        <v>80</v>
      </c>
      <c r="AW878" s="13" t="s">
        <v>33</v>
      </c>
      <c r="AX878" s="13" t="s">
        <v>73</v>
      </c>
      <c r="AY878" s="244" t="s">
        <v>233</v>
      </c>
    </row>
    <row r="879" s="14" customFormat="1">
      <c r="A879" s="14"/>
      <c r="B879" s="245"/>
      <c r="C879" s="246"/>
      <c r="D879" s="236" t="s">
        <v>244</v>
      </c>
      <c r="E879" s="247" t="s">
        <v>21</v>
      </c>
      <c r="F879" s="248" t="s">
        <v>3185</v>
      </c>
      <c r="G879" s="246"/>
      <c r="H879" s="249">
        <v>5.0149999999999997</v>
      </c>
      <c r="I879" s="250"/>
      <c r="J879" s="246"/>
      <c r="K879" s="246"/>
      <c r="L879" s="251"/>
      <c r="M879" s="252"/>
      <c r="N879" s="253"/>
      <c r="O879" s="253"/>
      <c r="P879" s="253"/>
      <c r="Q879" s="253"/>
      <c r="R879" s="253"/>
      <c r="S879" s="253"/>
      <c r="T879" s="25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55" t="s">
        <v>244</v>
      </c>
      <c r="AU879" s="255" t="s">
        <v>86</v>
      </c>
      <c r="AV879" s="14" t="s">
        <v>86</v>
      </c>
      <c r="AW879" s="14" t="s">
        <v>33</v>
      </c>
      <c r="AX879" s="14" t="s">
        <v>73</v>
      </c>
      <c r="AY879" s="255" t="s">
        <v>233</v>
      </c>
    </row>
    <row r="880" s="13" customFormat="1">
      <c r="A880" s="13"/>
      <c r="B880" s="234"/>
      <c r="C880" s="235"/>
      <c r="D880" s="236" t="s">
        <v>244</v>
      </c>
      <c r="E880" s="237" t="s">
        <v>21</v>
      </c>
      <c r="F880" s="238" t="s">
        <v>3186</v>
      </c>
      <c r="G880" s="235"/>
      <c r="H880" s="237" t="s">
        <v>21</v>
      </c>
      <c r="I880" s="239"/>
      <c r="J880" s="235"/>
      <c r="K880" s="235"/>
      <c r="L880" s="240"/>
      <c r="M880" s="241"/>
      <c r="N880" s="242"/>
      <c r="O880" s="242"/>
      <c r="P880" s="242"/>
      <c r="Q880" s="242"/>
      <c r="R880" s="242"/>
      <c r="S880" s="242"/>
      <c r="T880" s="24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44" t="s">
        <v>244</v>
      </c>
      <c r="AU880" s="244" t="s">
        <v>86</v>
      </c>
      <c r="AV880" s="13" t="s">
        <v>80</v>
      </c>
      <c r="AW880" s="13" t="s">
        <v>33</v>
      </c>
      <c r="AX880" s="13" t="s">
        <v>73</v>
      </c>
      <c r="AY880" s="244" t="s">
        <v>233</v>
      </c>
    </row>
    <row r="881" s="14" customFormat="1">
      <c r="A881" s="14"/>
      <c r="B881" s="245"/>
      <c r="C881" s="246"/>
      <c r="D881" s="236" t="s">
        <v>244</v>
      </c>
      <c r="E881" s="247" t="s">
        <v>21</v>
      </c>
      <c r="F881" s="248" t="s">
        <v>3187</v>
      </c>
      <c r="G881" s="246"/>
      <c r="H881" s="249">
        <v>44.136000000000003</v>
      </c>
      <c r="I881" s="250"/>
      <c r="J881" s="246"/>
      <c r="K881" s="246"/>
      <c r="L881" s="251"/>
      <c r="M881" s="252"/>
      <c r="N881" s="253"/>
      <c r="O881" s="253"/>
      <c r="P881" s="253"/>
      <c r="Q881" s="253"/>
      <c r="R881" s="253"/>
      <c r="S881" s="253"/>
      <c r="T881" s="25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T881" s="255" t="s">
        <v>244</v>
      </c>
      <c r="AU881" s="255" t="s">
        <v>86</v>
      </c>
      <c r="AV881" s="14" t="s">
        <v>86</v>
      </c>
      <c r="AW881" s="14" t="s">
        <v>33</v>
      </c>
      <c r="AX881" s="14" t="s">
        <v>73</v>
      </c>
      <c r="AY881" s="255" t="s">
        <v>233</v>
      </c>
    </row>
    <row r="882" s="13" customFormat="1">
      <c r="A882" s="13"/>
      <c r="B882" s="234"/>
      <c r="C882" s="235"/>
      <c r="D882" s="236" t="s">
        <v>244</v>
      </c>
      <c r="E882" s="237" t="s">
        <v>21</v>
      </c>
      <c r="F882" s="238" t="s">
        <v>3188</v>
      </c>
      <c r="G882" s="235"/>
      <c r="H882" s="237" t="s">
        <v>21</v>
      </c>
      <c r="I882" s="239"/>
      <c r="J882" s="235"/>
      <c r="K882" s="235"/>
      <c r="L882" s="240"/>
      <c r="M882" s="241"/>
      <c r="N882" s="242"/>
      <c r="O882" s="242"/>
      <c r="P882" s="242"/>
      <c r="Q882" s="242"/>
      <c r="R882" s="242"/>
      <c r="S882" s="242"/>
      <c r="T882" s="24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44" t="s">
        <v>244</v>
      </c>
      <c r="AU882" s="244" t="s">
        <v>86</v>
      </c>
      <c r="AV882" s="13" t="s">
        <v>80</v>
      </c>
      <c r="AW882" s="13" t="s">
        <v>33</v>
      </c>
      <c r="AX882" s="13" t="s">
        <v>73</v>
      </c>
      <c r="AY882" s="244" t="s">
        <v>233</v>
      </c>
    </row>
    <row r="883" s="14" customFormat="1">
      <c r="A883" s="14"/>
      <c r="B883" s="245"/>
      <c r="C883" s="246"/>
      <c r="D883" s="236" t="s">
        <v>244</v>
      </c>
      <c r="E883" s="247" t="s">
        <v>21</v>
      </c>
      <c r="F883" s="248" t="s">
        <v>3189</v>
      </c>
      <c r="G883" s="246"/>
      <c r="H883" s="249">
        <v>1.22</v>
      </c>
      <c r="I883" s="250"/>
      <c r="J883" s="246"/>
      <c r="K883" s="246"/>
      <c r="L883" s="251"/>
      <c r="M883" s="252"/>
      <c r="N883" s="253"/>
      <c r="O883" s="253"/>
      <c r="P883" s="253"/>
      <c r="Q883" s="253"/>
      <c r="R883" s="253"/>
      <c r="S883" s="253"/>
      <c r="T883" s="25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55" t="s">
        <v>244</v>
      </c>
      <c r="AU883" s="255" t="s">
        <v>86</v>
      </c>
      <c r="AV883" s="14" t="s">
        <v>86</v>
      </c>
      <c r="AW883" s="14" t="s">
        <v>33</v>
      </c>
      <c r="AX883" s="14" t="s">
        <v>73</v>
      </c>
      <c r="AY883" s="255" t="s">
        <v>233</v>
      </c>
    </row>
    <row r="884" s="13" customFormat="1">
      <c r="A884" s="13"/>
      <c r="B884" s="234"/>
      <c r="C884" s="235"/>
      <c r="D884" s="236" t="s">
        <v>244</v>
      </c>
      <c r="E884" s="237" t="s">
        <v>21</v>
      </c>
      <c r="F884" s="238" t="s">
        <v>3190</v>
      </c>
      <c r="G884" s="235"/>
      <c r="H884" s="237" t="s">
        <v>21</v>
      </c>
      <c r="I884" s="239"/>
      <c r="J884" s="235"/>
      <c r="K884" s="235"/>
      <c r="L884" s="240"/>
      <c r="M884" s="241"/>
      <c r="N884" s="242"/>
      <c r="O884" s="242"/>
      <c r="P884" s="242"/>
      <c r="Q884" s="242"/>
      <c r="R884" s="242"/>
      <c r="S884" s="242"/>
      <c r="T884" s="24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44" t="s">
        <v>244</v>
      </c>
      <c r="AU884" s="244" t="s">
        <v>86</v>
      </c>
      <c r="AV884" s="13" t="s">
        <v>80</v>
      </c>
      <c r="AW884" s="13" t="s">
        <v>33</v>
      </c>
      <c r="AX884" s="13" t="s">
        <v>73</v>
      </c>
      <c r="AY884" s="244" t="s">
        <v>233</v>
      </c>
    </row>
    <row r="885" s="14" customFormat="1">
      <c r="A885" s="14"/>
      <c r="B885" s="245"/>
      <c r="C885" s="246"/>
      <c r="D885" s="236" t="s">
        <v>244</v>
      </c>
      <c r="E885" s="247" t="s">
        <v>21</v>
      </c>
      <c r="F885" s="248" t="s">
        <v>3191</v>
      </c>
      <c r="G885" s="246"/>
      <c r="H885" s="249">
        <v>0.55800000000000005</v>
      </c>
      <c r="I885" s="250"/>
      <c r="J885" s="246"/>
      <c r="K885" s="246"/>
      <c r="L885" s="251"/>
      <c r="M885" s="252"/>
      <c r="N885" s="253"/>
      <c r="O885" s="253"/>
      <c r="P885" s="253"/>
      <c r="Q885" s="253"/>
      <c r="R885" s="253"/>
      <c r="S885" s="253"/>
      <c r="T885" s="25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55" t="s">
        <v>244</v>
      </c>
      <c r="AU885" s="255" t="s">
        <v>86</v>
      </c>
      <c r="AV885" s="14" t="s">
        <v>86</v>
      </c>
      <c r="AW885" s="14" t="s">
        <v>33</v>
      </c>
      <c r="AX885" s="14" t="s">
        <v>73</v>
      </c>
      <c r="AY885" s="255" t="s">
        <v>233</v>
      </c>
    </row>
    <row r="886" s="15" customFormat="1">
      <c r="A886" s="15"/>
      <c r="B886" s="256"/>
      <c r="C886" s="257"/>
      <c r="D886" s="236" t="s">
        <v>244</v>
      </c>
      <c r="E886" s="258" t="s">
        <v>21</v>
      </c>
      <c r="F886" s="259" t="s">
        <v>247</v>
      </c>
      <c r="G886" s="257"/>
      <c r="H886" s="260">
        <v>50.929000000000002</v>
      </c>
      <c r="I886" s="261"/>
      <c r="J886" s="257"/>
      <c r="K886" s="257"/>
      <c r="L886" s="262"/>
      <c r="M886" s="263"/>
      <c r="N886" s="264"/>
      <c r="O886" s="264"/>
      <c r="P886" s="264"/>
      <c r="Q886" s="264"/>
      <c r="R886" s="264"/>
      <c r="S886" s="264"/>
      <c r="T886" s="26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T886" s="266" t="s">
        <v>244</v>
      </c>
      <c r="AU886" s="266" t="s">
        <v>86</v>
      </c>
      <c r="AV886" s="15" t="s">
        <v>240</v>
      </c>
      <c r="AW886" s="15" t="s">
        <v>33</v>
      </c>
      <c r="AX886" s="15" t="s">
        <v>80</v>
      </c>
      <c r="AY886" s="266" t="s">
        <v>233</v>
      </c>
    </row>
    <row r="887" s="2" customFormat="1" ht="37.8" customHeight="1">
      <c r="A887" s="41"/>
      <c r="B887" s="42"/>
      <c r="C887" s="216" t="s">
        <v>436</v>
      </c>
      <c r="D887" s="216" t="s">
        <v>235</v>
      </c>
      <c r="E887" s="217" t="s">
        <v>3192</v>
      </c>
      <c r="F887" s="218" t="s">
        <v>3193</v>
      </c>
      <c r="G887" s="219" t="s">
        <v>238</v>
      </c>
      <c r="H887" s="220">
        <v>1247.4159999999999</v>
      </c>
      <c r="I887" s="221"/>
      <c r="J887" s="222">
        <f>ROUND(I887*H887,2)</f>
        <v>0</v>
      </c>
      <c r="K887" s="218" t="s">
        <v>239</v>
      </c>
      <c r="L887" s="47"/>
      <c r="M887" s="223" t="s">
        <v>21</v>
      </c>
      <c r="N887" s="224" t="s">
        <v>45</v>
      </c>
      <c r="O887" s="87"/>
      <c r="P887" s="225">
        <f>O887*H887</f>
        <v>0</v>
      </c>
      <c r="Q887" s="225">
        <v>0.0046499999999999996</v>
      </c>
      <c r="R887" s="225">
        <f>Q887*H887</f>
        <v>5.8004843999999993</v>
      </c>
      <c r="S887" s="225">
        <v>0</v>
      </c>
      <c r="T887" s="226">
        <f>S887*H887</f>
        <v>0</v>
      </c>
      <c r="U887" s="41"/>
      <c r="V887" s="41"/>
      <c r="W887" s="41"/>
      <c r="X887" s="41"/>
      <c r="Y887" s="41"/>
      <c r="Z887" s="41"/>
      <c r="AA887" s="41"/>
      <c r="AB887" s="41"/>
      <c r="AC887" s="41"/>
      <c r="AD887" s="41"/>
      <c r="AE887" s="41"/>
      <c r="AR887" s="227" t="s">
        <v>240</v>
      </c>
      <c r="AT887" s="227" t="s">
        <v>235</v>
      </c>
      <c r="AU887" s="227" t="s">
        <v>86</v>
      </c>
      <c r="AY887" s="20" t="s">
        <v>233</v>
      </c>
      <c r="BE887" s="228">
        <f>IF(N887="základní",J887,0)</f>
        <v>0</v>
      </c>
      <c r="BF887" s="228">
        <f>IF(N887="snížená",J887,0)</f>
        <v>0</v>
      </c>
      <c r="BG887" s="228">
        <f>IF(N887="zákl. přenesená",J887,0)</f>
        <v>0</v>
      </c>
      <c r="BH887" s="228">
        <f>IF(N887="sníž. přenesená",J887,0)</f>
        <v>0</v>
      </c>
      <c r="BI887" s="228">
        <f>IF(N887="nulová",J887,0)</f>
        <v>0</v>
      </c>
      <c r="BJ887" s="20" t="s">
        <v>86</v>
      </c>
      <c r="BK887" s="228">
        <f>ROUND(I887*H887,2)</f>
        <v>0</v>
      </c>
      <c r="BL887" s="20" t="s">
        <v>240</v>
      </c>
      <c r="BM887" s="227" t="s">
        <v>3194</v>
      </c>
    </row>
    <row r="888" s="2" customFormat="1">
      <c r="A888" s="41"/>
      <c r="B888" s="42"/>
      <c r="C888" s="43"/>
      <c r="D888" s="229" t="s">
        <v>242</v>
      </c>
      <c r="E888" s="43"/>
      <c r="F888" s="230" t="s">
        <v>3195</v>
      </c>
      <c r="G888" s="43"/>
      <c r="H888" s="43"/>
      <c r="I888" s="231"/>
      <c r="J888" s="43"/>
      <c r="K888" s="43"/>
      <c r="L888" s="47"/>
      <c r="M888" s="232"/>
      <c r="N888" s="233"/>
      <c r="O888" s="87"/>
      <c r="P888" s="87"/>
      <c r="Q888" s="87"/>
      <c r="R888" s="87"/>
      <c r="S888" s="87"/>
      <c r="T888" s="88"/>
      <c r="U888" s="41"/>
      <c r="V888" s="41"/>
      <c r="W888" s="41"/>
      <c r="X888" s="41"/>
      <c r="Y888" s="41"/>
      <c r="Z888" s="41"/>
      <c r="AA888" s="41"/>
      <c r="AB888" s="41"/>
      <c r="AC888" s="41"/>
      <c r="AD888" s="41"/>
      <c r="AE888" s="41"/>
      <c r="AT888" s="20" t="s">
        <v>242</v>
      </c>
      <c r="AU888" s="20" t="s">
        <v>86</v>
      </c>
    </row>
    <row r="889" s="13" customFormat="1">
      <c r="A889" s="13"/>
      <c r="B889" s="234"/>
      <c r="C889" s="235"/>
      <c r="D889" s="236" t="s">
        <v>244</v>
      </c>
      <c r="E889" s="237" t="s">
        <v>21</v>
      </c>
      <c r="F889" s="238" t="s">
        <v>775</v>
      </c>
      <c r="G889" s="235"/>
      <c r="H889" s="237" t="s">
        <v>21</v>
      </c>
      <c r="I889" s="239"/>
      <c r="J889" s="235"/>
      <c r="K889" s="235"/>
      <c r="L889" s="240"/>
      <c r="M889" s="241"/>
      <c r="N889" s="242"/>
      <c r="O889" s="242"/>
      <c r="P889" s="242"/>
      <c r="Q889" s="242"/>
      <c r="R889" s="242"/>
      <c r="S889" s="242"/>
      <c r="T889" s="24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44" t="s">
        <v>244</v>
      </c>
      <c r="AU889" s="244" t="s">
        <v>86</v>
      </c>
      <c r="AV889" s="13" t="s">
        <v>80</v>
      </c>
      <c r="AW889" s="13" t="s">
        <v>33</v>
      </c>
      <c r="AX889" s="13" t="s">
        <v>73</v>
      </c>
      <c r="AY889" s="244" t="s">
        <v>233</v>
      </c>
    </row>
    <row r="890" s="13" customFormat="1">
      <c r="A890" s="13"/>
      <c r="B890" s="234"/>
      <c r="C890" s="235"/>
      <c r="D890" s="236" t="s">
        <v>244</v>
      </c>
      <c r="E890" s="237" t="s">
        <v>21</v>
      </c>
      <c r="F890" s="238" t="s">
        <v>3184</v>
      </c>
      <c r="G890" s="235"/>
      <c r="H890" s="237" t="s">
        <v>21</v>
      </c>
      <c r="I890" s="239"/>
      <c r="J890" s="235"/>
      <c r="K890" s="235"/>
      <c r="L890" s="240"/>
      <c r="M890" s="241"/>
      <c r="N890" s="242"/>
      <c r="O890" s="242"/>
      <c r="P890" s="242"/>
      <c r="Q890" s="242"/>
      <c r="R890" s="242"/>
      <c r="S890" s="242"/>
      <c r="T890" s="24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44" t="s">
        <v>244</v>
      </c>
      <c r="AU890" s="244" t="s">
        <v>86</v>
      </c>
      <c r="AV890" s="13" t="s">
        <v>80</v>
      </c>
      <c r="AW890" s="13" t="s">
        <v>33</v>
      </c>
      <c r="AX890" s="13" t="s">
        <v>73</v>
      </c>
      <c r="AY890" s="244" t="s">
        <v>233</v>
      </c>
    </row>
    <row r="891" s="14" customFormat="1">
      <c r="A891" s="14"/>
      <c r="B891" s="245"/>
      <c r="C891" s="246"/>
      <c r="D891" s="236" t="s">
        <v>244</v>
      </c>
      <c r="E891" s="247" t="s">
        <v>21</v>
      </c>
      <c r="F891" s="248" t="s">
        <v>3196</v>
      </c>
      <c r="G891" s="246"/>
      <c r="H891" s="249">
        <v>14.26</v>
      </c>
      <c r="I891" s="250"/>
      <c r="J891" s="246"/>
      <c r="K891" s="246"/>
      <c r="L891" s="251"/>
      <c r="M891" s="252"/>
      <c r="N891" s="253"/>
      <c r="O891" s="253"/>
      <c r="P891" s="253"/>
      <c r="Q891" s="253"/>
      <c r="R891" s="253"/>
      <c r="S891" s="253"/>
      <c r="T891" s="25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T891" s="255" t="s">
        <v>244</v>
      </c>
      <c r="AU891" s="255" t="s">
        <v>86</v>
      </c>
      <c r="AV891" s="14" t="s">
        <v>86</v>
      </c>
      <c r="AW891" s="14" t="s">
        <v>33</v>
      </c>
      <c r="AX891" s="14" t="s">
        <v>73</v>
      </c>
      <c r="AY891" s="255" t="s">
        <v>233</v>
      </c>
    </row>
    <row r="892" s="13" customFormat="1">
      <c r="A892" s="13"/>
      <c r="B892" s="234"/>
      <c r="C892" s="235"/>
      <c r="D892" s="236" t="s">
        <v>244</v>
      </c>
      <c r="E892" s="237" t="s">
        <v>21</v>
      </c>
      <c r="F892" s="238" t="s">
        <v>3186</v>
      </c>
      <c r="G892" s="235"/>
      <c r="H892" s="237" t="s">
        <v>21</v>
      </c>
      <c r="I892" s="239"/>
      <c r="J892" s="235"/>
      <c r="K892" s="235"/>
      <c r="L892" s="240"/>
      <c r="M892" s="241"/>
      <c r="N892" s="242"/>
      <c r="O892" s="242"/>
      <c r="P892" s="242"/>
      <c r="Q892" s="242"/>
      <c r="R892" s="242"/>
      <c r="S892" s="242"/>
      <c r="T892" s="24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44" t="s">
        <v>244</v>
      </c>
      <c r="AU892" s="244" t="s">
        <v>86</v>
      </c>
      <c r="AV892" s="13" t="s">
        <v>80</v>
      </c>
      <c r="AW892" s="13" t="s">
        <v>33</v>
      </c>
      <c r="AX892" s="13" t="s">
        <v>73</v>
      </c>
      <c r="AY892" s="244" t="s">
        <v>233</v>
      </c>
    </row>
    <row r="893" s="14" customFormat="1">
      <c r="A893" s="14"/>
      <c r="B893" s="245"/>
      <c r="C893" s="246"/>
      <c r="D893" s="236" t="s">
        <v>244</v>
      </c>
      <c r="E893" s="247" t="s">
        <v>21</v>
      </c>
      <c r="F893" s="248" t="s">
        <v>3197</v>
      </c>
      <c r="G893" s="246"/>
      <c r="H893" s="249">
        <v>177.77000000000001</v>
      </c>
      <c r="I893" s="250"/>
      <c r="J893" s="246"/>
      <c r="K893" s="246"/>
      <c r="L893" s="251"/>
      <c r="M893" s="252"/>
      <c r="N893" s="253"/>
      <c r="O893" s="253"/>
      <c r="P893" s="253"/>
      <c r="Q893" s="253"/>
      <c r="R893" s="253"/>
      <c r="S893" s="253"/>
      <c r="T893" s="25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55" t="s">
        <v>244</v>
      </c>
      <c r="AU893" s="255" t="s">
        <v>86</v>
      </c>
      <c r="AV893" s="14" t="s">
        <v>86</v>
      </c>
      <c r="AW893" s="14" t="s">
        <v>33</v>
      </c>
      <c r="AX893" s="14" t="s">
        <v>73</v>
      </c>
      <c r="AY893" s="255" t="s">
        <v>233</v>
      </c>
    </row>
    <row r="894" s="13" customFormat="1">
      <c r="A894" s="13"/>
      <c r="B894" s="234"/>
      <c r="C894" s="235"/>
      <c r="D894" s="236" t="s">
        <v>244</v>
      </c>
      <c r="E894" s="237" t="s">
        <v>21</v>
      </c>
      <c r="F894" s="238" t="s">
        <v>3188</v>
      </c>
      <c r="G894" s="235"/>
      <c r="H894" s="237" t="s">
        <v>21</v>
      </c>
      <c r="I894" s="239"/>
      <c r="J894" s="235"/>
      <c r="K894" s="235"/>
      <c r="L894" s="240"/>
      <c r="M894" s="241"/>
      <c r="N894" s="242"/>
      <c r="O894" s="242"/>
      <c r="P894" s="242"/>
      <c r="Q894" s="242"/>
      <c r="R894" s="242"/>
      <c r="S894" s="242"/>
      <c r="T894" s="24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44" t="s">
        <v>244</v>
      </c>
      <c r="AU894" s="244" t="s">
        <v>86</v>
      </c>
      <c r="AV894" s="13" t="s">
        <v>80</v>
      </c>
      <c r="AW894" s="13" t="s">
        <v>33</v>
      </c>
      <c r="AX894" s="13" t="s">
        <v>73</v>
      </c>
      <c r="AY894" s="244" t="s">
        <v>233</v>
      </c>
    </row>
    <row r="895" s="14" customFormat="1">
      <c r="A895" s="14"/>
      <c r="B895" s="245"/>
      <c r="C895" s="246"/>
      <c r="D895" s="236" t="s">
        <v>244</v>
      </c>
      <c r="E895" s="247" t="s">
        <v>21</v>
      </c>
      <c r="F895" s="248" t="s">
        <v>3198</v>
      </c>
      <c r="G895" s="246"/>
      <c r="H895" s="249">
        <v>12.611000000000001</v>
      </c>
      <c r="I895" s="250"/>
      <c r="J895" s="246"/>
      <c r="K895" s="246"/>
      <c r="L895" s="251"/>
      <c r="M895" s="252"/>
      <c r="N895" s="253"/>
      <c r="O895" s="253"/>
      <c r="P895" s="253"/>
      <c r="Q895" s="253"/>
      <c r="R895" s="253"/>
      <c r="S895" s="253"/>
      <c r="T895" s="25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55" t="s">
        <v>244</v>
      </c>
      <c r="AU895" s="255" t="s">
        <v>86</v>
      </c>
      <c r="AV895" s="14" t="s">
        <v>86</v>
      </c>
      <c r="AW895" s="14" t="s">
        <v>33</v>
      </c>
      <c r="AX895" s="14" t="s">
        <v>73</v>
      </c>
      <c r="AY895" s="255" t="s">
        <v>233</v>
      </c>
    </row>
    <row r="896" s="13" customFormat="1">
      <c r="A896" s="13"/>
      <c r="B896" s="234"/>
      <c r="C896" s="235"/>
      <c r="D896" s="236" t="s">
        <v>244</v>
      </c>
      <c r="E896" s="237" t="s">
        <v>21</v>
      </c>
      <c r="F896" s="238" t="s">
        <v>3190</v>
      </c>
      <c r="G896" s="235"/>
      <c r="H896" s="237" t="s">
        <v>21</v>
      </c>
      <c r="I896" s="239"/>
      <c r="J896" s="235"/>
      <c r="K896" s="235"/>
      <c r="L896" s="240"/>
      <c r="M896" s="241"/>
      <c r="N896" s="242"/>
      <c r="O896" s="242"/>
      <c r="P896" s="242"/>
      <c r="Q896" s="242"/>
      <c r="R896" s="242"/>
      <c r="S896" s="242"/>
      <c r="T896" s="24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44" t="s">
        <v>244</v>
      </c>
      <c r="AU896" s="244" t="s">
        <v>86</v>
      </c>
      <c r="AV896" s="13" t="s">
        <v>80</v>
      </c>
      <c r="AW896" s="13" t="s">
        <v>33</v>
      </c>
      <c r="AX896" s="13" t="s">
        <v>73</v>
      </c>
      <c r="AY896" s="244" t="s">
        <v>233</v>
      </c>
    </row>
    <row r="897" s="14" customFormat="1">
      <c r="A897" s="14"/>
      <c r="B897" s="245"/>
      <c r="C897" s="246"/>
      <c r="D897" s="236" t="s">
        <v>244</v>
      </c>
      <c r="E897" s="247" t="s">
        <v>21</v>
      </c>
      <c r="F897" s="248" t="s">
        <v>3199</v>
      </c>
      <c r="G897" s="246"/>
      <c r="H897" s="249">
        <v>6.1379999999999999</v>
      </c>
      <c r="I897" s="250"/>
      <c r="J897" s="246"/>
      <c r="K897" s="246"/>
      <c r="L897" s="251"/>
      <c r="M897" s="252"/>
      <c r="N897" s="253"/>
      <c r="O897" s="253"/>
      <c r="P897" s="253"/>
      <c r="Q897" s="253"/>
      <c r="R897" s="253"/>
      <c r="S897" s="253"/>
      <c r="T897" s="25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T897" s="255" t="s">
        <v>244</v>
      </c>
      <c r="AU897" s="255" t="s">
        <v>86</v>
      </c>
      <c r="AV897" s="14" t="s">
        <v>86</v>
      </c>
      <c r="AW897" s="14" t="s">
        <v>33</v>
      </c>
      <c r="AX897" s="14" t="s">
        <v>73</v>
      </c>
      <c r="AY897" s="255" t="s">
        <v>233</v>
      </c>
    </row>
    <row r="898" s="16" customFormat="1">
      <c r="A898" s="16"/>
      <c r="B898" s="287"/>
      <c r="C898" s="288"/>
      <c r="D898" s="236" t="s">
        <v>244</v>
      </c>
      <c r="E898" s="289" t="s">
        <v>21</v>
      </c>
      <c r="F898" s="290" t="s">
        <v>725</v>
      </c>
      <c r="G898" s="288"/>
      <c r="H898" s="291">
        <v>210.779</v>
      </c>
      <c r="I898" s="292"/>
      <c r="J898" s="288"/>
      <c r="K898" s="288"/>
      <c r="L898" s="293"/>
      <c r="M898" s="294"/>
      <c r="N898" s="295"/>
      <c r="O898" s="295"/>
      <c r="P898" s="295"/>
      <c r="Q898" s="295"/>
      <c r="R898" s="295"/>
      <c r="S898" s="295"/>
      <c r="T898" s="29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T898" s="297" t="s">
        <v>244</v>
      </c>
      <c r="AU898" s="297" t="s">
        <v>86</v>
      </c>
      <c r="AV898" s="16" t="s">
        <v>117</v>
      </c>
      <c r="AW898" s="16" t="s">
        <v>33</v>
      </c>
      <c r="AX898" s="16" t="s">
        <v>73</v>
      </c>
      <c r="AY898" s="297" t="s">
        <v>233</v>
      </c>
    </row>
    <row r="899" s="13" customFormat="1">
      <c r="A899" s="13"/>
      <c r="B899" s="234"/>
      <c r="C899" s="235"/>
      <c r="D899" s="236" t="s">
        <v>244</v>
      </c>
      <c r="E899" s="237" t="s">
        <v>21</v>
      </c>
      <c r="F899" s="238" t="s">
        <v>708</v>
      </c>
      <c r="G899" s="235"/>
      <c r="H899" s="237" t="s">
        <v>21</v>
      </c>
      <c r="I899" s="239"/>
      <c r="J899" s="235"/>
      <c r="K899" s="235"/>
      <c r="L899" s="240"/>
      <c r="M899" s="241"/>
      <c r="N899" s="242"/>
      <c r="O899" s="242"/>
      <c r="P899" s="242"/>
      <c r="Q899" s="242"/>
      <c r="R899" s="242"/>
      <c r="S899" s="242"/>
      <c r="T899" s="24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44" t="s">
        <v>244</v>
      </c>
      <c r="AU899" s="244" t="s">
        <v>86</v>
      </c>
      <c r="AV899" s="13" t="s">
        <v>80</v>
      </c>
      <c r="AW899" s="13" t="s">
        <v>33</v>
      </c>
      <c r="AX899" s="13" t="s">
        <v>73</v>
      </c>
      <c r="AY899" s="244" t="s">
        <v>233</v>
      </c>
    </row>
    <row r="900" s="13" customFormat="1">
      <c r="A900" s="13"/>
      <c r="B900" s="234"/>
      <c r="C900" s="235"/>
      <c r="D900" s="236" t="s">
        <v>244</v>
      </c>
      <c r="E900" s="237" t="s">
        <v>21</v>
      </c>
      <c r="F900" s="238" t="s">
        <v>3167</v>
      </c>
      <c r="G900" s="235"/>
      <c r="H900" s="237" t="s">
        <v>21</v>
      </c>
      <c r="I900" s="239"/>
      <c r="J900" s="235"/>
      <c r="K900" s="235"/>
      <c r="L900" s="240"/>
      <c r="M900" s="241"/>
      <c r="N900" s="242"/>
      <c r="O900" s="242"/>
      <c r="P900" s="242"/>
      <c r="Q900" s="242"/>
      <c r="R900" s="242"/>
      <c r="S900" s="242"/>
      <c r="T900" s="24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44" t="s">
        <v>244</v>
      </c>
      <c r="AU900" s="244" t="s">
        <v>86</v>
      </c>
      <c r="AV900" s="13" t="s">
        <v>80</v>
      </c>
      <c r="AW900" s="13" t="s">
        <v>33</v>
      </c>
      <c r="AX900" s="13" t="s">
        <v>73</v>
      </c>
      <c r="AY900" s="244" t="s">
        <v>233</v>
      </c>
    </row>
    <row r="901" s="14" customFormat="1">
      <c r="A901" s="14"/>
      <c r="B901" s="245"/>
      <c r="C901" s="246"/>
      <c r="D901" s="236" t="s">
        <v>244</v>
      </c>
      <c r="E901" s="247" t="s">
        <v>21</v>
      </c>
      <c r="F901" s="248" t="s">
        <v>3200</v>
      </c>
      <c r="G901" s="246"/>
      <c r="H901" s="249">
        <v>10.468999999999999</v>
      </c>
      <c r="I901" s="250"/>
      <c r="J901" s="246"/>
      <c r="K901" s="246"/>
      <c r="L901" s="251"/>
      <c r="M901" s="252"/>
      <c r="N901" s="253"/>
      <c r="O901" s="253"/>
      <c r="P901" s="253"/>
      <c r="Q901" s="253"/>
      <c r="R901" s="253"/>
      <c r="S901" s="253"/>
      <c r="T901" s="25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55" t="s">
        <v>244</v>
      </c>
      <c r="AU901" s="255" t="s">
        <v>86</v>
      </c>
      <c r="AV901" s="14" t="s">
        <v>86</v>
      </c>
      <c r="AW901" s="14" t="s">
        <v>33</v>
      </c>
      <c r="AX901" s="14" t="s">
        <v>73</v>
      </c>
      <c r="AY901" s="255" t="s">
        <v>233</v>
      </c>
    </row>
    <row r="902" s="13" customFormat="1">
      <c r="A902" s="13"/>
      <c r="B902" s="234"/>
      <c r="C902" s="235"/>
      <c r="D902" s="236" t="s">
        <v>244</v>
      </c>
      <c r="E902" s="237" t="s">
        <v>21</v>
      </c>
      <c r="F902" s="238" t="s">
        <v>3169</v>
      </c>
      <c r="G902" s="235"/>
      <c r="H902" s="237" t="s">
        <v>21</v>
      </c>
      <c r="I902" s="239"/>
      <c r="J902" s="235"/>
      <c r="K902" s="235"/>
      <c r="L902" s="240"/>
      <c r="M902" s="241"/>
      <c r="N902" s="242"/>
      <c r="O902" s="242"/>
      <c r="P902" s="242"/>
      <c r="Q902" s="242"/>
      <c r="R902" s="242"/>
      <c r="S902" s="242"/>
      <c r="T902" s="24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44" t="s">
        <v>244</v>
      </c>
      <c r="AU902" s="244" t="s">
        <v>86</v>
      </c>
      <c r="AV902" s="13" t="s">
        <v>80</v>
      </c>
      <c r="AW902" s="13" t="s">
        <v>33</v>
      </c>
      <c r="AX902" s="13" t="s">
        <v>73</v>
      </c>
      <c r="AY902" s="244" t="s">
        <v>233</v>
      </c>
    </row>
    <row r="903" s="14" customFormat="1">
      <c r="A903" s="14"/>
      <c r="B903" s="245"/>
      <c r="C903" s="246"/>
      <c r="D903" s="236" t="s">
        <v>244</v>
      </c>
      <c r="E903" s="247" t="s">
        <v>21</v>
      </c>
      <c r="F903" s="248" t="s">
        <v>3201</v>
      </c>
      <c r="G903" s="246"/>
      <c r="H903" s="249">
        <v>147.97800000000001</v>
      </c>
      <c r="I903" s="250"/>
      <c r="J903" s="246"/>
      <c r="K903" s="246"/>
      <c r="L903" s="251"/>
      <c r="M903" s="252"/>
      <c r="N903" s="253"/>
      <c r="O903" s="253"/>
      <c r="P903" s="253"/>
      <c r="Q903" s="253"/>
      <c r="R903" s="253"/>
      <c r="S903" s="253"/>
      <c r="T903" s="25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T903" s="255" t="s">
        <v>244</v>
      </c>
      <c r="AU903" s="255" t="s">
        <v>86</v>
      </c>
      <c r="AV903" s="14" t="s">
        <v>86</v>
      </c>
      <c r="AW903" s="14" t="s">
        <v>33</v>
      </c>
      <c r="AX903" s="14" t="s">
        <v>73</v>
      </c>
      <c r="AY903" s="255" t="s">
        <v>233</v>
      </c>
    </row>
    <row r="904" s="16" customFormat="1">
      <c r="A904" s="16"/>
      <c r="B904" s="287"/>
      <c r="C904" s="288"/>
      <c r="D904" s="236" t="s">
        <v>244</v>
      </c>
      <c r="E904" s="289" t="s">
        <v>21</v>
      </c>
      <c r="F904" s="290" t="s">
        <v>725</v>
      </c>
      <c r="G904" s="288"/>
      <c r="H904" s="291">
        <v>158.447</v>
      </c>
      <c r="I904" s="292"/>
      <c r="J904" s="288"/>
      <c r="K904" s="288"/>
      <c r="L904" s="293"/>
      <c r="M904" s="294"/>
      <c r="N904" s="295"/>
      <c r="O904" s="295"/>
      <c r="P904" s="295"/>
      <c r="Q904" s="295"/>
      <c r="R904" s="295"/>
      <c r="S904" s="295"/>
      <c r="T904" s="29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T904" s="297" t="s">
        <v>244</v>
      </c>
      <c r="AU904" s="297" t="s">
        <v>86</v>
      </c>
      <c r="AV904" s="16" t="s">
        <v>117</v>
      </c>
      <c r="AW904" s="16" t="s">
        <v>33</v>
      </c>
      <c r="AX904" s="16" t="s">
        <v>73</v>
      </c>
      <c r="AY904" s="297" t="s">
        <v>233</v>
      </c>
    </row>
    <row r="905" s="13" customFormat="1">
      <c r="A905" s="13"/>
      <c r="B905" s="234"/>
      <c r="C905" s="235"/>
      <c r="D905" s="236" t="s">
        <v>244</v>
      </c>
      <c r="E905" s="237" t="s">
        <v>21</v>
      </c>
      <c r="F905" s="238" t="s">
        <v>726</v>
      </c>
      <c r="G905" s="235"/>
      <c r="H905" s="237" t="s">
        <v>21</v>
      </c>
      <c r="I905" s="239"/>
      <c r="J905" s="235"/>
      <c r="K905" s="235"/>
      <c r="L905" s="240"/>
      <c r="M905" s="241"/>
      <c r="N905" s="242"/>
      <c r="O905" s="242"/>
      <c r="P905" s="242"/>
      <c r="Q905" s="242"/>
      <c r="R905" s="242"/>
      <c r="S905" s="242"/>
      <c r="T905" s="24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44" t="s">
        <v>244</v>
      </c>
      <c r="AU905" s="244" t="s">
        <v>86</v>
      </c>
      <c r="AV905" s="13" t="s">
        <v>80</v>
      </c>
      <c r="AW905" s="13" t="s">
        <v>33</v>
      </c>
      <c r="AX905" s="13" t="s">
        <v>73</v>
      </c>
      <c r="AY905" s="244" t="s">
        <v>233</v>
      </c>
    </row>
    <row r="906" s="13" customFormat="1">
      <c r="A906" s="13"/>
      <c r="B906" s="234"/>
      <c r="C906" s="235"/>
      <c r="D906" s="236" t="s">
        <v>244</v>
      </c>
      <c r="E906" s="237" t="s">
        <v>21</v>
      </c>
      <c r="F906" s="238" t="s">
        <v>3171</v>
      </c>
      <c r="G906" s="235"/>
      <c r="H906" s="237" t="s">
        <v>21</v>
      </c>
      <c r="I906" s="239"/>
      <c r="J906" s="235"/>
      <c r="K906" s="235"/>
      <c r="L906" s="240"/>
      <c r="M906" s="241"/>
      <c r="N906" s="242"/>
      <c r="O906" s="242"/>
      <c r="P906" s="242"/>
      <c r="Q906" s="242"/>
      <c r="R906" s="242"/>
      <c r="S906" s="242"/>
      <c r="T906" s="24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44" t="s">
        <v>244</v>
      </c>
      <c r="AU906" s="244" t="s">
        <v>86</v>
      </c>
      <c r="AV906" s="13" t="s">
        <v>80</v>
      </c>
      <c r="AW906" s="13" t="s">
        <v>33</v>
      </c>
      <c r="AX906" s="13" t="s">
        <v>73</v>
      </c>
      <c r="AY906" s="244" t="s">
        <v>233</v>
      </c>
    </row>
    <row r="907" s="14" customFormat="1">
      <c r="A907" s="14"/>
      <c r="B907" s="245"/>
      <c r="C907" s="246"/>
      <c r="D907" s="236" t="s">
        <v>244</v>
      </c>
      <c r="E907" s="247" t="s">
        <v>21</v>
      </c>
      <c r="F907" s="248" t="s">
        <v>3200</v>
      </c>
      <c r="G907" s="246"/>
      <c r="H907" s="249">
        <v>10.468999999999999</v>
      </c>
      <c r="I907" s="250"/>
      <c r="J907" s="246"/>
      <c r="K907" s="246"/>
      <c r="L907" s="251"/>
      <c r="M907" s="252"/>
      <c r="N907" s="253"/>
      <c r="O907" s="253"/>
      <c r="P907" s="253"/>
      <c r="Q907" s="253"/>
      <c r="R907" s="253"/>
      <c r="S907" s="253"/>
      <c r="T907" s="25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T907" s="255" t="s">
        <v>244</v>
      </c>
      <c r="AU907" s="255" t="s">
        <v>86</v>
      </c>
      <c r="AV907" s="14" t="s">
        <v>86</v>
      </c>
      <c r="AW907" s="14" t="s">
        <v>33</v>
      </c>
      <c r="AX907" s="14" t="s">
        <v>73</v>
      </c>
      <c r="AY907" s="255" t="s">
        <v>233</v>
      </c>
    </row>
    <row r="908" s="13" customFormat="1">
      <c r="A908" s="13"/>
      <c r="B908" s="234"/>
      <c r="C908" s="235"/>
      <c r="D908" s="236" t="s">
        <v>244</v>
      </c>
      <c r="E908" s="237" t="s">
        <v>21</v>
      </c>
      <c r="F908" s="238" t="s">
        <v>3172</v>
      </c>
      <c r="G908" s="235"/>
      <c r="H908" s="237" t="s">
        <v>21</v>
      </c>
      <c r="I908" s="239"/>
      <c r="J908" s="235"/>
      <c r="K908" s="235"/>
      <c r="L908" s="240"/>
      <c r="M908" s="241"/>
      <c r="N908" s="242"/>
      <c r="O908" s="242"/>
      <c r="P908" s="242"/>
      <c r="Q908" s="242"/>
      <c r="R908" s="242"/>
      <c r="S908" s="242"/>
      <c r="T908" s="24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44" t="s">
        <v>244</v>
      </c>
      <c r="AU908" s="244" t="s">
        <v>86</v>
      </c>
      <c r="AV908" s="13" t="s">
        <v>80</v>
      </c>
      <c r="AW908" s="13" t="s">
        <v>33</v>
      </c>
      <c r="AX908" s="13" t="s">
        <v>73</v>
      </c>
      <c r="AY908" s="244" t="s">
        <v>233</v>
      </c>
    </row>
    <row r="909" s="14" customFormat="1">
      <c r="A909" s="14"/>
      <c r="B909" s="245"/>
      <c r="C909" s="246"/>
      <c r="D909" s="236" t="s">
        <v>244</v>
      </c>
      <c r="E909" s="247" t="s">
        <v>21</v>
      </c>
      <c r="F909" s="248" t="s">
        <v>3202</v>
      </c>
      <c r="G909" s="246"/>
      <c r="H909" s="249">
        <v>112.17400000000001</v>
      </c>
      <c r="I909" s="250"/>
      <c r="J909" s="246"/>
      <c r="K909" s="246"/>
      <c r="L909" s="251"/>
      <c r="M909" s="252"/>
      <c r="N909" s="253"/>
      <c r="O909" s="253"/>
      <c r="P909" s="253"/>
      <c r="Q909" s="253"/>
      <c r="R909" s="253"/>
      <c r="S909" s="253"/>
      <c r="T909" s="25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55" t="s">
        <v>244</v>
      </c>
      <c r="AU909" s="255" t="s">
        <v>86</v>
      </c>
      <c r="AV909" s="14" t="s">
        <v>86</v>
      </c>
      <c r="AW909" s="14" t="s">
        <v>33</v>
      </c>
      <c r="AX909" s="14" t="s">
        <v>73</v>
      </c>
      <c r="AY909" s="255" t="s">
        <v>233</v>
      </c>
    </row>
    <row r="910" s="16" customFormat="1">
      <c r="A910" s="16"/>
      <c r="B910" s="287"/>
      <c r="C910" s="288"/>
      <c r="D910" s="236" t="s">
        <v>244</v>
      </c>
      <c r="E910" s="289" t="s">
        <v>21</v>
      </c>
      <c r="F910" s="290" t="s">
        <v>725</v>
      </c>
      <c r="G910" s="288"/>
      <c r="H910" s="291">
        <v>122.643</v>
      </c>
      <c r="I910" s="292"/>
      <c r="J910" s="288"/>
      <c r="K910" s="288"/>
      <c r="L910" s="293"/>
      <c r="M910" s="294"/>
      <c r="N910" s="295"/>
      <c r="O910" s="295"/>
      <c r="P910" s="295"/>
      <c r="Q910" s="295"/>
      <c r="R910" s="295"/>
      <c r="S910" s="295"/>
      <c r="T910" s="29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T910" s="297" t="s">
        <v>244</v>
      </c>
      <c r="AU910" s="297" t="s">
        <v>86</v>
      </c>
      <c r="AV910" s="16" t="s">
        <v>117</v>
      </c>
      <c r="AW910" s="16" t="s">
        <v>33</v>
      </c>
      <c r="AX910" s="16" t="s">
        <v>73</v>
      </c>
      <c r="AY910" s="297" t="s">
        <v>233</v>
      </c>
    </row>
    <row r="911" s="13" customFormat="1">
      <c r="A911" s="13"/>
      <c r="B911" s="234"/>
      <c r="C911" s="235"/>
      <c r="D911" s="236" t="s">
        <v>244</v>
      </c>
      <c r="E911" s="237" t="s">
        <v>21</v>
      </c>
      <c r="F911" s="238" t="s">
        <v>731</v>
      </c>
      <c r="G911" s="235"/>
      <c r="H911" s="237" t="s">
        <v>21</v>
      </c>
      <c r="I911" s="239"/>
      <c r="J911" s="235"/>
      <c r="K911" s="235"/>
      <c r="L911" s="240"/>
      <c r="M911" s="241"/>
      <c r="N911" s="242"/>
      <c r="O911" s="242"/>
      <c r="P911" s="242"/>
      <c r="Q911" s="242"/>
      <c r="R911" s="242"/>
      <c r="S911" s="242"/>
      <c r="T911" s="24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44" t="s">
        <v>244</v>
      </c>
      <c r="AU911" s="244" t="s">
        <v>86</v>
      </c>
      <c r="AV911" s="13" t="s">
        <v>80</v>
      </c>
      <c r="AW911" s="13" t="s">
        <v>33</v>
      </c>
      <c r="AX911" s="13" t="s">
        <v>73</v>
      </c>
      <c r="AY911" s="244" t="s">
        <v>233</v>
      </c>
    </row>
    <row r="912" s="13" customFormat="1">
      <c r="A912" s="13"/>
      <c r="B912" s="234"/>
      <c r="C912" s="235"/>
      <c r="D912" s="236" t="s">
        <v>244</v>
      </c>
      <c r="E912" s="237" t="s">
        <v>21</v>
      </c>
      <c r="F912" s="238" t="s">
        <v>3174</v>
      </c>
      <c r="G912" s="235"/>
      <c r="H912" s="237" t="s">
        <v>21</v>
      </c>
      <c r="I912" s="239"/>
      <c r="J912" s="235"/>
      <c r="K912" s="235"/>
      <c r="L912" s="240"/>
      <c r="M912" s="241"/>
      <c r="N912" s="242"/>
      <c r="O912" s="242"/>
      <c r="P912" s="242"/>
      <c r="Q912" s="242"/>
      <c r="R912" s="242"/>
      <c r="S912" s="242"/>
      <c r="T912" s="24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44" t="s">
        <v>244</v>
      </c>
      <c r="AU912" s="244" t="s">
        <v>86</v>
      </c>
      <c r="AV912" s="13" t="s">
        <v>80</v>
      </c>
      <c r="AW912" s="13" t="s">
        <v>33</v>
      </c>
      <c r="AX912" s="13" t="s">
        <v>73</v>
      </c>
      <c r="AY912" s="244" t="s">
        <v>233</v>
      </c>
    </row>
    <row r="913" s="14" customFormat="1">
      <c r="A913" s="14"/>
      <c r="B913" s="245"/>
      <c r="C913" s="246"/>
      <c r="D913" s="236" t="s">
        <v>244</v>
      </c>
      <c r="E913" s="247" t="s">
        <v>21</v>
      </c>
      <c r="F913" s="248" t="s">
        <v>3203</v>
      </c>
      <c r="G913" s="246"/>
      <c r="H913" s="249">
        <v>61.851999999999997</v>
      </c>
      <c r="I913" s="250"/>
      <c r="J913" s="246"/>
      <c r="K913" s="246"/>
      <c r="L913" s="251"/>
      <c r="M913" s="252"/>
      <c r="N913" s="253"/>
      <c r="O913" s="253"/>
      <c r="P913" s="253"/>
      <c r="Q913" s="253"/>
      <c r="R913" s="253"/>
      <c r="S913" s="253"/>
      <c r="T913" s="25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T913" s="255" t="s">
        <v>244</v>
      </c>
      <c r="AU913" s="255" t="s">
        <v>86</v>
      </c>
      <c r="AV913" s="14" t="s">
        <v>86</v>
      </c>
      <c r="AW913" s="14" t="s">
        <v>33</v>
      </c>
      <c r="AX913" s="14" t="s">
        <v>73</v>
      </c>
      <c r="AY913" s="255" t="s">
        <v>233</v>
      </c>
    </row>
    <row r="914" s="13" customFormat="1">
      <c r="A914" s="13"/>
      <c r="B914" s="234"/>
      <c r="C914" s="235"/>
      <c r="D914" s="236" t="s">
        <v>244</v>
      </c>
      <c r="E914" s="237" t="s">
        <v>21</v>
      </c>
      <c r="F914" s="238" t="s">
        <v>3176</v>
      </c>
      <c r="G914" s="235"/>
      <c r="H914" s="237" t="s">
        <v>21</v>
      </c>
      <c r="I914" s="239"/>
      <c r="J914" s="235"/>
      <c r="K914" s="235"/>
      <c r="L914" s="240"/>
      <c r="M914" s="241"/>
      <c r="N914" s="242"/>
      <c r="O914" s="242"/>
      <c r="P914" s="242"/>
      <c r="Q914" s="242"/>
      <c r="R914" s="242"/>
      <c r="S914" s="242"/>
      <c r="T914" s="24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44" t="s">
        <v>244</v>
      </c>
      <c r="AU914" s="244" t="s">
        <v>86</v>
      </c>
      <c r="AV914" s="13" t="s">
        <v>80</v>
      </c>
      <c r="AW914" s="13" t="s">
        <v>33</v>
      </c>
      <c r="AX914" s="13" t="s">
        <v>73</v>
      </c>
      <c r="AY914" s="244" t="s">
        <v>233</v>
      </c>
    </row>
    <row r="915" s="14" customFormat="1">
      <c r="A915" s="14"/>
      <c r="B915" s="245"/>
      <c r="C915" s="246"/>
      <c r="D915" s="236" t="s">
        <v>244</v>
      </c>
      <c r="E915" s="247" t="s">
        <v>21</v>
      </c>
      <c r="F915" s="248" t="s">
        <v>3204</v>
      </c>
      <c r="G915" s="246"/>
      <c r="H915" s="249">
        <v>621.21600000000001</v>
      </c>
      <c r="I915" s="250"/>
      <c r="J915" s="246"/>
      <c r="K915" s="246"/>
      <c r="L915" s="251"/>
      <c r="M915" s="252"/>
      <c r="N915" s="253"/>
      <c r="O915" s="253"/>
      <c r="P915" s="253"/>
      <c r="Q915" s="253"/>
      <c r="R915" s="253"/>
      <c r="S915" s="253"/>
      <c r="T915" s="25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T915" s="255" t="s">
        <v>244</v>
      </c>
      <c r="AU915" s="255" t="s">
        <v>86</v>
      </c>
      <c r="AV915" s="14" t="s">
        <v>86</v>
      </c>
      <c r="AW915" s="14" t="s">
        <v>33</v>
      </c>
      <c r="AX915" s="14" t="s">
        <v>73</v>
      </c>
      <c r="AY915" s="255" t="s">
        <v>233</v>
      </c>
    </row>
    <row r="916" s="13" customFormat="1">
      <c r="A916" s="13"/>
      <c r="B916" s="234"/>
      <c r="C916" s="235"/>
      <c r="D916" s="236" t="s">
        <v>244</v>
      </c>
      <c r="E916" s="237" t="s">
        <v>21</v>
      </c>
      <c r="F916" s="238" t="s">
        <v>3178</v>
      </c>
      <c r="G916" s="235"/>
      <c r="H916" s="237" t="s">
        <v>21</v>
      </c>
      <c r="I916" s="239"/>
      <c r="J916" s="235"/>
      <c r="K916" s="235"/>
      <c r="L916" s="240"/>
      <c r="M916" s="241"/>
      <c r="N916" s="242"/>
      <c r="O916" s="242"/>
      <c r="P916" s="242"/>
      <c r="Q916" s="242"/>
      <c r="R916" s="242"/>
      <c r="S916" s="242"/>
      <c r="T916" s="24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44" t="s">
        <v>244</v>
      </c>
      <c r="AU916" s="244" t="s">
        <v>86</v>
      </c>
      <c r="AV916" s="13" t="s">
        <v>80</v>
      </c>
      <c r="AW916" s="13" t="s">
        <v>33</v>
      </c>
      <c r="AX916" s="13" t="s">
        <v>73</v>
      </c>
      <c r="AY916" s="244" t="s">
        <v>233</v>
      </c>
    </row>
    <row r="917" s="14" customFormat="1">
      <c r="A917" s="14"/>
      <c r="B917" s="245"/>
      <c r="C917" s="246"/>
      <c r="D917" s="236" t="s">
        <v>244</v>
      </c>
      <c r="E917" s="247" t="s">
        <v>21</v>
      </c>
      <c r="F917" s="248" t="s">
        <v>3205</v>
      </c>
      <c r="G917" s="246"/>
      <c r="H917" s="249">
        <v>72.478999999999999</v>
      </c>
      <c r="I917" s="250"/>
      <c r="J917" s="246"/>
      <c r="K917" s="246"/>
      <c r="L917" s="251"/>
      <c r="M917" s="252"/>
      <c r="N917" s="253"/>
      <c r="O917" s="253"/>
      <c r="P917" s="253"/>
      <c r="Q917" s="253"/>
      <c r="R917" s="253"/>
      <c r="S917" s="253"/>
      <c r="T917" s="25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55" t="s">
        <v>244</v>
      </c>
      <c r="AU917" s="255" t="s">
        <v>86</v>
      </c>
      <c r="AV917" s="14" t="s">
        <v>86</v>
      </c>
      <c r="AW917" s="14" t="s">
        <v>33</v>
      </c>
      <c r="AX917" s="14" t="s">
        <v>73</v>
      </c>
      <c r="AY917" s="255" t="s">
        <v>233</v>
      </c>
    </row>
    <row r="918" s="16" customFormat="1">
      <c r="A918" s="16"/>
      <c r="B918" s="287"/>
      <c r="C918" s="288"/>
      <c r="D918" s="236" t="s">
        <v>244</v>
      </c>
      <c r="E918" s="289" t="s">
        <v>21</v>
      </c>
      <c r="F918" s="290" t="s">
        <v>725</v>
      </c>
      <c r="G918" s="288"/>
      <c r="H918" s="291">
        <v>755.54700000000003</v>
      </c>
      <c r="I918" s="292"/>
      <c r="J918" s="288"/>
      <c r="K918" s="288"/>
      <c r="L918" s="293"/>
      <c r="M918" s="294"/>
      <c r="N918" s="295"/>
      <c r="O918" s="295"/>
      <c r="P918" s="295"/>
      <c r="Q918" s="295"/>
      <c r="R918" s="295"/>
      <c r="S918" s="295"/>
      <c r="T918" s="29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T918" s="297" t="s">
        <v>244</v>
      </c>
      <c r="AU918" s="297" t="s">
        <v>86</v>
      </c>
      <c r="AV918" s="16" t="s">
        <v>117</v>
      </c>
      <c r="AW918" s="16" t="s">
        <v>33</v>
      </c>
      <c r="AX918" s="16" t="s">
        <v>73</v>
      </c>
      <c r="AY918" s="297" t="s">
        <v>233</v>
      </c>
    </row>
    <row r="919" s="15" customFormat="1">
      <c r="A919" s="15"/>
      <c r="B919" s="256"/>
      <c r="C919" s="257"/>
      <c r="D919" s="236" t="s">
        <v>244</v>
      </c>
      <c r="E919" s="258" t="s">
        <v>21</v>
      </c>
      <c r="F919" s="259" t="s">
        <v>247</v>
      </c>
      <c r="G919" s="257"/>
      <c r="H919" s="260">
        <v>1247.4159999999999</v>
      </c>
      <c r="I919" s="261"/>
      <c r="J919" s="257"/>
      <c r="K919" s="257"/>
      <c r="L919" s="262"/>
      <c r="M919" s="263"/>
      <c r="N919" s="264"/>
      <c r="O919" s="264"/>
      <c r="P919" s="264"/>
      <c r="Q919" s="264"/>
      <c r="R919" s="264"/>
      <c r="S919" s="264"/>
      <c r="T919" s="26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T919" s="266" t="s">
        <v>244</v>
      </c>
      <c r="AU919" s="266" t="s">
        <v>86</v>
      </c>
      <c r="AV919" s="15" t="s">
        <v>240</v>
      </c>
      <c r="AW919" s="15" t="s">
        <v>33</v>
      </c>
      <c r="AX919" s="15" t="s">
        <v>80</v>
      </c>
      <c r="AY919" s="266" t="s">
        <v>233</v>
      </c>
    </row>
    <row r="920" s="2" customFormat="1" ht="37.8" customHeight="1">
      <c r="A920" s="41"/>
      <c r="B920" s="42"/>
      <c r="C920" s="216" t="s">
        <v>441</v>
      </c>
      <c r="D920" s="216" t="s">
        <v>235</v>
      </c>
      <c r="E920" s="217" t="s">
        <v>3206</v>
      </c>
      <c r="F920" s="218" t="s">
        <v>3207</v>
      </c>
      <c r="G920" s="219" t="s">
        <v>238</v>
      </c>
      <c r="H920" s="220">
        <v>1247.4159999999999</v>
      </c>
      <c r="I920" s="221"/>
      <c r="J920" s="222">
        <f>ROUND(I920*H920,2)</f>
        <v>0</v>
      </c>
      <c r="K920" s="218" t="s">
        <v>239</v>
      </c>
      <c r="L920" s="47"/>
      <c r="M920" s="223" t="s">
        <v>21</v>
      </c>
      <c r="N920" s="224" t="s">
        <v>45</v>
      </c>
      <c r="O920" s="87"/>
      <c r="P920" s="225">
        <f>O920*H920</f>
        <v>0</v>
      </c>
      <c r="Q920" s="225">
        <v>0</v>
      </c>
      <c r="R920" s="225">
        <f>Q920*H920</f>
        <v>0</v>
      </c>
      <c r="S920" s="225">
        <v>0</v>
      </c>
      <c r="T920" s="226">
        <f>S920*H920</f>
        <v>0</v>
      </c>
      <c r="U920" s="41"/>
      <c r="V920" s="41"/>
      <c r="W920" s="41"/>
      <c r="X920" s="41"/>
      <c r="Y920" s="41"/>
      <c r="Z920" s="41"/>
      <c r="AA920" s="41"/>
      <c r="AB920" s="41"/>
      <c r="AC920" s="41"/>
      <c r="AD920" s="41"/>
      <c r="AE920" s="41"/>
      <c r="AR920" s="227" t="s">
        <v>240</v>
      </c>
      <c r="AT920" s="227" t="s">
        <v>235</v>
      </c>
      <c r="AU920" s="227" t="s">
        <v>86</v>
      </c>
      <c r="AY920" s="20" t="s">
        <v>233</v>
      </c>
      <c r="BE920" s="228">
        <f>IF(N920="základní",J920,0)</f>
        <v>0</v>
      </c>
      <c r="BF920" s="228">
        <f>IF(N920="snížená",J920,0)</f>
        <v>0</v>
      </c>
      <c r="BG920" s="228">
        <f>IF(N920="zákl. přenesená",J920,0)</f>
        <v>0</v>
      </c>
      <c r="BH920" s="228">
        <f>IF(N920="sníž. přenesená",J920,0)</f>
        <v>0</v>
      </c>
      <c r="BI920" s="228">
        <f>IF(N920="nulová",J920,0)</f>
        <v>0</v>
      </c>
      <c r="BJ920" s="20" t="s">
        <v>86</v>
      </c>
      <c r="BK920" s="228">
        <f>ROUND(I920*H920,2)</f>
        <v>0</v>
      </c>
      <c r="BL920" s="20" t="s">
        <v>240</v>
      </c>
      <c r="BM920" s="227" t="s">
        <v>3208</v>
      </c>
    </row>
    <row r="921" s="2" customFormat="1">
      <c r="A921" s="41"/>
      <c r="B921" s="42"/>
      <c r="C921" s="43"/>
      <c r="D921" s="229" t="s">
        <v>242</v>
      </c>
      <c r="E921" s="43"/>
      <c r="F921" s="230" t="s">
        <v>3209</v>
      </c>
      <c r="G921" s="43"/>
      <c r="H921" s="43"/>
      <c r="I921" s="231"/>
      <c r="J921" s="43"/>
      <c r="K921" s="43"/>
      <c r="L921" s="47"/>
      <c r="M921" s="232"/>
      <c r="N921" s="233"/>
      <c r="O921" s="87"/>
      <c r="P921" s="87"/>
      <c r="Q921" s="87"/>
      <c r="R921" s="87"/>
      <c r="S921" s="87"/>
      <c r="T921" s="88"/>
      <c r="U921" s="41"/>
      <c r="V921" s="41"/>
      <c r="W921" s="41"/>
      <c r="X921" s="41"/>
      <c r="Y921" s="41"/>
      <c r="Z921" s="41"/>
      <c r="AA921" s="41"/>
      <c r="AB921" s="41"/>
      <c r="AC921" s="41"/>
      <c r="AD921" s="41"/>
      <c r="AE921" s="41"/>
      <c r="AT921" s="20" t="s">
        <v>242</v>
      </c>
      <c r="AU921" s="20" t="s">
        <v>86</v>
      </c>
    </row>
    <row r="922" s="2" customFormat="1" ht="33" customHeight="1">
      <c r="A922" s="41"/>
      <c r="B922" s="42"/>
      <c r="C922" s="216" t="s">
        <v>447</v>
      </c>
      <c r="D922" s="216" t="s">
        <v>235</v>
      </c>
      <c r="E922" s="217" t="s">
        <v>3210</v>
      </c>
      <c r="F922" s="218" t="s">
        <v>3211</v>
      </c>
      <c r="G922" s="219" t="s">
        <v>238</v>
      </c>
      <c r="H922" s="220">
        <v>210.779</v>
      </c>
      <c r="I922" s="221"/>
      <c r="J922" s="222">
        <f>ROUND(I922*H922,2)</f>
        <v>0</v>
      </c>
      <c r="K922" s="218" t="s">
        <v>239</v>
      </c>
      <c r="L922" s="47"/>
      <c r="M922" s="223" t="s">
        <v>21</v>
      </c>
      <c r="N922" s="224" t="s">
        <v>45</v>
      </c>
      <c r="O922" s="87"/>
      <c r="P922" s="225">
        <f>O922*H922</f>
        <v>0</v>
      </c>
      <c r="Q922" s="225">
        <v>0.0033999999999999998</v>
      </c>
      <c r="R922" s="225">
        <f>Q922*H922</f>
        <v>0.71664859999999997</v>
      </c>
      <c r="S922" s="225">
        <v>0</v>
      </c>
      <c r="T922" s="226">
        <f>S922*H922</f>
        <v>0</v>
      </c>
      <c r="U922" s="41"/>
      <c r="V922" s="41"/>
      <c r="W922" s="41"/>
      <c r="X922" s="41"/>
      <c r="Y922" s="41"/>
      <c r="Z922" s="41"/>
      <c r="AA922" s="41"/>
      <c r="AB922" s="41"/>
      <c r="AC922" s="41"/>
      <c r="AD922" s="41"/>
      <c r="AE922" s="41"/>
      <c r="AR922" s="227" t="s">
        <v>240</v>
      </c>
      <c r="AT922" s="227" t="s">
        <v>235</v>
      </c>
      <c r="AU922" s="227" t="s">
        <v>86</v>
      </c>
      <c r="AY922" s="20" t="s">
        <v>233</v>
      </c>
      <c r="BE922" s="228">
        <f>IF(N922="základní",J922,0)</f>
        <v>0</v>
      </c>
      <c r="BF922" s="228">
        <f>IF(N922="snížená",J922,0)</f>
        <v>0</v>
      </c>
      <c r="BG922" s="228">
        <f>IF(N922="zákl. přenesená",J922,0)</f>
        <v>0</v>
      </c>
      <c r="BH922" s="228">
        <f>IF(N922="sníž. přenesená",J922,0)</f>
        <v>0</v>
      </c>
      <c r="BI922" s="228">
        <f>IF(N922="nulová",J922,0)</f>
        <v>0</v>
      </c>
      <c r="BJ922" s="20" t="s">
        <v>86</v>
      </c>
      <c r="BK922" s="228">
        <f>ROUND(I922*H922,2)</f>
        <v>0</v>
      </c>
      <c r="BL922" s="20" t="s">
        <v>240</v>
      </c>
      <c r="BM922" s="227" t="s">
        <v>3212</v>
      </c>
    </row>
    <row r="923" s="2" customFormat="1">
      <c r="A923" s="41"/>
      <c r="B923" s="42"/>
      <c r="C923" s="43"/>
      <c r="D923" s="229" t="s">
        <v>242</v>
      </c>
      <c r="E923" s="43"/>
      <c r="F923" s="230" t="s">
        <v>3213</v>
      </c>
      <c r="G923" s="43"/>
      <c r="H923" s="43"/>
      <c r="I923" s="231"/>
      <c r="J923" s="43"/>
      <c r="K923" s="43"/>
      <c r="L923" s="47"/>
      <c r="M923" s="232"/>
      <c r="N923" s="233"/>
      <c r="O923" s="87"/>
      <c r="P923" s="87"/>
      <c r="Q923" s="87"/>
      <c r="R923" s="87"/>
      <c r="S923" s="87"/>
      <c r="T923" s="88"/>
      <c r="U923" s="41"/>
      <c r="V923" s="41"/>
      <c r="W923" s="41"/>
      <c r="X923" s="41"/>
      <c r="Y923" s="41"/>
      <c r="Z923" s="41"/>
      <c r="AA923" s="41"/>
      <c r="AB923" s="41"/>
      <c r="AC923" s="41"/>
      <c r="AD923" s="41"/>
      <c r="AE923" s="41"/>
      <c r="AT923" s="20" t="s">
        <v>242</v>
      </c>
      <c r="AU923" s="20" t="s">
        <v>86</v>
      </c>
    </row>
    <row r="924" s="13" customFormat="1">
      <c r="A924" s="13"/>
      <c r="B924" s="234"/>
      <c r="C924" s="235"/>
      <c r="D924" s="236" t="s">
        <v>244</v>
      </c>
      <c r="E924" s="237" t="s">
        <v>21</v>
      </c>
      <c r="F924" s="238" t="s">
        <v>775</v>
      </c>
      <c r="G924" s="235"/>
      <c r="H924" s="237" t="s">
        <v>21</v>
      </c>
      <c r="I924" s="239"/>
      <c r="J924" s="235"/>
      <c r="K924" s="235"/>
      <c r="L924" s="240"/>
      <c r="M924" s="241"/>
      <c r="N924" s="242"/>
      <c r="O924" s="242"/>
      <c r="P924" s="242"/>
      <c r="Q924" s="242"/>
      <c r="R924" s="242"/>
      <c r="S924" s="242"/>
      <c r="T924" s="24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44" t="s">
        <v>244</v>
      </c>
      <c r="AU924" s="244" t="s">
        <v>86</v>
      </c>
      <c r="AV924" s="13" t="s">
        <v>80</v>
      </c>
      <c r="AW924" s="13" t="s">
        <v>33</v>
      </c>
      <c r="AX924" s="13" t="s">
        <v>73</v>
      </c>
      <c r="AY924" s="244" t="s">
        <v>233</v>
      </c>
    </row>
    <row r="925" s="13" customFormat="1">
      <c r="A925" s="13"/>
      <c r="B925" s="234"/>
      <c r="C925" s="235"/>
      <c r="D925" s="236" t="s">
        <v>244</v>
      </c>
      <c r="E925" s="237" t="s">
        <v>21</v>
      </c>
      <c r="F925" s="238" t="s">
        <v>3184</v>
      </c>
      <c r="G925" s="235"/>
      <c r="H925" s="237" t="s">
        <v>21</v>
      </c>
      <c r="I925" s="239"/>
      <c r="J925" s="235"/>
      <c r="K925" s="235"/>
      <c r="L925" s="240"/>
      <c r="M925" s="241"/>
      <c r="N925" s="242"/>
      <c r="O925" s="242"/>
      <c r="P925" s="242"/>
      <c r="Q925" s="242"/>
      <c r="R925" s="242"/>
      <c r="S925" s="242"/>
      <c r="T925" s="24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44" t="s">
        <v>244</v>
      </c>
      <c r="AU925" s="244" t="s">
        <v>86</v>
      </c>
      <c r="AV925" s="13" t="s">
        <v>80</v>
      </c>
      <c r="AW925" s="13" t="s">
        <v>33</v>
      </c>
      <c r="AX925" s="13" t="s">
        <v>73</v>
      </c>
      <c r="AY925" s="244" t="s">
        <v>233</v>
      </c>
    </row>
    <row r="926" s="14" customFormat="1">
      <c r="A926" s="14"/>
      <c r="B926" s="245"/>
      <c r="C926" s="246"/>
      <c r="D926" s="236" t="s">
        <v>244</v>
      </c>
      <c r="E926" s="247" t="s">
        <v>21</v>
      </c>
      <c r="F926" s="248" t="s">
        <v>3196</v>
      </c>
      <c r="G926" s="246"/>
      <c r="H926" s="249">
        <v>14.26</v>
      </c>
      <c r="I926" s="250"/>
      <c r="J926" s="246"/>
      <c r="K926" s="246"/>
      <c r="L926" s="251"/>
      <c r="M926" s="252"/>
      <c r="N926" s="253"/>
      <c r="O926" s="253"/>
      <c r="P926" s="253"/>
      <c r="Q926" s="253"/>
      <c r="R926" s="253"/>
      <c r="S926" s="253"/>
      <c r="T926" s="25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55" t="s">
        <v>244</v>
      </c>
      <c r="AU926" s="255" t="s">
        <v>86</v>
      </c>
      <c r="AV926" s="14" t="s">
        <v>86</v>
      </c>
      <c r="AW926" s="14" t="s">
        <v>33</v>
      </c>
      <c r="AX926" s="14" t="s">
        <v>73</v>
      </c>
      <c r="AY926" s="255" t="s">
        <v>233</v>
      </c>
    </row>
    <row r="927" s="13" customFormat="1">
      <c r="A927" s="13"/>
      <c r="B927" s="234"/>
      <c r="C927" s="235"/>
      <c r="D927" s="236" t="s">
        <v>244</v>
      </c>
      <c r="E927" s="237" t="s">
        <v>21</v>
      </c>
      <c r="F927" s="238" t="s">
        <v>3186</v>
      </c>
      <c r="G927" s="235"/>
      <c r="H927" s="237" t="s">
        <v>21</v>
      </c>
      <c r="I927" s="239"/>
      <c r="J927" s="235"/>
      <c r="K927" s="235"/>
      <c r="L927" s="240"/>
      <c r="M927" s="241"/>
      <c r="N927" s="242"/>
      <c r="O927" s="242"/>
      <c r="P927" s="242"/>
      <c r="Q927" s="242"/>
      <c r="R927" s="242"/>
      <c r="S927" s="242"/>
      <c r="T927" s="24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44" t="s">
        <v>244</v>
      </c>
      <c r="AU927" s="244" t="s">
        <v>86</v>
      </c>
      <c r="AV927" s="13" t="s">
        <v>80</v>
      </c>
      <c r="AW927" s="13" t="s">
        <v>33</v>
      </c>
      <c r="AX927" s="13" t="s">
        <v>73</v>
      </c>
      <c r="AY927" s="244" t="s">
        <v>233</v>
      </c>
    </row>
    <row r="928" s="14" customFormat="1">
      <c r="A928" s="14"/>
      <c r="B928" s="245"/>
      <c r="C928" s="246"/>
      <c r="D928" s="236" t="s">
        <v>244</v>
      </c>
      <c r="E928" s="247" t="s">
        <v>21</v>
      </c>
      <c r="F928" s="248" t="s">
        <v>3197</v>
      </c>
      <c r="G928" s="246"/>
      <c r="H928" s="249">
        <v>177.77000000000001</v>
      </c>
      <c r="I928" s="250"/>
      <c r="J928" s="246"/>
      <c r="K928" s="246"/>
      <c r="L928" s="251"/>
      <c r="M928" s="252"/>
      <c r="N928" s="253"/>
      <c r="O928" s="253"/>
      <c r="P928" s="253"/>
      <c r="Q928" s="253"/>
      <c r="R928" s="253"/>
      <c r="S928" s="253"/>
      <c r="T928" s="25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55" t="s">
        <v>244</v>
      </c>
      <c r="AU928" s="255" t="s">
        <v>86</v>
      </c>
      <c r="AV928" s="14" t="s">
        <v>86</v>
      </c>
      <c r="AW928" s="14" t="s">
        <v>33</v>
      </c>
      <c r="AX928" s="14" t="s">
        <v>73</v>
      </c>
      <c r="AY928" s="255" t="s">
        <v>233</v>
      </c>
    </row>
    <row r="929" s="13" customFormat="1">
      <c r="A929" s="13"/>
      <c r="B929" s="234"/>
      <c r="C929" s="235"/>
      <c r="D929" s="236" t="s">
        <v>244</v>
      </c>
      <c r="E929" s="237" t="s">
        <v>21</v>
      </c>
      <c r="F929" s="238" t="s">
        <v>3188</v>
      </c>
      <c r="G929" s="235"/>
      <c r="H929" s="237" t="s">
        <v>21</v>
      </c>
      <c r="I929" s="239"/>
      <c r="J929" s="235"/>
      <c r="K929" s="235"/>
      <c r="L929" s="240"/>
      <c r="M929" s="241"/>
      <c r="N929" s="242"/>
      <c r="O929" s="242"/>
      <c r="P929" s="242"/>
      <c r="Q929" s="242"/>
      <c r="R929" s="242"/>
      <c r="S929" s="242"/>
      <c r="T929" s="24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44" t="s">
        <v>244</v>
      </c>
      <c r="AU929" s="244" t="s">
        <v>86</v>
      </c>
      <c r="AV929" s="13" t="s">
        <v>80</v>
      </c>
      <c r="AW929" s="13" t="s">
        <v>33</v>
      </c>
      <c r="AX929" s="13" t="s">
        <v>73</v>
      </c>
      <c r="AY929" s="244" t="s">
        <v>233</v>
      </c>
    </row>
    <row r="930" s="14" customFormat="1">
      <c r="A930" s="14"/>
      <c r="B930" s="245"/>
      <c r="C930" s="246"/>
      <c r="D930" s="236" t="s">
        <v>244</v>
      </c>
      <c r="E930" s="247" t="s">
        <v>21</v>
      </c>
      <c r="F930" s="248" t="s">
        <v>3198</v>
      </c>
      <c r="G930" s="246"/>
      <c r="H930" s="249">
        <v>12.611000000000001</v>
      </c>
      <c r="I930" s="250"/>
      <c r="J930" s="246"/>
      <c r="K930" s="246"/>
      <c r="L930" s="251"/>
      <c r="M930" s="252"/>
      <c r="N930" s="253"/>
      <c r="O930" s="253"/>
      <c r="P930" s="253"/>
      <c r="Q930" s="253"/>
      <c r="R930" s="253"/>
      <c r="S930" s="253"/>
      <c r="T930" s="25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55" t="s">
        <v>244</v>
      </c>
      <c r="AU930" s="255" t="s">
        <v>86</v>
      </c>
      <c r="AV930" s="14" t="s">
        <v>86</v>
      </c>
      <c r="AW930" s="14" t="s">
        <v>33</v>
      </c>
      <c r="AX930" s="14" t="s">
        <v>73</v>
      </c>
      <c r="AY930" s="255" t="s">
        <v>233</v>
      </c>
    </row>
    <row r="931" s="13" customFormat="1">
      <c r="A931" s="13"/>
      <c r="B931" s="234"/>
      <c r="C931" s="235"/>
      <c r="D931" s="236" t="s">
        <v>244</v>
      </c>
      <c r="E931" s="237" t="s">
        <v>21</v>
      </c>
      <c r="F931" s="238" t="s">
        <v>3190</v>
      </c>
      <c r="G931" s="235"/>
      <c r="H931" s="237" t="s">
        <v>21</v>
      </c>
      <c r="I931" s="239"/>
      <c r="J931" s="235"/>
      <c r="K931" s="235"/>
      <c r="L931" s="240"/>
      <c r="M931" s="241"/>
      <c r="N931" s="242"/>
      <c r="O931" s="242"/>
      <c r="P931" s="242"/>
      <c r="Q931" s="242"/>
      <c r="R931" s="242"/>
      <c r="S931" s="242"/>
      <c r="T931" s="24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44" t="s">
        <v>244</v>
      </c>
      <c r="AU931" s="244" t="s">
        <v>86</v>
      </c>
      <c r="AV931" s="13" t="s">
        <v>80</v>
      </c>
      <c r="AW931" s="13" t="s">
        <v>33</v>
      </c>
      <c r="AX931" s="13" t="s">
        <v>73</v>
      </c>
      <c r="AY931" s="244" t="s">
        <v>233</v>
      </c>
    </row>
    <row r="932" s="14" customFormat="1">
      <c r="A932" s="14"/>
      <c r="B932" s="245"/>
      <c r="C932" s="246"/>
      <c r="D932" s="236" t="s">
        <v>244</v>
      </c>
      <c r="E932" s="247" t="s">
        <v>21</v>
      </c>
      <c r="F932" s="248" t="s">
        <v>3199</v>
      </c>
      <c r="G932" s="246"/>
      <c r="H932" s="249">
        <v>6.1379999999999999</v>
      </c>
      <c r="I932" s="250"/>
      <c r="J932" s="246"/>
      <c r="K932" s="246"/>
      <c r="L932" s="251"/>
      <c r="M932" s="252"/>
      <c r="N932" s="253"/>
      <c r="O932" s="253"/>
      <c r="P932" s="253"/>
      <c r="Q932" s="253"/>
      <c r="R932" s="253"/>
      <c r="S932" s="253"/>
      <c r="T932" s="25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T932" s="255" t="s">
        <v>244</v>
      </c>
      <c r="AU932" s="255" t="s">
        <v>86</v>
      </c>
      <c r="AV932" s="14" t="s">
        <v>86</v>
      </c>
      <c r="AW932" s="14" t="s">
        <v>33</v>
      </c>
      <c r="AX932" s="14" t="s">
        <v>73</v>
      </c>
      <c r="AY932" s="255" t="s">
        <v>233</v>
      </c>
    </row>
    <row r="933" s="15" customFormat="1">
      <c r="A933" s="15"/>
      <c r="B933" s="256"/>
      <c r="C933" s="257"/>
      <c r="D933" s="236" t="s">
        <v>244</v>
      </c>
      <c r="E933" s="258" t="s">
        <v>21</v>
      </c>
      <c r="F933" s="259" t="s">
        <v>247</v>
      </c>
      <c r="G933" s="257"/>
      <c r="H933" s="260">
        <v>210.779</v>
      </c>
      <c r="I933" s="261"/>
      <c r="J933" s="257"/>
      <c r="K933" s="257"/>
      <c r="L933" s="262"/>
      <c r="M933" s="263"/>
      <c r="N933" s="264"/>
      <c r="O933" s="264"/>
      <c r="P933" s="264"/>
      <c r="Q933" s="264"/>
      <c r="R933" s="264"/>
      <c r="S933" s="264"/>
      <c r="T933" s="26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T933" s="266" t="s">
        <v>244</v>
      </c>
      <c r="AU933" s="266" t="s">
        <v>86</v>
      </c>
      <c r="AV933" s="15" t="s">
        <v>240</v>
      </c>
      <c r="AW933" s="15" t="s">
        <v>33</v>
      </c>
      <c r="AX933" s="15" t="s">
        <v>80</v>
      </c>
      <c r="AY933" s="266" t="s">
        <v>233</v>
      </c>
    </row>
    <row r="934" s="2" customFormat="1" ht="37.8" customHeight="1">
      <c r="A934" s="41"/>
      <c r="B934" s="42"/>
      <c r="C934" s="216" t="s">
        <v>1188</v>
      </c>
      <c r="D934" s="216" t="s">
        <v>235</v>
      </c>
      <c r="E934" s="217" t="s">
        <v>3214</v>
      </c>
      <c r="F934" s="218" t="s">
        <v>3215</v>
      </c>
      <c r="G934" s="219" t="s">
        <v>238</v>
      </c>
      <c r="H934" s="220">
        <v>65.795000000000002</v>
      </c>
      <c r="I934" s="221"/>
      <c r="J934" s="222">
        <f>ROUND(I934*H934,2)</f>
        <v>0</v>
      </c>
      <c r="K934" s="218" t="s">
        <v>239</v>
      </c>
      <c r="L934" s="47"/>
      <c r="M934" s="223" t="s">
        <v>21</v>
      </c>
      <c r="N934" s="224" t="s">
        <v>45</v>
      </c>
      <c r="O934" s="87"/>
      <c r="P934" s="225">
        <f>O934*H934</f>
        <v>0</v>
      </c>
      <c r="Q934" s="225">
        <v>0.0016100000000000001</v>
      </c>
      <c r="R934" s="225">
        <f>Q934*H934</f>
        <v>0.10592995000000001</v>
      </c>
      <c r="S934" s="225">
        <v>0</v>
      </c>
      <c r="T934" s="226">
        <f>S934*H934</f>
        <v>0</v>
      </c>
      <c r="U934" s="41"/>
      <c r="V934" s="41"/>
      <c r="W934" s="41"/>
      <c r="X934" s="41"/>
      <c r="Y934" s="41"/>
      <c r="Z934" s="41"/>
      <c r="AA934" s="41"/>
      <c r="AB934" s="41"/>
      <c r="AC934" s="41"/>
      <c r="AD934" s="41"/>
      <c r="AE934" s="41"/>
      <c r="AR934" s="227" t="s">
        <v>240</v>
      </c>
      <c r="AT934" s="227" t="s">
        <v>235</v>
      </c>
      <c r="AU934" s="227" t="s">
        <v>86</v>
      </c>
      <c r="AY934" s="20" t="s">
        <v>233</v>
      </c>
      <c r="BE934" s="228">
        <f>IF(N934="základní",J934,0)</f>
        <v>0</v>
      </c>
      <c r="BF934" s="228">
        <f>IF(N934="snížená",J934,0)</f>
        <v>0</v>
      </c>
      <c r="BG934" s="228">
        <f>IF(N934="zákl. přenesená",J934,0)</f>
        <v>0</v>
      </c>
      <c r="BH934" s="228">
        <f>IF(N934="sníž. přenesená",J934,0)</f>
        <v>0</v>
      </c>
      <c r="BI934" s="228">
        <f>IF(N934="nulová",J934,0)</f>
        <v>0</v>
      </c>
      <c r="BJ934" s="20" t="s">
        <v>86</v>
      </c>
      <c r="BK934" s="228">
        <f>ROUND(I934*H934,2)</f>
        <v>0</v>
      </c>
      <c r="BL934" s="20" t="s">
        <v>240</v>
      </c>
      <c r="BM934" s="227" t="s">
        <v>3216</v>
      </c>
    </row>
    <row r="935" s="2" customFormat="1">
      <c r="A935" s="41"/>
      <c r="B935" s="42"/>
      <c r="C935" s="43"/>
      <c r="D935" s="229" t="s">
        <v>242</v>
      </c>
      <c r="E935" s="43"/>
      <c r="F935" s="230" t="s">
        <v>3217</v>
      </c>
      <c r="G935" s="43"/>
      <c r="H935" s="43"/>
      <c r="I935" s="231"/>
      <c r="J935" s="43"/>
      <c r="K935" s="43"/>
      <c r="L935" s="47"/>
      <c r="M935" s="232"/>
      <c r="N935" s="233"/>
      <c r="O935" s="87"/>
      <c r="P935" s="87"/>
      <c r="Q935" s="87"/>
      <c r="R935" s="87"/>
      <c r="S935" s="87"/>
      <c r="T935" s="88"/>
      <c r="U935" s="41"/>
      <c r="V935" s="41"/>
      <c r="W935" s="41"/>
      <c r="X935" s="41"/>
      <c r="Y935" s="41"/>
      <c r="Z935" s="41"/>
      <c r="AA935" s="41"/>
      <c r="AB935" s="41"/>
      <c r="AC935" s="41"/>
      <c r="AD935" s="41"/>
      <c r="AE935" s="41"/>
      <c r="AT935" s="20" t="s">
        <v>242</v>
      </c>
      <c r="AU935" s="20" t="s">
        <v>86</v>
      </c>
    </row>
    <row r="936" s="13" customFormat="1">
      <c r="A936" s="13"/>
      <c r="B936" s="234"/>
      <c r="C936" s="235"/>
      <c r="D936" s="236" t="s">
        <v>244</v>
      </c>
      <c r="E936" s="237" t="s">
        <v>21</v>
      </c>
      <c r="F936" s="238" t="s">
        <v>775</v>
      </c>
      <c r="G936" s="235"/>
      <c r="H936" s="237" t="s">
        <v>21</v>
      </c>
      <c r="I936" s="239"/>
      <c r="J936" s="235"/>
      <c r="K936" s="235"/>
      <c r="L936" s="240"/>
      <c r="M936" s="241"/>
      <c r="N936" s="242"/>
      <c r="O936" s="242"/>
      <c r="P936" s="242"/>
      <c r="Q936" s="242"/>
      <c r="R936" s="242"/>
      <c r="S936" s="242"/>
      <c r="T936" s="24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44" t="s">
        <v>244</v>
      </c>
      <c r="AU936" s="244" t="s">
        <v>86</v>
      </c>
      <c r="AV936" s="13" t="s">
        <v>80</v>
      </c>
      <c r="AW936" s="13" t="s">
        <v>33</v>
      </c>
      <c r="AX936" s="13" t="s">
        <v>73</v>
      </c>
      <c r="AY936" s="244" t="s">
        <v>233</v>
      </c>
    </row>
    <row r="937" s="13" customFormat="1">
      <c r="A937" s="13"/>
      <c r="B937" s="234"/>
      <c r="C937" s="235"/>
      <c r="D937" s="236" t="s">
        <v>244</v>
      </c>
      <c r="E937" s="237" t="s">
        <v>21</v>
      </c>
      <c r="F937" s="238" t="s">
        <v>3184</v>
      </c>
      <c r="G937" s="235"/>
      <c r="H937" s="237" t="s">
        <v>21</v>
      </c>
      <c r="I937" s="239"/>
      <c r="J937" s="235"/>
      <c r="K937" s="235"/>
      <c r="L937" s="240"/>
      <c r="M937" s="241"/>
      <c r="N937" s="242"/>
      <c r="O937" s="242"/>
      <c r="P937" s="242"/>
      <c r="Q937" s="242"/>
      <c r="R937" s="242"/>
      <c r="S937" s="242"/>
      <c r="T937" s="24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44" t="s">
        <v>244</v>
      </c>
      <c r="AU937" s="244" t="s">
        <v>86</v>
      </c>
      <c r="AV937" s="13" t="s">
        <v>80</v>
      </c>
      <c r="AW937" s="13" t="s">
        <v>33</v>
      </c>
      <c r="AX937" s="13" t="s">
        <v>73</v>
      </c>
      <c r="AY937" s="244" t="s">
        <v>233</v>
      </c>
    </row>
    <row r="938" s="14" customFormat="1">
      <c r="A938" s="14"/>
      <c r="B938" s="245"/>
      <c r="C938" s="246"/>
      <c r="D938" s="236" t="s">
        <v>244</v>
      </c>
      <c r="E938" s="247" t="s">
        <v>21</v>
      </c>
      <c r="F938" s="248" t="s">
        <v>3218</v>
      </c>
      <c r="G938" s="246"/>
      <c r="H938" s="249">
        <v>6.6959999999999997</v>
      </c>
      <c r="I938" s="250"/>
      <c r="J938" s="246"/>
      <c r="K938" s="246"/>
      <c r="L938" s="251"/>
      <c r="M938" s="252"/>
      <c r="N938" s="253"/>
      <c r="O938" s="253"/>
      <c r="P938" s="253"/>
      <c r="Q938" s="253"/>
      <c r="R938" s="253"/>
      <c r="S938" s="253"/>
      <c r="T938" s="25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55" t="s">
        <v>244</v>
      </c>
      <c r="AU938" s="255" t="s">
        <v>86</v>
      </c>
      <c r="AV938" s="14" t="s">
        <v>86</v>
      </c>
      <c r="AW938" s="14" t="s">
        <v>33</v>
      </c>
      <c r="AX938" s="14" t="s">
        <v>73</v>
      </c>
      <c r="AY938" s="255" t="s">
        <v>233</v>
      </c>
    </row>
    <row r="939" s="13" customFormat="1">
      <c r="A939" s="13"/>
      <c r="B939" s="234"/>
      <c r="C939" s="235"/>
      <c r="D939" s="236" t="s">
        <v>244</v>
      </c>
      <c r="E939" s="237" t="s">
        <v>21</v>
      </c>
      <c r="F939" s="238" t="s">
        <v>3186</v>
      </c>
      <c r="G939" s="235"/>
      <c r="H939" s="237" t="s">
        <v>21</v>
      </c>
      <c r="I939" s="239"/>
      <c r="J939" s="235"/>
      <c r="K939" s="235"/>
      <c r="L939" s="240"/>
      <c r="M939" s="241"/>
      <c r="N939" s="242"/>
      <c r="O939" s="242"/>
      <c r="P939" s="242"/>
      <c r="Q939" s="242"/>
      <c r="R939" s="242"/>
      <c r="S939" s="242"/>
      <c r="T939" s="24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44" t="s">
        <v>244</v>
      </c>
      <c r="AU939" s="244" t="s">
        <v>86</v>
      </c>
      <c r="AV939" s="13" t="s">
        <v>80</v>
      </c>
      <c r="AW939" s="13" t="s">
        <v>33</v>
      </c>
      <c r="AX939" s="13" t="s">
        <v>73</v>
      </c>
      <c r="AY939" s="244" t="s">
        <v>233</v>
      </c>
    </row>
    <row r="940" s="14" customFormat="1">
      <c r="A940" s="14"/>
      <c r="B940" s="245"/>
      <c r="C940" s="246"/>
      <c r="D940" s="236" t="s">
        <v>244</v>
      </c>
      <c r="E940" s="247" t="s">
        <v>21</v>
      </c>
      <c r="F940" s="248" t="s">
        <v>3219</v>
      </c>
      <c r="G940" s="246"/>
      <c r="H940" s="249">
        <v>55.170000000000002</v>
      </c>
      <c r="I940" s="250"/>
      <c r="J940" s="246"/>
      <c r="K940" s="246"/>
      <c r="L940" s="251"/>
      <c r="M940" s="252"/>
      <c r="N940" s="253"/>
      <c r="O940" s="253"/>
      <c r="P940" s="253"/>
      <c r="Q940" s="253"/>
      <c r="R940" s="253"/>
      <c r="S940" s="253"/>
      <c r="T940" s="25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255" t="s">
        <v>244</v>
      </c>
      <c r="AU940" s="255" t="s">
        <v>86</v>
      </c>
      <c r="AV940" s="14" t="s">
        <v>86</v>
      </c>
      <c r="AW940" s="14" t="s">
        <v>33</v>
      </c>
      <c r="AX940" s="14" t="s">
        <v>73</v>
      </c>
      <c r="AY940" s="255" t="s">
        <v>233</v>
      </c>
    </row>
    <row r="941" s="13" customFormat="1">
      <c r="A941" s="13"/>
      <c r="B941" s="234"/>
      <c r="C941" s="235"/>
      <c r="D941" s="236" t="s">
        <v>244</v>
      </c>
      <c r="E941" s="237" t="s">
        <v>21</v>
      </c>
      <c r="F941" s="238" t="s">
        <v>3188</v>
      </c>
      <c r="G941" s="235"/>
      <c r="H941" s="237" t="s">
        <v>21</v>
      </c>
      <c r="I941" s="239"/>
      <c r="J941" s="235"/>
      <c r="K941" s="235"/>
      <c r="L941" s="240"/>
      <c r="M941" s="241"/>
      <c r="N941" s="242"/>
      <c r="O941" s="242"/>
      <c r="P941" s="242"/>
      <c r="Q941" s="242"/>
      <c r="R941" s="242"/>
      <c r="S941" s="242"/>
      <c r="T941" s="24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44" t="s">
        <v>244</v>
      </c>
      <c r="AU941" s="244" t="s">
        <v>86</v>
      </c>
      <c r="AV941" s="13" t="s">
        <v>80</v>
      </c>
      <c r="AW941" s="13" t="s">
        <v>33</v>
      </c>
      <c r="AX941" s="13" t="s">
        <v>73</v>
      </c>
      <c r="AY941" s="244" t="s">
        <v>233</v>
      </c>
    </row>
    <row r="942" s="14" customFormat="1">
      <c r="A942" s="14"/>
      <c r="B942" s="245"/>
      <c r="C942" s="246"/>
      <c r="D942" s="236" t="s">
        <v>244</v>
      </c>
      <c r="E942" s="247" t="s">
        <v>21</v>
      </c>
      <c r="F942" s="248" t="s">
        <v>3220</v>
      </c>
      <c r="G942" s="246"/>
      <c r="H942" s="249">
        <v>2.4409999999999998</v>
      </c>
      <c r="I942" s="250"/>
      <c r="J942" s="246"/>
      <c r="K942" s="246"/>
      <c r="L942" s="251"/>
      <c r="M942" s="252"/>
      <c r="N942" s="253"/>
      <c r="O942" s="253"/>
      <c r="P942" s="253"/>
      <c r="Q942" s="253"/>
      <c r="R942" s="253"/>
      <c r="S942" s="253"/>
      <c r="T942" s="25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55" t="s">
        <v>244</v>
      </c>
      <c r="AU942" s="255" t="s">
        <v>86</v>
      </c>
      <c r="AV942" s="14" t="s">
        <v>86</v>
      </c>
      <c r="AW942" s="14" t="s">
        <v>33</v>
      </c>
      <c r="AX942" s="14" t="s">
        <v>73</v>
      </c>
      <c r="AY942" s="255" t="s">
        <v>233</v>
      </c>
    </row>
    <row r="943" s="13" customFormat="1">
      <c r="A943" s="13"/>
      <c r="B943" s="234"/>
      <c r="C943" s="235"/>
      <c r="D943" s="236" t="s">
        <v>244</v>
      </c>
      <c r="E943" s="237" t="s">
        <v>21</v>
      </c>
      <c r="F943" s="238" t="s">
        <v>3190</v>
      </c>
      <c r="G943" s="235"/>
      <c r="H943" s="237" t="s">
        <v>21</v>
      </c>
      <c r="I943" s="239"/>
      <c r="J943" s="235"/>
      <c r="K943" s="235"/>
      <c r="L943" s="240"/>
      <c r="M943" s="241"/>
      <c r="N943" s="242"/>
      <c r="O943" s="242"/>
      <c r="P943" s="242"/>
      <c r="Q943" s="242"/>
      <c r="R943" s="242"/>
      <c r="S943" s="242"/>
      <c r="T943" s="24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44" t="s">
        <v>244</v>
      </c>
      <c r="AU943" s="244" t="s">
        <v>86</v>
      </c>
      <c r="AV943" s="13" t="s">
        <v>80</v>
      </c>
      <c r="AW943" s="13" t="s">
        <v>33</v>
      </c>
      <c r="AX943" s="13" t="s">
        <v>73</v>
      </c>
      <c r="AY943" s="244" t="s">
        <v>233</v>
      </c>
    </row>
    <row r="944" s="14" customFormat="1">
      <c r="A944" s="14"/>
      <c r="B944" s="245"/>
      <c r="C944" s="246"/>
      <c r="D944" s="236" t="s">
        <v>244</v>
      </c>
      <c r="E944" s="247" t="s">
        <v>21</v>
      </c>
      <c r="F944" s="248" t="s">
        <v>3221</v>
      </c>
      <c r="G944" s="246"/>
      <c r="H944" s="249">
        <v>1.488</v>
      </c>
      <c r="I944" s="250"/>
      <c r="J944" s="246"/>
      <c r="K944" s="246"/>
      <c r="L944" s="251"/>
      <c r="M944" s="252"/>
      <c r="N944" s="253"/>
      <c r="O944" s="253"/>
      <c r="P944" s="253"/>
      <c r="Q944" s="253"/>
      <c r="R944" s="253"/>
      <c r="S944" s="253"/>
      <c r="T944" s="25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55" t="s">
        <v>244</v>
      </c>
      <c r="AU944" s="255" t="s">
        <v>86</v>
      </c>
      <c r="AV944" s="14" t="s">
        <v>86</v>
      </c>
      <c r="AW944" s="14" t="s">
        <v>33</v>
      </c>
      <c r="AX944" s="14" t="s">
        <v>73</v>
      </c>
      <c r="AY944" s="255" t="s">
        <v>233</v>
      </c>
    </row>
    <row r="945" s="15" customFormat="1">
      <c r="A945" s="15"/>
      <c r="B945" s="256"/>
      <c r="C945" s="257"/>
      <c r="D945" s="236" t="s">
        <v>244</v>
      </c>
      <c r="E945" s="258" t="s">
        <v>21</v>
      </c>
      <c r="F945" s="259" t="s">
        <v>247</v>
      </c>
      <c r="G945" s="257"/>
      <c r="H945" s="260">
        <v>65.795000000000002</v>
      </c>
      <c r="I945" s="261"/>
      <c r="J945" s="257"/>
      <c r="K945" s="257"/>
      <c r="L945" s="262"/>
      <c r="M945" s="263"/>
      <c r="N945" s="264"/>
      <c r="O945" s="264"/>
      <c r="P945" s="264"/>
      <c r="Q945" s="264"/>
      <c r="R945" s="264"/>
      <c r="S945" s="264"/>
      <c r="T945" s="26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T945" s="266" t="s">
        <v>244</v>
      </c>
      <c r="AU945" s="266" t="s">
        <v>86</v>
      </c>
      <c r="AV945" s="15" t="s">
        <v>240</v>
      </c>
      <c r="AW945" s="15" t="s">
        <v>33</v>
      </c>
      <c r="AX945" s="15" t="s">
        <v>80</v>
      </c>
      <c r="AY945" s="266" t="s">
        <v>233</v>
      </c>
    </row>
    <row r="946" s="2" customFormat="1" ht="37.8" customHeight="1">
      <c r="A946" s="41"/>
      <c r="B946" s="42"/>
      <c r="C946" s="216" t="s">
        <v>1202</v>
      </c>
      <c r="D946" s="216" t="s">
        <v>235</v>
      </c>
      <c r="E946" s="217" t="s">
        <v>3222</v>
      </c>
      <c r="F946" s="218" t="s">
        <v>3223</v>
      </c>
      <c r="G946" s="219" t="s">
        <v>238</v>
      </c>
      <c r="H946" s="220">
        <v>65.795000000000002</v>
      </c>
      <c r="I946" s="221"/>
      <c r="J946" s="222">
        <f>ROUND(I946*H946,2)</f>
        <v>0</v>
      </c>
      <c r="K946" s="218" t="s">
        <v>239</v>
      </c>
      <c r="L946" s="47"/>
      <c r="M946" s="223" t="s">
        <v>21</v>
      </c>
      <c r="N946" s="224" t="s">
        <v>45</v>
      </c>
      <c r="O946" s="87"/>
      <c r="P946" s="225">
        <f>O946*H946</f>
        <v>0</v>
      </c>
      <c r="Q946" s="225">
        <v>0</v>
      </c>
      <c r="R946" s="225">
        <f>Q946*H946</f>
        <v>0</v>
      </c>
      <c r="S946" s="225">
        <v>0</v>
      </c>
      <c r="T946" s="226">
        <f>S946*H946</f>
        <v>0</v>
      </c>
      <c r="U946" s="41"/>
      <c r="V946" s="41"/>
      <c r="W946" s="41"/>
      <c r="X946" s="41"/>
      <c r="Y946" s="41"/>
      <c r="Z946" s="41"/>
      <c r="AA946" s="41"/>
      <c r="AB946" s="41"/>
      <c r="AC946" s="41"/>
      <c r="AD946" s="41"/>
      <c r="AE946" s="41"/>
      <c r="AR946" s="227" t="s">
        <v>240</v>
      </c>
      <c r="AT946" s="227" t="s">
        <v>235</v>
      </c>
      <c r="AU946" s="227" t="s">
        <v>86</v>
      </c>
      <c r="AY946" s="20" t="s">
        <v>233</v>
      </c>
      <c r="BE946" s="228">
        <f>IF(N946="základní",J946,0)</f>
        <v>0</v>
      </c>
      <c r="BF946" s="228">
        <f>IF(N946="snížená",J946,0)</f>
        <v>0</v>
      </c>
      <c r="BG946" s="228">
        <f>IF(N946="zákl. přenesená",J946,0)</f>
        <v>0</v>
      </c>
      <c r="BH946" s="228">
        <f>IF(N946="sníž. přenesená",J946,0)</f>
        <v>0</v>
      </c>
      <c r="BI946" s="228">
        <f>IF(N946="nulová",J946,0)</f>
        <v>0</v>
      </c>
      <c r="BJ946" s="20" t="s">
        <v>86</v>
      </c>
      <c r="BK946" s="228">
        <f>ROUND(I946*H946,2)</f>
        <v>0</v>
      </c>
      <c r="BL946" s="20" t="s">
        <v>240</v>
      </c>
      <c r="BM946" s="227" t="s">
        <v>3224</v>
      </c>
    </row>
    <row r="947" s="2" customFormat="1">
      <c r="A947" s="41"/>
      <c r="B947" s="42"/>
      <c r="C947" s="43"/>
      <c r="D947" s="229" t="s">
        <v>242</v>
      </c>
      <c r="E947" s="43"/>
      <c r="F947" s="230" t="s">
        <v>3225</v>
      </c>
      <c r="G947" s="43"/>
      <c r="H947" s="43"/>
      <c r="I947" s="231"/>
      <c r="J947" s="43"/>
      <c r="K947" s="43"/>
      <c r="L947" s="47"/>
      <c r="M947" s="232"/>
      <c r="N947" s="233"/>
      <c r="O947" s="87"/>
      <c r="P947" s="87"/>
      <c r="Q947" s="87"/>
      <c r="R947" s="87"/>
      <c r="S947" s="87"/>
      <c r="T947" s="88"/>
      <c r="U947" s="41"/>
      <c r="V947" s="41"/>
      <c r="W947" s="41"/>
      <c r="X947" s="41"/>
      <c r="Y947" s="41"/>
      <c r="Z947" s="41"/>
      <c r="AA947" s="41"/>
      <c r="AB947" s="41"/>
      <c r="AC947" s="41"/>
      <c r="AD947" s="41"/>
      <c r="AE947" s="41"/>
      <c r="AT947" s="20" t="s">
        <v>242</v>
      </c>
      <c r="AU947" s="20" t="s">
        <v>86</v>
      </c>
    </row>
    <row r="948" s="2" customFormat="1" ht="66.75" customHeight="1">
      <c r="A948" s="41"/>
      <c r="B948" s="42"/>
      <c r="C948" s="216" t="s">
        <v>1271</v>
      </c>
      <c r="D948" s="216" t="s">
        <v>235</v>
      </c>
      <c r="E948" s="217" t="s">
        <v>3226</v>
      </c>
      <c r="F948" s="218" t="s">
        <v>3227</v>
      </c>
      <c r="G948" s="219" t="s">
        <v>279</v>
      </c>
      <c r="H948" s="220">
        <v>8.2929999999999993</v>
      </c>
      <c r="I948" s="221"/>
      <c r="J948" s="222">
        <f>ROUND(I948*H948,2)</f>
        <v>0</v>
      </c>
      <c r="K948" s="218" t="s">
        <v>239</v>
      </c>
      <c r="L948" s="47"/>
      <c r="M948" s="223" t="s">
        <v>21</v>
      </c>
      <c r="N948" s="224" t="s">
        <v>45</v>
      </c>
      <c r="O948" s="87"/>
      <c r="P948" s="225">
        <f>O948*H948</f>
        <v>0</v>
      </c>
      <c r="Q948" s="225">
        <v>1.0551200000000001</v>
      </c>
      <c r="R948" s="225">
        <f>Q948*H948</f>
        <v>8.7501101600000002</v>
      </c>
      <c r="S948" s="225">
        <v>0</v>
      </c>
      <c r="T948" s="226">
        <f>S948*H948</f>
        <v>0</v>
      </c>
      <c r="U948" s="41"/>
      <c r="V948" s="41"/>
      <c r="W948" s="41"/>
      <c r="X948" s="41"/>
      <c r="Y948" s="41"/>
      <c r="Z948" s="41"/>
      <c r="AA948" s="41"/>
      <c r="AB948" s="41"/>
      <c r="AC948" s="41"/>
      <c r="AD948" s="41"/>
      <c r="AE948" s="41"/>
      <c r="AR948" s="227" t="s">
        <v>240</v>
      </c>
      <c r="AT948" s="227" t="s">
        <v>235</v>
      </c>
      <c r="AU948" s="227" t="s">
        <v>86</v>
      </c>
      <c r="AY948" s="20" t="s">
        <v>233</v>
      </c>
      <c r="BE948" s="228">
        <f>IF(N948="základní",J948,0)</f>
        <v>0</v>
      </c>
      <c r="BF948" s="228">
        <f>IF(N948="snížená",J948,0)</f>
        <v>0</v>
      </c>
      <c r="BG948" s="228">
        <f>IF(N948="zákl. přenesená",J948,0)</f>
        <v>0</v>
      </c>
      <c r="BH948" s="228">
        <f>IF(N948="sníž. přenesená",J948,0)</f>
        <v>0</v>
      </c>
      <c r="BI948" s="228">
        <f>IF(N948="nulová",J948,0)</f>
        <v>0</v>
      </c>
      <c r="BJ948" s="20" t="s">
        <v>86</v>
      </c>
      <c r="BK948" s="228">
        <f>ROUND(I948*H948,2)</f>
        <v>0</v>
      </c>
      <c r="BL948" s="20" t="s">
        <v>240</v>
      </c>
      <c r="BM948" s="227" t="s">
        <v>3228</v>
      </c>
    </row>
    <row r="949" s="2" customFormat="1">
      <c r="A949" s="41"/>
      <c r="B949" s="42"/>
      <c r="C949" s="43"/>
      <c r="D949" s="229" t="s">
        <v>242</v>
      </c>
      <c r="E949" s="43"/>
      <c r="F949" s="230" t="s">
        <v>3229</v>
      </c>
      <c r="G949" s="43"/>
      <c r="H949" s="43"/>
      <c r="I949" s="231"/>
      <c r="J949" s="43"/>
      <c r="K949" s="43"/>
      <c r="L949" s="47"/>
      <c r="M949" s="232"/>
      <c r="N949" s="233"/>
      <c r="O949" s="87"/>
      <c r="P949" s="87"/>
      <c r="Q949" s="87"/>
      <c r="R949" s="87"/>
      <c r="S949" s="87"/>
      <c r="T949" s="88"/>
      <c r="U949" s="41"/>
      <c r="V949" s="41"/>
      <c r="W949" s="41"/>
      <c r="X949" s="41"/>
      <c r="Y949" s="41"/>
      <c r="Z949" s="41"/>
      <c r="AA949" s="41"/>
      <c r="AB949" s="41"/>
      <c r="AC949" s="41"/>
      <c r="AD949" s="41"/>
      <c r="AE949" s="41"/>
      <c r="AT949" s="20" t="s">
        <v>242</v>
      </c>
      <c r="AU949" s="20" t="s">
        <v>86</v>
      </c>
    </row>
    <row r="950" s="13" customFormat="1">
      <c r="A950" s="13"/>
      <c r="B950" s="234"/>
      <c r="C950" s="235"/>
      <c r="D950" s="236" t="s">
        <v>244</v>
      </c>
      <c r="E950" s="237" t="s">
        <v>21</v>
      </c>
      <c r="F950" s="238" t="s">
        <v>3230</v>
      </c>
      <c r="G950" s="235"/>
      <c r="H950" s="237" t="s">
        <v>21</v>
      </c>
      <c r="I950" s="239"/>
      <c r="J950" s="235"/>
      <c r="K950" s="235"/>
      <c r="L950" s="240"/>
      <c r="M950" s="241"/>
      <c r="N950" s="242"/>
      <c r="O950" s="242"/>
      <c r="P950" s="242"/>
      <c r="Q950" s="242"/>
      <c r="R950" s="242"/>
      <c r="S950" s="242"/>
      <c r="T950" s="24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44" t="s">
        <v>244</v>
      </c>
      <c r="AU950" s="244" t="s">
        <v>86</v>
      </c>
      <c r="AV950" s="13" t="s">
        <v>80</v>
      </c>
      <c r="AW950" s="13" t="s">
        <v>33</v>
      </c>
      <c r="AX950" s="13" t="s">
        <v>73</v>
      </c>
      <c r="AY950" s="244" t="s">
        <v>233</v>
      </c>
    </row>
    <row r="951" s="14" customFormat="1">
      <c r="A951" s="14"/>
      <c r="B951" s="245"/>
      <c r="C951" s="246"/>
      <c r="D951" s="236" t="s">
        <v>244</v>
      </c>
      <c r="E951" s="247" t="s">
        <v>21</v>
      </c>
      <c r="F951" s="248" t="s">
        <v>3231</v>
      </c>
      <c r="G951" s="246"/>
      <c r="H951" s="249">
        <v>8.2929999999999993</v>
      </c>
      <c r="I951" s="250"/>
      <c r="J951" s="246"/>
      <c r="K951" s="246"/>
      <c r="L951" s="251"/>
      <c r="M951" s="252"/>
      <c r="N951" s="253"/>
      <c r="O951" s="253"/>
      <c r="P951" s="253"/>
      <c r="Q951" s="253"/>
      <c r="R951" s="253"/>
      <c r="S951" s="253"/>
      <c r="T951" s="25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T951" s="255" t="s">
        <v>244</v>
      </c>
      <c r="AU951" s="255" t="s">
        <v>86</v>
      </c>
      <c r="AV951" s="14" t="s">
        <v>86</v>
      </c>
      <c r="AW951" s="14" t="s">
        <v>33</v>
      </c>
      <c r="AX951" s="14" t="s">
        <v>73</v>
      </c>
      <c r="AY951" s="255" t="s">
        <v>233</v>
      </c>
    </row>
    <row r="952" s="15" customFormat="1">
      <c r="A952" s="15"/>
      <c r="B952" s="256"/>
      <c r="C952" s="257"/>
      <c r="D952" s="236" t="s">
        <v>244</v>
      </c>
      <c r="E952" s="258" t="s">
        <v>21</v>
      </c>
      <c r="F952" s="259" t="s">
        <v>247</v>
      </c>
      <c r="G952" s="257"/>
      <c r="H952" s="260">
        <v>8.2929999999999993</v>
      </c>
      <c r="I952" s="261"/>
      <c r="J952" s="257"/>
      <c r="K952" s="257"/>
      <c r="L952" s="262"/>
      <c r="M952" s="263"/>
      <c r="N952" s="264"/>
      <c r="O952" s="264"/>
      <c r="P952" s="264"/>
      <c r="Q952" s="264"/>
      <c r="R952" s="264"/>
      <c r="S952" s="264"/>
      <c r="T952" s="26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T952" s="266" t="s">
        <v>244</v>
      </c>
      <c r="AU952" s="266" t="s">
        <v>86</v>
      </c>
      <c r="AV952" s="15" t="s">
        <v>240</v>
      </c>
      <c r="AW952" s="15" t="s">
        <v>33</v>
      </c>
      <c r="AX952" s="15" t="s">
        <v>80</v>
      </c>
      <c r="AY952" s="266" t="s">
        <v>233</v>
      </c>
    </row>
    <row r="953" s="2" customFormat="1" ht="24.15" customHeight="1">
      <c r="A953" s="41"/>
      <c r="B953" s="42"/>
      <c r="C953" s="216" t="s">
        <v>1211</v>
      </c>
      <c r="D953" s="216" t="s">
        <v>235</v>
      </c>
      <c r="E953" s="217" t="s">
        <v>3232</v>
      </c>
      <c r="F953" s="218" t="s">
        <v>3233</v>
      </c>
      <c r="G953" s="219" t="s">
        <v>250</v>
      </c>
      <c r="H953" s="220">
        <v>18.132999999999999</v>
      </c>
      <c r="I953" s="221"/>
      <c r="J953" s="222">
        <f>ROUND(I953*H953,2)</f>
        <v>0</v>
      </c>
      <c r="K953" s="218" t="s">
        <v>239</v>
      </c>
      <c r="L953" s="47"/>
      <c r="M953" s="223" t="s">
        <v>21</v>
      </c>
      <c r="N953" s="224" t="s">
        <v>45</v>
      </c>
      <c r="O953" s="87"/>
      <c r="P953" s="225">
        <f>O953*H953</f>
        <v>0</v>
      </c>
      <c r="Q953" s="225">
        <v>2.5019800000000001</v>
      </c>
      <c r="R953" s="225">
        <f>Q953*H953</f>
        <v>45.36840334</v>
      </c>
      <c r="S953" s="225">
        <v>0</v>
      </c>
      <c r="T953" s="226">
        <f>S953*H953</f>
        <v>0</v>
      </c>
      <c r="U953" s="41"/>
      <c r="V953" s="41"/>
      <c r="W953" s="41"/>
      <c r="X953" s="41"/>
      <c r="Y953" s="41"/>
      <c r="Z953" s="41"/>
      <c r="AA953" s="41"/>
      <c r="AB953" s="41"/>
      <c r="AC953" s="41"/>
      <c r="AD953" s="41"/>
      <c r="AE953" s="41"/>
      <c r="AR953" s="227" t="s">
        <v>240</v>
      </c>
      <c r="AT953" s="227" t="s">
        <v>235</v>
      </c>
      <c r="AU953" s="227" t="s">
        <v>86</v>
      </c>
      <c r="AY953" s="20" t="s">
        <v>233</v>
      </c>
      <c r="BE953" s="228">
        <f>IF(N953="základní",J953,0)</f>
        <v>0</v>
      </c>
      <c r="BF953" s="228">
        <f>IF(N953="snížená",J953,0)</f>
        <v>0</v>
      </c>
      <c r="BG953" s="228">
        <f>IF(N953="zákl. přenesená",J953,0)</f>
        <v>0</v>
      </c>
      <c r="BH953" s="228">
        <f>IF(N953="sníž. přenesená",J953,0)</f>
        <v>0</v>
      </c>
      <c r="BI953" s="228">
        <f>IF(N953="nulová",J953,0)</f>
        <v>0</v>
      </c>
      <c r="BJ953" s="20" t="s">
        <v>86</v>
      </c>
      <c r="BK953" s="228">
        <f>ROUND(I953*H953,2)</f>
        <v>0</v>
      </c>
      <c r="BL953" s="20" t="s">
        <v>240</v>
      </c>
      <c r="BM953" s="227" t="s">
        <v>3234</v>
      </c>
    </row>
    <row r="954" s="2" customFormat="1">
      <c r="A954" s="41"/>
      <c r="B954" s="42"/>
      <c r="C954" s="43"/>
      <c r="D954" s="229" t="s">
        <v>242</v>
      </c>
      <c r="E954" s="43"/>
      <c r="F954" s="230" t="s">
        <v>3235</v>
      </c>
      <c r="G954" s="43"/>
      <c r="H954" s="43"/>
      <c r="I954" s="231"/>
      <c r="J954" s="43"/>
      <c r="K954" s="43"/>
      <c r="L954" s="47"/>
      <c r="M954" s="232"/>
      <c r="N954" s="233"/>
      <c r="O954" s="87"/>
      <c r="P954" s="87"/>
      <c r="Q954" s="87"/>
      <c r="R954" s="87"/>
      <c r="S954" s="87"/>
      <c r="T954" s="88"/>
      <c r="U954" s="41"/>
      <c r="V954" s="41"/>
      <c r="W954" s="41"/>
      <c r="X954" s="41"/>
      <c r="Y954" s="41"/>
      <c r="Z954" s="41"/>
      <c r="AA954" s="41"/>
      <c r="AB954" s="41"/>
      <c r="AC954" s="41"/>
      <c r="AD954" s="41"/>
      <c r="AE954" s="41"/>
      <c r="AT954" s="20" t="s">
        <v>242</v>
      </c>
      <c r="AU954" s="20" t="s">
        <v>86</v>
      </c>
    </row>
    <row r="955" s="13" customFormat="1">
      <c r="A955" s="13"/>
      <c r="B955" s="234"/>
      <c r="C955" s="235"/>
      <c r="D955" s="236" t="s">
        <v>244</v>
      </c>
      <c r="E955" s="237" t="s">
        <v>21</v>
      </c>
      <c r="F955" s="238" t="s">
        <v>3236</v>
      </c>
      <c r="G955" s="235"/>
      <c r="H955" s="237" t="s">
        <v>21</v>
      </c>
      <c r="I955" s="239"/>
      <c r="J955" s="235"/>
      <c r="K955" s="235"/>
      <c r="L955" s="240"/>
      <c r="M955" s="241"/>
      <c r="N955" s="242"/>
      <c r="O955" s="242"/>
      <c r="P955" s="242"/>
      <c r="Q955" s="242"/>
      <c r="R955" s="242"/>
      <c r="S955" s="242"/>
      <c r="T955" s="24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44" t="s">
        <v>244</v>
      </c>
      <c r="AU955" s="244" t="s">
        <v>86</v>
      </c>
      <c r="AV955" s="13" t="s">
        <v>80</v>
      </c>
      <c r="AW955" s="13" t="s">
        <v>33</v>
      </c>
      <c r="AX955" s="13" t="s">
        <v>73</v>
      </c>
      <c r="AY955" s="244" t="s">
        <v>233</v>
      </c>
    </row>
    <row r="956" s="14" customFormat="1">
      <c r="A956" s="14"/>
      <c r="B956" s="245"/>
      <c r="C956" s="246"/>
      <c r="D956" s="236" t="s">
        <v>244</v>
      </c>
      <c r="E956" s="247" t="s">
        <v>21</v>
      </c>
      <c r="F956" s="248" t="s">
        <v>3237</v>
      </c>
      <c r="G956" s="246"/>
      <c r="H956" s="249">
        <v>1.7969999999999999</v>
      </c>
      <c r="I956" s="250"/>
      <c r="J956" s="246"/>
      <c r="K956" s="246"/>
      <c r="L956" s="251"/>
      <c r="M956" s="252"/>
      <c r="N956" s="253"/>
      <c r="O956" s="253"/>
      <c r="P956" s="253"/>
      <c r="Q956" s="253"/>
      <c r="R956" s="253"/>
      <c r="S956" s="253"/>
      <c r="T956" s="25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55" t="s">
        <v>244</v>
      </c>
      <c r="AU956" s="255" t="s">
        <v>86</v>
      </c>
      <c r="AV956" s="14" t="s">
        <v>86</v>
      </c>
      <c r="AW956" s="14" t="s">
        <v>33</v>
      </c>
      <c r="AX956" s="14" t="s">
        <v>73</v>
      </c>
      <c r="AY956" s="255" t="s">
        <v>233</v>
      </c>
    </row>
    <row r="957" s="13" customFormat="1">
      <c r="A957" s="13"/>
      <c r="B957" s="234"/>
      <c r="C957" s="235"/>
      <c r="D957" s="236" t="s">
        <v>244</v>
      </c>
      <c r="E957" s="237" t="s">
        <v>21</v>
      </c>
      <c r="F957" s="238" t="s">
        <v>3238</v>
      </c>
      <c r="G957" s="235"/>
      <c r="H957" s="237" t="s">
        <v>21</v>
      </c>
      <c r="I957" s="239"/>
      <c r="J957" s="235"/>
      <c r="K957" s="235"/>
      <c r="L957" s="240"/>
      <c r="M957" s="241"/>
      <c r="N957" s="242"/>
      <c r="O957" s="242"/>
      <c r="P957" s="242"/>
      <c r="Q957" s="242"/>
      <c r="R957" s="242"/>
      <c r="S957" s="242"/>
      <c r="T957" s="24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44" t="s">
        <v>244</v>
      </c>
      <c r="AU957" s="244" t="s">
        <v>86</v>
      </c>
      <c r="AV957" s="13" t="s">
        <v>80</v>
      </c>
      <c r="AW957" s="13" t="s">
        <v>33</v>
      </c>
      <c r="AX957" s="13" t="s">
        <v>73</v>
      </c>
      <c r="AY957" s="244" t="s">
        <v>233</v>
      </c>
    </row>
    <row r="958" s="14" customFormat="1">
      <c r="A958" s="14"/>
      <c r="B958" s="245"/>
      <c r="C958" s="246"/>
      <c r="D958" s="236" t="s">
        <v>244</v>
      </c>
      <c r="E958" s="247" t="s">
        <v>21</v>
      </c>
      <c r="F958" s="248" t="s">
        <v>3239</v>
      </c>
      <c r="G958" s="246"/>
      <c r="H958" s="249">
        <v>14.278000000000001</v>
      </c>
      <c r="I958" s="250"/>
      <c r="J958" s="246"/>
      <c r="K958" s="246"/>
      <c r="L958" s="251"/>
      <c r="M958" s="252"/>
      <c r="N958" s="253"/>
      <c r="O958" s="253"/>
      <c r="P958" s="253"/>
      <c r="Q958" s="253"/>
      <c r="R958" s="253"/>
      <c r="S958" s="253"/>
      <c r="T958" s="25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55" t="s">
        <v>244</v>
      </c>
      <c r="AU958" s="255" t="s">
        <v>86</v>
      </c>
      <c r="AV958" s="14" t="s">
        <v>86</v>
      </c>
      <c r="AW958" s="14" t="s">
        <v>33</v>
      </c>
      <c r="AX958" s="14" t="s">
        <v>73</v>
      </c>
      <c r="AY958" s="255" t="s">
        <v>233</v>
      </c>
    </row>
    <row r="959" s="14" customFormat="1">
      <c r="A959" s="14"/>
      <c r="B959" s="245"/>
      <c r="C959" s="246"/>
      <c r="D959" s="236" t="s">
        <v>244</v>
      </c>
      <c r="E959" s="247" t="s">
        <v>21</v>
      </c>
      <c r="F959" s="248" t="s">
        <v>3240</v>
      </c>
      <c r="G959" s="246"/>
      <c r="H959" s="249">
        <v>2.0579999999999998</v>
      </c>
      <c r="I959" s="250"/>
      <c r="J959" s="246"/>
      <c r="K959" s="246"/>
      <c r="L959" s="251"/>
      <c r="M959" s="252"/>
      <c r="N959" s="253"/>
      <c r="O959" s="253"/>
      <c r="P959" s="253"/>
      <c r="Q959" s="253"/>
      <c r="R959" s="253"/>
      <c r="S959" s="253"/>
      <c r="T959" s="25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T959" s="255" t="s">
        <v>244</v>
      </c>
      <c r="AU959" s="255" t="s">
        <v>86</v>
      </c>
      <c r="AV959" s="14" t="s">
        <v>86</v>
      </c>
      <c r="AW959" s="14" t="s">
        <v>33</v>
      </c>
      <c r="AX959" s="14" t="s">
        <v>73</v>
      </c>
      <c r="AY959" s="255" t="s">
        <v>233</v>
      </c>
    </row>
    <row r="960" s="15" customFormat="1">
      <c r="A960" s="15"/>
      <c r="B960" s="256"/>
      <c r="C960" s="257"/>
      <c r="D960" s="236" t="s">
        <v>244</v>
      </c>
      <c r="E960" s="258" t="s">
        <v>21</v>
      </c>
      <c r="F960" s="259" t="s">
        <v>247</v>
      </c>
      <c r="G960" s="257"/>
      <c r="H960" s="260">
        <v>18.132999999999999</v>
      </c>
      <c r="I960" s="261"/>
      <c r="J960" s="257"/>
      <c r="K960" s="257"/>
      <c r="L960" s="262"/>
      <c r="M960" s="263"/>
      <c r="N960" s="264"/>
      <c r="O960" s="264"/>
      <c r="P960" s="264"/>
      <c r="Q960" s="264"/>
      <c r="R960" s="264"/>
      <c r="S960" s="264"/>
      <c r="T960" s="26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T960" s="266" t="s">
        <v>244</v>
      </c>
      <c r="AU960" s="266" t="s">
        <v>86</v>
      </c>
      <c r="AV960" s="15" t="s">
        <v>240</v>
      </c>
      <c r="AW960" s="15" t="s">
        <v>33</v>
      </c>
      <c r="AX960" s="15" t="s">
        <v>80</v>
      </c>
      <c r="AY960" s="266" t="s">
        <v>233</v>
      </c>
    </row>
    <row r="961" s="2" customFormat="1" ht="24.15" customHeight="1">
      <c r="A961" s="41"/>
      <c r="B961" s="42"/>
      <c r="C961" s="216" t="s">
        <v>1216</v>
      </c>
      <c r="D961" s="216" t="s">
        <v>235</v>
      </c>
      <c r="E961" s="217" t="s">
        <v>3241</v>
      </c>
      <c r="F961" s="218" t="s">
        <v>3242</v>
      </c>
      <c r="G961" s="219" t="s">
        <v>238</v>
      </c>
      <c r="H961" s="220">
        <v>192.40799999999999</v>
      </c>
      <c r="I961" s="221"/>
      <c r="J961" s="222">
        <f>ROUND(I961*H961,2)</f>
        <v>0</v>
      </c>
      <c r="K961" s="218" t="s">
        <v>239</v>
      </c>
      <c r="L961" s="47"/>
      <c r="M961" s="223" t="s">
        <v>21</v>
      </c>
      <c r="N961" s="224" t="s">
        <v>45</v>
      </c>
      <c r="O961" s="87"/>
      <c r="P961" s="225">
        <f>O961*H961</f>
        <v>0</v>
      </c>
      <c r="Q961" s="225">
        <v>0.0084200000000000004</v>
      </c>
      <c r="R961" s="225">
        <f>Q961*H961</f>
        <v>1.62007536</v>
      </c>
      <c r="S961" s="225">
        <v>0</v>
      </c>
      <c r="T961" s="226">
        <f>S961*H961</f>
        <v>0</v>
      </c>
      <c r="U961" s="41"/>
      <c r="V961" s="41"/>
      <c r="W961" s="41"/>
      <c r="X961" s="41"/>
      <c r="Y961" s="41"/>
      <c r="Z961" s="41"/>
      <c r="AA961" s="41"/>
      <c r="AB961" s="41"/>
      <c r="AC961" s="41"/>
      <c r="AD961" s="41"/>
      <c r="AE961" s="41"/>
      <c r="AR961" s="227" t="s">
        <v>240</v>
      </c>
      <c r="AT961" s="227" t="s">
        <v>235</v>
      </c>
      <c r="AU961" s="227" t="s">
        <v>86</v>
      </c>
      <c r="AY961" s="20" t="s">
        <v>233</v>
      </c>
      <c r="BE961" s="228">
        <f>IF(N961="základní",J961,0)</f>
        <v>0</v>
      </c>
      <c r="BF961" s="228">
        <f>IF(N961="snížená",J961,0)</f>
        <v>0</v>
      </c>
      <c r="BG961" s="228">
        <f>IF(N961="zákl. přenesená",J961,0)</f>
        <v>0</v>
      </c>
      <c r="BH961" s="228">
        <f>IF(N961="sníž. přenesená",J961,0)</f>
        <v>0</v>
      </c>
      <c r="BI961" s="228">
        <f>IF(N961="nulová",J961,0)</f>
        <v>0</v>
      </c>
      <c r="BJ961" s="20" t="s">
        <v>86</v>
      </c>
      <c r="BK961" s="228">
        <f>ROUND(I961*H961,2)</f>
        <v>0</v>
      </c>
      <c r="BL961" s="20" t="s">
        <v>240</v>
      </c>
      <c r="BM961" s="227" t="s">
        <v>3243</v>
      </c>
    </row>
    <row r="962" s="2" customFormat="1">
      <c r="A962" s="41"/>
      <c r="B962" s="42"/>
      <c r="C962" s="43"/>
      <c r="D962" s="229" t="s">
        <v>242</v>
      </c>
      <c r="E962" s="43"/>
      <c r="F962" s="230" t="s">
        <v>3244</v>
      </c>
      <c r="G962" s="43"/>
      <c r="H962" s="43"/>
      <c r="I962" s="231"/>
      <c r="J962" s="43"/>
      <c r="K962" s="43"/>
      <c r="L962" s="47"/>
      <c r="M962" s="232"/>
      <c r="N962" s="233"/>
      <c r="O962" s="87"/>
      <c r="P962" s="87"/>
      <c r="Q962" s="87"/>
      <c r="R962" s="87"/>
      <c r="S962" s="87"/>
      <c r="T962" s="88"/>
      <c r="U962" s="41"/>
      <c r="V962" s="41"/>
      <c r="W962" s="41"/>
      <c r="X962" s="41"/>
      <c r="Y962" s="41"/>
      <c r="Z962" s="41"/>
      <c r="AA962" s="41"/>
      <c r="AB962" s="41"/>
      <c r="AC962" s="41"/>
      <c r="AD962" s="41"/>
      <c r="AE962" s="41"/>
      <c r="AT962" s="20" t="s">
        <v>242</v>
      </c>
      <c r="AU962" s="20" t="s">
        <v>86</v>
      </c>
    </row>
    <row r="963" s="13" customFormat="1">
      <c r="A963" s="13"/>
      <c r="B963" s="234"/>
      <c r="C963" s="235"/>
      <c r="D963" s="236" t="s">
        <v>244</v>
      </c>
      <c r="E963" s="237" t="s">
        <v>21</v>
      </c>
      <c r="F963" s="238" t="s">
        <v>3236</v>
      </c>
      <c r="G963" s="235"/>
      <c r="H963" s="237" t="s">
        <v>21</v>
      </c>
      <c r="I963" s="239"/>
      <c r="J963" s="235"/>
      <c r="K963" s="235"/>
      <c r="L963" s="240"/>
      <c r="M963" s="241"/>
      <c r="N963" s="242"/>
      <c r="O963" s="242"/>
      <c r="P963" s="242"/>
      <c r="Q963" s="242"/>
      <c r="R963" s="242"/>
      <c r="S963" s="242"/>
      <c r="T963" s="24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44" t="s">
        <v>244</v>
      </c>
      <c r="AU963" s="244" t="s">
        <v>86</v>
      </c>
      <c r="AV963" s="13" t="s">
        <v>80</v>
      </c>
      <c r="AW963" s="13" t="s">
        <v>33</v>
      </c>
      <c r="AX963" s="13" t="s">
        <v>73</v>
      </c>
      <c r="AY963" s="244" t="s">
        <v>233</v>
      </c>
    </row>
    <row r="964" s="14" customFormat="1">
      <c r="A964" s="14"/>
      <c r="B964" s="245"/>
      <c r="C964" s="246"/>
      <c r="D964" s="236" t="s">
        <v>244</v>
      </c>
      <c r="E964" s="247" t="s">
        <v>21</v>
      </c>
      <c r="F964" s="248" t="s">
        <v>3245</v>
      </c>
      <c r="G964" s="246"/>
      <c r="H964" s="249">
        <v>17.472000000000001</v>
      </c>
      <c r="I964" s="250"/>
      <c r="J964" s="246"/>
      <c r="K964" s="246"/>
      <c r="L964" s="251"/>
      <c r="M964" s="252"/>
      <c r="N964" s="253"/>
      <c r="O964" s="253"/>
      <c r="P964" s="253"/>
      <c r="Q964" s="253"/>
      <c r="R964" s="253"/>
      <c r="S964" s="253"/>
      <c r="T964" s="25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T964" s="255" t="s">
        <v>244</v>
      </c>
      <c r="AU964" s="255" t="s">
        <v>86</v>
      </c>
      <c r="AV964" s="14" t="s">
        <v>86</v>
      </c>
      <c r="AW964" s="14" t="s">
        <v>33</v>
      </c>
      <c r="AX964" s="14" t="s">
        <v>73</v>
      </c>
      <c r="AY964" s="255" t="s">
        <v>233</v>
      </c>
    </row>
    <row r="965" s="13" customFormat="1">
      <c r="A965" s="13"/>
      <c r="B965" s="234"/>
      <c r="C965" s="235"/>
      <c r="D965" s="236" t="s">
        <v>244</v>
      </c>
      <c r="E965" s="237" t="s">
        <v>21</v>
      </c>
      <c r="F965" s="238" t="s">
        <v>3238</v>
      </c>
      <c r="G965" s="235"/>
      <c r="H965" s="237" t="s">
        <v>21</v>
      </c>
      <c r="I965" s="239"/>
      <c r="J965" s="235"/>
      <c r="K965" s="235"/>
      <c r="L965" s="240"/>
      <c r="M965" s="241"/>
      <c r="N965" s="242"/>
      <c r="O965" s="242"/>
      <c r="P965" s="242"/>
      <c r="Q965" s="242"/>
      <c r="R965" s="242"/>
      <c r="S965" s="242"/>
      <c r="T965" s="24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44" t="s">
        <v>244</v>
      </c>
      <c r="AU965" s="244" t="s">
        <v>86</v>
      </c>
      <c r="AV965" s="13" t="s">
        <v>80</v>
      </c>
      <c r="AW965" s="13" t="s">
        <v>33</v>
      </c>
      <c r="AX965" s="13" t="s">
        <v>73</v>
      </c>
      <c r="AY965" s="244" t="s">
        <v>233</v>
      </c>
    </row>
    <row r="966" s="14" customFormat="1">
      <c r="A966" s="14"/>
      <c r="B966" s="245"/>
      <c r="C966" s="246"/>
      <c r="D966" s="236" t="s">
        <v>244</v>
      </c>
      <c r="E966" s="247" t="s">
        <v>21</v>
      </c>
      <c r="F966" s="248" t="s">
        <v>3246</v>
      </c>
      <c r="G966" s="246"/>
      <c r="H966" s="249">
        <v>163.17599999999999</v>
      </c>
      <c r="I966" s="250"/>
      <c r="J966" s="246"/>
      <c r="K966" s="246"/>
      <c r="L966" s="251"/>
      <c r="M966" s="252"/>
      <c r="N966" s="253"/>
      <c r="O966" s="253"/>
      <c r="P966" s="253"/>
      <c r="Q966" s="253"/>
      <c r="R966" s="253"/>
      <c r="S966" s="253"/>
      <c r="T966" s="25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55" t="s">
        <v>244</v>
      </c>
      <c r="AU966" s="255" t="s">
        <v>86</v>
      </c>
      <c r="AV966" s="14" t="s">
        <v>86</v>
      </c>
      <c r="AW966" s="14" t="s">
        <v>33</v>
      </c>
      <c r="AX966" s="14" t="s">
        <v>73</v>
      </c>
      <c r="AY966" s="255" t="s">
        <v>233</v>
      </c>
    </row>
    <row r="967" s="14" customFormat="1">
      <c r="A967" s="14"/>
      <c r="B967" s="245"/>
      <c r="C967" s="246"/>
      <c r="D967" s="236" t="s">
        <v>244</v>
      </c>
      <c r="E967" s="247" t="s">
        <v>21</v>
      </c>
      <c r="F967" s="248" t="s">
        <v>3247</v>
      </c>
      <c r="G967" s="246"/>
      <c r="H967" s="249">
        <v>11.76</v>
      </c>
      <c r="I967" s="250"/>
      <c r="J967" s="246"/>
      <c r="K967" s="246"/>
      <c r="L967" s="251"/>
      <c r="M967" s="252"/>
      <c r="N967" s="253"/>
      <c r="O967" s="253"/>
      <c r="P967" s="253"/>
      <c r="Q967" s="253"/>
      <c r="R967" s="253"/>
      <c r="S967" s="253"/>
      <c r="T967" s="25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T967" s="255" t="s">
        <v>244</v>
      </c>
      <c r="AU967" s="255" t="s">
        <v>86</v>
      </c>
      <c r="AV967" s="14" t="s">
        <v>86</v>
      </c>
      <c r="AW967" s="14" t="s">
        <v>33</v>
      </c>
      <c r="AX967" s="14" t="s">
        <v>73</v>
      </c>
      <c r="AY967" s="255" t="s">
        <v>233</v>
      </c>
    </row>
    <row r="968" s="15" customFormat="1">
      <c r="A968" s="15"/>
      <c r="B968" s="256"/>
      <c r="C968" s="257"/>
      <c r="D968" s="236" t="s">
        <v>244</v>
      </c>
      <c r="E968" s="258" t="s">
        <v>21</v>
      </c>
      <c r="F968" s="259" t="s">
        <v>247</v>
      </c>
      <c r="G968" s="257"/>
      <c r="H968" s="260">
        <v>192.40799999999999</v>
      </c>
      <c r="I968" s="261"/>
      <c r="J968" s="257"/>
      <c r="K968" s="257"/>
      <c r="L968" s="262"/>
      <c r="M968" s="263"/>
      <c r="N968" s="264"/>
      <c r="O968" s="264"/>
      <c r="P968" s="264"/>
      <c r="Q968" s="264"/>
      <c r="R968" s="264"/>
      <c r="S968" s="264"/>
      <c r="T968" s="26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T968" s="266" t="s">
        <v>244</v>
      </c>
      <c r="AU968" s="266" t="s">
        <v>86</v>
      </c>
      <c r="AV968" s="15" t="s">
        <v>240</v>
      </c>
      <c r="AW968" s="15" t="s">
        <v>33</v>
      </c>
      <c r="AX968" s="15" t="s">
        <v>80</v>
      </c>
      <c r="AY968" s="266" t="s">
        <v>233</v>
      </c>
    </row>
    <row r="969" s="2" customFormat="1" ht="24.15" customHeight="1">
      <c r="A969" s="41"/>
      <c r="B969" s="42"/>
      <c r="C969" s="216" t="s">
        <v>1226</v>
      </c>
      <c r="D969" s="216" t="s">
        <v>235</v>
      </c>
      <c r="E969" s="217" t="s">
        <v>3248</v>
      </c>
      <c r="F969" s="218" t="s">
        <v>3249</v>
      </c>
      <c r="G969" s="219" t="s">
        <v>238</v>
      </c>
      <c r="H969" s="220">
        <v>192.40799999999999</v>
      </c>
      <c r="I969" s="221"/>
      <c r="J969" s="222">
        <f>ROUND(I969*H969,2)</f>
        <v>0</v>
      </c>
      <c r="K969" s="218" t="s">
        <v>239</v>
      </c>
      <c r="L969" s="47"/>
      <c r="M969" s="223" t="s">
        <v>21</v>
      </c>
      <c r="N969" s="224" t="s">
        <v>45</v>
      </c>
      <c r="O969" s="87"/>
      <c r="P969" s="225">
        <f>O969*H969</f>
        <v>0</v>
      </c>
      <c r="Q969" s="225">
        <v>0</v>
      </c>
      <c r="R969" s="225">
        <f>Q969*H969</f>
        <v>0</v>
      </c>
      <c r="S969" s="225">
        <v>0</v>
      </c>
      <c r="T969" s="226">
        <f>S969*H969</f>
        <v>0</v>
      </c>
      <c r="U969" s="41"/>
      <c r="V969" s="41"/>
      <c r="W969" s="41"/>
      <c r="X969" s="41"/>
      <c r="Y969" s="41"/>
      <c r="Z969" s="41"/>
      <c r="AA969" s="41"/>
      <c r="AB969" s="41"/>
      <c r="AC969" s="41"/>
      <c r="AD969" s="41"/>
      <c r="AE969" s="41"/>
      <c r="AR969" s="227" t="s">
        <v>240</v>
      </c>
      <c r="AT969" s="227" t="s">
        <v>235</v>
      </c>
      <c r="AU969" s="227" t="s">
        <v>86</v>
      </c>
      <c r="AY969" s="20" t="s">
        <v>233</v>
      </c>
      <c r="BE969" s="228">
        <f>IF(N969="základní",J969,0)</f>
        <v>0</v>
      </c>
      <c r="BF969" s="228">
        <f>IF(N969="snížená",J969,0)</f>
        <v>0</v>
      </c>
      <c r="BG969" s="228">
        <f>IF(N969="zákl. přenesená",J969,0)</f>
        <v>0</v>
      </c>
      <c r="BH969" s="228">
        <f>IF(N969="sníž. přenesená",J969,0)</f>
        <v>0</v>
      </c>
      <c r="BI969" s="228">
        <f>IF(N969="nulová",J969,0)</f>
        <v>0</v>
      </c>
      <c r="BJ969" s="20" t="s">
        <v>86</v>
      </c>
      <c r="BK969" s="228">
        <f>ROUND(I969*H969,2)</f>
        <v>0</v>
      </c>
      <c r="BL969" s="20" t="s">
        <v>240</v>
      </c>
      <c r="BM969" s="227" t="s">
        <v>3250</v>
      </c>
    </row>
    <row r="970" s="2" customFormat="1">
      <c r="A970" s="41"/>
      <c r="B970" s="42"/>
      <c r="C970" s="43"/>
      <c r="D970" s="229" t="s">
        <v>242</v>
      </c>
      <c r="E970" s="43"/>
      <c r="F970" s="230" t="s">
        <v>3251</v>
      </c>
      <c r="G970" s="43"/>
      <c r="H970" s="43"/>
      <c r="I970" s="231"/>
      <c r="J970" s="43"/>
      <c r="K970" s="43"/>
      <c r="L970" s="47"/>
      <c r="M970" s="232"/>
      <c r="N970" s="233"/>
      <c r="O970" s="87"/>
      <c r="P970" s="87"/>
      <c r="Q970" s="87"/>
      <c r="R970" s="87"/>
      <c r="S970" s="87"/>
      <c r="T970" s="88"/>
      <c r="U970" s="41"/>
      <c r="V970" s="41"/>
      <c r="W970" s="41"/>
      <c r="X970" s="41"/>
      <c r="Y970" s="41"/>
      <c r="Z970" s="41"/>
      <c r="AA970" s="41"/>
      <c r="AB970" s="41"/>
      <c r="AC970" s="41"/>
      <c r="AD970" s="41"/>
      <c r="AE970" s="41"/>
      <c r="AT970" s="20" t="s">
        <v>242</v>
      </c>
      <c r="AU970" s="20" t="s">
        <v>86</v>
      </c>
    </row>
    <row r="971" s="2" customFormat="1" ht="37.8" customHeight="1">
      <c r="A971" s="41"/>
      <c r="B971" s="42"/>
      <c r="C971" s="216" t="s">
        <v>1254</v>
      </c>
      <c r="D971" s="216" t="s">
        <v>235</v>
      </c>
      <c r="E971" s="217" t="s">
        <v>3252</v>
      </c>
      <c r="F971" s="218" t="s">
        <v>3253</v>
      </c>
      <c r="G971" s="219" t="s">
        <v>402</v>
      </c>
      <c r="H971" s="220">
        <v>6</v>
      </c>
      <c r="I971" s="221"/>
      <c r="J971" s="222">
        <f>ROUND(I971*H971,2)</f>
        <v>0</v>
      </c>
      <c r="K971" s="218" t="s">
        <v>239</v>
      </c>
      <c r="L971" s="47"/>
      <c r="M971" s="223" t="s">
        <v>21</v>
      </c>
      <c r="N971" s="224" t="s">
        <v>45</v>
      </c>
      <c r="O971" s="87"/>
      <c r="P971" s="225">
        <f>O971*H971</f>
        <v>0</v>
      </c>
      <c r="Q971" s="225">
        <v>0.11081000000000001</v>
      </c>
      <c r="R971" s="225">
        <f>Q971*H971</f>
        <v>0.66486000000000001</v>
      </c>
      <c r="S971" s="225">
        <v>0</v>
      </c>
      <c r="T971" s="226">
        <f>S971*H971</f>
        <v>0</v>
      </c>
      <c r="U971" s="41"/>
      <c r="V971" s="41"/>
      <c r="W971" s="41"/>
      <c r="X971" s="41"/>
      <c r="Y971" s="41"/>
      <c r="Z971" s="41"/>
      <c r="AA971" s="41"/>
      <c r="AB971" s="41"/>
      <c r="AC971" s="41"/>
      <c r="AD971" s="41"/>
      <c r="AE971" s="41"/>
      <c r="AR971" s="227" t="s">
        <v>240</v>
      </c>
      <c r="AT971" s="227" t="s">
        <v>235</v>
      </c>
      <c r="AU971" s="227" t="s">
        <v>86</v>
      </c>
      <c r="AY971" s="20" t="s">
        <v>233</v>
      </c>
      <c r="BE971" s="228">
        <f>IF(N971="základní",J971,0)</f>
        <v>0</v>
      </c>
      <c r="BF971" s="228">
        <f>IF(N971="snížená",J971,0)</f>
        <v>0</v>
      </c>
      <c r="BG971" s="228">
        <f>IF(N971="zákl. přenesená",J971,0)</f>
        <v>0</v>
      </c>
      <c r="BH971" s="228">
        <f>IF(N971="sníž. přenesená",J971,0)</f>
        <v>0</v>
      </c>
      <c r="BI971" s="228">
        <f>IF(N971="nulová",J971,0)</f>
        <v>0</v>
      </c>
      <c r="BJ971" s="20" t="s">
        <v>86</v>
      </c>
      <c r="BK971" s="228">
        <f>ROUND(I971*H971,2)</f>
        <v>0</v>
      </c>
      <c r="BL971" s="20" t="s">
        <v>240</v>
      </c>
      <c r="BM971" s="227" t="s">
        <v>3254</v>
      </c>
    </row>
    <row r="972" s="2" customFormat="1">
      <c r="A972" s="41"/>
      <c r="B972" s="42"/>
      <c r="C972" s="43"/>
      <c r="D972" s="229" t="s">
        <v>242</v>
      </c>
      <c r="E972" s="43"/>
      <c r="F972" s="230" t="s">
        <v>3255</v>
      </c>
      <c r="G972" s="43"/>
      <c r="H972" s="43"/>
      <c r="I972" s="231"/>
      <c r="J972" s="43"/>
      <c r="K972" s="43"/>
      <c r="L972" s="47"/>
      <c r="M972" s="232"/>
      <c r="N972" s="233"/>
      <c r="O972" s="87"/>
      <c r="P972" s="87"/>
      <c r="Q972" s="87"/>
      <c r="R972" s="87"/>
      <c r="S972" s="87"/>
      <c r="T972" s="88"/>
      <c r="U972" s="41"/>
      <c r="V972" s="41"/>
      <c r="W972" s="41"/>
      <c r="X972" s="41"/>
      <c r="Y972" s="41"/>
      <c r="Z972" s="41"/>
      <c r="AA972" s="41"/>
      <c r="AB972" s="41"/>
      <c r="AC972" s="41"/>
      <c r="AD972" s="41"/>
      <c r="AE972" s="41"/>
      <c r="AT972" s="20" t="s">
        <v>242</v>
      </c>
      <c r="AU972" s="20" t="s">
        <v>86</v>
      </c>
    </row>
    <row r="973" s="13" customFormat="1">
      <c r="A973" s="13"/>
      <c r="B973" s="234"/>
      <c r="C973" s="235"/>
      <c r="D973" s="236" t="s">
        <v>244</v>
      </c>
      <c r="E973" s="237" t="s">
        <v>21</v>
      </c>
      <c r="F973" s="238" t="s">
        <v>3256</v>
      </c>
      <c r="G973" s="235"/>
      <c r="H973" s="237" t="s">
        <v>21</v>
      </c>
      <c r="I973" s="239"/>
      <c r="J973" s="235"/>
      <c r="K973" s="235"/>
      <c r="L973" s="240"/>
      <c r="M973" s="241"/>
      <c r="N973" s="242"/>
      <c r="O973" s="242"/>
      <c r="P973" s="242"/>
      <c r="Q973" s="242"/>
      <c r="R973" s="242"/>
      <c r="S973" s="242"/>
      <c r="T973" s="24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44" t="s">
        <v>244</v>
      </c>
      <c r="AU973" s="244" t="s">
        <v>86</v>
      </c>
      <c r="AV973" s="13" t="s">
        <v>80</v>
      </c>
      <c r="AW973" s="13" t="s">
        <v>33</v>
      </c>
      <c r="AX973" s="13" t="s">
        <v>73</v>
      </c>
      <c r="AY973" s="244" t="s">
        <v>233</v>
      </c>
    </row>
    <row r="974" s="14" customFormat="1">
      <c r="A974" s="14"/>
      <c r="B974" s="245"/>
      <c r="C974" s="246"/>
      <c r="D974" s="236" t="s">
        <v>244</v>
      </c>
      <c r="E974" s="247" t="s">
        <v>21</v>
      </c>
      <c r="F974" s="248" t="s">
        <v>3257</v>
      </c>
      <c r="G974" s="246"/>
      <c r="H974" s="249">
        <v>1</v>
      </c>
      <c r="I974" s="250"/>
      <c r="J974" s="246"/>
      <c r="K974" s="246"/>
      <c r="L974" s="251"/>
      <c r="M974" s="252"/>
      <c r="N974" s="253"/>
      <c r="O974" s="253"/>
      <c r="P974" s="253"/>
      <c r="Q974" s="253"/>
      <c r="R974" s="253"/>
      <c r="S974" s="253"/>
      <c r="T974" s="25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55" t="s">
        <v>244</v>
      </c>
      <c r="AU974" s="255" t="s">
        <v>86</v>
      </c>
      <c r="AV974" s="14" t="s">
        <v>86</v>
      </c>
      <c r="AW974" s="14" t="s">
        <v>33</v>
      </c>
      <c r="AX974" s="14" t="s">
        <v>73</v>
      </c>
      <c r="AY974" s="255" t="s">
        <v>233</v>
      </c>
    </row>
    <row r="975" s="14" customFormat="1">
      <c r="A975" s="14"/>
      <c r="B975" s="245"/>
      <c r="C975" s="246"/>
      <c r="D975" s="236" t="s">
        <v>244</v>
      </c>
      <c r="E975" s="247" t="s">
        <v>21</v>
      </c>
      <c r="F975" s="248" t="s">
        <v>3258</v>
      </c>
      <c r="G975" s="246"/>
      <c r="H975" s="249">
        <v>1</v>
      </c>
      <c r="I975" s="250"/>
      <c r="J975" s="246"/>
      <c r="K975" s="246"/>
      <c r="L975" s="251"/>
      <c r="M975" s="252"/>
      <c r="N975" s="253"/>
      <c r="O975" s="253"/>
      <c r="P975" s="253"/>
      <c r="Q975" s="253"/>
      <c r="R975" s="253"/>
      <c r="S975" s="253"/>
      <c r="T975" s="25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55" t="s">
        <v>244</v>
      </c>
      <c r="AU975" s="255" t="s">
        <v>86</v>
      </c>
      <c r="AV975" s="14" t="s">
        <v>86</v>
      </c>
      <c r="AW975" s="14" t="s">
        <v>33</v>
      </c>
      <c r="AX975" s="14" t="s">
        <v>73</v>
      </c>
      <c r="AY975" s="255" t="s">
        <v>233</v>
      </c>
    </row>
    <row r="976" s="14" customFormat="1">
      <c r="A976" s="14"/>
      <c r="B976" s="245"/>
      <c r="C976" s="246"/>
      <c r="D976" s="236" t="s">
        <v>244</v>
      </c>
      <c r="E976" s="247" t="s">
        <v>21</v>
      </c>
      <c r="F976" s="248" t="s">
        <v>3259</v>
      </c>
      <c r="G976" s="246"/>
      <c r="H976" s="249">
        <v>2</v>
      </c>
      <c r="I976" s="250"/>
      <c r="J976" s="246"/>
      <c r="K976" s="246"/>
      <c r="L976" s="251"/>
      <c r="M976" s="252"/>
      <c r="N976" s="253"/>
      <c r="O976" s="253"/>
      <c r="P976" s="253"/>
      <c r="Q976" s="253"/>
      <c r="R976" s="253"/>
      <c r="S976" s="253"/>
      <c r="T976" s="25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55" t="s">
        <v>244</v>
      </c>
      <c r="AU976" s="255" t="s">
        <v>86</v>
      </c>
      <c r="AV976" s="14" t="s">
        <v>86</v>
      </c>
      <c r="AW976" s="14" t="s">
        <v>33</v>
      </c>
      <c r="AX976" s="14" t="s">
        <v>73</v>
      </c>
      <c r="AY976" s="255" t="s">
        <v>233</v>
      </c>
    </row>
    <row r="977" s="14" customFormat="1">
      <c r="A977" s="14"/>
      <c r="B977" s="245"/>
      <c r="C977" s="246"/>
      <c r="D977" s="236" t="s">
        <v>244</v>
      </c>
      <c r="E977" s="247" t="s">
        <v>21</v>
      </c>
      <c r="F977" s="248" t="s">
        <v>3260</v>
      </c>
      <c r="G977" s="246"/>
      <c r="H977" s="249">
        <v>2</v>
      </c>
      <c r="I977" s="250"/>
      <c r="J977" s="246"/>
      <c r="K977" s="246"/>
      <c r="L977" s="251"/>
      <c r="M977" s="252"/>
      <c r="N977" s="253"/>
      <c r="O977" s="253"/>
      <c r="P977" s="253"/>
      <c r="Q977" s="253"/>
      <c r="R977" s="253"/>
      <c r="S977" s="253"/>
      <c r="T977" s="25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T977" s="255" t="s">
        <v>244</v>
      </c>
      <c r="AU977" s="255" t="s">
        <v>86</v>
      </c>
      <c r="AV977" s="14" t="s">
        <v>86</v>
      </c>
      <c r="AW977" s="14" t="s">
        <v>33</v>
      </c>
      <c r="AX977" s="14" t="s">
        <v>73</v>
      </c>
      <c r="AY977" s="255" t="s">
        <v>233</v>
      </c>
    </row>
    <row r="978" s="15" customFormat="1">
      <c r="A978" s="15"/>
      <c r="B978" s="256"/>
      <c r="C978" s="257"/>
      <c r="D978" s="236" t="s">
        <v>244</v>
      </c>
      <c r="E978" s="258" t="s">
        <v>21</v>
      </c>
      <c r="F978" s="259" t="s">
        <v>247</v>
      </c>
      <c r="G978" s="257"/>
      <c r="H978" s="260">
        <v>6</v>
      </c>
      <c r="I978" s="261"/>
      <c r="J978" s="257"/>
      <c r="K978" s="257"/>
      <c r="L978" s="262"/>
      <c r="M978" s="263"/>
      <c r="N978" s="264"/>
      <c r="O978" s="264"/>
      <c r="P978" s="264"/>
      <c r="Q978" s="264"/>
      <c r="R978" s="264"/>
      <c r="S978" s="264"/>
      <c r="T978" s="26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T978" s="266" t="s">
        <v>244</v>
      </c>
      <c r="AU978" s="266" t="s">
        <v>86</v>
      </c>
      <c r="AV978" s="15" t="s">
        <v>240</v>
      </c>
      <c r="AW978" s="15" t="s">
        <v>33</v>
      </c>
      <c r="AX978" s="15" t="s">
        <v>80</v>
      </c>
      <c r="AY978" s="266" t="s">
        <v>233</v>
      </c>
    </row>
    <row r="979" s="2" customFormat="1" ht="24.15" customHeight="1">
      <c r="A979" s="41"/>
      <c r="B979" s="42"/>
      <c r="C979" s="267" t="s">
        <v>1264</v>
      </c>
      <c r="D979" s="267" t="s">
        <v>297</v>
      </c>
      <c r="E979" s="268" t="s">
        <v>3261</v>
      </c>
      <c r="F979" s="269" t="s">
        <v>3262</v>
      </c>
      <c r="G979" s="270" t="s">
        <v>250</v>
      </c>
      <c r="H979" s="271">
        <v>15.25</v>
      </c>
      <c r="I979" s="272"/>
      <c r="J979" s="273">
        <f>ROUND(I979*H979,2)</f>
        <v>0</v>
      </c>
      <c r="K979" s="269" t="s">
        <v>239</v>
      </c>
      <c r="L979" s="274"/>
      <c r="M979" s="275" t="s">
        <v>21</v>
      </c>
      <c r="N979" s="276" t="s">
        <v>45</v>
      </c>
      <c r="O979" s="87"/>
      <c r="P979" s="225">
        <f>O979*H979</f>
        <v>0</v>
      </c>
      <c r="Q979" s="225">
        <v>2.5699999999999998</v>
      </c>
      <c r="R979" s="225">
        <f>Q979*H979</f>
        <v>39.192499999999995</v>
      </c>
      <c r="S979" s="225">
        <v>0</v>
      </c>
      <c r="T979" s="226">
        <f>S979*H979</f>
        <v>0</v>
      </c>
      <c r="U979" s="41"/>
      <c r="V979" s="41"/>
      <c r="W979" s="41"/>
      <c r="X979" s="41"/>
      <c r="Y979" s="41"/>
      <c r="Z979" s="41"/>
      <c r="AA979" s="41"/>
      <c r="AB979" s="41"/>
      <c r="AC979" s="41"/>
      <c r="AD979" s="41"/>
      <c r="AE979" s="41"/>
      <c r="AR979" s="227" t="s">
        <v>289</v>
      </c>
      <c r="AT979" s="227" t="s">
        <v>297</v>
      </c>
      <c r="AU979" s="227" t="s">
        <v>86</v>
      </c>
      <c r="AY979" s="20" t="s">
        <v>233</v>
      </c>
      <c r="BE979" s="228">
        <f>IF(N979="základní",J979,0)</f>
        <v>0</v>
      </c>
      <c r="BF979" s="228">
        <f>IF(N979="snížená",J979,0)</f>
        <v>0</v>
      </c>
      <c r="BG979" s="228">
        <f>IF(N979="zákl. přenesená",J979,0)</f>
        <v>0</v>
      </c>
      <c r="BH979" s="228">
        <f>IF(N979="sníž. přenesená",J979,0)</f>
        <v>0</v>
      </c>
      <c r="BI979" s="228">
        <f>IF(N979="nulová",J979,0)</f>
        <v>0</v>
      </c>
      <c r="BJ979" s="20" t="s">
        <v>86</v>
      </c>
      <c r="BK979" s="228">
        <f>ROUND(I979*H979,2)</f>
        <v>0</v>
      </c>
      <c r="BL979" s="20" t="s">
        <v>240</v>
      </c>
      <c r="BM979" s="227" t="s">
        <v>3263</v>
      </c>
    </row>
    <row r="980" s="13" customFormat="1">
      <c r="A980" s="13"/>
      <c r="B980" s="234"/>
      <c r="C980" s="235"/>
      <c r="D980" s="236" t="s">
        <v>244</v>
      </c>
      <c r="E980" s="237" t="s">
        <v>21</v>
      </c>
      <c r="F980" s="238" t="s">
        <v>3256</v>
      </c>
      <c r="G980" s="235"/>
      <c r="H980" s="237" t="s">
        <v>21</v>
      </c>
      <c r="I980" s="239"/>
      <c r="J980" s="235"/>
      <c r="K980" s="235"/>
      <c r="L980" s="240"/>
      <c r="M980" s="241"/>
      <c r="N980" s="242"/>
      <c r="O980" s="242"/>
      <c r="P980" s="242"/>
      <c r="Q980" s="242"/>
      <c r="R980" s="242"/>
      <c r="S980" s="242"/>
      <c r="T980" s="24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44" t="s">
        <v>244</v>
      </c>
      <c r="AU980" s="244" t="s">
        <v>86</v>
      </c>
      <c r="AV980" s="13" t="s">
        <v>80</v>
      </c>
      <c r="AW980" s="13" t="s">
        <v>33</v>
      </c>
      <c r="AX980" s="13" t="s">
        <v>73</v>
      </c>
      <c r="AY980" s="244" t="s">
        <v>233</v>
      </c>
    </row>
    <row r="981" s="14" customFormat="1">
      <c r="A981" s="14"/>
      <c r="B981" s="245"/>
      <c r="C981" s="246"/>
      <c r="D981" s="236" t="s">
        <v>244</v>
      </c>
      <c r="E981" s="247" t="s">
        <v>21</v>
      </c>
      <c r="F981" s="248" t="s">
        <v>3264</v>
      </c>
      <c r="G981" s="246"/>
      <c r="H981" s="249">
        <v>1.5</v>
      </c>
      <c r="I981" s="250"/>
      <c r="J981" s="246"/>
      <c r="K981" s="246"/>
      <c r="L981" s="251"/>
      <c r="M981" s="252"/>
      <c r="N981" s="253"/>
      <c r="O981" s="253"/>
      <c r="P981" s="253"/>
      <c r="Q981" s="253"/>
      <c r="R981" s="253"/>
      <c r="S981" s="253"/>
      <c r="T981" s="25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T981" s="255" t="s">
        <v>244</v>
      </c>
      <c r="AU981" s="255" t="s">
        <v>86</v>
      </c>
      <c r="AV981" s="14" t="s">
        <v>86</v>
      </c>
      <c r="AW981" s="14" t="s">
        <v>33</v>
      </c>
      <c r="AX981" s="14" t="s">
        <v>73</v>
      </c>
      <c r="AY981" s="255" t="s">
        <v>233</v>
      </c>
    </row>
    <row r="982" s="14" customFormat="1">
      <c r="A982" s="14"/>
      <c r="B982" s="245"/>
      <c r="C982" s="246"/>
      <c r="D982" s="236" t="s">
        <v>244</v>
      </c>
      <c r="E982" s="247" t="s">
        <v>21</v>
      </c>
      <c r="F982" s="248" t="s">
        <v>3265</v>
      </c>
      <c r="G982" s="246"/>
      <c r="H982" s="249">
        <v>1.55</v>
      </c>
      <c r="I982" s="250"/>
      <c r="J982" s="246"/>
      <c r="K982" s="246"/>
      <c r="L982" s="251"/>
      <c r="M982" s="252"/>
      <c r="N982" s="253"/>
      <c r="O982" s="253"/>
      <c r="P982" s="253"/>
      <c r="Q982" s="253"/>
      <c r="R982" s="253"/>
      <c r="S982" s="253"/>
      <c r="T982" s="25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55" t="s">
        <v>244</v>
      </c>
      <c r="AU982" s="255" t="s">
        <v>86</v>
      </c>
      <c r="AV982" s="14" t="s">
        <v>86</v>
      </c>
      <c r="AW982" s="14" t="s">
        <v>33</v>
      </c>
      <c r="AX982" s="14" t="s">
        <v>73</v>
      </c>
      <c r="AY982" s="255" t="s">
        <v>233</v>
      </c>
    </row>
    <row r="983" s="14" customFormat="1">
      <c r="A983" s="14"/>
      <c r="B983" s="245"/>
      <c r="C983" s="246"/>
      <c r="D983" s="236" t="s">
        <v>244</v>
      </c>
      <c r="E983" s="247" t="s">
        <v>21</v>
      </c>
      <c r="F983" s="248" t="s">
        <v>3266</v>
      </c>
      <c r="G983" s="246"/>
      <c r="H983" s="249">
        <v>6</v>
      </c>
      <c r="I983" s="250"/>
      <c r="J983" s="246"/>
      <c r="K983" s="246"/>
      <c r="L983" s="251"/>
      <c r="M983" s="252"/>
      <c r="N983" s="253"/>
      <c r="O983" s="253"/>
      <c r="P983" s="253"/>
      <c r="Q983" s="253"/>
      <c r="R983" s="253"/>
      <c r="S983" s="253"/>
      <c r="T983" s="25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55" t="s">
        <v>244</v>
      </c>
      <c r="AU983" s="255" t="s">
        <v>86</v>
      </c>
      <c r="AV983" s="14" t="s">
        <v>86</v>
      </c>
      <c r="AW983" s="14" t="s">
        <v>33</v>
      </c>
      <c r="AX983" s="14" t="s">
        <v>73</v>
      </c>
      <c r="AY983" s="255" t="s">
        <v>233</v>
      </c>
    </row>
    <row r="984" s="14" customFormat="1">
      <c r="A984" s="14"/>
      <c r="B984" s="245"/>
      <c r="C984" s="246"/>
      <c r="D984" s="236" t="s">
        <v>244</v>
      </c>
      <c r="E984" s="247" t="s">
        <v>21</v>
      </c>
      <c r="F984" s="248" t="s">
        <v>3267</v>
      </c>
      <c r="G984" s="246"/>
      <c r="H984" s="249">
        <v>6.2000000000000002</v>
      </c>
      <c r="I984" s="250"/>
      <c r="J984" s="246"/>
      <c r="K984" s="246"/>
      <c r="L984" s="251"/>
      <c r="M984" s="252"/>
      <c r="N984" s="253"/>
      <c r="O984" s="253"/>
      <c r="P984" s="253"/>
      <c r="Q984" s="253"/>
      <c r="R984" s="253"/>
      <c r="S984" s="253"/>
      <c r="T984" s="25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55" t="s">
        <v>244</v>
      </c>
      <c r="AU984" s="255" t="s">
        <v>86</v>
      </c>
      <c r="AV984" s="14" t="s">
        <v>86</v>
      </c>
      <c r="AW984" s="14" t="s">
        <v>33</v>
      </c>
      <c r="AX984" s="14" t="s">
        <v>73</v>
      </c>
      <c r="AY984" s="255" t="s">
        <v>233</v>
      </c>
    </row>
    <row r="985" s="15" customFormat="1">
      <c r="A985" s="15"/>
      <c r="B985" s="256"/>
      <c r="C985" s="257"/>
      <c r="D985" s="236" t="s">
        <v>244</v>
      </c>
      <c r="E985" s="258" t="s">
        <v>21</v>
      </c>
      <c r="F985" s="259" t="s">
        <v>247</v>
      </c>
      <c r="G985" s="257"/>
      <c r="H985" s="260">
        <v>15.25</v>
      </c>
      <c r="I985" s="261"/>
      <c r="J985" s="257"/>
      <c r="K985" s="257"/>
      <c r="L985" s="262"/>
      <c r="M985" s="263"/>
      <c r="N985" s="264"/>
      <c r="O985" s="264"/>
      <c r="P985" s="264"/>
      <c r="Q985" s="264"/>
      <c r="R985" s="264"/>
      <c r="S985" s="264"/>
      <c r="T985" s="26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T985" s="266" t="s">
        <v>244</v>
      </c>
      <c r="AU985" s="266" t="s">
        <v>86</v>
      </c>
      <c r="AV985" s="15" t="s">
        <v>240</v>
      </c>
      <c r="AW985" s="15" t="s">
        <v>33</v>
      </c>
      <c r="AX985" s="15" t="s">
        <v>80</v>
      </c>
      <c r="AY985" s="266" t="s">
        <v>233</v>
      </c>
    </row>
    <row r="986" s="12" customFormat="1" ht="22.8" customHeight="1">
      <c r="A986" s="12"/>
      <c r="B986" s="200"/>
      <c r="C986" s="201"/>
      <c r="D986" s="202" t="s">
        <v>72</v>
      </c>
      <c r="E986" s="214" t="s">
        <v>296</v>
      </c>
      <c r="F986" s="214" t="s">
        <v>1421</v>
      </c>
      <c r="G986" s="201"/>
      <c r="H986" s="201"/>
      <c r="I986" s="204"/>
      <c r="J986" s="215">
        <f>BK986</f>
        <v>0</v>
      </c>
      <c r="K986" s="201"/>
      <c r="L986" s="206"/>
      <c r="M986" s="207"/>
      <c r="N986" s="208"/>
      <c r="O986" s="208"/>
      <c r="P986" s="209">
        <f>SUM(P987:P1006)</f>
        <v>0</v>
      </c>
      <c r="Q986" s="208"/>
      <c r="R986" s="209">
        <f>SUM(R987:R1006)</f>
        <v>1.1771464</v>
      </c>
      <c r="S986" s="208"/>
      <c r="T986" s="210">
        <f>SUM(T987:T1006)</f>
        <v>0</v>
      </c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R986" s="211" t="s">
        <v>80</v>
      </c>
      <c r="AT986" s="212" t="s">
        <v>72</v>
      </c>
      <c r="AU986" s="212" t="s">
        <v>80</v>
      </c>
      <c r="AY986" s="211" t="s">
        <v>233</v>
      </c>
      <c r="BK986" s="213">
        <f>SUM(BK987:BK1006)</f>
        <v>0</v>
      </c>
    </row>
    <row r="987" s="2" customFormat="1" ht="33" customHeight="1">
      <c r="A987" s="41"/>
      <c r="B987" s="42"/>
      <c r="C987" s="216" t="s">
        <v>1312</v>
      </c>
      <c r="D987" s="216" t="s">
        <v>235</v>
      </c>
      <c r="E987" s="217" t="s">
        <v>3268</v>
      </c>
      <c r="F987" s="218" t="s">
        <v>3269</v>
      </c>
      <c r="G987" s="219" t="s">
        <v>238</v>
      </c>
      <c r="H987" s="220">
        <v>1.9199999999999999</v>
      </c>
      <c r="I987" s="221"/>
      <c r="J987" s="222">
        <f>ROUND(I987*H987,2)</f>
        <v>0</v>
      </c>
      <c r="K987" s="218" t="s">
        <v>239</v>
      </c>
      <c r="L987" s="47"/>
      <c r="M987" s="223" t="s">
        <v>21</v>
      </c>
      <c r="N987" s="224" t="s">
        <v>45</v>
      </c>
      <c r="O987" s="87"/>
      <c r="P987" s="225">
        <f>O987*H987</f>
        <v>0</v>
      </c>
      <c r="Q987" s="225">
        <v>0.0024199999999999998</v>
      </c>
      <c r="R987" s="225">
        <f>Q987*H987</f>
        <v>0.0046463999999999993</v>
      </c>
      <c r="S987" s="225">
        <v>0</v>
      </c>
      <c r="T987" s="226">
        <f>S987*H987</f>
        <v>0</v>
      </c>
      <c r="U987" s="41"/>
      <c r="V987" s="41"/>
      <c r="W987" s="41"/>
      <c r="X987" s="41"/>
      <c r="Y987" s="41"/>
      <c r="Z987" s="41"/>
      <c r="AA987" s="41"/>
      <c r="AB987" s="41"/>
      <c r="AC987" s="41"/>
      <c r="AD987" s="41"/>
      <c r="AE987" s="41"/>
      <c r="AR987" s="227" t="s">
        <v>240</v>
      </c>
      <c r="AT987" s="227" t="s">
        <v>235</v>
      </c>
      <c r="AU987" s="227" t="s">
        <v>86</v>
      </c>
      <c r="AY987" s="20" t="s">
        <v>233</v>
      </c>
      <c r="BE987" s="228">
        <f>IF(N987="základní",J987,0)</f>
        <v>0</v>
      </c>
      <c r="BF987" s="228">
        <f>IF(N987="snížená",J987,0)</f>
        <v>0</v>
      </c>
      <c r="BG987" s="228">
        <f>IF(N987="zákl. přenesená",J987,0)</f>
        <v>0</v>
      </c>
      <c r="BH987" s="228">
        <f>IF(N987="sníž. přenesená",J987,0)</f>
        <v>0</v>
      </c>
      <c r="BI987" s="228">
        <f>IF(N987="nulová",J987,0)</f>
        <v>0</v>
      </c>
      <c r="BJ987" s="20" t="s">
        <v>86</v>
      </c>
      <c r="BK987" s="228">
        <f>ROUND(I987*H987,2)</f>
        <v>0</v>
      </c>
      <c r="BL987" s="20" t="s">
        <v>240</v>
      </c>
      <c r="BM987" s="227" t="s">
        <v>3270</v>
      </c>
    </row>
    <row r="988" s="2" customFormat="1">
      <c r="A988" s="41"/>
      <c r="B988" s="42"/>
      <c r="C988" s="43"/>
      <c r="D988" s="229" t="s">
        <v>242</v>
      </c>
      <c r="E988" s="43"/>
      <c r="F988" s="230" t="s">
        <v>3271</v>
      </c>
      <c r="G988" s="43"/>
      <c r="H988" s="43"/>
      <c r="I988" s="231"/>
      <c r="J988" s="43"/>
      <c r="K988" s="43"/>
      <c r="L988" s="47"/>
      <c r="M988" s="232"/>
      <c r="N988" s="233"/>
      <c r="O988" s="87"/>
      <c r="P988" s="87"/>
      <c r="Q988" s="87"/>
      <c r="R988" s="87"/>
      <c r="S988" s="87"/>
      <c r="T988" s="88"/>
      <c r="U988" s="41"/>
      <c r="V988" s="41"/>
      <c r="W988" s="41"/>
      <c r="X988" s="41"/>
      <c r="Y988" s="41"/>
      <c r="Z988" s="41"/>
      <c r="AA988" s="41"/>
      <c r="AB988" s="41"/>
      <c r="AC988" s="41"/>
      <c r="AD988" s="41"/>
      <c r="AE988" s="41"/>
      <c r="AT988" s="20" t="s">
        <v>242</v>
      </c>
      <c r="AU988" s="20" t="s">
        <v>86</v>
      </c>
    </row>
    <row r="989" s="13" customFormat="1">
      <c r="A989" s="13"/>
      <c r="B989" s="234"/>
      <c r="C989" s="235"/>
      <c r="D989" s="236" t="s">
        <v>244</v>
      </c>
      <c r="E989" s="237" t="s">
        <v>21</v>
      </c>
      <c r="F989" s="238" t="s">
        <v>3272</v>
      </c>
      <c r="G989" s="235"/>
      <c r="H989" s="237" t="s">
        <v>21</v>
      </c>
      <c r="I989" s="239"/>
      <c r="J989" s="235"/>
      <c r="K989" s="235"/>
      <c r="L989" s="240"/>
      <c r="M989" s="241"/>
      <c r="N989" s="242"/>
      <c r="O989" s="242"/>
      <c r="P989" s="242"/>
      <c r="Q989" s="242"/>
      <c r="R989" s="242"/>
      <c r="S989" s="242"/>
      <c r="T989" s="24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44" t="s">
        <v>244</v>
      </c>
      <c r="AU989" s="244" t="s">
        <v>86</v>
      </c>
      <c r="AV989" s="13" t="s">
        <v>80</v>
      </c>
      <c r="AW989" s="13" t="s">
        <v>33</v>
      </c>
      <c r="AX989" s="13" t="s">
        <v>73</v>
      </c>
      <c r="AY989" s="244" t="s">
        <v>233</v>
      </c>
    </row>
    <row r="990" s="14" customFormat="1">
      <c r="A990" s="14"/>
      <c r="B990" s="245"/>
      <c r="C990" s="246"/>
      <c r="D990" s="236" t="s">
        <v>244</v>
      </c>
      <c r="E990" s="247" t="s">
        <v>21</v>
      </c>
      <c r="F990" s="248" t="s">
        <v>3273</v>
      </c>
      <c r="G990" s="246"/>
      <c r="H990" s="249">
        <v>1.9199999999999999</v>
      </c>
      <c r="I990" s="250"/>
      <c r="J990" s="246"/>
      <c r="K990" s="246"/>
      <c r="L990" s="251"/>
      <c r="M990" s="252"/>
      <c r="N990" s="253"/>
      <c r="O990" s="253"/>
      <c r="P990" s="253"/>
      <c r="Q990" s="253"/>
      <c r="R990" s="253"/>
      <c r="S990" s="253"/>
      <c r="T990" s="25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55" t="s">
        <v>244</v>
      </c>
      <c r="AU990" s="255" t="s">
        <v>86</v>
      </c>
      <c r="AV990" s="14" t="s">
        <v>86</v>
      </c>
      <c r="AW990" s="14" t="s">
        <v>33</v>
      </c>
      <c r="AX990" s="14" t="s">
        <v>73</v>
      </c>
      <c r="AY990" s="255" t="s">
        <v>233</v>
      </c>
    </row>
    <row r="991" s="15" customFormat="1">
      <c r="A991" s="15"/>
      <c r="B991" s="256"/>
      <c r="C991" s="257"/>
      <c r="D991" s="236" t="s">
        <v>244</v>
      </c>
      <c r="E991" s="258" t="s">
        <v>21</v>
      </c>
      <c r="F991" s="259" t="s">
        <v>247</v>
      </c>
      <c r="G991" s="257"/>
      <c r="H991" s="260">
        <v>1.9199999999999999</v>
      </c>
      <c r="I991" s="261"/>
      <c r="J991" s="257"/>
      <c r="K991" s="257"/>
      <c r="L991" s="262"/>
      <c r="M991" s="263"/>
      <c r="N991" s="264"/>
      <c r="O991" s="264"/>
      <c r="P991" s="264"/>
      <c r="Q991" s="264"/>
      <c r="R991" s="264"/>
      <c r="S991" s="264"/>
      <c r="T991" s="26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T991" s="266" t="s">
        <v>244</v>
      </c>
      <c r="AU991" s="266" t="s">
        <v>86</v>
      </c>
      <c r="AV991" s="15" t="s">
        <v>240</v>
      </c>
      <c r="AW991" s="15" t="s">
        <v>33</v>
      </c>
      <c r="AX991" s="15" t="s">
        <v>80</v>
      </c>
      <c r="AY991" s="266" t="s">
        <v>233</v>
      </c>
    </row>
    <row r="992" s="2" customFormat="1" ht="24.15" customHeight="1">
      <c r="A992" s="41"/>
      <c r="B992" s="42"/>
      <c r="C992" s="216" t="s">
        <v>1323</v>
      </c>
      <c r="D992" s="216" t="s">
        <v>235</v>
      </c>
      <c r="E992" s="217" t="s">
        <v>3274</v>
      </c>
      <c r="F992" s="218" t="s">
        <v>3275</v>
      </c>
      <c r="G992" s="219" t="s">
        <v>332</v>
      </c>
      <c r="H992" s="220">
        <v>275</v>
      </c>
      <c r="I992" s="221"/>
      <c r="J992" s="222">
        <f>ROUND(I992*H992,2)</f>
        <v>0</v>
      </c>
      <c r="K992" s="218" t="s">
        <v>3276</v>
      </c>
      <c r="L992" s="47"/>
      <c r="M992" s="223" t="s">
        <v>21</v>
      </c>
      <c r="N992" s="224" t="s">
        <v>45</v>
      </c>
      <c r="O992" s="87"/>
      <c r="P992" s="225">
        <f>O992*H992</f>
        <v>0</v>
      </c>
      <c r="Q992" s="225">
        <v>0.00069999999999999999</v>
      </c>
      <c r="R992" s="225">
        <f>Q992*H992</f>
        <v>0.1925</v>
      </c>
      <c r="S992" s="225">
        <v>0</v>
      </c>
      <c r="T992" s="226">
        <f>S992*H992</f>
        <v>0</v>
      </c>
      <c r="U992" s="41"/>
      <c r="V992" s="41"/>
      <c r="W992" s="41"/>
      <c r="X992" s="41"/>
      <c r="Y992" s="41"/>
      <c r="Z992" s="41"/>
      <c r="AA992" s="41"/>
      <c r="AB992" s="41"/>
      <c r="AC992" s="41"/>
      <c r="AD992" s="41"/>
      <c r="AE992" s="41"/>
      <c r="AR992" s="227" t="s">
        <v>240</v>
      </c>
      <c r="AT992" s="227" t="s">
        <v>235</v>
      </c>
      <c r="AU992" s="227" t="s">
        <v>86</v>
      </c>
      <c r="AY992" s="20" t="s">
        <v>233</v>
      </c>
      <c r="BE992" s="228">
        <f>IF(N992="základní",J992,0)</f>
        <v>0</v>
      </c>
      <c r="BF992" s="228">
        <f>IF(N992="snížená",J992,0)</f>
        <v>0</v>
      </c>
      <c r="BG992" s="228">
        <f>IF(N992="zákl. přenesená",J992,0)</f>
        <v>0</v>
      </c>
      <c r="BH992" s="228">
        <f>IF(N992="sníž. přenesená",J992,0)</f>
        <v>0</v>
      </c>
      <c r="BI992" s="228">
        <f>IF(N992="nulová",J992,0)</f>
        <v>0</v>
      </c>
      <c r="BJ992" s="20" t="s">
        <v>86</v>
      </c>
      <c r="BK992" s="228">
        <f>ROUND(I992*H992,2)</f>
        <v>0</v>
      </c>
      <c r="BL992" s="20" t="s">
        <v>240</v>
      </c>
      <c r="BM992" s="227" t="s">
        <v>3277</v>
      </c>
    </row>
    <row r="993" s="2" customFormat="1">
      <c r="A993" s="41"/>
      <c r="B993" s="42"/>
      <c r="C993" s="43"/>
      <c r="D993" s="229" t="s">
        <v>242</v>
      </c>
      <c r="E993" s="43"/>
      <c r="F993" s="230" t="s">
        <v>3278</v>
      </c>
      <c r="G993" s="43"/>
      <c r="H993" s="43"/>
      <c r="I993" s="231"/>
      <c r="J993" s="43"/>
      <c r="K993" s="43"/>
      <c r="L993" s="47"/>
      <c r="M993" s="232"/>
      <c r="N993" s="233"/>
      <c r="O993" s="87"/>
      <c r="P993" s="87"/>
      <c r="Q993" s="87"/>
      <c r="R993" s="87"/>
      <c r="S993" s="87"/>
      <c r="T993" s="88"/>
      <c r="U993" s="41"/>
      <c r="V993" s="41"/>
      <c r="W993" s="41"/>
      <c r="X993" s="41"/>
      <c r="Y993" s="41"/>
      <c r="Z993" s="41"/>
      <c r="AA993" s="41"/>
      <c r="AB993" s="41"/>
      <c r="AC993" s="41"/>
      <c r="AD993" s="41"/>
      <c r="AE993" s="41"/>
      <c r="AT993" s="20" t="s">
        <v>242</v>
      </c>
      <c r="AU993" s="20" t="s">
        <v>86</v>
      </c>
    </row>
    <row r="994" s="13" customFormat="1">
      <c r="A994" s="13"/>
      <c r="B994" s="234"/>
      <c r="C994" s="235"/>
      <c r="D994" s="236" t="s">
        <v>244</v>
      </c>
      <c r="E994" s="237" t="s">
        <v>21</v>
      </c>
      <c r="F994" s="238" t="s">
        <v>3279</v>
      </c>
      <c r="G994" s="235"/>
      <c r="H994" s="237" t="s">
        <v>21</v>
      </c>
      <c r="I994" s="239"/>
      <c r="J994" s="235"/>
      <c r="K994" s="235"/>
      <c r="L994" s="240"/>
      <c r="M994" s="241"/>
      <c r="N994" s="242"/>
      <c r="O994" s="242"/>
      <c r="P994" s="242"/>
      <c r="Q994" s="242"/>
      <c r="R994" s="242"/>
      <c r="S994" s="242"/>
      <c r="T994" s="24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44" t="s">
        <v>244</v>
      </c>
      <c r="AU994" s="244" t="s">
        <v>86</v>
      </c>
      <c r="AV994" s="13" t="s">
        <v>80</v>
      </c>
      <c r="AW994" s="13" t="s">
        <v>33</v>
      </c>
      <c r="AX994" s="13" t="s">
        <v>73</v>
      </c>
      <c r="AY994" s="244" t="s">
        <v>233</v>
      </c>
    </row>
    <row r="995" s="14" customFormat="1">
      <c r="A995" s="14"/>
      <c r="B995" s="245"/>
      <c r="C995" s="246"/>
      <c r="D995" s="236" t="s">
        <v>244</v>
      </c>
      <c r="E995" s="247" t="s">
        <v>21</v>
      </c>
      <c r="F995" s="248" t="s">
        <v>3280</v>
      </c>
      <c r="G995" s="246"/>
      <c r="H995" s="249">
        <v>275</v>
      </c>
      <c r="I995" s="250"/>
      <c r="J995" s="246"/>
      <c r="K995" s="246"/>
      <c r="L995" s="251"/>
      <c r="M995" s="252"/>
      <c r="N995" s="253"/>
      <c r="O995" s="253"/>
      <c r="P995" s="253"/>
      <c r="Q995" s="253"/>
      <c r="R995" s="253"/>
      <c r="S995" s="253"/>
      <c r="T995" s="25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55" t="s">
        <v>244</v>
      </c>
      <c r="AU995" s="255" t="s">
        <v>86</v>
      </c>
      <c r="AV995" s="14" t="s">
        <v>86</v>
      </c>
      <c r="AW995" s="14" t="s">
        <v>33</v>
      </c>
      <c r="AX995" s="14" t="s">
        <v>73</v>
      </c>
      <c r="AY995" s="255" t="s">
        <v>233</v>
      </c>
    </row>
    <row r="996" s="15" customFormat="1">
      <c r="A996" s="15"/>
      <c r="B996" s="256"/>
      <c r="C996" s="257"/>
      <c r="D996" s="236" t="s">
        <v>244</v>
      </c>
      <c r="E996" s="258" t="s">
        <v>21</v>
      </c>
      <c r="F996" s="259" t="s">
        <v>247</v>
      </c>
      <c r="G996" s="257"/>
      <c r="H996" s="260">
        <v>275</v>
      </c>
      <c r="I996" s="261"/>
      <c r="J996" s="257"/>
      <c r="K996" s="257"/>
      <c r="L996" s="262"/>
      <c r="M996" s="263"/>
      <c r="N996" s="264"/>
      <c r="O996" s="264"/>
      <c r="P996" s="264"/>
      <c r="Q996" s="264"/>
      <c r="R996" s="264"/>
      <c r="S996" s="264"/>
      <c r="T996" s="26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T996" s="266" t="s">
        <v>244</v>
      </c>
      <c r="AU996" s="266" t="s">
        <v>86</v>
      </c>
      <c r="AV996" s="15" t="s">
        <v>240</v>
      </c>
      <c r="AW996" s="15" t="s">
        <v>33</v>
      </c>
      <c r="AX996" s="15" t="s">
        <v>80</v>
      </c>
      <c r="AY996" s="266" t="s">
        <v>233</v>
      </c>
    </row>
    <row r="997" s="2" customFormat="1" ht="55.5" customHeight="1">
      <c r="A997" s="41"/>
      <c r="B997" s="42"/>
      <c r="C997" s="216" t="s">
        <v>1330</v>
      </c>
      <c r="D997" s="216" t="s">
        <v>235</v>
      </c>
      <c r="E997" s="217" t="s">
        <v>3281</v>
      </c>
      <c r="F997" s="218" t="s">
        <v>3282</v>
      </c>
      <c r="G997" s="219" t="s">
        <v>332</v>
      </c>
      <c r="H997" s="220">
        <v>550</v>
      </c>
      <c r="I997" s="221"/>
      <c r="J997" s="222">
        <f>ROUND(I997*H997,2)</f>
        <v>0</v>
      </c>
      <c r="K997" s="218" t="s">
        <v>3276</v>
      </c>
      <c r="L997" s="47"/>
      <c r="M997" s="223" t="s">
        <v>21</v>
      </c>
      <c r="N997" s="224" t="s">
        <v>45</v>
      </c>
      <c r="O997" s="87"/>
      <c r="P997" s="225">
        <f>O997*H997</f>
        <v>0</v>
      </c>
      <c r="Q997" s="225">
        <v>0.0011199999999999999</v>
      </c>
      <c r="R997" s="225">
        <f>Q997*H997</f>
        <v>0.61599999999999999</v>
      </c>
      <c r="S997" s="225">
        <v>0</v>
      </c>
      <c r="T997" s="226">
        <f>S997*H997</f>
        <v>0</v>
      </c>
      <c r="U997" s="41"/>
      <c r="V997" s="41"/>
      <c r="W997" s="41"/>
      <c r="X997" s="41"/>
      <c r="Y997" s="41"/>
      <c r="Z997" s="41"/>
      <c r="AA997" s="41"/>
      <c r="AB997" s="41"/>
      <c r="AC997" s="41"/>
      <c r="AD997" s="41"/>
      <c r="AE997" s="41"/>
      <c r="AR997" s="227" t="s">
        <v>240</v>
      </c>
      <c r="AT997" s="227" t="s">
        <v>235</v>
      </c>
      <c r="AU997" s="227" t="s">
        <v>86</v>
      </c>
      <c r="AY997" s="20" t="s">
        <v>233</v>
      </c>
      <c r="BE997" s="228">
        <f>IF(N997="základní",J997,0)</f>
        <v>0</v>
      </c>
      <c r="BF997" s="228">
        <f>IF(N997="snížená",J997,0)</f>
        <v>0</v>
      </c>
      <c r="BG997" s="228">
        <f>IF(N997="zákl. přenesená",J997,0)</f>
        <v>0</v>
      </c>
      <c r="BH997" s="228">
        <f>IF(N997="sníž. přenesená",J997,0)</f>
        <v>0</v>
      </c>
      <c r="BI997" s="228">
        <f>IF(N997="nulová",J997,0)</f>
        <v>0</v>
      </c>
      <c r="BJ997" s="20" t="s">
        <v>86</v>
      </c>
      <c r="BK997" s="228">
        <f>ROUND(I997*H997,2)</f>
        <v>0</v>
      </c>
      <c r="BL997" s="20" t="s">
        <v>240</v>
      </c>
      <c r="BM997" s="227" t="s">
        <v>3283</v>
      </c>
    </row>
    <row r="998" s="2" customFormat="1">
      <c r="A998" s="41"/>
      <c r="B998" s="42"/>
      <c r="C998" s="43"/>
      <c r="D998" s="229" t="s">
        <v>242</v>
      </c>
      <c r="E998" s="43"/>
      <c r="F998" s="230" t="s">
        <v>3284</v>
      </c>
      <c r="G998" s="43"/>
      <c r="H998" s="43"/>
      <c r="I998" s="231"/>
      <c r="J998" s="43"/>
      <c r="K998" s="43"/>
      <c r="L998" s="47"/>
      <c r="M998" s="232"/>
      <c r="N998" s="233"/>
      <c r="O998" s="87"/>
      <c r="P998" s="87"/>
      <c r="Q998" s="87"/>
      <c r="R998" s="87"/>
      <c r="S998" s="87"/>
      <c r="T998" s="88"/>
      <c r="U998" s="41"/>
      <c r="V998" s="41"/>
      <c r="W998" s="41"/>
      <c r="X998" s="41"/>
      <c r="Y998" s="41"/>
      <c r="Z998" s="41"/>
      <c r="AA998" s="41"/>
      <c r="AB998" s="41"/>
      <c r="AC998" s="41"/>
      <c r="AD998" s="41"/>
      <c r="AE998" s="41"/>
      <c r="AT998" s="20" t="s">
        <v>242</v>
      </c>
      <c r="AU998" s="20" t="s">
        <v>86</v>
      </c>
    </row>
    <row r="999" s="13" customFormat="1">
      <c r="A999" s="13"/>
      <c r="B999" s="234"/>
      <c r="C999" s="235"/>
      <c r="D999" s="236" t="s">
        <v>244</v>
      </c>
      <c r="E999" s="237" t="s">
        <v>21</v>
      </c>
      <c r="F999" s="238" t="s">
        <v>3279</v>
      </c>
      <c r="G999" s="235"/>
      <c r="H999" s="237" t="s">
        <v>21</v>
      </c>
      <c r="I999" s="239"/>
      <c r="J999" s="235"/>
      <c r="K999" s="235"/>
      <c r="L999" s="240"/>
      <c r="M999" s="241"/>
      <c r="N999" s="242"/>
      <c r="O999" s="242"/>
      <c r="P999" s="242"/>
      <c r="Q999" s="242"/>
      <c r="R999" s="242"/>
      <c r="S999" s="242"/>
      <c r="T999" s="24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244" t="s">
        <v>244</v>
      </c>
      <c r="AU999" s="244" t="s">
        <v>86</v>
      </c>
      <c r="AV999" s="13" t="s">
        <v>80</v>
      </c>
      <c r="AW999" s="13" t="s">
        <v>33</v>
      </c>
      <c r="AX999" s="13" t="s">
        <v>73</v>
      </c>
      <c r="AY999" s="244" t="s">
        <v>233</v>
      </c>
    </row>
    <row r="1000" s="14" customFormat="1">
      <c r="A1000" s="14"/>
      <c r="B1000" s="245"/>
      <c r="C1000" s="246"/>
      <c r="D1000" s="236" t="s">
        <v>244</v>
      </c>
      <c r="E1000" s="247" t="s">
        <v>21</v>
      </c>
      <c r="F1000" s="248" t="s">
        <v>3285</v>
      </c>
      <c r="G1000" s="246"/>
      <c r="H1000" s="249">
        <v>275</v>
      </c>
      <c r="I1000" s="250"/>
      <c r="J1000" s="246"/>
      <c r="K1000" s="246"/>
      <c r="L1000" s="251"/>
      <c r="M1000" s="252"/>
      <c r="N1000" s="253"/>
      <c r="O1000" s="253"/>
      <c r="P1000" s="253"/>
      <c r="Q1000" s="253"/>
      <c r="R1000" s="253"/>
      <c r="S1000" s="253"/>
      <c r="T1000" s="25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T1000" s="255" t="s">
        <v>244</v>
      </c>
      <c r="AU1000" s="255" t="s">
        <v>86</v>
      </c>
      <c r="AV1000" s="14" t="s">
        <v>86</v>
      </c>
      <c r="AW1000" s="14" t="s">
        <v>33</v>
      </c>
      <c r="AX1000" s="14" t="s">
        <v>73</v>
      </c>
      <c r="AY1000" s="255" t="s">
        <v>233</v>
      </c>
    </row>
    <row r="1001" s="14" customFormat="1">
      <c r="A1001" s="14"/>
      <c r="B1001" s="245"/>
      <c r="C1001" s="246"/>
      <c r="D1001" s="236" t="s">
        <v>244</v>
      </c>
      <c r="E1001" s="247" t="s">
        <v>21</v>
      </c>
      <c r="F1001" s="248" t="s">
        <v>3280</v>
      </c>
      <c r="G1001" s="246"/>
      <c r="H1001" s="249">
        <v>275</v>
      </c>
      <c r="I1001" s="250"/>
      <c r="J1001" s="246"/>
      <c r="K1001" s="246"/>
      <c r="L1001" s="251"/>
      <c r="M1001" s="252"/>
      <c r="N1001" s="253"/>
      <c r="O1001" s="253"/>
      <c r="P1001" s="253"/>
      <c r="Q1001" s="253"/>
      <c r="R1001" s="253"/>
      <c r="S1001" s="253"/>
      <c r="T1001" s="25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55" t="s">
        <v>244</v>
      </c>
      <c r="AU1001" s="255" t="s">
        <v>86</v>
      </c>
      <c r="AV1001" s="14" t="s">
        <v>86</v>
      </c>
      <c r="AW1001" s="14" t="s">
        <v>33</v>
      </c>
      <c r="AX1001" s="14" t="s">
        <v>73</v>
      </c>
      <c r="AY1001" s="255" t="s">
        <v>233</v>
      </c>
    </row>
    <row r="1002" s="15" customFormat="1">
      <c r="A1002" s="15"/>
      <c r="B1002" s="256"/>
      <c r="C1002" s="257"/>
      <c r="D1002" s="236" t="s">
        <v>244</v>
      </c>
      <c r="E1002" s="258" t="s">
        <v>21</v>
      </c>
      <c r="F1002" s="259" t="s">
        <v>247</v>
      </c>
      <c r="G1002" s="257"/>
      <c r="H1002" s="260">
        <v>550</v>
      </c>
      <c r="I1002" s="261"/>
      <c r="J1002" s="257"/>
      <c r="K1002" s="257"/>
      <c r="L1002" s="262"/>
      <c r="M1002" s="263"/>
      <c r="N1002" s="264"/>
      <c r="O1002" s="264"/>
      <c r="P1002" s="264"/>
      <c r="Q1002" s="264"/>
      <c r="R1002" s="264"/>
      <c r="S1002" s="264"/>
      <c r="T1002" s="26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T1002" s="266" t="s">
        <v>244</v>
      </c>
      <c r="AU1002" s="266" t="s">
        <v>86</v>
      </c>
      <c r="AV1002" s="15" t="s">
        <v>240</v>
      </c>
      <c r="AW1002" s="15" t="s">
        <v>33</v>
      </c>
      <c r="AX1002" s="15" t="s">
        <v>80</v>
      </c>
      <c r="AY1002" s="266" t="s">
        <v>233</v>
      </c>
    </row>
    <row r="1003" s="2" customFormat="1" ht="66.75" customHeight="1">
      <c r="A1003" s="41"/>
      <c r="B1003" s="42"/>
      <c r="C1003" s="216" t="s">
        <v>1335</v>
      </c>
      <c r="D1003" s="216" t="s">
        <v>235</v>
      </c>
      <c r="E1003" s="217" t="s">
        <v>3286</v>
      </c>
      <c r="F1003" s="218" t="s">
        <v>3287</v>
      </c>
      <c r="G1003" s="219" t="s">
        <v>332</v>
      </c>
      <c r="H1003" s="220">
        <v>100</v>
      </c>
      <c r="I1003" s="221"/>
      <c r="J1003" s="222">
        <f>ROUND(I1003*H1003,2)</f>
        <v>0</v>
      </c>
      <c r="K1003" s="218" t="s">
        <v>3276</v>
      </c>
      <c r="L1003" s="47"/>
      <c r="M1003" s="223" t="s">
        <v>21</v>
      </c>
      <c r="N1003" s="224" t="s">
        <v>45</v>
      </c>
      <c r="O1003" s="87"/>
      <c r="P1003" s="225">
        <f>O1003*H1003</f>
        <v>0</v>
      </c>
      <c r="Q1003" s="225">
        <v>0.00364</v>
      </c>
      <c r="R1003" s="225">
        <f>Q1003*H1003</f>
        <v>0.36399999999999999</v>
      </c>
      <c r="S1003" s="225">
        <v>0</v>
      </c>
      <c r="T1003" s="226">
        <f>S1003*H1003</f>
        <v>0</v>
      </c>
      <c r="U1003" s="41"/>
      <c r="V1003" s="41"/>
      <c r="W1003" s="41"/>
      <c r="X1003" s="41"/>
      <c r="Y1003" s="41"/>
      <c r="Z1003" s="41"/>
      <c r="AA1003" s="41"/>
      <c r="AB1003" s="41"/>
      <c r="AC1003" s="41"/>
      <c r="AD1003" s="41"/>
      <c r="AE1003" s="41"/>
      <c r="AR1003" s="227" t="s">
        <v>240</v>
      </c>
      <c r="AT1003" s="227" t="s">
        <v>235</v>
      </c>
      <c r="AU1003" s="227" t="s">
        <v>86</v>
      </c>
      <c r="AY1003" s="20" t="s">
        <v>233</v>
      </c>
      <c r="BE1003" s="228">
        <f>IF(N1003="základní",J1003,0)</f>
        <v>0</v>
      </c>
      <c r="BF1003" s="228">
        <f>IF(N1003="snížená",J1003,0)</f>
        <v>0</v>
      </c>
      <c r="BG1003" s="228">
        <f>IF(N1003="zákl. přenesená",J1003,0)</f>
        <v>0</v>
      </c>
      <c r="BH1003" s="228">
        <f>IF(N1003="sníž. přenesená",J1003,0)</f>
        <v>0</v>
      </c>
      <c r="BI1003" s="228">
        <f>IF(N1003="nulová",J1003,0)</f>
        <v>0</v>
      </c>
      <c r="BJ1003" s="20" t="s">
        <v>86</v>
      </c>
      <c r="BK1003" s="228">
        <f>ROUND(I1003*H1003,2)</f>
        <v>0</v>
      </c>
      <c r="BL1003" s="20" t="s">
        <v>240</v>
      </c>
      <c r="BM1003" s="227" t="s">
        <v>3288</v>
      </c>
    </row>
    <row r="1004" s="2" customFormat="1">
      <c r="A1004" s="41"/>
      <c r="B1004" s="42"/>
      <c r="C1004" s="43"/>
      <c r="D1004" s="229" t="s">
        <v>242</v>
      </c>
      <c r="E1004" s="43"/>
      <c r="F1004" s="230" t="s">
        <v>3289</v>
      </c>
      <c r="G1004" s="43"/>
      <c r="H1004" s="43"/>
      <c r="I1004" s="231"/>
      <c r="J1004" s="43"/>
      <c r="K1004" s="43"/>
      <c r="L1004" s="47"/>
      <c r="M1004" s="232"/>
      <c r="N1004" s="233"/>
      <c r="O1004" s="87"/>
      <c r="P1004" s="87"/>
      <c r="Q1004" s="87"/>
      <c r="R1004" s="87"/>
      <c r="S1004" s="87"/>
      <c r="T1004" s="88"/>
      <c r="U1004" s="41"/>
      <c r="V1004" s="41"/>
      <c r="W1004" s="41"/>
      <c r="X1004" s="41"/>
      <c r="Y1004" s="41"/>
      <c r="Z1004" s="41"/>
      <c r="AA1004" s="41"/>
      <c r="AB1004" s="41"/>
      <c r="AC1004" s="41"/>
      <c r="AD1004" s="41"/>
      <c r="AE1004" s="41"/>
      <c r="AT1004" s="20" t="s">
        <v>242</v>
      </c>
      <c r="AU1004" s="20" t="s">
        <v>86</v>
      </c>
    </row>
    <row r="1005" s="14" customFormat="1">
      <c r="A1005" s="14"/>
      <c r="B1005" s="245"/>
      <c r="C1005" s="246"/>
      <c r="D1005" s="236" t="s">
        <v>244</v>
      </c>
      <c r="E1005" s="247" t="s">
        <v>21</v>
      </c>
      <c r="F1005" s="248" t="s">
        <v>1555</v>
      </c>
      <c r="G1005" s="246"/>
      <c r="H1005" s="249">
        <v>100</v>
      </c>
      <c r="I1005" s="250"/>
      <c r="J1005" s="246"/>
      <c r="K1005" s="246"/>
      <c r="L1005" s="251"/>
      <c r="M1005" s="252"/>
      <c r="N1005" s="253"/>
      <c r="O1005" s="253"/>
      <c r="P1005" s="253"/>
      <c r="Q1005" s="253"/>
      <c r="R1005" s="253"/>
      <c r="S1005" s="253"/>
      <c r="T1005" s="25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55" t="s">
        <v>244</v>
      </c>
      <c r="AU1005" s="255" t="s">
        <v>86</v>
      </c>
      <c r="AV1005" s="14" t="s">
        <v>86</v>
      </c>
      <c r="AW1005" s="14" t="s">
        <v>33</v>
      </c>
      <c r="AX1005" s="14" t="s">
        <v>73</v>
      </c>
      <c r="AY1005" s="255" t="s">
        <v>233</v>
      </c>
    </row>
    <row r="1006" s="15" customFormat="1">
      <c r="A1006" s="15"/>
      <c r="B1006" s="256"/>
      <c r="C1006" s="257"/>
      <c r="D1006" s="236" t="s">
        <v>244</v>
      </c>
      <c r="E1006" s="258" t="s">
        <v>21</v>
      </c>
      <c r="F1006" s="259" t="s">
        <v>247</v>
      </c>
      <c r="G1006" s="257"/>
      <c r="H1006" s="260">
        <v>100</v>
      </c>
      <c r="I1006" s="261"/>
      <c r="J1006" s="257"/>
      <c r="K1006" s="257"/>
      <c r="L1006" s="262"/>
      <c r="M1006" s="263"/>
      <c r="N1006" s="264"/>
      <c r="O1006" s="264"/>
      <c r="P1006" s="264"/>
      <c r="Q1006" s="264"/>
      <c r="R1006" s="264"/>
      <c r="S1006" s="264"/>
      <c r="T1006" s="26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T1006" s="266" t="s">
        <v>244</v>
      </c>
      <c r="AU1006" s="266" t="s">
        <v>86</v>
      </c>
      <c r="AV1006" s="15" t="s">
        <v>240</v>
      </c>
      <c r="AW1006" s="15" t="s">
        <v>33</v>
      </c>
      <c r="AX1006" s="15" t="s">
        <v>80</v>
      </c>
      <c r="AY1006" s="266" t="s">
        <v>233</v>
      </c>
    </row>
    <row r="1007" s="12" customFormat="1" ht="22.8" customHeight="1">
      <c r="A1007" s="12"/>
      <c r="B1007" s="200"/>
      <c r="C1007" s="201"/>
      <c r="D1007" s="202" t="s">
        <v>72</v>
      </c>
      <c r="E1007" s="214" t="s">
        <v>312</v>
      </c>
      <c r="F1007" s="214" t="s">
        <v>313</v>
      </c>
      <c r="G1007" s="201"/>
      <c r="H1007" s="201"/>
      <c r="I1007" s="204"/>
      <c r="J1007" s="215">
        <f>BK1007</f>
        <v>0</v>
      </c>
      <c r="K1007" s="201"/>
      <c r="L1007" s="206"/>
      <c r="M1007" s="207"/>
      <c r="N1007" s="208"/>
      <c r="O1007" s="208"/>
      <c r="P1007" s="209">
        <f>SUM(P1008:P1009)</f>
        <v>0</v>
      </c>
      <c r="Q1007" s="208"/>
      <c r="R1007" s="209">
        <f>SUM(R1008:R1009)</f>
        <v>0</v>
      </c>
      <c r="S1007" s="208"/>
      <c r="T1007" s="210">
        <f>SUM(T1008:T1009)</f>
        <v>0</v>
      </c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R1007" s="211" t="s">
        <v>80</v>
      </c>
      <c r="AT1007" s="212" t="s">
        <v>72</v>
      </c>
      <c r="AU1007" s="212" t="s">
        <v>80</v>
      </c>
      <c r="AY1007" s="211" t="s">
        <v>233</v>
      </c>
      <c r="BK1007" s="213">
        <f>SUM(BK1008:BK1009)</f>
        <v>0</v>
      </c>
    </row>
    <row r="1008" s="2" customFormat="1" ht="55.5" customHeight="1">
      <c r="A1008" s="41"/>
      <c r="B1008" s="42"/>
      <c r="C1008" s="216" t="s">
        <v>1232</v>
      </c>
      <c r="D1008" s="216" t="s">
        <v>235</v>
      </c>
      <c r="E1008" s="217" t="s">
        <v>557</v>
      </c>
      <c r="F1008" s="218" t="s">
        <v>558</v>
      </c>
      <c r="G1008" s="219" t="s">
        <v>279</v>
      </c>
      <c r="H1008" s="220">
        <v>5722.683</v>
      </c>
      <c r="I1008" s="221"/>
      <c r="J1008" s="222">
        <f>ROUND(I1008*H1008,2)</f>
        <v>0</v>
      </c>
      <c r="K1008" s="218" t="s">
        <v>239</v>
      </c>
      <c r="L1008" s="47"/>
      <c r="M1008" s="223" t="s">
        <v>21</v>
      </c>
      <c r="N1008" s="224" t="s">
        <v>45</v>
      </c>
      <c r="O1008" s="87"/>
      <c r="P1008" s="225">
        <f>O1008*H1008</f>
        <v>0</v>
      </c>
      <c r="Q1008" s="225">
        <v>0</v>
      </c>
      <c r="R1008" s="225">
        <f>Q1008*H1008</f>
        <v>0</v>
      </c>
      <c r="S1008" s="225">
        <v>0</v>
      </c>
      <c r="T1008" s="226">
        <f>S1008*H1008</f>
        <v>0</v>
      </c>
      <c r="U1008" s="41"/>
      <c r="V1008" s="41"/>
      <c r="W1008" s="41"/>
      <c r="X1008" s="41"/>
      <c r="Y1008" s="41"/>
      <c r="Z1008" s="41"/>
      <c r="AA1008" s="41"/>
      <c r="AB1008" s="41"/>
      <c r="AC1008" s="41"/>
      <c r="AD1008" s="41"/>
      <c r="AE1008" s="41"/>
      <c r="AR1008" s="227" t="s">
        <v>240</v>
      </c>
      <c r="AT1008" s="227" t="s">
        <v>235</v>
      </c>
      <c r="AU1008" s="227" t="s">
        <v>86</v>
      </c>
      <c r="AY1008" s="20" t="s">
        <v>233</v>
      </c>
      <c r="BE1008" s="228">
        <f>IF(N1008="základní",J1008,0)</f>
        <v>0</v>
      </c>
      <c r="BF1008" s="228">
        <f>IF(N1008="snížená",J1008,0)</f>
        <v>0</v>
      </c>
      <c r="BG1008" s="228">
        <f>IF(N1008="zákl. přenesená",J1008,0)</f>
        <v>0</v>
      </c>
      <c r="BH1008" s="228">
        <f>IF(N1008="sníž. přenesená",J1008,0)</f>
        <v>0</v>
      </c>
      <c r="BI1008" s="228">
        <f>IF(N1008="nulová",J1008,0)</f>
        <v>0</v>
      </c>
      <c r="BJ1008" s="20" t="s">
        <v>86</v>
      </c>
      <c r="BK1008" s="228">
        <f>ROUND(I1008*H1008,2)</f>
        <v>0</v>
      </c>
      <c r="BL1008" s="20" t="s">
        <v>240</v>
      </c>
      <c r="BM1008" s="227" t="s">
        <v>3290</v>
      </c>
    </row>
    <row r="1009" s="2" customFormat="1">
      <c r="A1009" s="41"/>
      <c r="B1009" s="42"/>
      <c r="C1009" s="43"/>
      <c r="D1009" s="229" t="s">
        <v>242</v>
      </c>
      <c r="E1009" s="43"/>
      <c r="F1009" s="230" t="s">
        <v>560</v>
      </c>
      <c r="G1009" s="43"/>
      <c r="H1009" s="43"/>
      <c r="I1009" s="231"/>
      <c r="J1009" s="43"/>
      <c r="K1009" s="43"/>
      <c r="L1009" s="47"/>
      <c r="M1009" s="277"/>
      <c r="N1009" s="278"/>
      <c r="O1009" s="279"/>
      <c r="P1009" s="279"/>
      <c r="Q1009" s="279"/>
      <c r="R1009" s="279"/>
      <c r="S1009" s="279"/>
      <c r="T1009" s="280"/>
      <c r="U1009" s="41"/>
      <c r="V1009" s="41"/>
      <c r="W1009" s="41"/>
      <c r="X1009" s="41"/>
      <c r="Y1009" s="41"/>
      <c r="Z1009" s="41"/>
      <c r="AA1009" s="41"/>
      <c r="AB1009" s="41"/>
      <c r="AC1009" s="41"/>
      <c r="AD1009" s="41"/>
      <c r="AE1009" s="41"/>
      <c r="AT1009" s="20" t="s">
        <v>242</v>
      </c>
      <c r="AU1009" s="20" t="s">
        <v>86</v>
      </c>
    </row>
    <row r="1010" s="2" customFormat="1" ht="6.96" customHeight="1">
      <c r="A1010" s="41"/>
      <c r="B1010" s="62"/>
      <c r="C1010" s="63"/>
      <c r="D1010" s="63"/>
      <c r="E1010" s="63"/>
      <c r="F1010" s="63"/>
      <c r="G1010" s="63"/>
      <c r="H1010" s="63"/>
      <c r="I1010" s="63"/>
      <c r="J1010" s="63"/>
      <c r="K1010" s="63"/>
      <c r="L1010" s="47"/>
      <c r="M1010" s="41"/>
      <c r="O1010" s="41"/>
      <c r="P1010" s="41"/>
      <c r="Q1010" s="41"/>
      <c r="R1010" s="41"/>
      <c r="S1010" s="41"/>
      <c r="T1010" s="41"/>
      <c r="U1010" s="41"/>
      <c r="V1010" s="41"/>
      <c r="W1010" s="41"/>
      <c r="X1010" s="41"/>
      <c r="Y1010" s="41"/>
      <c r="Z1010" s="41"/>
      <c r="AA1010" s="41"/>
      <c r="AB1010" s="41"/>
      <c r="AC1010" s="41"/>
      <c r="AD1010" s="41"/>
      <c r="AE1010" s="41"/>
    </row>
  </sheetData>
  <sheetProtection sheet="1" autoFilter="0" formatColumns="0" formatRows="0" objects="1" scenarios="1" spinCount="100000" saltValue="ES8jKWHxznW4kItFIgZPePW+VzF9wFGs8CF7FoCEd7oMEZ24Gt+Qx/jDzC8S+xrFBGglXrk4UZqgszJqIZBbmQ==" hashValue="ND1zQStGVqlwqyq6dEqdblD97Hd7s0nnOrR25+LPnfkt+3zjuvoKEoV04X825SCeYAWiCPjYEAnnzHvZ5WibmA==" algorithmName="SHA-512" password="CC35"/>
  <autoFilter ref="C90:K100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hyperlinks>
    <hyperlink ref="F95" r:id="rId1" display="https://podminky.urs.cz/item/CS_URS_2023_02/273311511"/>
    <hyperlink ref="F113" r:id="rId2" display="https://podminky.urs.cz/item/CS_URS_2023_02/273321511"/>
    <hyperlink ref="F130" r:id="rId3" display="https://podminky.urs.cz/item/CS_URS_2023_02/273321611"/>
    <hyperlink ref="F135" r:id="rId4" display="https://podminky.urs.cz/item/CS_URS_2023_02/273351121"/>
    <hyperlink ref="F150" r:id="rId5" display="https://podminky.urs.cz/item/CS_URS_2023_02/273351122"/>
    <hyperlink ref="F152" r:id="rId6" display="https://podminky.urs.cz/item/CS_URS_2023_02/273362021"/>
    <hyperlink ref="F163" r:id="rId7" display="https://podminky.urs.cz/item/CS_URS_2023_02/274313511"/>
    <hyperlink ref="F198" r:id="rId8" display="https://podminky.urs.cz/item/CS_URS_2023_02/274321511"/>
    <hyperlink ref="F233" r:id="rId9" display="https://podminky.urs.cz/item/CS_URS_2023_02/274351121"/>
    <hyperlink ref="F268" r:id="rId10" display="https://podminky.urs.cz/item/CS_URS_2023_02/274351122"/>
    <hyperlink ref="F270" r:id="rId11" display="https://podminky.urs.cz/item/CS_URS_2023_02/274361821"/>
    <hyperlink ref="F275" r:id="rId12" display="https://podminky.urs.cz/item/CS_URS_2023_02/275313511"/>
    <hyperlink ref="F282" r:id="rId13" display="https://podminky.urs.cz/item/CS_URS_2023_02/275321511"/>
    <hyperlink ref="F288" r:id="rId14" display="https://podminky.urs.cz/item/CS_URS_2023_02/275351121"/>
    <hyperlink ref="F294" r:id="rId15" display="https://podminky.urs.cz/item/CS_URS_2023_02/275351122"/>
    <hyperlink ref="F296" r:id="rId16" display="https://podminky.urs.cz/item/CS_URS_2023_02/279322513"/>
    <hyperlink ref="F327" r:id="rId17" display="https://podminky.urs.cz/item/CS_URS_2023_02/279351121"/>
    <hyperlink ref="F357" r:id="rId18" display="https://podminky.urs.cz/item/CS_URS_2023_02/279351122"/>
    <hyperlink ref="F359" r:id="rId19" display="https://podminky.urs.cz/item/CS_URS_2023_02/279361821"/>
    <hyperlink ref="F380" r:id="rId20" display="https://podminky.urs.cz/item/CS_URS_2023_02/311321411"/>
    <hyperlink ref="F409" r:id="rId21" display="https://podminky.urs.cz/item/CS_URS_2023_02/311321611"/>
    <hyperlink ref="F420" r:id="rId22" display="https://podminky.urs.cz/item/CS_URS_2023_02/311351121"/>
    <hyperlink ref="F457" r:id="rId23" display="https://podminky.urs.cz/item/CS_URS_2023_02/311351122"/>
    <hyperlink ref="F459" r:id="rId24" display="https://podminky.urs.cz/item/CS_URS_2023_02/311361821"/>
    <hyperlink ref="F494" r:id="rId25" display="https://podminky.urs.cz/item/CS_URS_2023_02/330321410"/>
    <hyperlink ref="F527" r:id="rId26" display="https://podminky.urs.cz/item/CS_URS_2023_02/330321711"/>
    <hyperlink ref="F537" r:id="rId27" display="https://podminky.urs.cz/item/CS_URS_2023_02/331351121"/>
    <hyperlink ref="F566" r:id="rId28" display="https://podminky.urs.cz/item/CS_URS_2023_02/331351122"/>
    <hyperlink ref="F568" r:id="rId29" display="https://podminky.urs.cz/item/CS_URS_2023_02/331351125"/>
    <hyperlink ref="F583" r:id="rId30" display="https://podminky.urs.cz/item/CS_URS_2023_02/331351126"/>
    <hyperlink ref="F585" r:id="rId31" display="https://podminky.urs.cz/item/CS_URS_2023_02/331351911"/>
    <hyperlink ref="F593" r:id="rId32" display="https://podminky.urs.cz/item/CS_URS_2023_02/331361821"/>
    <hyperlink ref="F628" r:id="rId33" display="https://podminky.urs.cz/item/CS_URS_2023_02/332351121"/>
    <hyperlink ref="F633" r:id="rId34" display="https://podminky.urs.cz/item/CS_URS_2023_02/332351122"/>
    <hyperlink ref="F635" r:id="rId35" display="https://podminky.urs.cz/item/CS_URS_2023_02/332351911"/>
    <hyperlink ref="F640" r:id="rId36" display="https://podminky.urs.cz/item/CS_URS_2023_02/332361821"/>
    <hyperlink ref="F647" r:id="rId37" display="https://podminky.urs.cz/item/CS_URS_2023_02/411321616"/>
    <hyperlink ref="F699" r:id="rId38" display="https://podminky.urs.cz/item/CS_URS_2023_02/411351011"/>
    <hyperlink ref="F744" r:id="rId39" display="https://podminky.urs.cz/item/CS_URS_2023_02/411351012"/>
    <hyperlink ref="F746" r:id="rId40" display="https://podminky.urs.cz/item/CS_URS_2023_02/411351021"/>
    <hyperlink ref="F764" r:id="rId41" display="https://podminky.urs.cz/item/CS_URS_2023_02/411351022"/>
    <hyperlink ref="F766" r:id="rId42" display="https://podminky.urs.cz/item/CS_URS_2023_02/411354313"/>
    <hyperlink ref="F808" r:id="rId43" display="https://podminky.urs.cz/item/CS_URS_2023_02/411354314"/>
    <hyperlink ref="F810" r:id="rId44" display="https://podminky.urs.cz/item/CS_URS_2023_02/411354315"/>
    <hyperlink ref="F828" r:id="rId45" display="https://podminky.urs.cz/item/CS_URS_2023_02/411354316"/>
    <hyperlink ref="F830" r:id="rId46" display="https://podminky.urs.cz/item/CS_URS_2023_02/411361821"/>
    <hyperlink ref="F853" r:id="rId47" display="https://podminky.urs.cz/item/CS_URS_2023_02/413321616"/>
    <hyperlink ref="F876" r:id="rId48" display="https://podminky.urs.cz/item/CS_URS_2023_02/413322727"/>
    <hyperlink ref="F888" r:id="rId49" display="https://podminky.urs.cz/item/CS_URS_2023_02/413351121"/>
    <hyperlink ref="F921" r:id="rId50" display="https://podminky.urs.cz/item/CS_URS_2023_02/413351122"/>
    <hyperlink ref="F923" r:id="rId51" display="https://podminky.urs.cz/item/CS_URS_2023_02/413351191"/>
    <hyperlink ref="F935" r:id="rId52" display="https://podminky.urs.cz/item/CS_URS_2023_02/413352115"/>
    <hyperlink ref="F947" r:id="rId53" display="https://podminky.urs.cz/item/CS_URS_2023_02/413352116"/>
    <hyperlink ref="F949" r:id="rId54" display="https://podminky.urs.cz/item/CS_URS_2023_02/413361821"/>
    <hyperlink ref="F954" r:id="rId55" display="https://podminky.urs.cz/item/CS_URS_2023_02/417321616"/>
    <hyperlink ref="F962" r:id="rId56" display="https://podminky.urs.cz/item/CS_URS_2023_02/417351115"/>
    <hyperlink ref="F970" r:id="rId57" display="https://podminky.urs.cz/item/CS_URS_2023_02/417351116"/>
    <hyperlink ref="F972" r:id="rId58" display="https://podminky.urs.cz/item/CS_URS_2023_02/435124421"/>
    <hyperlink ref="F988" r:id="rId59" display="https://podminky.urs.cz/item/CS_URS_2023_02/953332116"/>
    <hyperlink ref="F993" r:id="rId60" display="https://podminky.urs.cz/item/CS_URS_2024_01/953334112"/>
    <hyperlink ref="F998" r:id="rId61" display="https://podminky.urs.cz/item/CS_URS_2024_01/953334433"/>
    <hyperlink ref="F1004" r:id="rId62" display="https://podminky.urs.cz/item/CS_URS_2024_01/953334514"/>
    <hyperlink ref="F1009" r:id="rId63" display="https://podminky.urs.cz/item/CS_URS_2023_02/998011003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64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118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86</v>
      </c>
    </row>
    <row r="4" s="1" customFormat="1" ht="24.96" customHeight="1">
      <c r="B4" s="23"/>
      <c r="D4" s="144" t="s">
        <v>206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Kolovraty - dostupné bydlení</v>
      </c>
      <c r="F7" s="146"/>
      <c r="G7" s="146"/>
      <c r="H7" s="146"/>
      <c r="L7" s="23"/>
    </row>
    <row r="8">
      <c r="B8" s="23"/>
      <c r="D8" s="146" t="s">
        <v>207</v>
      </c>
      <c r="L8" s="23"/>
    </row>
    <row r="9" s="1" customFormat="1" ht="16.5" customHeight="1">
      <c r="B9" s="23"/>
      <c r="E9" s="147" t="s">
        <v>599</v>
      </c>
      <c r="F9" s="1"/>
      <c r="G9" s="1"/>
      <c r="H9" s="1"/>
      <c r="L9" s="23"/>
    </row>
    <row r="10" s="1" customFormat="1" ht="12" customHeight="1">
      <c r="B10" s="23"/>
      <c r="D10" s="146" t="s">
        <v>209</v>
      </c>
      <c r="L10" s="23"/>
    </row>
    <row r="11" s="2" customFormat="1" ht="16.5" customHeight="1">
      <c r="A11" s="41"/>
      <c r="B11" s="47"/>
      <c r="C11" s="41"/>
      <c r="D11" s="41"/>
      <c r="E11" s="159" t="s">
        <v>3291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3292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3293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21</v>
      </c>
      <c r="G15" s="41"/>
      <c r="H15" s="41"/>
      <c r="I15" s="146" t="s">
        <v>20</v>
      </c>
      <c r="J15" s="136" t="s">
        <v>21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22</v>
      </c>
      <c r="E16" s="41"/>
      <c r="F16" s="136" t="s">
        <v>23</v>
      </c>
      <c r="G16" s="41"/>
      <c r="H16" s="41"/>
      <c r="I16" s="146" t="s">
        <v>24</v>
      </c>
      <c r="J16" s="150" t="str">
        <f>'Rekapitulace stavby'!AN8</f>
        <v>28. 6. 2021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26</v>
      </c>
      <c r="E18" s="41"/>
      <c r="F18" s="41"/>
      <c r="G18" s="41"/>
      <c r="H18" s="41"/>
      <c r="I18" s="146" t="s">
        <v>27</v>
      </c>
      <c r="J18" s="136" t="s">
        <v>21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6" t="s">
        <v>29</v>
      </c>
      <c r="J19" s="136" t="s">
        <v>21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30</v>
      </c>
      <c r="E21" s="41"/>
      <c r="F21" s="41"/>
      <c r="G21" s="41"/>
      <c r="H21" s="41"/>
      <c r="I21" s="146" t="s">
        <v>27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29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32</v>
      </c>
      <c r="E24" s="41"/>
      <c r="F24" s="41"/>
      <c r="G24" s="41"/>
      <c r="H24" s="41"/>
      <c r="I24" s="146" t="s">
        <v>27</v>
      </c>
      <c r="J24" s="136" t="s">
        <v>21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28</v>
      </c>
      <c r="F25" s="41"/>
      <c r="G25" s="41"/>
      <c r="H25" s="41"/>
      <c r="I25" s="146" t="s">
        <v>29</v>
      </c>
      <c r="J25" s="136" t="s">
        <v>21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34</v>
      </c>
      <c r="E27" s="41"/>
      <c r="F27" s="41"/>
      <c r="G27" s="41"/>
      <c r="H27" s="41"/>
      <c r="I27" s="146" t="s">
        <v>27</v>
      </c>
      <c r="J27" s="136" t="s">
        <v>35</v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36</v>
      </c>
      <c r="F28" s="41"/>
      <c r="G28" s="41"/>
      <c r="H28" s="41"/>
      <c r="I28" s="146" t="s">
        <v>29</v>
      </c>
      <c r="J28" s="136" t="s">
        <v>21</v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37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71.25" customHeight="1">
      <c r="A31" s="151"/>
      <c r="B31" s="152"/>
      <c r="C31" s="151"/>
      <c r="D31" s="151"/>
      <c r="E31" s="153" t="s">
        <v>38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39</v>
      </c>
      <c r="E34" s="41"/>
      <c r="F34" s="41"/>
      <c r="G34" s="41"/>
      <c r="H34" s="41"/>
      <c r="I34" s="41"/>
      <c r="J34" s="157">
        <f>ROUND(J97,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41</v>
      </c>
      <c r="G36" s="41"/>
      <c r="H36" s="41"/>
      <c r="I36" s="158" t="s">
        <v>40</v>
      </c>
      <c r="J36" s="158" t="s">
        <v>42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43</v>
      </c>
      <c r="E37" s="146" t="s">
        <v>44</v>
      </c>
      <c r="F37" s="160">
        <f>ROUND((SUM(BE97:BE210)),  2)</f>
        <v>0</v>
      </c>
      <c r="G37" s="41"/>
      <c r="H37" s="41"/>
      <c r="I37" s="161">
        <v>0.20999999999999999</v>
      </c>
      <c r="J37" s="160">
        <f>ROUND(((SUM(BE97:BE210))*I37),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45</v>
      </c>
      <c r="F38" s="160">
        <f>ROUND((SUM(BF97:BF210)),  2)</f>
        <v>0</v>
      </c>
      <c r="G38" s="41"/>
      <c r="H38" s="41"/>
      <c r="I38" s="161">
        <v>0.14999999999999999</v>
      </c>
      <c r="J38" s="160">
        <f>ROUND(((SUM(BF97:BF210))*I38),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ROUND((SUM(BG97:BG210)),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47</v>
      </c>
      <c r="F40" s="160">
        <f>ROUND((SUM(BH97:BH210)),  2)</f>
        <v>0</v>
      </c>
      <c r="G40" s="41"/>
      <c r="H40" s="41"/>
      <c r="I40" s="161">
        <v>0.14999999999999999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48</v>
      </c>
      <c r="F41" s="160">
        <f>ROUND((SUM(BI97:BI210)),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49</v>
      </c>
      <c r="E43" s="164"/>
      <c r="F43" s="164"/>
      <c r="G43" s="165" t="s">
        <v>50</v>
      </c>
      <c r="H43" s="166" t="s">
        <v>51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211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Kolovraty - dostupné bydlení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207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599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209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98" t="s">
        <v>3291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3292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SO-04.03.01 - Dešťová kanalizace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Kolovraty</v>
      </c>
      <c r="G60" s="43"/>
      <c r="H60" s="43"/>
      <c r="I60" s="35" t="s">
        <v>24</v>
      </c>
      <c r="J60" s="75" t="str">
        <f>IF(J16="","",J16)</f>
        <v>28. 6. 2021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26</v>
      </c>
      <c r="D62" s="43"/>
      <c r="E62" s="43"/>
      <c r="F62" s="30" t="str">
        <f>E19</f>
        <v>atelier HETA s.r.o.</v>
      </c>
      <c r="G62" s="43"/>
      <c r="H62" s="43"/>
      <c r="I62" s="35" t="s">
        <v>32</v>
      </c>
      <c r="J62" s="39" t="str">
        <f>E25</f>
        <v>atelier HETA s.r.o.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30</v>
      </c>
      <c r="D63" s="43"/>
      <c r="E63" s="43"/>
      <c r="F63" s="30" t="str">
        <f>IF(E22="","",E22)</f>
        <v>Vyplň údaj</v>
      </c>
      <c r="G63" s="43"/>
      <c r="H63" s="43"/>
      <c r="I63" s="35" t="s">
        <v>34</v>
      </c>
      <c r="J63" s="39" t="str">
        <f>E28</f>
        <v>Toman Martin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71</v>
      </c>
      <c r="D67" s="43"/>
      <c r="E67" s="43"/>
      <c r="F67" s="43"/>
      <c r="G67" s="43"/>
      <c r="H67" s="43"/>
      <c r="I67" s="43"/>
      <c r="J67" s="105">
        <f>J97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214</v>
      </c>
    </row>
    <row r="68" s="9" customFormat="1" ht="24.96" customHeight="1">
      <c r="A68" s="9"/>
      <c r="B68" s="178"/>
      <c r="C68" s="179"/>
      <c r="D68" s="180" t="s">
        <v>215</v>
      </c>
      <c r="E68" s="181"/>
      <c r="F68" s="181"/>
      <c r="G68" s="181"/>
      <c r="H68" s="181"/>
      <c r="I68" s="181"/>
      <c r="J68" s="182">
        <f>J98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216</v>
      </c>
      <c r="E69" s="186"/>
      <c r="F69" s="186"/>
      <c r="G69" s="186"/>
      <c r="H69" s="186"/>
      <c r="I69" s="186"/>
      <c r="J69" s="187">
        <f>J99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322</v>
      </c>
      <c r="E70" s="186"/>
      <c r="F70" s="186"/>
      <c r="G70" s="186"/>
      <c r="H70" s="186"/>
      <c r="I70" s="186"/>
      <c r="J70" s="187">
        <f>J113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669</v>
      </c>
      <c r="E71" s="186"/>
      <c r="F71" s="186"/>
      <c r="G71" s="186"/>
      <c r="H71" s="186"/>
      <c r="I71" s="186"/>
      <c r="J71" s="187">
        <f>J192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78"/>
      <c r="C72" s="179"/>
      <c r="D72" s="180" t="s">
        <v>323</v>
      </c>
      <c r="E72" s="181"/>
      <c r="F72" s="181"/>
      <c r="G72" s="181"/>
      <c r="H72" s="181"/>
      <c r="I72" s="181"/>
      <c r="J72" s="182">
        <f>J195</f>
        <v>0</v>
      </c>
      <c r="K72" s="179"/>
      <c r="L72" s="183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4"/>
      <c r="C73" s="128"/>
      <c r="D73" s="185" t="s">
        <v>543</v>
      </c>
      <c r="E73" s="186"/>
      <c r="F73" s="186"/>
      <c r="G73" s="186"/>
      <c r="H73" s="186"/>
      <c r="I73" s="186"/>
      <c r="J73" s="187">
        <f>J196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65"/>
      <c r="J79" s="65"/>
      <c r="K79" s="65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218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73" t="str">
        <f>E7</f>
        <v>Kolovraty - dostupné bydlení</v>
      </c>
      <c r="F83" s="35"/>
      <c r="G83" s="35"/>
      <c r="H83" s="35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" customFormat="1" ht="12" customHeight="1">
      <c r="B84" s="24"/>
      <c r="C84" s="35" t="s">
        <v>207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1" customFormat="1" ht="16.5" customHeight="1">
      <c r="B85" s="24"/>
      <c r="C85" s="25"/>
      <c r="D85" s="25"/>
      <c r="E85" s="173" t="s">
        <v>599</v>
      </c>
      <c r="F85" s="25"/>
      <c r="G85" s="25"/>
      <c r="H85" s="25"/>
      <c r="I85" s="25"/>
      <c r="J85" s="25"/>
      <c r="K85" s="25"/>
      <c r="L85" s="23"/>
    </row>
    <row r="86" s="1" customFormat="1" ht="12" customHeight="1">
      <c r="B86" s="24"/>
      <c r="C86" s="35" t="s">
        <v>209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298" t="s">
        <v>3291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3292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E13</f>
        <v>SO-04.03.01 - Dešťová kanalizace</v>
      </c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22</v>
      </c>
      <c r="D91" s="43"/>
      <c r="E91" s="43"/>
      <c r="F91" s="30" t="str">
        <f>F16</f>
        <v>Kolovraty</v>
      </c>
      <c r="G91" s="43"/>
      <c r="H91" s="43"/>
      <c r="I91" s="35" t="s">
        <v>24</v>
      </c>
      <c r="J91" s="75" t="str">
        <f>IF(J16="","",J16)</f>
        <v>28. 6. 2021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26</v>
      </c>
      <c r="D93" s="43"/>
      <c r="E93" s="43"/>
      <c r="F93" s="30" t="str">
        <f>E19</f>
        <v>atelier HETA s.r.o.</v>
      </c>
      <c r="G93" s="43"/>
      <c r="H93" s="43"/>
      <c r="I93" s="35" t="s">
        <v>32</v>
      </c>
      <c r="J93" s="39" t="str">
        <f>E25</f>
        <v>atelier HETA s.r.o.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30</v>
      </c>
      <c r="D94" s="43"/>
      <c r="E94" s="43"/>
      <c r="F94" s="30" t="str">
        <f>IF(E22="","",E22)</f>
        <v>Vyplň údaj</v>
      </c>
      <c r="G94" s="43"/>
      <c r="H94" s="43"/>
      <c r="I94" s="35" t="s">
        <v>34</v>
      </c>
      <c r="J94" s="39" t="str">
        <f>E28</f>
        <v>Toman Martin</v>
      </c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89"/>
      <c r="B96" s="190"/>
      <c r="C96" s="191" t="s">
        <v>219</v>
      </c>
      <c r="D96" s="192" t="s">
        <v>58</v>
      </c>
      <c r="E96" s="192" t="s">
        <v>54</v>
      </c>
      <c r="F96" s="192" t="s">
        <v>55</v>
      </c>
      <c r="G96" s="192" t="s">
        <v>220</v>
      </c>
      <c r="H96" s="192" t="s">
        <v>221</v>
      </c>
      <c r="I96" s="192" t="s">
        <v>222</v>
      </c>
      <c r="J96" s="192" t="s">
        <v>213</v>
      </c>
      <c r="K96" s="193" t="s">
        <v>223</v>
      </c>
      <c r="L96" s="194"/>
      <c r="M96" s="95" t="s">
        <v>21</v>
      </c>
      <c r="N96" s="96" t="s">
        <v>43</v>
      </c>
      <c r="O96" s="96" t="s">
        <v>224</v>
      </c>
      <c r="P96" s="96" t="s">
        <v>225</v>
      </c>
      <c r="Q96" s="96" t="s">
        <v>226</v>
      </c>
      <c r="R96" s="96" t="s">
        <v>227</v>
      </c>
      <c r="S96" s="96" t="s">
        <v>228</v>
      </c>
      <c r="T96" s="97" t="s">
        <v>229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</row>
    <row r="97" s="2" customFormat="1" ht="22.8" customHeight="1">
      <c r="A97" s="41"/>
      <c r="B97" s="42"/>
      <c r="C97" s="102" t="s">
        <v>230</v>
      </c>
      <c r="D97" s="43"/>
      <c r="E97" s="43"/>
      <c r="F97" s="43"/>
      <c r="G97" s="43"/>
      <c r="H97" s="43"/>
      <c r="I97" s="43"/>
      <c r="J97" s="195">
        <f>BK97</f>
        <v>0</v>
      </c>
      <c r="K97" s="43"/>
      <c r="L97" s="47"/>
      <c r="M97" s="98"/>
      <c r="N97" s="196"/>
      <c r="O97" s="99"/>
      <c r="P97" s="197">
        <f>P98+P195</f>
        <v>0</v>
      </c>
      <c r="Q97" s="99"/>
      <c r="R97" s="197">
        <f>R98+R195</f>
        <v>120.12693596000001</v>
      </c>
      <c r="S97" s="99"/>
      <c r="T97" s="198">
        <f>T98+T195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72</v>
      </c>
      <c r="AU97" s="20" t="s">
        <v>214</v>
      </c>
      <c r="BK97" s="199">
        <f>BK98+BK195</f>
        <v>0</v>
      </c>
    </row>
    <row r="98" s="12" customFormat="1" ht="25.92" customHeight="1">
      <c r="A98" s="12"/>
      <c r="B98" s="200"/>
      <c r="C98" s="201"/>
      <c r="D98" s="202" t="s">
        <v>72</v>
      </c>
      <c r="E98" s="203" t="s">
        <v>231</v>
      </c>
      <c r="F98" s="203" t="s">
        <v>232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P99+P113+P192</f>
        <v>0</v>
      </c>
      <c r="Q98" s="208"/>
      <c r="R98" s="209">
        <f>R99+R113+R192</f>
        <v>119.80184000000001</v>
      </c>
      <c r="S98" s="208"/>
      <c r="T98" s="210">
        <f>T99+T113+T192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80</v>
      </c>
      <c r="AT98" s="212" t="s">
        <v>72</v>
      </c>
      <c r="AU98" s="212" t="s">
        <v>73</v>
      </c>
      <c r="AY98" s="211" t="s">
        <v>233</v>
      </c>
      <c r="BK98" s="213">
        <f>BK99+BK113+BK192</f>
        <v>0</v>
      </c>
    </row>
    <row r="99" s="12" customFormat="1" ht="22.8" customHeight="1">
      <c r="A99" s="12"/>
      <c r="B99" s="200"/>
      <c r="C99" s="201"/>
      <c r="D99" s="202" t="s">
        <v>72</v>
      </c>
      <c r="E99" s="214" t="s">
        <v>80</v>
      </c>
      <c r="F99" s="214" t="s">
        <v>234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SUM(P100:P112)</f>
        <v>0</v>
      </c>
      <c r="Q99" s="208"/>
      <c r="R99" s="209">
        <f>SUM(R100:R112)</f>
        <v>98.596000000000004</v>
      </c>
      <c r="S99" s="208"/>
      <c r="T99" s="210">
        <f>SUM(T100:T112)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80</v>
      </c>
      <c r="AT99" s="212" t="s">
        <v>72</v>
      </c>
      <c r="AU99" s="212" t="s">
        <v>80</v>
      </c>
      <c r="AY99" s="211" t="s">
        <v>233</v>
      </c>
      <c r="BK99" s="213">
        <f>SUM(BK100:BK112)</f>
        <v>0</v>
      </c>
    </row>
    <row r="100" s="2" customFormat="1" ht="49.05" customHeight="1">
      <c r="A100" s="41"/>
      <c r="B100" s="42"/>
      <c r="C100" s="216" t="s">
        <v>80</v>
      </c>
      <c r="D100" s="216" t="s">
        <v>235</v>
      </c>
      <c r="E100" s="217" t="s">
        <v>3294</v>
      </c>
      <c r="F100" s="218" t="s">
        <v>3295</v>
      </c>
      <c r="G100" s="219" t="s">
        <v>250</v>
      </c>
      <c r="H100" s="220">
        <v>94.079999999999998</v>
      </c>
      <c r="I100" s="221"/>
      <c r="J100" s="222">
        <f>ROUND(I100*H100,2)</f>
        <v>0</v>
      </c>
      <c r="K100" s="218" t="s">
        <v>239</v>
      </c>
      <c r="L100" s="47"/>
      <c r="M100" s="223" t="s">
        <v>21</v>
      </c>
      <c r="N100" s="224" t="s">
        <v>45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240</v>
      </c>
      <c r="AT100" s="227" t="s">
        <v>235</v>
      </c>
      <c r="AU100" s="227" t="s">
        <v>86</v>
      </c>
      <c r="AY100" s="20" t="s">
        <v>233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86</v>
      </c>
      <c r="BK100" s="228">
        <f>ROUND(I100*H100,2)</f>
        <v>0</v>
      </c>
      <c r="BL100" s="20" t="s">
        <v>240</v>
      </c>
      <c r="BM100" s="227" t="s">
        <v>3296</v>
      </c>
    </row>
    <row r="101" s="2" customFormat="1">
      <c r="A101" s="41"/>
      <c r="B101" s="42"/>
      <c r="C101" s="43"/>
      <c r="D101" s="229" t="s">
        <v>242</v>
      </c>
      <c r="E101" s="43"/>
      <c r="F101" s="230" t="s">
        <v>3297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242</v>
      </c>
      <c r="AU101" s="20" t="s">
        <v>86</v>
      </c>
    </row>
    <row r="102" s="14" customFormat="1">
      <c r="A102" s="14"/>
      <c r="B102" s="245"/>
      <c r="C102" s="246"/>
      <c r="D102" s="236" t="s">
        <v>244</v>
      </c>
      <c r="E102" s="247" t="s">
        <v>21</v>
      </c>
      <c r="F102" s="248" t="s">
        <v>3298</v>
      </c>
      <c r="G102" s="246"/>
      <c r="H102" s="249">
        <v>94.079999999999998</v>
      </c>
      <c r="I102" s="250"/>
      <c r="J102" s="246"/>
      <c r="K102" s="246"/>
      <c r="L102" s="251"/>
      <c r="M102" s="252"/>
      <c r="N102" s="253"/>
      <c r="O102" s="253"/>
      <c r="P102" s="253"/>
      <c r="Q102" s="253"/>
      <c r="R102" s="253"/>
      <c r="S102" s="253"/>
      <c r="T102" s="25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5" t="s">
        <v>244</v>
      </c>
      <c r="AU102" s="255" t="s">
        <v>86</v>
      </c>
      <c r="AV102" s="14" t="s">
        <v>86</v>
      </c>
      <c r="AW102" s="14" t="s">
        <v>33</v>
      </c>
      <c r="AX102" s="14" t="s">
        <v>80</v>
      </c>
      <c r="AY102" s="255" t="s">
        <v>233</v>
      </c>
    </row>
    <row r="103" s="2" customFormat="1" ht="44.25" customHeight="1">
      <c r="A103" s="41"/>
      <c r="B103" s="42"/>
      <c r="C103" s="216" t="s">
        <v>86</v>
      </c>
      <c r="D103" s="216" t="s">
        <v>235</v>
      </c>
      <c r="E103" s="217" t="s">
        <v>351</v>
      </c>
      <c r="F103" s="218" t="s">
        <v>352</v>
      </c>
      <c r="G103" s="219" t="s">
        <v>238</v>
      </c>
      <c r="H103" s="220">
        <v>12</v>
      </c>
      <c r="I103" s="221"/>
      <c r="J103" s="222">
        <f>ROUND(I103*H103,2)</f>
        <v>0</v>
      </c>
      <c r="K103" s="218" t="s">
        <v>239</v>
      </c>
      <c r="L103" s="47"/>
      <c r="M103" s="223" t="s">
        <v>21</v>
      </c>
      <c r="N103" s="224" t="s">
        <v>45</v>
      </c>
      <c r="O103" s="87"/>
      <c r="P103" s="225">
        <f>O103*H103</f>
        <v>0</v>
      </c>
      <c r="Q103" s="225">
        <v>0.0030000000000000001</v>
      </c>
      <c r="R103" s="225">
        <f>Q103*H103</f>
        <v>0.036000000000000004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240</v>
      </c>
      <c r="AT103" s="227" t="s">
        <v>235</v>
      </c>
      <c r="AU103" s="227" t="s">
        <v>86</v>
      </c>
      <c r="AY103" s="20" t="s">
        <v>233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86</v>
      </c>
      <c r="BK103" s="228">
        <f>ROUND(I103*H103,2)</f>
        <v>0</v>
      </c>
      <c r="BL103" s="20" t="s">
        <v>240</v>
      </c>
      <c r="BM103" s="227" t="s">
        <v>3299</v>
      </c>
    </row>
    <row r="104" s="2" customFormat="1">
      <c r="A104" s="41"/>
      <c r="B104" s="42"/>
      <c r="C104" s="43"/>
      <c r="D104" s="229" t="s">
        <v>242</v>
      </c>
      <c r="E104" s="43"/>
      <c r="F104" s="230" t="s">
        <v>354</v>
      </c>
      <c r="G104" s="43"/>
      <c r="H104" s="43"/>
      <c r="I104" s="231"/>
      <c r="J104" s="43"/>
      <c r="K104" s="43"/>
      <c r="L104" s="47"/>
      <c r="M104" s="232"/>
      <c r="N104" s="233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242</v>
      </c>
      <c r="AU104" s="20" t="s">
        <v>86</v>
      </c>
    </row>
    <row r="105" s="14" customFormat="1">
      <c r="A105" s="14"/>
      <c r="B105" s="245"/>
      <c r="C105" s="246"/>
      <c r="D105" s="236" t="s">
        <v>244</v>
      </c>
      <c r="E105" s="247" t="s">
        <v>21</v>
      </c>
      <c r="F105" s="248" t="s">
        <v>355</v>
      </c>
      <c r="G105" s="246"/>
      <c r="H105" s="249">
        <v>12</v>
      </c>
      <c r="I105" s="250"/>
      <c r="J105" s="246"/>
      <c r="K105" s="246"/>
      <c r="L105" s="251"/>
      <c r="M105" s="252"/>
      <c r="N105" s="253"/>
      <c r="O105" s="253"/>
      <c r="P105" s="253"/>
      <c r="Q105" s="253"/>
      <c r="R105" s="253"/>
      <c r="S105" s="253"/>
      <c r="T105" s="25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5" t="s">
        <v>244</v>
      </c>
      <c r="AU105" s="255" t="s">
        <v>86</v>
      </c>
      <c r="AV105" s="14" t="s">
        <v>86</v>
      </c>
      <c r="AW105" s="14" t="s">
        <v>33</v>
      </c>
      <c r="AX105" s="14" t="s">
        <v>80</v>
      </c>
      <c r="AY105" s="255" t="s">
        <v>233</v>
      </c>
    </row>
    <row r="106" s="2" customFormat="1" ht="49.05" customHeight="1">
      <c r="A106" s="41"/>
      <c r="B106" s="42"/>
      <c r="C106" s="216" t="s">
        <v>117</v>
      </c>
      <c r="D106" s="216" t="s">
        <v>235</v>
      </c>
      <c r="E106" s="217" t="s">
        <v>356</v>
      </c>
      <c r="F106" s="218" t="s">
        <v>357</v>
      </c>
      <c r="G106" s="219" t="s">
        <v>238</v>
      </c>
      <c r="H106" s="220">
        <v>12</v>
      </c>
      <c r="I106" s="221"/>
      <c r="J106" s="222">
        <f>ROUND(I106*H106,2)</f>
        <v>0</v>
      </c>
      <c r="K106" s="218" t="s">
        <v>239</v>
      </c>
      <c r="L106" s="47"/>
      <c r="M106" s="223" t="s">
        <v>21</v>
      </c>
      <c r="N106" s="224" t="s">
        <v>45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240</v>
      </c>
      <c r="AT106" s="227" t="s">
        <v>235</v>
      </c>
      <c r="AU106" s="227" t="s">
        <v>86</v>
      </c>
      <c r="AY106" s="20" t="s">
        <v>233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86</v>
      </c>
      <c r="BK106" s="228">
        <f>ROUND(I106*H106,2)</f>
        <v>0</v>
      </c>
      <c r="BL106" s="20" t="s">
        <v>240</v>
      </c>
      <c r="BM106" s="227" t="s">
        <v>3300</v>
      </c>
    </row>
    <row r="107" s="2" customFormat="1">
      <c r="A107" s="41"/>
      <c r="B107" s="42"/>
      <c r="C107" s="43"/>
      <c r="D107" s="229" t="s">
        <v>242</v>
      </c>
      <c r="E107" s="43"/>
      <c r="F107" s="230" t="s">
        <v>359</v>
      </c>
      <c r="G107" s="43"/>
      <c r="H107" s="43"/>
      <c r="I107" s="231"/>
      <c r="J107" s="43"/>
      <c r="K107" s="43"/>
      <c r="L107" s="47"/>
      <c r="M107" s="232"/>
      <c r="N107" s="233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242</v>
      </c>
      <c r="AU107" s="20" t="s">
        <v>86</v>
      </c>
    </row>
    <row r="108" s="2" customFormat="1" ht="66.75" customHeight="1">
      <c r="A108" s="41"/>
      <c r="B108" s="42"/>
      <c r="C108" s="216" t="s">
        <v>240</v>
      </c>
      <c r="D108" s="216" t="s">
        <v>235</v>
      </c>
      <c r="E108" s="217" t="s">
        <v>290</v>
      </c>
      <c r="F108" s="218" t="s">
        <v>291</v>
      </c>
      <c r="G108" s="219" t="s">
        <v>250</v>
      </c>
      <c r="H108" s="220">
        <v>49.280000000000001</v>
      </c>
      <c r="I108" s="221"/>
      <c r="J108" s="222">
        <f>ROUND(I108*H108,2)</f>
        <v>0</v>
      </c>
      <c r="K108" s="218" t="s">
        <v>239</v>
      </c>
      <c r="L108" s="47"/>
      <c r="M108" s="223" t="s">
        <v>21</v>
      </c>
      <c r="N108" s="224" t="s">
        <v>45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240</v>
      </c>
      <c r="AT108" s="227" t="s">
        <v>235</v>
      </c>
      <c r="AU108" s="227" t="s">
        <v>86</v>
      </c>
      <c r="AY108" s="20" t="s">
        <v>233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86</v>
      </c>
      <c r="BK108" s="228">
        <f>ROUND(I108*H108,2)</f>
        <v>0</v>
      </c>
      <c r="BL108" s="20" t="s">
        <v>240</v>
      </c>
      <c r="BM108" s="227" t="s">
        <v>3301</v>
      </c>
    </row>
    <row r="109" s="2" customFormat="1">
      <c r="A109" s="41"/>
      <c r="B109" s="42"/>
      <c r="C109" s="43"/>
      <c r="D109" s="229" t="s">
        <v>242</v>
      </c>
      <c r="E109" s="43"/>
      <c r="F109" s="230" t="s">
        <v>293</v>
      </c>
      <c r="G109" s="43"/>
      <c r="H109" s="43"/>
      <c r="I109" s="231"/>
      <c r="J109" s="43"/>
      <c r="K109" s="43"/>
      <c r="L109" s="47"/>
      <c r="M109" s="232"/>
      <c r="N109" s="233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242</v>
      </c>
      <c r="AU109" s="20" t="s">
        <v>86</v>
      </c>
    </row>
    <row r="110" s="2" customFormat="1" ht="16.5" customHeight="1">
      <c r="A110" s="41"/>
      <c r="B110" s="42"/>
      <c r="C110" s="267" t="s">
        <v>270</v>
      </c>
      <c r="D110" s="267" t="s">
        <v>297</v>
      </c>
      <c r="E110" s="268" t="s">
        <v>372</v>
      </c>
      <c r="F110" s="269" t="s">
        <v>373</v>
      </c>
      <c r="G110" s="270" t="s">
        <v>279</v>
      </c>
      <c r="H110" s="271">
        <v>98.560000000000002</v>
      </c>
      <c r="I110" s="272"/>
      <c r="J110" s="273">
        <f>ROUND(I110*H110,2)</f>
        <v>0</v>
      </c>
      <c r="K110" s="269" t="s">
        <v>239</v>
      </c>
      <c r="L110" s="274"/>
      <c r="M110" s="275" t="s">
        <v>21</v>
      </c>
      <c r="N110" s="276" t="s">
        <v>45</v>
      </c>
      <c r="O110" s="87"/>
      <c r="P110" s="225">
        <f>O110*H110</f>
        <v>0</v>
      </c>
      <c r="Q110" s="225">
        <v>1</v>
      </c>
      <c r="R110" s="225">
        <f>Q110*H110</f>
        <v>98.560000000000002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289</v>
      </c>
      <c r="AT110" s="227" t="s">
        <v>297</v>
      </c>
      <c r="AU110" s="227" t="s">
        <v>86</v>
      </c>
      <c r="AY110" s="20" t="s">
        <v>233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86</v>
      </c>
      <c r="BK110" s="228">
        <f>ROUND(I110*H110,2)</f>
        <v>0</v>
      </c>
      <c r="BL110" s="20" t="s">
        <v>240</v>
      </c>
      <c r="BM110" s="227" t="s">
        <v>3302</v>
      </c>
    </row>
    <row r="111" s="14" customFormat="1">
      <c r="A111" s="14"/>
      <c r="B111" s="245"/>
      <c r="C111" s="246"/>
      <c r="D111" s="236" t="s">
        <v>244</v>
      </c>
      <c r="E111" s="247" t="s">
        <v>21</v>
      </c>
      <c r="F111" s="248" t="s">
        <v>3303</v>
      </c>
      <c r="G111" s="246"/>
      <c r="H111" s="249">
        <v>49.280000000000001</v>
      </c>
      <c r="I111" s="250"/>
      <c r="J111" s="246"/>
      <c r="K111" s="246"/>
      <c r="L111" s="251"/>
      <c r="M111" s="252"/>
      <c r="N111" s="253"/>
      <c r="O111" s="253"/>
      <c r="P111" s="253"/>
      <c r="Q111" s="253"/>
      <c r="R111" s="253"/>
      <c r="S111" s="253"/>
      <c r="T111" s="25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5" t="s">
        <v>244</v>
      </c>
      <c r="AU111" s="255" t="s">
        <v>86</v>
      </c>
      <c r="AV111" s="14" t="s">
        <v>86</v>
      </c>
      <c r="AW111" s="14" t="s">
        <v>33</v>
      </c>
      <c r="AX111" s="14" t="s">
        <v>73</v>
      </c>
      <c r="AY111" s="255" t="s">
        <v>233</v>
      </c>
    </row>
    <row r="112" s="14" customFormat="1">
      <c r="A112" s="14"/>
      <c r="B112" s="245"/>
      <c r="C112" s="246"/>
      <c r="D112" s="236" t="s">
        <v>244</v>
      </c>
      <c r="E112" s="247" t="s">
        <v>21</v>
      </c>
      <c r="F112" s="248" t="s">
        <v>3304</v>
      </c>
      <c r="G112" s="246"/>
      <c r="H112" s="249">
        <v>98.560000000000002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244</v>
      </c>
      <c r="AU112" s="255" t="s">
        <v>86</v>
      </c>
      <c r="AV112" s="14" t="s">
        <v>86</v>
      </c>
      <c r="AW112" s="14" t="s">
        <v>33</v>
      </c>
      <c r="AX112" s="14" t="s">
        <v>80</v>
      </c>
      <c r="AY112" s="255" t="s">
        <v>233</v>
      </c>
    </row>
    <row r="113" s="12" customFormat="1" ht="22.8" customHeight="1">
      <c r="A113" s="12"/>
      <c r="B113" s="200"/>
      <c r="C113" s="201"/>
      <c r="D113" s="202" t="s">
        <v>72</v>
      </c>
      <c r="E113" s="214" t="s">
        <v>289</v>
      </c>
      <c r="F113" s="214" t="s">
        <v>388</v>
      </c>
      <c r="G113" s="201"/>
      <c r="H113" s="201"/>
      <c r="I113" s="204"/>
      <c r="J113" s="215">
        <f>BK113</f>
        <v>0</v>
      </c>
      <c r="K113" s="201"/>
      <c r="L113" s="206"/>
      <c r="M113" s="207"/>
      <c r="N113" s="208"/>
      <c r="O113" s="208"/>
      <c r="P113" s="209">
        <f>SUM(P114:P191)</f>
        <v>0</v>
      </c>
      <c r="Q113" s="208"/>
      <c r="R113" s="209">
        <f>SUM(R114:R191)</f>
        <v>8.2406200000000016</v>
      </c>
      <c r="S113" s="208"/>
      <c r="T113" s="210">
        <f>SUM(T114:T191)</f>
        <v>0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R113" s="211" t="s">
        <v>80</v>
      </c>
      <c r="AT113" s="212" t="s">
        <v>72</v>
      </c>
      <c r="AU113" s="212" t="s">
        <v>80</v>
      </c>
      <c r="AY113" s="211" t="s">
        <v>233</v>
      </c>
      <c r="BK113" s="213">
        <f>SUM(BK114:BK191)</f>
        <v>0</v>
      </c>
    </row>
    <row r="114" s="2" customFormat="1" ht="44.25" customHeight="1">
      <c r="A114" s="41"/>
      <c r="B114" s="42"/>
      <c r="C114" s="216" t="s">
        <v>276</v>
      </c>
      <c r="D114" s="216" t="s">
        <v>235</v>
      </c>
      <c r="E114" s="217" t="s">
        <v>3305</v>
      </c>
      <c r="F114" s="218" t="s">
        <v>3306</v>
      </c>
      <c r="G114" s="219" t="s">
        <v>332</v>
      </c>
      <c r="H114" s="220">
        <v>633</v>
      </c>
      <c r="I114" s="221"/>
      <c r="J114" s="222">
        <f>ROUND(I114*H114,2)</f>
        <v>0</v>
      </c>
      <c r="K114" s="218" t="s">
        <v>239</v>
      </c>
      <c r="L114" s="47"/>
      <c r="M114" s="223" t="s">
        <v>21</v>
      </c>
      <c r="N114" s="224" t="s">
        <v>45</v>
      </c>
      <c r="O114" s="87"/>
      <c r="P114" s="225">
        <f>O114*H114</f>
        <v>0</v>
      </c>
      <c r="Q114" s="225">
        <v>0.0014400000000000001</v>
      </c>
      <c r="R114" s="225">
        <f>Q114*H114</f>
        <v>0.91152000000000011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240</v>
      </c>
      <c r="AT114" s="227" t="s">
        <v>235</v>
      </c>
      <c r="AU114" s="227" t="s">
        <v>86</v>
      </c>
      <c r="AY114" s="20" t="s">
        <v>233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86</v>
      </c>
      <c r="BK114" s="228">
        <f>ROUND(I114*H114,2)</f>
        <v>0</v>
      </c>
      <c r="BL114" s="20" t="s">
        <v>240</v>
      </c>
      <c r="BM114" s="227" t="s">
        <v>3307</v>
      </c>
    </row>
    <row r="115" s="2" customFormat="1">
      <c r="A115" s="41"/>
      <c r="B115" s="42"/>
      <c r="C115" s="43"/>
      <c r="D115" s="229" t="s">
        <v>242</v>
      </c>
      <c r="E115" s="43"/>
      <c r="F115" s="230" t="s">
        <v>3308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242</v>
      </c>
      <c r="AU115" s="20" t="s">
        <v>86</v>
      </c>
    </row>
    <row r="116" s="14" customFormat="1">
      <c r="A116" s="14"/>
      <c r="B116" s="245"/>
      <c r="C116" s="246"/>
      <c r="D116" s="236" t="s">
        <v>244</v>
      </c>
      <c r="E116" s="247" t="s">
        <v>21</v>
      </c>
      <c r="F116" s="248" t="s">
        <v>1768</v>
      </c>
      <c r="G116" s="246"/>
      <c r="H116" s="249">
        <v>135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244</v>
      </c>
      <c r="AU116" s="255" t="s">
        <v>86</v>
      </c>
      <c r="AV116" s="14" t="s">
        <v>86</v>
      </c>
      <c r="AW116" s="14" t="s">
        <v>33</v>
      </c>
      <c r="AX116" s="14" t="s">
        <v>73</v>
      </c>
      <c r="AY116" s="255" t="s">
        <v>233</v>
      </c>
    </row>
    <row r="117" s="14" customFormat="1">
      <c r="A117" s="14"/>
      <c r="B117" s="245"/>
      <c r="C117" s="246"/>
      <c r="D117" s="236" t="s">
        <v>244</v>
      </c>
      <c r="E117" s="247" t="s">
        <v>21</v>
      </c>
      <c r="F117" s="248" t="s">
        <v>1099</v>
      </c>
      <c r="G117" s="246"/>
      <c r="H117" s="249">
        <v>36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244</v>
      </c>
      <c r="AU117" s="255" t="s">
        <v>86</v>
      </c>
      <c r="AV117" s="14" t="s">
        <v>86</v>
      </c>
      <c r="AW117" s="14" t="s">
        <v>33</v>
      </c>
      <c r="AX117" s="14" t="s">
        <v>73</v>
      </c>
      <c r="AY117" s="255" t="s">
        <v>233</v>
      </c>
    </row>
    <row r="118" s="14" customFormat="1">
      <c r="A118" s="14"/>
      <c r="B118" s="245"/>
      <c r="C118" s="246"/>
      <c r="D118" s="236" t="s">
        <v>244</v>
      </c>
      <c r="E118" s="247" t="s">
        <v>21</v>
      </c>
      <c r="F118" s="248" t="s">
        <v>1806</v>
      </c>
      <c r="G118" s="246"/>
      <c r="H118" s="249">
        <v>143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244</v>
      </c>
      <c r="AU118" s="255" t="s">
        <v>86</v>
      </c>
      <c r="AV118" s="14" t="s">
        <v>86</v>
      </c>
      <c r="AW118" s="14" t="s">
        <v>33</v>
      </c>
      <c r="AX118" s="14" t="s">
        <v>73</v>
      </c>
      <c r="AY118" s="255" t="s">
        <v>233</v>
      </c>
    </row>
    <row r="119" s="14" customFormat="1">
      <c r="A119" s="14"/>
      <c r="B119" s="245"/>
      <c r="C119" s="246"/>
      <c r="D119" s="236" t="s">
        <v>244</v>
      </c>
      <c r="E119" s="247" t="s">
        <v>21</v>
      </c>
      <c r="F119" s="248" t="s">
        <v>1823</v>
      </c>
      <c r="G119" s="246"/>
      <c r="H119" s="249">
        <v>146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244</v>
      </c>
      <c r="AU119" s="255" t="s">
        <v>86</v>
      </c>
      <c r="AV119" s="14" t="s">
        <v>86</v>
      </c>
      <c r="AW119" s="14" t="s">
        <v>33</v>
      </c>
      <c r="AX119" s="14" t="s">
        <v>73</v>
      </c>
      <c r="AY119" s="255" t="s">
        <v>233</v>
      </c>
    </row>
    <row r="120" s="14" customFormat="1">
      <c r="A120" s="14"/>
      <c r="B120" s="245"/>
      <c r="C120" s="246"/>
      <c r="D120" s="236" t="s">
        <v>244</v>
      </c>
      <c r="E120" s="247" t="s">
        <v>21</v>
      </c>
      <c r="F120" s="248" t="s">
        <v>2010</v>
      </c>
      <c r="G120" s="246"/>
      <c r="H120" s="249">
        <v>173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244</v>
      </c>
      <c r="AU120" s="255" t="s">
        <v>86</v>
      </c>
      <c r="AV120" s="14" t="s">
        <v>86</v>
      </c>
      <c r="AW120" s="14" t="s">
        <v>33</v>
      </c>
      <c r="AX120" s="14" t="s">
        <v>73</v>
      </c>
      <c r="AY120" s="255" t="s">
        <v>233</v>
      </c>
    </row>
    <row r="121" s="15" customFormat="1">
      <c r="A121" s="15"/>
      <c r="B121" s="256"/>
      <c r="C121" s="257"/>
      <c r="D121" s="236" t="s">
        <v>244</v>
      </c>
      <c r="E121" s="258" t="s">
        <v>21</v>
      </c>
      <c r="F121" s="259" t="s">
        <v>247</v>
      </c>
      <c r="G121" s="257"/>
      <c r="H121" s="260">
        <v>633</v>
      </c>
      <c r="I121" s="261"/>
      <c r="J121" s="257"/>
      <c r="K121" s="257"/>
      <c r="L121" s="262"/>
      <c r="M121" s="263"/>
      <c r="N121" s="264"/>
      <c r="O121" s="264"/>
      <c r="P121" s="264"/>
      <c r="Q121" s="264"/>
      <c r="R121" s="264"/>
      <c r="S121" s="264"/>
      <c r="T121" s="26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T121" s="266" t="s">
        <v>244</v>
      </c>
      <c r="AU121" s="266" t="s">
        <v>86</v>
      </c>
      <c r="AV121" s="15" t="s">
        <v>240</v>
      </c>
      <c r="AW121" s="15" t="s">
        <v>33</v>
      </c>
      <c r="AX121" s="15" t="s">
        <v>80</v>
      </c>
      <c r="AY121" s="266" t="s">
        <v>233</v>
      </c>
    </row>
    <row r="122" s="2" customFormat="1" ht="44.25" customHeight="1">
      <c r="A122" s="41"/>
      <c r="B122" s="42"/>
      <c r="C122" s="216" t="s">
        <v>284</v>
      </c>
      <c r="D122" s="216" t="s">
        <v>235</v>
      </c>
      <c r="E122" s="217" t="s">
        <v>3309</v>
      </c>
      <c r="F122" s="218" t="s">
        <v>3310</v>
      </c>
      <c r="G122" s="219" t="s">
        <v>332</v>
      </c>
      <c r="H122" s="220">
        <v>55</v>
      </c>
      <c r="I122" s="221"/>
      <c r="J122" s="222">
        <f>ROUND(I122*H122,2)</f>
        <v>0</v>
      </c>
      <c r="K122" s="218" t="s">
        <v>342</v>
      </c>
      <c r="L122" s="47"/>
      <c r="M122" s="223" t="s">
        <v>21</v>
      </c>
      <c r="N122" s="224" t="s">
        <v>45</v>
      </c>
      <c r="O122" s="87"/>
      <c r="P122" s="225">
        <f>O122*H122</f>
        <v>0</v>
      </c>
      <c r="Q122" s="225">
        <v>0.0014400000000000001</v>
      </c>
      <c r="R122" s="225">
        <f>Q122*H122</f>
        <v>0.079200000000000007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240</v>
      </c>
      <c r="AT122" s="227" t="s">
        <v>235</v>
      </c>
      <c r="AU122" s="227" t="s">
        <v>86</v>
      </c>
      <c r="AY122" s="20" t="s">
        <v>233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86</v>
      </c>
      <c r="BK122" s="228">
        <f>ROUND(I122*H122,2)</f>
        <v>0</v>
      </c>
      <c r="BL122" s="20" t="s">
        <v>240</v>
      </c>
      <c r="BM122" s="227" t="s">
        <v>3311</v>
      </c>
    </row>
    <row r="123" s="14" customFormat="1">
      <c r="A123" s="14"/>
      <c r="B123" s="245"/>
      <c r="C123" s="246"/>
      <c r="D123" s="236" t="s">
        <v>244</v>
      </c>
      <c r="E123" s="247" t="s">
        <v>21</v>
      </c>
      <c r="F123" s="248" t="s">
        <v>1244</v>
      </c>
      <c r="G123" s="246"/>
      <c r="H123" s="249">
        <v>55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244</v>
      </c>
      <c r="AU123" s="255" t="s">
        <v>86</v>
      </c>
      <c r="AV123" s="14" t="s">
        <v>86</v>
      </c>
      <c r="AW123" s="14" t="s">
        <v>33</v>
      </c>
      <c r="AX123" s="14" t="s">
        <v>80</v>
      </c>
      <c r="AY123" s="255" t="s">
        <v>233</v>
      </c>
    </row>
    <row r="124" s="2" customFormat="1" ht="44.25" customHeight="1">
      <c r="A124" s="41"/>
      <c r="B124" s="42"/>
      <c r="C124" s="216" t="s">
        <v>289</v>
      </c>
      <c r="D124" s="216" t="s">
        <v>235</v>
      </c>
      <c r="E124" s="217" t="s">
        <v>3312</v>
      </c>
      <c r="F124" s="218" t="s">
        <v>3313</v>
      </c>
      <c r="G124" s="219" t="s">
        <v>332</v>
      </c>
      <c r="H124" s="220">
        <v>66.5</v>
      </c>
      <c r="I124" s="221"/>
      <c r="J124" s="222">
        <f>ROUND(I124*H124,2)</f>
        <v>0</v>
      </c>
      <c r="K124" s="218" t="s">
        <v>239</v>
      </c>
      <c r="L124" s="47"/>
      <c r="M124" s="223" t="s">
        <v>21</v>
      </c>
      <c r="N124" s="224" t="s">
        <v>45</v>
      </c>
      <c r="O124" s="87"/>
      <c r="P124" s="225">
        <f>O124*H124</f>
        <v>0</v>
      </c>
      <c r="Q124" s="225">
        <v>0.00248</v>
      </c>
      <c r="R124" s="225">
        <f>Q124*H124</f>
        <v>0.16492000000000001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240</v>
      </c>
      <c r="AT124" s="227" t="s">
        <v>235</v>
      </c>
      <c r="AU124" s="227" t="s">
        <v>86</v>
      </c>
      <c r="AY124" s="20" t="s">
        <v>233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86</v>
      </c>
      <c r="BK124" s="228">
        <f>ROUND(I124*H124,2)</f>
        <v>0</v>
      </c>
      <c r="BL124" s="20" t="s">
        <v>240</v>
      </c>
      <c r="BM124" s="227" t="s">
        <v>3314</v>
      </c>
    </row>
    <row r="125" s="2" customFormat="1">
      <c r="A125" s="41"/>
      <c r="B125" s="42"/>
      <c r="C125" s="43"/>
      <c r="D125" s="229" t="s">
        <v>242</v>
      </c>
      <c r="E125" s="43"/>
      <c r="F125" s="230" t="s">
        <v>3315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242</v>
      </c>
      <c r="AU125" s="20" t="s">
        <v>86</v>
      </c>
    </row>
    <row r="126" s="2" customFormat="1" ht="44.25" customHeight="1">
      <c r="A126" s="41"/>
      <c r="B126" s="42"/>
      <c r="C126" s="216" t="s">
        <v>296</v>
      </c>
      <c r="D126" s="216" t="s">
        <v>235</v>
      </c>
      <c r="E126" s="217" t="s">
        <v>3316</v>
      </c>
      <c r="F126" s="218" t="s">
        <v>3317</v>
      </c>
      <c r="G126" s="219" t="s">
        <v>332</v>
      </c>
      <c r="H126" s="220">
        <v>173</v>
      </c>
      <c r="I126" s="221"/>
      <c r="J126" s="222">
        <f>ROUND(I126*H126,2)</f>
        <v>0</v>
      </c>
      <c r="K126" s="218" t="s">
        <v>239</v>
      </c>
      <c r="L126" s="47"/>
      <c r="M126" s="223" t="s">
        <v>21</v>
      </c>
      <c r="N126" s="224" t="s">
        <v>45</v>
      </c>
      <c r="O126" s="87"/>
      <c r="P126" s="225">
        <f>O126*H126</f>
        <v>0</v>
      </c>
      <c r="Q126" s="225">
        <v>0.0039300000000000003</v>
      </c>
      <c r="R126" s="225">
        <f>Q126*H126</f>
        <v>0.67989000000000011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240</v>
      </c>
      <c r="AT126" s="227" t="s">
        <v>235</v>
      </c>
      <c r="AU126" s="227" t="s">
        <v>86</v>
      </c>
      <c r="AY126" s="20" t="s">
        <v>233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86</v>
      </c>
      <c r="BK126" s="228">
        <f>ROUND(I126*H126,2)</f>
        <v>0</v>
      </c>
      <c r="BL126" s="20" t="s">
        <v>240</v>
      </c>
      <c r="BM126" s="227" t="s">
        <v>3318</v>
      </c>
    </row>
    <row r="127" s="2" customFormat="1">
      <c r="A127" s="41"/>
      <c r="B127" s="42"/>
      <c r="C127" s="43"/>
      <c r="D127" s="229" t="s">
        <v>242</v>
      </c>
      <c r="E127" s="43"/>
      <c r="F127" s="230" t="s">
        <v>3319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242</v>
      </c>
      <c r="AU127" s="20" t="s">
        <v>86</v>
      </c>
    </row>
    <row r="128" s="14" customFormat="1">
      <c r="A128" s="14"/>
      <c r="B128" s="245"/>
      <c r="C128" s="246"/>
      <c r="D128" s="236" t="s">
        <v>244</v>
      </c>
      <c r="E128" s="247" t="s">
        <v>21</v>
      </c>
      <c r="F128" s="248" t="s">
        <v>3320</v>
      </c>
      <c r="G128" s="246"/>
      <c r="H128" s="249">
        <v>173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244</v>
      </c>
      <c r="AU128" s="255" t="s">
        <v>86</v>
      </c>
      <c r="AV128" s="14" t="s">
        <v>86</v>
      </c>
      <c r="AW128" s="14" t="s">
        <v>33</v>
      </c>
      <c r="AX128" s="14" t="s">
        <v>80</v>
      </c>
      <c r="AY128" s="255" t="s">
        <v>233</v>
      </c>
    </row>
    <row r="129" s="2" customFormat="1" ht="49.05" customHeight="1">
      <c r="A129" s="41"/>
      <c r="B129" s="42"/>
      <c r="C129" s="216" t="s">
        <v>302</v>
      </c>
      <c r="D129" s="216" t="s">
        <v>235</v>
      </c>
      <c r="E129" s="217" t="s">
        <v>3321</v>
      </c>
      <c r="F129" s="218" t="s">
        <v>3322</v>
      </c>
      <c r="G129" s="219" t="s">
        <v>402</v>
      </c>
      <c r="H129" s="220">
        <v>379</v>
      </c>
      <c r="I129" s="221"/>
      <c r="J129" s="222">
        <f>ROUND(I129*H129,2)</f>
        <v>0</v>
      </c>
      <c r="K129" s="218" t="s">
        <v>239</v>
      </c>
      <c r="L129" s="47"/>
      <c r="M129" s="223" t="s">
        <v>21</v>
      </c>
      <c r="N129" s="224" t="s">
        <v>45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240</v>
      </c>
      <c r="AT129" s="227" t="s">
        <v>235</v>
      </c>
      <c r="AU129" s="227" t="s">
        <v>86</v>
      </c>
      <c r="AY129" s="20" t="s">
        <v>233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86</v>
      </c>
      <c r="BK129" s="228">
        <f>ROUND(I129*H129,2)</f>
        <v>0</v>
      </c>
      <c r="BL129" s="20" t="s">
        <v>240</v>
      </c>
      <c r="BM129" s="227" t="s">
        <v>3323</v>
      </c>
    </row>
    <row r="130" s="2" customFormat="1">
      <c r="A130" s="41"/>
      <c r="B130" s="42"/>
      <c r="C130" s="43"/>
      <c r="D130" s="229" t="s">
        <v>242</v>
      </c>
      <c r="E130" s="43"/>
      <c r="F130" s="230" t="s">
        <v>3324</v>
      </c>
      <c r="G130" s="43"/>
      <c r="H130" s="43"/>
      <c r="I130" s="231"/>
      <c r="J130" s="43"/>
      <c r="K130" s="43"/>
      <c r="L130" s="47"/>
      <c r="M130" s="232"/>
      <c r="N130" s="233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242</v>
      </c>
      <c r="AU130" s="20" t="s">
        <v>86</v>
      </c>
    </row>
    <row r="131" s="2" customFormat="1" ht="16.5" customHeight="1">
      <c r="A131" s="41"/>
      <c r="B131" s="42"/>
      <c r="C131" s="267" t="s">
        <v>314</v>
      </c>
      <c r="D131" s="267" t="s">
        <v>297</v>
      </c>
      <c r="E131" s="268" t="s">
        <v>3325</v>
      </c>
      <c r="F131" s="269" t="s">
        <v>3326</v>
      </c>
      <c r="G131" s="270" t="s">
        <v>402</v>
      </c>
      <c r="H131" s="271">
        <v>62</v>
      </c>
      <c r="I131" s="272"/>
      <c r="J131" s="273">
        <f>ROUND(I131*H131,2)</f>
        <v>0</v>
      </c>
      <c r="K131" s="269" t="s">
        <v>239</v>
      </c>
      <c r="L131" s="274"/>
      <c r="M131" s="275" t="s">
        <v>21</v>
      </c>
      <c r="N131" s="276" t="s">
        <v>45</v>
      </c>
      <c r="O131" s="87"/>
      <c r="P131" s="225">
        <f>O131*H131</f>
        <v>0</v>
      </c>
      <c r="Q131" s="225">
        <v>0.00027999999999999998</v>
      </c>
      <c r="R131" s="225">
        <f>Q131*H131</f>
        <v>0.017359999999999997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289</v>
      </c>
      <c r="AT131" s="227" t="s">
        <v>297</v>
      </c>
      <c r="AU131" s="227" t="s">
        <v>86</v>
      </c>
      <c r="AY131" s="20" t="s">
        <v>233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86</v>
      </c>
      <c r="BK131" s="228">
        <f>ROUND(I131*H131,2)</f>
        <v>0</v>
      </c>
      <c r="BL131" s="20" t="s">
        <v>240</v>
      </c>
      <c r="BM131" s="227" t="s">
        <v>3327</v>
      </c>
    </row>
    <row r="132" s="2" customFormat="1">
      <c r="A132" s="41"/>
      <c r="B132" s="42"/>
      <c r="C132" s="43"/>
      <c r="D132" s="236" t="s">
        <v>409</v>
      </c>
      <c r="E132" s="43"/>
      <c r="F132" s="281" t="s">
        <v>3328</v>
      </c>
      <c r="G132" s="43"/>
      <c r="H132" s="43"/>
      <c r="I132" s="231"/>
      <c r="J132" s="43"/>
      <c r="K132" s="43"/>
      <c r="L132" s="47"/>
      <c r="M132" s="232"/>
      <c r="N132" s="233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409</v>
      </c>
      <c r="AU132" s="20" t="s">
        <v>86</v>
      </c>
    </row>
    <row r="133" s="14" customFormat="1">
      <c r="A133" s="14"/>
      <c r="B133" s="245"/>
      <c r="C133" s="246"/>
      <c r="D133" s="236" t="s">
        <v>244</v>
      </c>
      <c r="E133" s="247" t="s">
        <v>21</v>
      </c>
      <c r="F133" s="248" t="s">
        <v>1188</v>
      </c>
      <c r="G133" s="246"/>
      <c r="H133" s="249">
        <v>47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244</v>
      </c>
      <c r="AU133" s="255" t="s">
        <v>86</v>
      </c>
      <c r="AV133" s="14" t="s">
        <v>86</v>
      </c>
      <c r="AW133" s="14" t="s">
        <v>33</v>
      </c>
      <c r="AX133" s="14" t="s">
        <v>73</v>
      </c>
      <c r="AY133" s="255" t="s">
        <v>233</v>
      </c>
    </row>
    <row r="134" s="14" customFormat="1">
      <c r="A134" s="14"/>
      <c r="B134" s="245"/>
      <c r="C134" s="246"/>
      <c r="D134" s="236" t="s">
        <v>244</v>
      </c>
      <c r="E134" s="247" t="s">
        <v>21</v>
      </c>
      <c r="F134" s="248" t="s">
        <v>8</v>
      </c>
      <c r="G134" s="246"/>
      <c r="H134" s="249">
        <v>15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244</v>
      </c>
      <c r="AU134" s="255" t="s">
        <v>86</v>
      </c>
      <c r="AV134" s="14" t="s">
        <v>86</v>
      </c>
      <c r="AW134" s="14" t="s">
        <v>33</v>
      </c>
      <c r="AX134" s="14" t="s">
        <v>73</v>
      </c>
      <c r="AY134" s="255" t="s">
        <v>233</v>
      </c>
    </row>
    <row r="135" s="15" customFormat="1">
      <c r="A135" s="15"/>
      <c r="B135" s="256"/>
      <c r="C135" s="257"/>
      <c r="D135" s="236" t="s">
        <v>244</v>
      </c>
      <c r="E135" s="258" t="s">
        <v>21</v>
      </c>
      <c r="F135" s="259" t="s">
        <v>247</v>
      </c>
      <c r="G135" s="257"/>
      <c r="H135" s="260">
        <v>62</v>
      </c>
      <c r="I135" s="261"/>
      <c r="J135" s="257"/>
      <c r="K135" s="257"/>
      <c r="L135" s="262"/>
      <c r="M135" s="263"/>
      <c r="N135" s="264"/>
      <c r="O135" s="264"/>
      <c r="P135" s="264"/>
      <c r="Q135" s="264"/>
      <c r="R135" s="264"/>
      <c r="S135" s="264"/>
      <c r="T135" s="26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66" t="s">
        <v>244</v>
      </c>
      <c r="AU135" s="266" t="s">
        <v>86</v>
      </c>
      <c r="AV135" s="15" t="s">
        <v>240</v>
      </c>
      <c r="AW135" s="15" t="s">
        <v>33</v>
      </c>
      <c r="AX135" s="15" t="s">
        <v>80</v>
      </c>
      <c r="AY135" s="266" t="s">
        <v>233</v>
      </c>
    </row>
    <row r="136" s="2" customFormat="1" ht="16.5" customHeight="1">
      <c r="A136" s="41"/>
      <c r="B136" s="42"/>
      <c r="C136" s="267" t="s">
        <v>371</v>
      </c>
      <c r="D136" s="267" t="s">
        <v>297</v>
      </c>
      <c r="E136" s="268" t="s">
        <v>3329</v>
      </c>
      <c r="F136" s="269" t="s">
        <v>3330</v>
      </c>
      <c r="G136" s="270" t="s">
        <v>402</v>
      </c>
      <c r="H136" s="271">
        <v>317</v>
      </c>
      <c r="I136" s="272"/>
      <c r="J136" s="273">
        <f>ROUND(I136*H136,2)</f>
        <v>0</v>
      </c>
      <c r="K136" s="269" t="s">
        <v>239</v>
      </c>
      <c r="L136" s="274"/>
      <c r="M136" s="275" t="s">
        <v>21</v>
      </c>
      <c r="N136" s="276" t="s">
        <v>45</v>
      </c>
      <c r="O136" s="87"/>
      <c r="P136" s="225">
        <f>O136*H136</f>
        <v>0</v>
      </c>
      <c r="Q136" s="225">
        <v>0.00025999999999999998</v>
      </c>
      <c r="R136" s="225">
        <f>Q136*H136</f>
        <v>0.082419999999999993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289</v>
      </c>
      <c r="AT136" s="227" t="s">
        <v>297</v>
      </c>
      <c r="AU136" s="227" t="s">
        <v>86</v>
      </c>
      <c r="AY136" s="20" t="s">
        <v>233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86</v>
      </c>
      <c r="BK136" s="228">
        <f>ROUND(I136*H136,2)</f>
        <v>0</v>
      </c>
      <c r="BL136" s="20" t="s">
        <v>240</v>
      </c>
      <c r="BM136" s="227" t="s">
        <v>3331</v>
      </c>
    </row>
    <row r="137" s="2" customFormat="1">
      <c r="A137" s="41"/>
      <c r="B137" s="42"/>
      <c r="C137" s="43"/>
      <c r="D137" s="236" t="s">
        <v>409</v>
      </c>
      <c r="E137" s="43"/>
      <c r="F137" s="281" t="s">
        <v>3328</v>
      </c>
      <c r="G137" s="43"/>
      <c r="H137" s="43"/>
      <c r="I137" s="231"/>
      <c r="J137" s="43"/>
      <c r="K137" s="43"/>
      <c r="L137" s="47"/>
      <c r="M137" s="232"/>
      <c r="N137" s="233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409</v>
      </c>
      <c r="AU137" s="20" t="s">
        <v>86</v>
      </c>
    </row>
    <row r="138" s="2" customFormat="1" ht="37.8" customHeight="1">
      <c r="A138" s="41"/>
      <c r="B138" s="42"/>
      <c r="C138" s="216" t="s">
        <v>377</v>
      </c>
      <c r="D138" s="216" t="s">
        <v>235</v>
      </c>
      <c r="E138" s="217" t="s">
        <v>3332</v>
      </c>
      <c r="F138" s="218" t="s">
        <v>3333</v>
      </c>
      <c r="G138" s="219" t="s">
        <v>402</v>
      </c>
      <c r="H138" s="220">
        <v>7</v>
      </c>
      <c r="I138" s="221"/>
      <c r="J138" s="222">
        <f>ROUND(I138*H138,2)</f>
        <v>0</v>
      </c>
      <c r="K138" s="218" t="s">
        <v>239</v>
      </c>
      <c r="L138" s="47"/>
      <c r="M138" s="223" t="s">
        <v>21</v>
      </c>
      <c r="N138" s="224" t="s">
        <v>45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240</v>
      </c>
      <c r="AT138" s="227" t="s">
        <v>235</v>
      </c>
      <c r="AU138" s="227" t="s">
        <v>86</v>
      </c>
      <c r="AY138" s="20" t="s">
        <v>233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86</v>
      </c>
      <c r="BK138" s="228">
        <f>ROUND(I138*H138,2)</f>
        <v>0</v>
      </c>
      <c r="BL138" s="20" t="s">
        <v>240</v>
      </c>
      <c r="BM138" s="227" t="s">
        <v>3334</v>
      </c>
    </row>
    <row r="139" s="2" customFormat="1">
      <c r="A139" s="41"/>
      <c r="B139" s="42"/>
      <c r="C139" s="43"/>
      <c r="D139" s="229" t="s">
        <v>242</v>
      </c>
      <c r="E139" s="43"/>
      <c r="F139" s="230" t="s">
        <v>3335</v>
      </c>
      <c r="G139" s="43"/>
      <c r="H139" s="43"/>
      <c r="I139" s="231"/>
      <c r="J139" s="43"/>
      <c r="K139" s="43"/>
      <c r="L139" s="47"/>
      <c r="M139" s="232"/>
      <c r="N139" s="233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242</v>
      </c>
      <c r="AU139" s="20" t="s">
        <v>86</v>
      </c>
    </row>
    <row r="140" s="2" customFormat="1" ht="24.15" customHeight="1">
      <c r="A140" s="41"/>
      <c r="B140" s="42"/>
      <c r="C140" s="267" t="s">
        <v>383</v>
      </c>
      <c r="D140" s="267" t="s">
        <v>297</v>
      </c>
      <c r="E140" s="268" t="s">
        <v>3336</v>
      </c>
      <c r="F140" s="269" t="s">
        <v>3337</v>
      </c>
      <c r="G140" s="270" t="s">
        <v>402</v>
      </c>
      <c r="H140" s="271">
        <v>6</v>
      </c>
      <c r="I140" s="272"/>
      <c r="J140" s="273">
        <f>ROUND(I140*H140,2)</f>
        <v>0</v>
      </c>
      <c r="K140" s="269" t="s">
        <v>239</v>
      </c>
      <c r="L140" s="274"/>
      <c r="M140" s="275" t="s">
        <v>21</v>
      </c>
      <c r="N140" s="276" t="s">
        <v>45</v>
      </c>
      <c r="O140" s="87"/>
      <c r="P140" s="225">
        <f>O140*H140</f>
        <v>0</v>
      </c>
      <c r="Q140" s="225">
        <v>0.00062</v>
      </c>
      <c r="R140" s="225">
        <f>Q140*H140</f>
        <v>0.0037200000000000002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289</v>
      </c>
      <c r="AT140" s="227" t="s">
        <v>297</v>
      </c>
      <c r="AU140" s="227" t="s">
        <v>86</v>
      </c>
      <c r="AY140" s="20" t="s">
        <v>233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86</v>
      </c>
      <c r="BK140" s="228">
        <f>ROUND(I140*H140,2)</f>
        <v>0</v>
      </c>
      <c r="BL140" s="20" t="s">
        <v>240</v>
      </c>
      <c r="BM140" s="227" t="s">
        <v>3338</v>
      </c>
    </row>
    <row r="141" s="2" customFormat="1" ht="16.5" customHeight="1">
      <c r="A141" s="41"/>
      <c r="B141" s="42"/>
      <c r="C141" s="267" t="s">
        <v>8</v>
      </c>
      <c r="D141" s="267" t="s">
        <v>297</v>
      </c>
      <c r="E141" s="268" t="s">
        <v>3339</v>
      </c>
      <c r="F141" s="269" t="s">
        <v>3340</v>
      </c>
      <c r="G141" s="270" t="s">
        <v>402</v>
      </c>
      <c r="H141" s="271">
        <v>1</v>
      </c>
      <c r="I141" s="272"/>
      <c r="J141" s="273">
        <f>ROUND(I141*H141,2)</f>
        <v>0</v>
      </c>
      <c r="K141" s="269" t="s">
        <v>239</v>
      </c>
      <c r="L141" s="274"/>
      <c r="M141" s="275" t="s">
        <v>21</v>
      </c>
      <c r="N141" s="276" t="s">
        <v>45</v>
      </c>
      <c r="O141" s="87"/>
      <c r="P141" s="225">
        <f>O141*H141</f>
        <v>0</v>
      </c>
      <c r="Q141" s="225">
        <v>0.00019000000000000001</v>
      </c>
      <c r="R141" s="225">
        <f>Q141*H141</f>
        <v>0.00019000000000000001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289</v>
      </c>
      <c r="AT141" s="227" t="s">
        <v>297</v>
      </c>
      <c r="AU141" s="227" t="s">
        <v>86</v>
      </c>
      <c r="AY141" s="20" t="s">
        <v>233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86</v>
      </c>
      <c r="BK141" s="228">
        <f>ROUND(I141*H141,2)</f>
        <v>0</v>
      </c>
      <c r="BL141" s="20" t="s">
        <v>240</v>
      </c>
      <c r="BM141" s="227" t="s">
        <v>3341</v>
      </c>
    </row>
    <row r="142" s="2" customFormat="1" ht="49.05" customHeight="1">
      <c r="A142" s="41"/>
      <c r="B142" s="42"/>
      <c r="C142" s="216" t="s">
        <v>394</v>
      </c>
      <c r="D142" s="216" t="s">
        <v>235</v>
      </c>
      <c r="E142" s="217" t="s">
        <v>3342</v>
      </c>
      <c r="F142" s="218" t="s">
        <v>3343</v>
      </c>
      <c r="G142" s="219" t="s">
        <v>402</v>
      </c>
      <c r="H142" s="220">
        <v>5</v>
      </c>
      <c r="I142" s="221"/>
      <c r="J142" s="222">
        <f>ROUND(I142*H142,2)</f>
        <v>0</v>
      </c>
      <c r="K142" s="218" t="s">
        <v>239</v>
      </c>
      <c r="L142" s="47"/>
      <c r="M142" s="223" t="s">
        <v>21</v>
      </c>
      <c r="N142" s="224" t="s">
        <v>45</v>
      </c>
      <c r="O142" s="87"/>
      <c r="P142" s="225">
        <f>O142*H142</f>
        <v>0</v>
      </c>
      <c r="Q142" s="225">
        <v>0</v>
      </c>
      <c r="R142" s="225">
        <f>Q142*H142</f>
        <v>0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240</v>
      </c>
      <c r="AT142" s="227" t="s">
        <v>235</v>
      </c>
      <c r="AU142" s="227" t="s">
        <v>86</v>
      </c>
      <c r="AY142" s="20" t="s">
        <v>233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86</v>
      </c>
      <c r="BK142" s="228">
        <f>ROUND(I142*H142,2)</f>
        <v>0</v>
      </c>
      <c r="BL142" s="20" t="s">
        <v>240</v>
      </c>
      <c r="BM142" s="227" t="s">
        <v>3344</v>
      </c>
    </row>
    <row r="143" s="2" customFormat="1">
      <c r="A143" s="41"/>
      <c r="B143" s="42"/>
      <c r="C143" s="43"/>
      <c r="D143" s="229" t="s">
        <v>242</v>
      </c>
      <c r="E143" s="43"/>
      <c r="F143" s="230" t="s">
        <v>3345</v>
      </c>
      <c r="G143" s="43"/>
      <c r="H143" s="43"/>
      <c r="I143" s="231"/>
      <c r="J143" s="43"/>
      <c r="K143" s="43"/>
      <c r="L143" s="47"/>
      <c r="M143" s="232"/>
      <c r="N143" s="233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242</v>
      </c>
      <c r="AU143" s="20" t="s">
        <v>86</v>
      </c>
    </row>
    <row r="144" s="2" customFormat="1" ht="16.5" customHeight="1">
      <c r="A144" s="41"/>
      <c r="B144" s="42"/>
      <c r="C144" s="267" t="s">
        <v>399</v>
      </c>
      <c r="D144" s="267" t="s">
        <v>297</v>
      </c>
      <c r="E144" s="268" t="s">
        <v>3346</v>
      </c>
      <c r="F144" s="269" t="s">
        <v>3347</v>
      </c>
      <c r="G144" s="270" t="s">
        <v>402</v>
      </c>
      <c r="H144" s="271">
        <v>5</v>
      </c>
      <c r="I144" s="272"/>
      <c r="J144" s="273">
        <f>ROUND(I144*H144,2)</f>
        <v>0</v>
      </c>
      <c r="K144" s="269" t="s">
        <v>239</v>
      </c>
      <c r="L144" s="274"/>
      <c r="M144" s="275" t="s">
        <v>21</v>
      </c>
      <c r="N144" s="276" t="s">
        <v>45</v>
      </c>
      <c r="O144" s="87"/>
      <c r="P144" s="225">
        <f>O144*H144</f>
        <v>0</v>
      </c>
      <c r="Q144" s="225">
        <v>0.00064999999999999997</v>
      </c>
      <c r="R144" s="225">
        <f>Q144*H144</f>
        <v>0.0032499999999999999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289</v>
      </c>
      <c r="AT144" s="227" t="s">
        <v>297</v>
      </c>
      <c r="AU144" s="227" t="s">
        <v>86</v>
      </c>
      <c r="AY144" s="20" t="s">
        <v>233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86</v>
      </c>
      <c r="BK144" s="228">
        <f>ROUND(I144*H144,2)</f>
        <v>0</v>
      </c>
      <c r="BL144" s="20" t="s">
        <v>240</v>
      </c>
      <c r="BM144" s="227" t="s">
        <v>3348</v>
      </c>
    </row>
    <row r="145" s="2" customFormat="1">
      <c r="A145" s="41"/>
      <c r="B145" s="42"/>
      <c r="C145" s="43"/>
      <c r="D145" s="236" t="s">
        <v>409</v>
      </c>
      <c r="E145" s="43"/>
      <c r="F145" s="281" t="s">
        <v>3328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409</v>
      </c>
      <c r="AU145" s="20" t="s">
        <v>86</v>
      </c>
    </row>
    <row r="146" s="2" customFormat="1" ht="37.8" customHeight="1">
      <c r="A146" s="41"/>
      <c r="B146" s="42"/>
      <c r="C146" s="216" t="s">
        <v>405</v>
      </c>
      <c r="D146" s="216" t="s">
        <v>235</v>
      </c>
      <c r="E146" s="217" t="s">
        <v>3349</v>
      </c>
      <c r="F146" s="218" t="s">
        <v>3350</v>
      </c>
      <c r="G146" s="219" t="s">
        <v>402</v>
      </c>
      <c r="H146" s="220">
        <v>7</v>
      </c>
      <c r="I146" s="221"/>
      <c r="J146" s="222">
        <f>ROUND(I146*H146,2)</f>
        <v>0</v>
      </c>
      <c r="K146" s="218" t="s">
        <v>239</v>
      </c>
      <c r="L146" s="47"/>
      <c r="M146" s="223" t="s">
        <v>21</v>
      </c>
      <c r="N146" s="224" t="s">
        <v>45</v>
      </c>
      <c r="O146" s="87"/>
      <c r="P146" s="225">
        <f>O146*H146</f>
        <v>0</v>
      </c>
      <c r="Q146" s="225">
        <v>0</v>
      </c>
      <c r="R146" s="225">
        <f>Q146*H146</f>
        <v>0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240</v>
      </c>
      <c r="AT146" s="227" t="s">
        <v>235</v>
      </c>
      <c r="AU146" s="227" t="s">
        <v>86</v>
      </c>
      <c r="AY146" s="20" t="s">
        <v>233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86</v>
      </c>
      <c r="BK146" s="228">
        <f>ROUND(I146*H146,2)</f>
        <v>0</v>
      </c>
      <c r="BL146" s="20" t="s">
        <v>240</v>
      </c>
      <c r="BM146" s="227" t="s">
        <v>3351</v>
      </c>
    </row>
    <row r="147" s="2" customFormat="1">
      <c r="A147" s="41"/>
      <c r="B147" s="42"/>
      <c r="C147" s="43"/>
      <c r="D147" s="229" t="s">
        <v>242</v>
      </c>
      <c r="E147" s="43"/>
      <c r="F147" s="230" t="s">
        <v>3352</v>
      </c>
      <c r="G147" s="43"/>
      <c r="H147" s="43"/>
      <c r="I147" s="231"/>
      <c r="J147" s="43"/>
      <c r="K147" s="43"/>
      <c r="L147" s="47"/>
      <c r="M147" s="232"/>
      <c r="N147" s="233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242</v>
      </c>
      <c r="AU147" s="20" t="s">
        <v>86</v>
      </c>
    </row>
    <row r="148" s="2" customFormat="1" ht="24.15" customHeight="1">
      <c r="A148" s="41"/>
      <c r="B148" s="42"/>
      <c r="C148" s="267" t="s">
        <v>411</v>
      </c>
      <c r="D148" s="267" t="s">
        <v>297</v>
      </c>
      <c r="E148" s="268" t="s">
        <v>3353</v>
      </c>
      <c r="F148" s="269" t="s">
        <v>3354</v>
      </c>
      <c r="G148" s="270" t="s">
        <v>402</v>
      </c>
      <c r="H148" s="271">
        <v>7</v>
      </c>
      <c r="I148" s="272"/>
      <c r="J148" s="273">
        <f>ROUND(I148*H148,2)</f>
        <v>0</v>
      </c>
      <c r="K148" s="269" t="s">
        <v>239</v>
      </c>
      <c r="L148" s="274"/>
      <c r="M148" s="275" t="s">
        <v>21</v>
      </c>
      <c r="N148" s="276" t="s">
        <v>45</v>
      </c>
      <c r="O148" s="87"/>
      <c r="P148" s="225">
        <f>O148*H148</f>
        <v>0</v>
      </c>
      <c r="Q148" s="225">
        <v>0.0012800000000000001</v>
      </c>
      <c r="R148" s="225">
        <f>Q148*H148</f>
        <v>0.008960000000000001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289</v>
      </c>
      <c r="AT148" s="227" t="s">
        <v>297</v>
      </c>
      <c r="AU148" s="227" t="s">
        <v>86</v>
      </c>
      <c r="AY148" s="20" t="s">
        <v>233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86</v>
      </c>
      <c r="BK148" s="228">
        <f>ROUND(I148*H148,2)</f>
        <v>0</v>
      </c>
      <c r="BL148" s="20" t="s">
        <v>240</v>
      </c>
      <c r="BM148" s="227" t="s">
        <v>3355</v>
      </c>
    </row>
    <row r="149" s="2" customFormat="1" ht="49.05" customHeight="1">
      <c r="A149" s="41"/>
      <c r="B149" s="42"/>
      <c r="C149" s="216" t="s">
        <v>415</v>
      </c>
      <c r="D149" s="216" t="s">
        <v>235</v>
      </c>
      <c r="E149" s="217" t="s">
        <v>3356</v>
      </c>
      <c r="F149" s="218" t="s">
        <v>3357</v>
      </c>
      <c r="G149" s="219" t="s">
        <v>402</v>
      </c>
      <c r="H149" s="220">
        <v>10</v>
      </c>
      <c r="I149" s="221"/>
      <c r="J149" s="222">
        <f>ROUND(I149*H149,2)</f>
        <v>0</v>
      </c>
      <c r="K149" s="218" t="s">
        <v>239</v>
      </c>
      <c r="L149" s="47"/>
      <c r="M149" s="223" t="s">
        <v>21</v>
      </c>
      <c r="N149" s="224" t="s">
        <v>45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240</v>
      </c>
      <c r="AT149" s="227" t="s">
        <v>235</v>
      </c>
      <c r="AU149" s="227" t="s">
        <v>86</v>
      </c>
      <c r="AY149" s="20" t="s">
        <v>233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86</v>
      </c>
      <c r="BK149" s="228">
        <f>ROUND(I149*H149,2)</f>
        <v>0</v>
      </c>
      <c r="BL149" s="20" t="s">
        <v>240</v>
      </c>
      <c r="BM149" s="227" t="s">
        <v>3358</v>
      </c>
    </row>
    <row r="150" s="2" customFormat="1">
      <c r="A150" s="41"/>
      <c r="B150" s="42"/>
      <c r="C150" s="43"/>
      <c r="D150" s="229" t="s">
        <v>242</v>
      </c>
      <c r="E150" s="43"/>
      <c r="F150" s="230" t="s">
        <v>3359</v>
      </c>
      <c r="G150" s="43"/>
      <c r="H150" s="43"/>
      <c r="I150" s="231"/>
      <c r="J150" s="43"/>
      <c r="K150" s="43"/>
      <c r="L150" s="47"/>
      <c r="M150" s="232"/>
      <c r="N150" s="233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242</v>
      </c>
      <c r="AU150" s="20" t="s">
        <v>86</v>
      </c>
    </row>
    <row r="151" s="2" customFormat="1" ht="16.5" customHeight="1">
      <c r="A151" s="41"/>
      <c r="B151" s="42"/>
      <c r="C151" s="267" t="s">
        <v>7</v>
      </c>
      <c r="D151" s="267" t="s">
        <v>297</v>
      </c>
      <c r="E151" s="268" t="s">
        <v>3360</v>
      </c>
      <c r="F151" s="269" t="s">
        <v>3361</v>
      </c>
      <c r="G151" s="270" t="s">
        <v>402</v>
      </c>
      <c r="H151" s="271">
        <v>1</v>
      </c>
      <c r="I151" s="272"/>
      <c r="J151" s="273">
        <f>ROUND(I151*H151,2)</f>
        <v>0</v>
      </c>
      <c r="K151" s="269" t="s">
        <v>239</v>
      </c>
      <c r="L151" s="274"/>
      <c r="M151" s="275" t="s">
        <v>21</v>
      </c>
      <c r="N151" s="276" t="s">
        <v>45</v>
      </c>
      <c r="O151" s="87"/>
      <c r="P151" s="225">
        <f>O151*H151</f>
        <v>0</v>
      </c>
      <c r="Q151" s="225">
        <v>0.00079000000000000001</v>
      </c>
      <c r="R151" s="225">
        <f>Q151*H151</f>
        <v>0.00079000000000000001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289</v>
      </c>
      <c r="AT151" s="227" t="s">
        <v>297</v>
      </c>
      <c r="AU151" s="227" t="s">
        <v>86</v>
      </c>
      <c r="AY151" s="20" t="s">
        <v>233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86</v>
      </c>
      <c r="BK151" s="228">
        <f>ROUND(I151*H151,2)</f>
        <v>0</v>
      </c>
      <c r="BL151" s="20" t="s">
        <v>240</v>
      </c>
      <c r="BM151" s="227" t="s">
        <v>3362</v>
      </c>
    </row>
    <row r="152" s="2" customFormat="1" ht="16.5" customHeight="1">
      <c r="A152" s="41"/>
      <c r="B152" s="42"/>
      <c r="C152" s="267" t="s">
        <v>422</v>
      </c>
      <c r="D152" s="267" t="s">
        <v>297</v>
      </c>
      <c r="E152" s="268" t="s">
        <v>3363</v>
      </c>
      <c r="F152" s="269" t="s">
        <v>3364</v>
      </c>
      <c r="G152" s="270" t="s">
        <v>402</v>
      </c>
      <c r="H152" s="271">
        <v>8</v>
      </c>
      <c r="I152" s="272"/>
      <c r="J152" s="273">
        <f>ROUND(I152*H152,2)</f>
        <v>0</v>
      </c>
      <c r="K152" s="269" t="s">
        <v>239</v>
      </c>
      <c r="L152" s="274"/>
      <c r="M152" s="275" t="s">
        <v>21</v>
      </c>
      <c r="N152" s="276" t="s">
        <v>45</v>
      </c>
      <c r="O152" s="87"/>
      <c r="P152" s="225">
        <f>O152*H152</f>
        <v>0</v>
      </c>
      <c r="Q152" s="225">
        <v>0.0014</v>
      </c>
      <c r="R152" s="225">
        <f>Q152*H152</f>
        <v>0.0112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289</v>
      </c>
      <c r="AT152" s="227" t="s">
        <v>297</v>
      </c>
      <c r="AU152" s="227" t="s">
        <v>86</v>
      </c>
      <c r="AY152" s="20" t="s">
        <v>233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86</v>
      </c>
      <c r="BK152" s="228">
        <f>ROUND(I152*H152,2)</f>
        <v>0</v>
      </c>
      <c r="BL152" s="20" t="s">
        <v>240</v>
      </c>
      <c r="BM152" s="227" t="s">
        <v>3365</v>
      </c>
    </row>
    <row r="153" s="2" customFormat="1">
      <c r="A153" s="41"/>
      <c r="B153" s="42"/>
      <c r="C153" s="43"/>
      <c r="D153" s="236" t="s">
        <v>409</v>
      </c>
      <c r="E153" s="43"/>
      <c r="F153" s="281" t="s">
        <v>3328</v>
      </c>
      <c r="G153" s="43"/>
      <c r="H153" s="43"/>
      <c r="I153" s="231"/>
      <c r="J153" s="43"/>
      <c r="K153" s="43"/>
      <c r="L153" s="47"/>
      <c r="M153" s="232"/>
      <c r="N153" s="233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409</v>
      </c>
      <c r="AU153" s="20" t="s">
        <v>86</v>
      </c>
    </row>
    <row r="154" s="2" customFormat="1" ht="16.5" customHeight="1">
      <c r="A154" s="41"/>
      <c r="B154" s="42"/>
      <c r="C154" s="267" t="s">
        <v>427</v>
      </c>
      <c r="D154" s="267" t="s">
        <v>297</v>
      </c>
      <c r="E154" s="268" t="s">
        <v>3366</v>
      </c>
      <c r="F154" s="269" t="s">
        <v>3367</v>
      </c>
      <c r="G154" s="270" t="s">
        <v>402</v>
      </c>
      <c r="H154" s="271">
        <v>1</v>
      </c>
      <c r="I154" s="272"/>
      <c r="J154" s="273">
        <f>ROUND(I154*H154,2)</f>
        <v>0</v>
      </c>
      <c r="K154" s="269" t="s">
        <v>239</v>
      </c>
      <c r="L154" s="274"/>
      <c r="M154" s="275" t="s">
        <v>21</v>
      </c>
      <c r="N154" s="276" t="s">
        <v>45</v>
      </c>
      <c r="O154" s="87"/>
      <c r="P154" s="225">
        <f>O154*H154</f>
        <v>0</v>
      </c>
      <c r="Q154" s="225">
        <v>0.00046000000000000001</v>
      </c>
      <c r="R154" s="225">
        <f>Q154*H154</f>
        <v>0.00046000000000000001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289</v>
      </c>
      <c r="AT154" s="227" t="s">
        <v>297</v>
      </c>
      <c r="AU154" s="227" t="s">
        <v>86</v>
      </c>
      <c r="AY154" s="20" t="s">
        <v>233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86</v>
      </c>
      <c r="BK154" s="228">
        <f>ROUND(I154*H154,2)</f>
        <v>0</v>
      </c>
      <c r="BL154" s="20" t="s">
        <v>240</v>
      </c>
      <c r="BM154" s="227" t="s">
        <v>3368</v>
      </c>
    </row>
    <row r="155" s="2" customFormat="1" ht="37.8" customHeight="1">
      <c r="A155" s="41"/>
      <c r="B155" s="42"/>
      <c r="C155" s="216" t="s">
        <v>431</v>
      </c>
      <c r="D155" s="216" t="s">
        <v>235</v>
      </c>
      <c r="E155" s="217" t="s">
        <v>3369</v>
      </c>
      <c r="F155" s="218" t="s">
        <v>3370</v>
      </c>
      <c r="G155" s="219" t="s">
        <v>402</v>
      </c>
      <c r="H155" s="220">
        <v>18</v>
      </c>
      <c r="I155" s="221"/>
      <c r="J155" s="222">
        <f>ROUND(I155*H155,2)</f>
        <v>0</v>
      </c>
      <c r="K155" s="218" t="s">
        <v>239</v>
      </c>
      <c r="L155" s="47"/>
      <c r="M155" s="223" t="s">
        <v>21</v>
      </c>
      <c r="N155" s="224" t="s">
        <v>45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240</v>
      </c>
      <c r="AT155" s="227" t="s">
        <v>235</v>
      </c>
      <c r="AU155" s="227" t="s">
        <v>86</v>
      </c>
      <c r="AY155" s="20" t="s">
        <v>233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86</v>
      </c>
      <c r="BK155" s="228">
        <f>ROUND(I155*H155,2)</f>
        <v>0</v>
      </c>
      <c r="BL155" s="20" t="s">
        <v>240</v>
      </c>
      <c r="BM155" s="227" t="s">
        <v>3371</v>
      </c>
    </row>
    <row r="156" s="2" customFormat="1">
      <c r="A156" s="41"/>
      <c r="B156" s="42"/>
      <c r="C156" s="43"/>
      <c r="D156" s="229" t="s">
        <v>242</v>
      </c>
      <c r="E156" s="43"/>
      <c r="F156" s="230" t="s">
        <v>3372</v>
      </c>
      <c r="G156" s="43"/>
      <c r="H156" s="43"/>
      <c r="I156" s="231"/>
      <c r="J156" s="43"/>
      <c r="K156" s="43"/>
      <c r="L156" s="47"/>
      <c r="M156" s="232"/>
      <c r="N156" s="233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242</v>
      </c>
      <c r="AU156" s="20" t="s">
        <v>86</v>
      </c>
    </row>
    <row r="157" s="2" customFormat="1" ht="24.15" customHeight="1">
      <c r="A157" s="41"/>
      <c r="B157" s="42"/>
      <c r="C157" s="267" t="s">
        <v>436</v>
      </c>
      <c r="D157" s="267" t="s">
        <v>297</v>
      </c>
      <c r="E157" s="268" t="s">
        <v>3373</v>
      </c>
      <c r="F157" s="269" t="s">
        <v>3374</v>
      </c>
      <c r="G157" s="270" t="s">
        <v>402</v>
      </c>
      <c r="H157" s="271">
        <v>16</v>
      </c>
      <c r="I157" s="272"/>
      <c r="J157" s="273">
        <f>ROUND(I157*H157,2)</f>
        <v>0</v>
      </c>
      <c r="K157" s="269" t="s">
        <v>239</v>
      </c>
      <c r="L157" s="274"/>
      <c r="M157" s="275" t="s">
        <v>21</v>
      </c>
      <c r="N157" s="276" t="s">
        <v>45</v>
      </c>
      <c r="O157" s="87"/>
      <c r="P157" s="225">
        <f>O157*H157</f>
        <v>0</v>
      </c>
      <c r="Q157" s="225">
        <v>0.0023700000000000001</v>
      </c>
      <c r="R157" s="225">
        <f>Q157*H157</f>
        <v>0.037920000000000002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289</v>
      </c>
      <c r="AT157" s="227" t="s">
        <v>297</v>
      </c>
      <c r="AU157" s="227" t="s">
        <v>86</v>
      </c>
      <c r="AY157" s="20" t="s">
        <v>233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86</v>
      </c>
      <c r="BK157" s="228">
        <f>ROUND(I157*H157,2)</f>
        <v>0</v>
      </c>
      <c r="BL157" s="20" t="s">
        <v>240</v>
      </c>
      <c r="BM157" s="227" t="s">
        <v>3375</v>
      </c>
    </row>
    <row r="158" s="2" customFormat="1" ht="24.15" customHeight="1">
      <c r="A158" s="41"/>
      <c r="B158" s="42"/>
      <c r="C158" s="267" t="s">
        <v>441</v>
      </c>
      <c r="D158" s="267" t="s">
        <v>297</v>
      </c>
      <c r="E158" s="268" t="s">
        <v>3376</v>
      </c>
      <c r="F158" s="269" t="s">
        <v>3377</v>
      </c>
      <c r="G158" s="270" t="s">
        <v>402</v>
      </c>
      <c r="H158" s="271">
        <v>1</v>
      </c>
      <c r="I158" s="272"/>
      <c r="J158" s="273">
        <f>ROUND(I158*H158,2)</f>
        <v>0</v>
      </c>
      <c r="K158" s="269" t="s">
        <v>239</v>
      </c>
      <c r="L158" s="274"/>
      <c r="M158" s="275" t="s">
        <v>21</v>
      </c>
      <c r="N158" s="276" t="s">
        <v>45</v>
      </c>
      <c r="O158" s="87"/>
      <c r="P158" s="225">
        <f>O158*H158</f>
        <v>0</v>
      </c>
      <c r="Q158" s="225">
        <v>0.0030000000000000001</v>
      </c>
      <c r="R158" s="225">
        <f>Q158*H158</f>
        <v>0.0030000000000000001</v>
      </c>
      <c r="S158" s="225">
        <v>0</v>
      </c>
      <c r="T158" s="226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289</v>
      </c>
      <c r="AT158" s="227" t="s">
        <v>297</v>
      </c>
      <c r="AU158" s="227" t="s">
        <v>86</v>
      </c>
      <c r="AY158" s="20" t="s">
        <v>233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86</v>
      </c>
      <c r="BK158" s="228">
        <f>ROUND(I158*H158,2)</f>
        <v>0</v>
      </c>
      <c r="BL158" s="20" t="s">
        <v>240</v>
      </c>
      <c r="BM158" s="227" t="s">
        <v>3378</v>
      </c>
    </row>
    <row r="159" s="2" customFormat="1" ht="24.15" customHeight="1">
      <c r="A159" s="41"/>
      <c r="B159" s="42"/>
      <c r="C159" s="267" t="s">
        <v>447</v>
      </c>
      <c r="D159" s="267" t="s">
        <v>297</v>
      </c>
      <c r="E159" s="268" t="s">
        <v>3379</v>
      </c>
      <c r="F159" s="269" t="s">
        <v>3380</v>
      </c>
      <c r="G159" s="270" t="s">
        <v>402</v>
      </c>
      <c r="H159" s="271">
        <v>1</v>
      </c>
      <c r="I159" s="272"/>
      <c r="J159" s="273">
        <f>ROUND(I159*H159,2)</f>
        <v>0</v>
      </c>
      <c r="K159" s="269" t="s">
        <v>239</v>
      </c>
      <c r="L159" s="274"/>
      <c r="M159" s="275" t="s">
        <v>21</v>
      </c>
      <c r="N159" s="276" t="s">
        <v>45</v>
      </c>
      <c r="O159" s="87"/>
      <c r="P159" s="225">
        <f>O159*H159</f>
        <v>0</v>
      </c>
      <c r="Q159" s="225">
        <v>0.00263</v>
      </c>
      <c r="R159" s="225">
        <f>Q159*H159</f>
        <v>0.00263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289</v>
      </c>
      <c r="AT159" s="227" t="s">
        <v>297</v>
      </c>
      <c r="AU159" s="227" t="s">
        <v>86</v>
      </c>
      <c r="AY159" s="20" t="s">
        <v>233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86</v>
      </c>
      <c r="BK159" s="228">
        <f>ROUND(I159*H159,2)</f>
        <v>0</v>
      </c>
      <c r="BL159" s="20" t="s">
        <v>240</v>
      </c>
      <c r="BM159" s="227" t="s">
        <v>3381</v>
      </c>
    </row>
    <row r="160" s="2" customFormat="1" ht="24.15" customHeight="1">
      <c r="A160" s="41"/>
      <c r="B160" s="42"/>
      <c r="C160" s="216" t="s">
        <v>451</v>
      </c>
      <c r="D160" s="216" t="s">
        <v>235</v>
      </c>
      <c r="E160" s="217" t="s">
        <v>3382</v>
      </c>
      <c r="F160" s="218" t="s">
        <v>3383</v>
      </c>
      <c r="G160" s="219" t="s">
        <v>402</v>
      </c>
      <c r="H160" s="220">
        <v>1</v>
      </c>
      <c r="I160" s="221"/>
      <c r="J160" s="222">
        <f>ROUND(I160*H160,2)</f>
        <v>0</v>
      </c>
      <c r="K160" s="218" t="s">
        <v>239</v>
      </c>
      <c r="L160" s="47"/>
      <c r="M160" s="223" t="s">
        <v>21</v>
      </c>
      <c r="N160" s="224" t="s">
        <v>45</v>
      </c>
      <c r="O160" s="87"/>
      <c r="P160" s="225">
        <f>O160*H160</f>
        <v>0</v>
      </c>
      <c r="Q160" s="225">
        <v>0.00072000000000000005</v>
      </c>
      <c r="R160" s="225">
        <f>Q160*H160</f>
        <v>0.00072000000000000005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240</v>
      </c>
      <c r="AT160" s="227" t="s">
        <v>235</v>
      </c>
      <c r="AU160" s="227" t="s">
        <v>86</v>
      </c>
      <c r="AY160" s="20" t="s">
        <v>233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86</v>
      </c>
      <c r="BK160" s="228">
        <f>ROUND(I160*H160,2)</f>
        <v>0</v>
      </c>
      <c r="BL160" s="20" t="s">
        <v>240</v>
      </c>
      <c r="BM160" s="227" t="s">
        <v>3384</v>
      </c>
    </row>
    <row r="161" s="2" customFormat="1">
      <c r="A161" s="41"/>
      <c r="B161" s="42"/>
      <c r="C161" s="43"/>
      <c r="D161" s="229" t="s">
        <v>242</v>
      </c>
      <c r="E161" s="43"/>
      <c r="F161" s="230" t="s">
        <v>3385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242</v>
      </c>
      <c r="AU161" s="20" t="s">
        <v>86</v>
      </c>
    </row>
    <row r="162" s="2" customFormat="1">
      <c r="A162" s="41"/>
      <c r="B162" s="42"/>
      <c r="C162" s="43"/>
      <c r="D162" s="236" t="s">
        <v>409</v>
      </c>
      <c r="E162" s="43"/>
      <c r="F162" s="281" t="s">
        <v>3386</v>
      </c>
      <c r="G162" s="43"/>
      <c r="H162" s="43"/>
      <c r="I162" s="231"/>
      <c r="J162" s="43"/>
      <c r="K162" s="43"/>
      <c r="L162" s="47"/>
      <c r="M162" s="232"/>
      <c r="N162" s="233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409</v>
      </c>
      <c r="AU162" s="20" t="s">
        <v>86</v>
      </c>
    </row>
    <row r="163" s="2" customFormat="1" ht="37.8" customHeight="1">
      <c r="A163" s="41"/>
      <c r="B163" s="42"/>
      <c r="C163" s="216" t="s">
        <v>456</v>
      </c>
      <c r="D163" s="216" t="s">
        <v>235</v>
      </c>
      <c r="E163" s="217" t="s">
        <v>3387</v>
      </c>
      <c r="F163" s="218" t="s">
        <v>3388</v>
      </c>
      <c r="G163" s="219" t="s">
        <v>402</v>
      </c>
      <c r="H163" s="220">
        <v>1</v>
      </c>
      <c r="I163" s="221"/>
      <c r="J163" s="222">
        <f>ROUND(I163*H163,2)</f>
        <v>0</v>
      </c>
      <c r="K163" s="218" t="s">
        <v>239</v>
      </c>
      <c r="L163" s="47"/>
      <c r="M163" s="223" t="s">
        <v>21</v>
      </c>
      <c r="N163" s="224" t="s">
        <v>45</v>
      </c>
      <c r="O163" s="87"/>
      <c r="P163" s="225">
        <f>O163*H163</f>
        <v>0</v>
      </c>
      <c r="Q163" s="225">
        <v>1.92655</v>
      </c>
      <c r="R163" s="225">
        <f>Q163*H163</f>
        <v>1.92655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240</v>
      </c>
      <c r="AT163" s="227" t="s">
        <v>235</v>
      </c>
      <c r="AU163" s="227" t="s">
        <v>86</v>
      </c>
      <c r="AY163" s="20" t="s">
        <v>233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86</v>
      </c>
      <c r="BK163" s="228">
        <f>ROUND(I163*H163,2)</f>
        <v>0</v>
      </c>
      <c r="BL163" s="20" t="s">
        <v>240</v>
      </c>
      <c r="BM163" s="227" t="s">
        <v>3389</v>
      </c>
    </row>
    <row r="164" s="2" customFormat="1">
      <c r="A164" s="41"/>
      <c r="B164" s="42"/>
      <c r="C164" s="43"/>
      <c r="D164" s="229" t="s">
        <v>242</v>
      </c>
      <c r="E164" s="43"/>
      <c r="F164" s="230" t="s">
        <v>3390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242</v>
      </c>
      <c r="AU164" s="20" t="s">
        <v>86</v>
      </c>
    </row>
    <row r="165" s="14" customFormat="1">
      <c r="A165" s="14"/>
      <c r="B165" s="245"/>
      <c r="C165" s="246"/>
      <c r="D165" s="236" t="s">
        <v>244</v>
      </c>
      <c r="E165" s="247" t="s">
        <v>21</v>
      </c>
      <c r="F165" s="248" t="s">
        <v>80</v>
      </c>
      <c r="G165" s="246"/>
      <c r="H165" s="249">
        <v>1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244</v>
      </c>
      <c r="AU165" s="255" t="s">
        <v>86</v>
      </c>
      <c r="AV165" s="14" t="s">
        <v>86</v>
      </c>
      <c r="AW165" s="14" t="s">
        <v>33</v>
      </c>
      <c r="AX165" s="14" t="s">
        <v>80</v>
      </c>
      <c r="AY165" s="255" t="s">
        <v>233</v>
      </c>
    </row>
    <row r="166" s="2" customFormat="1" ht="24.15" customHeight="1">
      <c r="A166" s="41"/>
      <c r="B166" s="42"/>
      <c r="C166" s="267" t="s">
        <v>465</v>
      </c>
      <c r="D166" s="267" t="s">
        <v>297</v>
      </c>
      <c r="E166" s="268" t="s">
        <v>3391</v>
      </c>
      <c r="F166" s="269" t="s">
        <v>3392</v>
      </c>
      <c r="G166" s="270" t="s">
        <v>3393</v>
      </c>
      <c r="H166" s="271">
        <v>1</v>
      </c>
      <c r="I166" s="272"/>
      <c r="J166" s="273">
        <f>ROUND(I166*H166,2)</f>
        <v>0</v>
      </c>
      <c r="K166" s="269" t="s">
        <v>342</v>
      </c>
      <c r="L166" s="274"/>
      <c r="M166" s="275" t="s">
        <v>21</v>
      </c>
      <c r="N166" s="276" t="s">
        <v>45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289</v>
      </c>
      <c r="AT166" s="227" t="s">
        <v>297</v>
      </c>
      <c r="AU166" s="227" t="s">
        <v>86</v>
      </c>
      <c r="AY166" s="20" t="s">
        <v>233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86</v>
      </c>
      <c r="BK166" s="228">
        <f>ROUND(I166*H166,2)</f>
        <v>0</v>
      </c>
      <c r="BL166" s="20" t="s">
        <v>240</v>
      </c>
      <c r="BM166" s="227" t="s">
        <v>3394</v>
      </c>
    </row>
    <row r="167" s="2" customFormat="1">
      <c r="A167" s="41"/>
      <c r="B167" s="42"/>
      <c r="C167" s="43"/>
      <c r="D167" s="236" t="s">
        <v>409</v>
      </c>
      <c r="E167" s="43"/>
      <c r="F167" s="281" t="s">
        <v>3395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409</v>
      </c>
      <c r="AU167" s="20" t="s">
        <v>86</v>
      </c>
    </row>
    <row r="168" s="2" customFormat="1" ht="37.8" customHeight="1">
      <c r="A168" s="41"/>
      <c r="B168" s="42"/>
      <c r="C168" s="216" t="s">
        <v>470</v>
      </c>
      <c r="D168" s="216" t="s">
        <v>235</v>
      </c>
      <c r="E168" s="217" t="s">
        <v>3396</v>
      </c>
      <c r="F168" s="218" t="s">
        <v>3397</v>
      </c>
      <c r="G168" s="219" t="s">
        <v>402</v>
      </c>
      <c r="H168" s="220">
        <v>3</v>
      </c>
      <c r="I168" s="221"/>
      <c r="J168" s="222">
        <f>ROUND(I168*H168,2)</f>
        <v>0</v>
      </c>
      <c r="K168" s="218" t="s">
        <v>239</v>
      </c>
      <c r="L168" s="47"/>
      <c r="M168" s="223" t="s">
        <v>21</v>
      </c>
      <c r="N168" s="224" t="s">
        <v>45</v>
      </c>
      <c r="O168" s="87"/>
      <c r="P168" s="225">
        <f>O168*H168</f>
        <v>0</v>
      </c>
      <c r="Q168" s="225">
        <v>0.049070000000000003</v>
      </c>
      <c r="R168" s="225">
        <f>Q168*H168</f>
        <v>0.14721000000000001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240</v>
      </c>
      <c r="AT168" s="227" t="s">
        <v>235</v>
      </c>
      <c r="AU168" s="227" t="s">
        <v>86</v>
      </c>
      <c r="AY168" s="20" t="s">
        <v>233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86</v>
      </c>
      <c r="BK168" s="228">
        <f>ROUND(I168*H168,2)</f>
        <v>0</v>
      </c>
      <c r="BL168" s="20" t="s">
        <v>240</v>
      </c>
      <c r="BM168" s="227" t="s">
        <v>3398</v>
      </c>
    </row>
    <row r="169" s="2" customFormat="1">
      <c r="A169" s="41"/>
      <c r="B169" s="42"/>
      <c r="C169" s="43"/>
      <c r="D169" s="229" t="s">
        <v>242</v>
      </c>
      <c r="E169" s="43"/>
      <c r="F169" s="230" t="s">
        <v>3399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242</v>
      </c>
      <c r="AU169" s="20" t="s">
        <v>86</v>
      </c>
    </row>
    <row r="170" s="2" customFormat="1" ht="37.8" customHeight="1">
      <c r="A170" s="41"/>
      <c r="B170" s="42"/>
      <c r="C170" s="216" t="s">
        <v>569</v>
      </c>
      <c r="D170" s="216" t="s">
        <v>235</v>
      </c>
      <c r="E170" s="217" t="s">
        <v>3400</v>
      </c>
      <c r="F170" s="218" t="s">
        <v>3401</v>
      </c>
      <c r="G170" s="219" t="s">
        <v>402</v>
      </c>
      <c r="H170" s="220">
        <v>3</v>
      </c>
      <c r="I170" s="221"/>
      <c r="J170" s="222">
        <f>ROUND(I170*H170,2)</f>
        <v>0</v>
      </c>
      <c r="K170" s="218" t="s">
        <v>239</v>
      </c>
      <c r="L170" s="47"/>
      <c r="M170" s="223" t="s">
        <v>21</v>
      </c>
      <c r="N170" s="224" t="s">
        <v>45</v>
      </c>
      <c r="O170" s="87"/>
      <c r="P170" s="225">
        <f>O170*H170</f>
        <v>0</v>
      </c>
      <c r="Q170" s="225">
        <v>0.01541</v>
      </c>
      <c r="R170" s="225">
        <f>Q170*H170</f>
        <v>0.04623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240</v>
      </c>
      <c r="AT170" s="227" t="s">
        <v>235</v>
      </c>
      <c r="AU170" s="227" t="s">
        <v>86</v>
      </c>
      <c r="AY170" s="20" t="s">
        <v>233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86</v>
      </c>
      <c r="BK170" s="228">
        <f>ROUND(I170*H170,2)</f>
        <v>0</v>
      </c>
      <c r="BL170" s="20" t="s">
        <v>240</v>
      </c>
      <c r="BM170" s="227" t="s">
        <v>3402</v>
      </c>
    </row>
    <row r="171" s="2" customFormat="1">
      <c r="A171" s="41"/>
      <c r="B171" s="42"/>
      <c r="C171" s="43"/>
      <c r="D171" s="229" t="s">
        <v>242</v>
      </c>
      <c r="E171" s="43"/>
      <c r="F171" s="230" t="s">
        <v>3403</v>
      </c>
      <c r="G171" s="43"/>
      <c r="H171" s="43"/>
      <c r="I171" s="231"/>
      <c r="J171" s="43"/>
      <c r="K171" s="43"/>
      <c r="L171" s="47"/>
      <c r="M171" s="232"/>
      <c r="N171" s="233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242</v>
      </c>
      <c r="AU171" s="20" t="s">
        <v>86</v>
      </c>
    </row>
    <row r="172" s="2" customFormat="1" ht="44.25" customHeight="1">
      <c r="A172" s="41"/>
      <c r="B172" s="42"/>
      <c r="C172" s="216" t="s">
        <v>1076</v>
      </c>
      <c r="D172" s="216" t="s">
        <v>235</v>
      </c>
      <c r="E172" s="217" t="s">
        <v>3404</v>
      </c>
      <c r="F172" s="218" t="s">
        <v>3405</v>
      </c>
      <c r="G172" s="219" t="s">
        <v>402</v>
      </c>
      <c r="H172" s="220">
        <v>3</v>
      </c>
      <c r="I172" s="221"/>
      <c r="J172" s="222">
        <f>ROUND(I172*H172,2)</f>
        <v>0</v>
      </c>
      <c r="K172" s="218" t="s">
        <v>239</v>
      </c>
      <c r="L172" s="47"/>
      <c r="M172" s="223" t="s">
        <v>21</v>
      </c>
      <c r="N172" s="224" t="s">
        <v>45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</v>
      </c>
      <c r="T172" s="226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240</v>
      </c>
      <c r="AT172" s="227" t="s">
        <v>235</v>
      </c>
      <c r="AU172" s="227" t="s">
        <v>86</v>
      </c>
      <c r="AY172" s="20" t="s">
        <v>233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86</v>
      </c>
      <c r="BK172" s="228">
        <f>ROUND(I172*H172,2)</f>
        <v>0</v>
      </c>
      <c r="BL172" s="20" t="s">
        <v>240</v>
      </c>
      <c r="BM172" s="227" t="s">
        <v>3406</v>
      </c>
    </row>
    <row r="173" s="2" customFormat="1">
      <c r="A173" s="41"/>
      <c r="B173" s="42"/>
      <c r="C173" s="43"/>
      <c r="D173" s="229" t="s">
        <v>242</v>
      </c>
      <c r="E173" s="43"/>
      <c r="F173" s="230" t="s">
        <v>3407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242</v>
      </c>
      <c r="AU173" s="20" t="s">
        <v>86</v>
      </c>
    </row>
    <row r="174" s="2" customFormat="1" ht="33" customHeight="1">
      <c r="A174" s="41"/>
      <c r="B174" s="42"/>
      <c r="C174" s="216" t="s">
        <v>1081</v>
      </c>
      <c r="D174" s="216" t="s">
        <v>235</v>
      </c>
      <c r="E174" s="217" t="s">
        <v>3408</v>
      </c>
      <c r="F174" s="218" t="s">
        <v>3409</v>
      </c>
      <c r="G174" s="219" t="s">
        <v>402</v>
      </c>
      <c r="H174" s="220">
        <v>3</v>
      </c>
      <c r="I174" s="221"/>
      <c r="J174" s="222">
        <f>ROUND(I174*H174,2)</f>
        <v>0</v>
      </c>
      <c r="K174" s="218" t="s">
        <v>239</v>
      </c>
      <c r="L174" s="47"/>
      <c r="M174" s="223" t="s">
        <v>21</v>
      </c>
      <c r="N174" s="224" t="s">
        <v>45</v>
      </c>
      <c r="O174" s="87"/>
      <c r="P174" s="225">
        <f>O174*H174</f>
        <v>0</v>
      </c>
      <c r="Q174" s="225">
        <v>0.0064599999999999996</v>
      </c>
      <c r="R174" s="225">
        <f>Q174*H174</f>
        <v>0.019379999999999998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240</v>
      </c>
      <c r="AT174" s="227" t="s">
        <v>235</v>
      </c>
      <c r="AU174" s="227" t="s">
        <v>86</v>
      </c>
      <c r="AY174" s="20" t="s">
        <v>233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86</v>
      </c>
      <c r="BK174" s="228">
        <f>ROUND(I174*H174,2)</f>
        <v>0</v>
      </c>
      <c r="BL174" s="20" t="s">
        <v>240</v>
      </c>
      <c r="BM174" s="227" t="s">
        <v>3410</v>
      </c>
    </row>
    <row r="175" s="2" customFormat="1">
      <c r="A175" s="41"/>
      <c r="B175" s="42"/>
      <c r="C175" s="43"/>
      <c r="D175" s="229" t="s">
        <v>242</v>
      </c>
      <c r="E175" s="43"/>
      <c r="F175" s="230" t="s">
        <v>3411</v>
      </c>
      <c r="G175" s="43"/>
      <c r="H175" s="43"/>
      <c r="I175" s="231"/>
      <c r="J175" s="43"/>
      <c r="K175" s="43"/>
      <c r="L175" s="47"/>
      <c r="M175" s="232"/>
      <c r="N175" s="233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242</v>
      </c>
      <c r="AU175" s="20" t="s">
        <v>86</v>
      </c>
    </row>
    <row r="176" s="2" customFormat="1" ht="44.25" customHeight="1">
      <c r="A176" s="41"/>
      <c r="B176" s="42"/>
      <c r="C176" s="216" t="s">
        <v>1086</v>
      </c>
      <c r="D176" s="216" t="s">
        <v>235</v>
      </c>
      <c r="E176" s="217" t="s">
        <v>3412</v>
      </c>
      <c r="F176" s="218" t="s">
        <v>3413</v>
      </c>
      <c r="G176" s="219" t="s">
        <v>402</v>
      </c>
      <c r="H176" s="220">
        <v>4</v>
      </c>
      <c r="I176" s="221"/>
      <c r="J176" s="222">
        <f>ROUND(I176*H176,2)</f>
        <v>0</v>
      </c>
      <c r="K176" s="218" t="s">
        <v>239</v>
      </c>
      <c r="L176" s="47"/>
      <c r="M176" s="223" t="s">
        <v>21</v>
      </c>
      <c r="N176" s="224" t="s">
        <v>45</v>
      </c>
      <c r="O176" s="87"/>
      <c r="P176" s="225">
        <f>O176*H176</f>
        <v>0</v>
      </c>
      <c r="Q176" s="225">
        <v>0.074370000000000006</v>
      </c>
      <c r="R176" s="225">
        <f>Q176*H176</f>
        <v>0.29748000000000002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240</v>
      </c>
      <c r="AT176" s="227" t="s">
        <v>235</v>
      </c>
      <c r="AU176" s="227" t="s">
        <v>86</v>
      </c>
      <c r="AY176" s="20" t="s">
        <v>233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86</v>
      </c>
      <c r="BK176" s="228">
        <f>ROUND(I176*H176,2)</f>
        <v>0</v>
      </c>
      <c r="BL176" s="20" t="s">
        <v>240</v>
      </c>
      <c r="BM176" s="227" t="s">
        <v>3414</v>
      </c>
    </row>
    <row r="177" s="2" customFormat="1">
      <c r="A177" s="41"/>
      <c r="B177" s="42"/>
      <c r="C177" s="43"/>
      <c r="D177" s="229" t="s">
        <v>242</v>
      </c>
      <c r="E177" s="43"/>
      <c r="F177" s="230" t="s">
        <v>3415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242</v>
      </c>
      <c r="AU177" s="20" t="s">
        <v>86</v>
      </c>
    </row>
    <row r="178" s="2" customFormat="1" ht="37.8" customHeight="1">
      <c r="A178" s="41"/>
      <c r="B178" s="42"/>
      <c r="C178" s="216" t="s">
        <v>1099</v>
      </c>
      <c r="D178" s="216" t="s">
        <v>235</v>
      </c>
      <c r="E178" s="217" t="s">
        <v>3416</v>
      </c>
      <c r="F178" s="218" t="s">
        <v>3417</v>
      </c>
      <c r="G178" s="219" t="s">
        <v>402</v>
      </c>
      <c r="H178" s="220">
        <v>4</v>
      </c>
      <c r="I178" s="221"/>
      <c r="J178" s="222">
        <f>ROUND(I178*H178,2)</f>
        <v>0</v>
      </c>
      <c r="K178" s="218" t="s">
        <v>239</v>
      </c>
      <c r="L178" s="47"/>
      <c r="M178" s="223" t="s">
        <v>21</v>
      </c>
      <c r="N178" s="224" t="s">
        <v>45</v>
      </c>
      <c r="O178" s="87"/>
      <c r="P178" s="225">
        <f>O178*H178</f>
        <v>0</v>
      </c>
      <c r="Q178" s="225">
        <v>0.026720000000000001</v>
      </c>
      <c r="R178" s="225">
        <f>Q178*H178</f>
        <v>0.10688</v>
      </c>
      <c r="S178" s="225">
        <v>0</v>
      </c>
      <c r="T178" s="226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7" t="s">
        <v>240</v>
      </c>
      <c r="AT178" s="227" t="s">
        <v>235</v>
      </c>
      <c r="AU178" s="227" t="s">
        <v>86</v>
      </c>
      <c r="AY178" s="20" t="s">
        <v>233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20" t="s">
        <v>86</v>
      </c>
      <c r="BK178" s="228">
        <f>ROUND(I178*H178,2)</f>
        <v>0</v>
      </c>
      <c r="BL178" s="20" t="s">
        <v>240</v>
      </c>
      <c r="BM178" s="227" t="s">
        <v>3418</v>
      </c>
    </row>
    <row r="179" s="2" customFormat="1">
      <c r="A179" s="41"/>
      <c r="B179" s="42"/>
      <c r="C179" s="43"/>
      <c r="D179" s="229" t="s">
        <v>242</v>
      </c>
      <c r="E179" s="43"/>
      <c r="F179" s="230" t="s">
        <v>3419</v>
      </c>
      <c r="G179" s="43"/>
      <c r="H179" s="43"/>
      <c r="I179" s="231"/>
      <c r="J179" s="43"/>
      <c r="K179" s="43"/>
      <c r="L179" s="47"/>
      <c r="M179" s="232"/>
      <c r="N179" s="233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242</v>
      </c>
      <c r="AU179" s="20" t="s">
        <v>86</v>
      </c>
    </row>
    <row r="180" s="2" customFormat="1" ht="44.25" customHeight="1">
      <c r="A180" s="41"/>
      <c r="B180" s="42"/>
      <c r="C180" s="216" t="s">
        <v>1104</v>
      </c>
      <c r="D180" s="216" t="s">
        <v>235</v>
      </c>
      <c r="E180" s="217" t="s">
        <v>3420</v>
      </c>
      <c r="F180" s="218" t="s">
        <v>3421</v>
      </c>
      <c r="G180" s="219" t="s">
        <v>402</v>
      </c>
      <c r="H180" s="220">
        <v>4</v>
      </c>
      <c r="I180" s="221"/>
      <c r="J180" s="222">
        <f>ROUND(I180*H180,2)</f>
        <v>0</v>
      </c>
      <c r="K180" s="218" t="s">
        <v>239</v>
      </c>
      <c r="L180" s="47"/>
      <c r="M180" s="223" t="s">
        <v>21</v>
      </c>
      <c r="N180" s="224" t="s">
        <v>45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240</v>
      </c>
      <c r="AT180" s="227" t="s">
        <v>235</v>
      </c>
      <c r="AU180" s="227" t="s">
        <v>86</v>
      </c>
      <c r="AY180" s="20" t="s">
        <v>233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86</v>
      </c>
      <c r="BK180" s="228">
        <f>ROUND(I180*H180,2)</f>
        <v>0</v>
      </c>
      <c r="BL180" s="20" t="s">
        <v>240</v>
      </c>
      <c r="BM180" s="227" t="s">
        <v>3422</v>
      </c>
    </row>
    <row r="181" s="2" customFormat="1">
      <c r="A181" s="41"/>
      <c r="B181" s="42"/>
      <c r="C181" s="43"/>
      <c r="D181" s="229" t="s">
        <v>242</v>
      </c>
      <c r="E181" s="43"/>
      <c r="F181" s="230" t="s">
        <v>3423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242</v>
      </c>
      <c r="AU181" s="20" t="s">
        <v>86</v>
      </c>
    </row>
    <row r="182" s="2" customFormat="1" ht="37.8" customHeight="1">
      <c r="A182" s="41"/>
      <c r="B182" s="42"/>
      <c r="C182" s="216" t="s">
        <v>1109</v>
      </c>
      <c r="D182" s="216" t="s">
        <v>235</v>
      </c>
      <c r="E182" s="217" t="s">
        <v>3424</v>
      </c>
      <c r="F182" s="218" t="s">
        <v>3425</v>
      </c>
      <c r="G182" s="219" t="s">
        <v>402</v>
      </c>
      <c r="H182" s="220">
        <v>4</v>
      </c>
      <c r="I182" s="221"/>
      <c r="J182" s="222">
        <f>ROUND(I182*H182,2)</f>
        <v>0</v>
      </c>
      <c r="K182" s="218" t="s">
        <v>239</v>
      </c>
      <c r="L182" s="47"/>
      <c r="M182" s="223" t="s">
        <v>21</v>
      </c>
      <c r="N182" s="224" t="s">
        <v>45</v>
      </c>
      <c r="O182" s="87"/>
      <c r="P182" s="225">
        <f>O182*H182</f>
        <v>0</v>
      </c>
      <c r="Q182" s="225">
        <v>0.0026800000000000001</v>
      </c>
      <c r="R182" s="225">
        <f>Q182*H182</f>
        <v>0.01072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240</v>
      </c>
      <c r="AT182" s="227" t="s">
        <v>235</v>
      </c>
      <c r="AU182" s="227" t="s">
        <v>86</v>
      </c>
      <c r="AY182" s="20" t="s">
        <v>233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86</v>
      </c>
      <c r="BK182" s="228">
        <f>ROUND(I182*H182,2)</f>
        <v>0</v>
      </c>
      <c r="BL182" s="20" t="s">
        <v>240</v>
      </c>
      <c r="BM182" s="227" t="s">
        <v>3426</v>
      </c>
    </row>
    <row r="183" s="2" customFormat="1">
      <c r="A183" s="41"/>
      <c r="B183" s="42"/>
      <c r="C183" s="43"/>
      <c r="D183" s="229" t="s">
        <v>242</v>
      </c>
      <c r="E183" s="43"/>
      <c r="F183" s="230" t="s">
        <v>3427</v>
      </c>
      <c r="G183" s="43"/>
      <c r="H183" s="43"/>
      <c r="I183" s="231"/>
      <c r="J183" s="43"/>
      <c r="K183" s="43"/>
      <c r="L183" s="47"/>
      <c r="M183" s="232"/>
      <c r="N183" s="233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242</v>
      </c>
      <c r="AU183" s="20" t="s">
        <v>86</v>
      </c>
    </row>
    <row r="184" s="2" customFormat="1" ht="44.25" customHeight="1">
      <c r="A184" s="41"/>
      <c r="B184" s="42"/>
      <c r="C184" s="216" t="s">
        <v>1114</v>
      </c>
      <c r="D184" s="216" t="s">
        <v>235</v>
      </c>
      <c r="E184" s="217" t="s">
        <v>3428</v>
      </c>
      <c r="F184" s="218" t="s">
        <v>3429</v>
      </c>
      <c r="G184" s="219" t="s">
        <v>402</v>
      </c>
      <c r="H184" s="220">
        <v>10</v>
      </c>
      <c r="I184" s="221"/>
      <c r="J184" s="222">
        <f>ROUND(I184*H184,2)</f>
        <v>0</v>
      </c>
      <c r="K184" s="218" t="s">
        <v>239</v>
      </c>
      <c r="L184" s="47"/>
      <c r="M184" s="223" t="s">
        <v>21</v>
      </c>
      <c r="N184" s="224" t="s">
        <v>45</v>
      </c>
      <c r="O184" s="87"/>
      <c r="P184" s="225">
        <f>O184*H184</f>
        <v>0</v>
      </c>
      <c r="Q184" s="225">
        <v>0.1865</v>
      </c>
      <c r="R184" s="225">
        <f>Q184*H184</f>
        <v>1.865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240</v>
      </c>
      <c r="AT184" s="227" t="s">
        <v>235</v>
      </c>
      <c r="AU184" s="227" t="s">
        <v>86</v>
      </c>
      <c r="AY184" s="20" t="s">
        <v>233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86</v>
      </c>
      <c r="BK184" s="228">
        <f>ROUND(I184*H184,2)</f>
        <v>0</v>
      </c>
      <c r="BL184" s="20" t="s">
        <v>240</v>
      </c>
      <c r="BM184" s="227" t="s">
        <v>3430</v>
      </c>
    </row>
    <row r="185" s="2" customFormat="1">
      <c r="A185" s="41"/>
      <c r="B185" s="42"/>
      <c r="C185" s="43"/>
      <c r="D185" s="229" t="s">
        <v>242</v>
      </c>
      <c r="E185" s="43"/>
      <c r="F185" s="230" t="s">
        <v>3431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242</v>
      </c>
      <c r="AU185" s="20" t="s">
        <v>86</v>
      </c>
    </row>
    <row r="186" s="2" customFormat="1" ht="37.8" customHeight="1">
      <c r="A186" s="41"/>
      <c r="B186" s="42"/>
      <c r="C186" s="216" t="s">
        <v>1118</v>
      </c>
      <c r="D186" s="216" t="s">
        <v>235</v>
      </c>
      <c r="E186" s="217" t="s">
        <v>3432</v>
      </c>
      <c r="F186" s="218" t="s">
        <v>3433</v>
      </c>
      <c r="G186" s="219" t="s">
        <v>402</v>
      </c>
      <c r="H186" s="220">
        <v>12</v>
      </c>
      <c r="I186" s="221"/>
      <c r="J186" s="222">
        <f>ROUND(I186*H186,2)</f>
        <v>0</v>
      </c>
      <c r="K186" s="218" t="s">
        <v>239</v>
      </c>
      <c r="L186" s="47"/>
      <c r="M186" s="223" t="s">
        <v>21</v>
      </c>
      <c r="N186" s="224" t="s">
        <v>45</v>
      </c>
      <c r="O186" s="87"/>
      <c r="P186" s="225">
        <f>O186*H186</f>
        <v>0</v>
      </c>
      <c r="Q186" s="225">
        <v>0.11996</v>
      </c>
      <c r="R186" s="225">
        <f>Q186*H186</f>
        <v>1.4395199999999999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240</v>
      </c>
      <c r="AT186" s="227" t="s">
        <v>235</v>
      </c>
      <c r="AU186" s="227" t="s">
        <v>86</v>
      </c>
      <c r="AY186" s="20" t="s">
        <v>233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86</v>
      </c>
      <c r="BK186" s="228">
        <f>ROUND(I186*H186,2)</f>
        <v>0</v>
      </c>
      <c r="BL186" s="20" t="s">
        <v>240</v>
      </c>
      <c r="BM186" s="227" t="s">
        <v>3434</v>
      </c>
    </row>
    <row r="187" s="2" customFormat="1">
      <c r="A187" s="41"/>
      <c r="B187" s="42"/>
      <c r="C187" s="43"/>
      <c r="D187" s="229" t="s">
        <v>242</v>
      </c>
      <c r="E187" s="43"/>
      <c r="F187" s="230" t="s">
        <v>3435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242</v>
      </c>
      <c r="AU187" s="20" t="s">
        <v>86</v>
      </c>
    </row>
    <row r="188" s="2" customFormat="1" ht="37.8" customHeight="1">
      <c r="A188" s="41"/>
      <c r="B188" s="42"/>
      <c r="C188" s="216" t="s">
        <v>1126</v>
      </c>
      <c r="D188" s="216" t="s">
        <v>235</v>
      </c>
      <c r="E188" s="217" t="s">
        <v>3436</v>
      </c>
      <c r="F188" s="218" t="s">
        <v>3437</v>
      </c>
      <c r="G188" s="219" t="s">
        <v>402</v>
      </c>
      <c r="H188" s="220">
        <v>10</v>
      </c>
      <c r="I188" s="221"/>
      <c r="J188" s="222">
        <f>ROUND(I188*H188,2)</f>
        <v>0</v>
      </c>
      <c r="K188" s="218" t="s">
        <v>239</v>
      </c>
      <c r="L188" s="47"/>
      <c r="M188" s="223" t="s">
        <v>21</v>
      </c>
      <c r="N188" s="224" t="s">
        <v>45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240</v>
      </c>
      <c r="AT188" s="227" t="s">
        <v>235</v>
      </c>
      <c r="AU188" s="227" t="s">
        <v>86</v>
      </c>
      <c r="AY188" s="20" t="s">
        <v>233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86</v>
      </c>
      <c r="BK188" s="228">
        <f>ROUND(I188*H188,2)</f>
        <v>0</v>
      </c>
      <c r="BL188" s="20" t="s">
        <v>240</v>
      </c>
      <c r="BM188" s="227" t="s">
        <v>3438</v>
      </c>
    </row>
    <row r="189" s="2" customFormat="1">
      <c r="A189" s="41"/>
      <c r="B189" s="42"/>
      <c r="C189" s="43"/>
      <c r="D189" s="229" t="s">
        <v>242</v>
      </c>
      <c r="E189" s="43"/>
      <c r="F189" s="230" t="s">
        <v>3439</v>
      </c>
      <c r="G189" s="43"/>
      <c r="H189" s="43"/>
      <c r="I189" s="231"/>
      <c r="J189" s="43"/>
      <c r="K189" s="43"/>
      <c r="L189" s="47"/>
      <c r="M189" s="232"/>
      <c r="N189" s="233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242</v>
      </c>
      <c r="AU189" s="20" t="s">
        <v>86</v>
      </c>
    </row>
    <row r="190" s="2" customFormat="1" ht="37.8" customHeight="1">
      <c r="A190" s="41"/>
      <c r="B190" s="42"/>
      <c r="C190" s="216" t="s">
        <v>1131</v>
      </c>
      <c r="D190" s="216" t="s">
        <v>235</v>
      </c>
      <c r="E190" s="217" t="s">
        <v>3440</v>
      </c>
      <c r="F190" s="218" t="s">
        <v>3441</v>
      </c>
      <c r="G190" s="219" t="s">
        <v>402</v>
      </c>
      <c r="H190" s="220">
        <v>10</v>
      </c>
      <c r="I190" s="221"/>
      <c r="J190" s="222">
        <f>ROUND(I190*H190,2)</f>
        <v>0</v>
      </c>
      <c r="K190" s="218" t="s">
        <v>239</v>
      </c>
      <c r="L190" s="47"/>
      <c r="M190" s="223" t="s">
        <v>21</v>
      </c>
      <c r="N190" s="224" t="s">
        <v>45</v>
      </c>
      <c r="O190" s="87"/>
      <c r="P190" s="225">
        <f>O190*H190</f>
        <v>0</v>
      </c>
      <c r="Q190" s="225">
        <v>0.037350000000000001</v>
      </c>
      <c r="R190" s="225">
        <f>Q190*H190</f>
        <v>0.3735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240</v>
      </c>
      <c r="AT190" s="227" t="s">
        <v>235</v>
      </c>
      <c r="AU190" s="227" t="s">
        <v>86</v>
      </c>
      <c r="AY190" s="20" t="s">
        <v>233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86</v>
      </c>
      <c r="BK190" s="228">
        <f>ROUND(I190*H190,2)</f>
        <v>0</v>
      </c>
      <c r="BL190" s="20" t="s">
        <v>240</v>
      </c>
      <c r="BM190" s="227" t="s">
        <v>3442</v>
      </c>
    </row>
    <row r="191" s="2" customFormat="1">
      <c r="A191" s="41"/>
      <c r="B191" s="42"/>
      <c r="C191" s="43"/>
      <c r="D191" s="229" t="s">
        <v>242</v>
      </c>
      <c r="E191" s="43"/>
      <c r="F191" s="230" t="s">
        <v>3443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242</v>
      </c>
      <c r="AU191" s="20" t="s">
        <v>86</v>
      </c>
    </row>
    <row r="192" s="12" customFormat="1" ht="22.8" customHeight="1">
      <c r="A192" s="12"/>
      <c r="B192" s="200"/>
      <c r="C192" s="201"/>
      <c r="D192" s="202" t="s">
        <v>72</v>
      </c>
      <c r="E192" s="214" t="s">
        <v>296</v>
      </c>
      <c r="F192" s="214" t="s">
        <v>1421</v>
      </c>
      <c r="G192" s="201"/>
      <c r="H192" s="201"/>
      <c r="I192" s="204"/>
      <c r="J192" s="215">
        <f>BK192</f>
        <v>0</v>
      </c>
      <c r="K192" s="201"/>
      <c r="L192" s="206"/>
      <c r="M192" s="207"/>
      <c r="N192" s="208"/>
      <c r="O192" s="208"/>
      <c r="P192" s="209">
        <f>SUM(P193:P194)</f>
        <v>0</v>
      </c>
      <c r="Q192" s="208"/>
      <c r="R192" s="209">
        <f>SUM(R193:R194)</f>
        <v>12.96522</v>
      </c>
      <c r="S192" s="208"/>
      <c r="T192" s="210">
        <f>SUM(T193:T194)</f>
        <v>0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11" t="s">
        <v>80</v>
      </c>
      <c r="AT192" s="212" t="s">
        <v>72</v>
      </c>
      <c r="AU192" s="212" t="s">
        <v>80</v>
      </c>
      <c r="AY192" s="211" t="s">
        <v>233</v>
      </c>
      <c r="BK192" s="213">
        <f>SUM(BK193:BK194)</f>
        <v>0</v>
      </c>
    </row>
    <row r="193" s="2" customFormat="1" ht="37.8" customHeight="1">
      <c r="A193" s="41"/>
      <c r="B193" s="42"/>
      <c r="C193" s="216" t="s">
        <v>1164</v>
      </c>
      <c r="D193" s="216" t="s">
        <v>235</v>
      </c>
      <c r="E193" s="217" t="s">
        <v>3444</v>
      </c>
      <c r="F193" s="218" t="s">
        <v>3445</v>
      </c>
      <c r="G193" s="219" t="s">
        <v>332</v>
      </c>
      <c r="H193" s="220">
        <v>102</v>
      </c>
      <c r="I193" s="221"/>
      <c r="J193" s="222">
        <f>ROUND(I193*H193,2)</f>
        <v>0</v>
      </c>
      <c r="K193" s="218" t="s">
        <v>239</v>
      </c>
      <c r="L193" s="47"/>
      <c r="M193" s="223" t="s">
        <v>21</v>
      </c>
      <c r="N193" s="224" t="s">
        <v>45</v>
      </c>
      <c r="O193" s="87"/>
      <c r="P193" s="225">
        <f>O193*H193</f>
        <v>0</v>
      </c>
      <c r="Q193" s="225">
        <v>0.12711</v>
      </c>
      <c r="R193" s="225">
        <f>Q193*H193</f>
        <v>12.96522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240</v>
      </c>
      <c r="AT193" s="227" t="s">
        <v>235</v>
      </c>
      <c r="AU193" s="227" t="s">
        <v>86</v>
      </c>
      <c r="AY193" s="20" t="s">
        <v>233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86</v>
      </c>
      <c r="BK193" s="228">
        <f>ROUND(I193*H193,2)</f>
        <v>0</v>
      </c>
      <c r="BL193" s="20" t="s">
        <v>240</v>
      </c>
      <c r="BM193" s="227" t="s">
        <v>3446</v>
      </c>
    </row>
    <row r="194" s="2" customFormat="1">
      <c r="A194" s="41"/>
      <c r="B194" s="42"/>
      <c r="C194" s="43"/>
      <c r="D194" s="229" t="s">
        <v>242</v>
      </c>
      <c r="E194" s="43"/>
      <c r="F194" s="230" t="s">
        <v>3447</v>
      </c>
      <c r="G194" s="43"/>
      <c r="H194" s="43"/>
      <c r="I194" s="231"/>
      <c r="J194" s="43"/>
      <c r="K194" s="43"/>
      <c r="L194" s="47"/>
      <c r="M194" s="232"/>
      <c r="N194" s="233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242</v>
      </c>
      <c r="AU194" s="20" t="s">
        <v>86</v>
      </c>
    </row>
    <row r="195" s="12" customFormat="1" ht="25.92" customHeight="1">
      <c r="A195" s="12"/>
      <c r="B195" s="200"/>
      <c r="C195" s="201"/>
      <c r="D195" s="202" t="s">
        <v>72</v>
      </c>
      <c r="E195" s="203" t="s">
        <v>461</v>
      </c>
      <c r="F195" s="203" t="s">
        <v>462</v>
      </c>
      <c r="G195" s="201"/>
      <c r="H195" s="201"/>
      <c r="I195" s="204"/>
      <c r="J195" s="205">
        <f>BK195</f>
        <v>0</v>
      </c>
      <c r="K195" s="201"/>
      <c r="L195" s="206"/>
      <c r="M195" s="207"/>
      <c r="N195" s="208"/>
      <c r="O195" s="208"/>
      <c r="P195" s="209">
        <f>P196</f>
        <v>0</v>
      </c>
      <c r="Q195" s="208"/>
      <c r="R195" s="209">
        <f>R196</f>
        <v>0.32509596000000002</v>
      </c>
      <c r="S195" s="208"/>
      <c r="T195" s="210">
        <f>T196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11" t="s">
        <v>86</v>
      </c>
      <c r="AT195" s="212" t="s">
        <v>72</v>
      </c>
      <c r="AU195" s="212" t="s">
        <v>73</v>
      </c>
      <c r="AY195" s="211" t="s">
        <v>233</v>
      </c>
      <c r="BK195" s="213">
        <f>BK196</f>
        <v>0</v>
      </c>
    </row>
    <row r="196" s="12" customFormat="1" ht="22.8" customHeight="1">
      <c r="A196" s="12"/>
      <c r="B196" s="200"/>
      <c r="C196" s="201"/>
      <c r="D196" s="202" t="s">
        <v>72</v>
      </c>
      <c r="E196" s="214" t="s">
        <v>561</v>
      </c>
      <c r="F196" s="214" t="s">
        <v>562</v>
      </c>
      <c r="G196" s="201"/>
      <c r="H196" s="201"/>
      <c r="I196" s="204"/>
      <c r="J196" s="215">
        <f>BK196</f>
        <v>0</v>
      </c>
      <c r="K196" s="201"/>
      <c r="L196" s="206"/>
      <c r="M196" s="207"/>
      <c r="N196" s="208"/>
      <c r="O196" s="208"/>
      <c r="P196" s="209">
        <f>SUM(P197:P210)</f>
        <v>0</v>
      </c>
      <c r="Q196" s="208"/>
      <c r="R196" s="209">
        <f>SUM(R197:R210)</f>
        <v>0.32509596000000002</v>
      </c>
      <c r="S196" s="208"/>
      <c r="T196" s="210">
        <f>SUM(T197:T210)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11" t="s">
        <v>86</v>
      </c>
      <c r="AT196" s="212" t="s">
        <v>72</v>
      </c>
      <c r="AU196" s="212" t="s">
        <v>80</v>
      </c>
      <c r="AY196" s="211" t="s">
        <v>233</v>
      </c>
      <c r="BK196" s="213">
        <f>SUM(BK197:BK210)</f>
        <v>0</v>
      </c>
    </row>
    <row r="197" s="2" customFormat="1" ht="66.75" customHeight="1">
      <c r="A197" s="41"/>
      <c r="B197" s="42"/>
      <c r="C197" s="216" t="s">
        <v>1169</v>
      </c>
      <c r="D197" s="216" t="s">
        <v>235</v>
      </c>
      <c r="E197" s="217" t="s">
        <v>3448</v>
      </c>
      <c r="F197" s="218" t="s">
        <v>3449</v>
      </c>
      <c r="G197" s="219" t="s">
        <v>332</v>
      </c>
      <c r="H197" s="220">
        <v>55</v>
      </c>
      <c r="I197" s="221"/>
      <c r="J197" s="222">
        <f>ROUND(I197*H197,2)</f>
        <v>0</v>
      </c>
      <c r="K197" s="218" t="s">
        <v>239</v>
      </c>
      <c r="L197" s="47"/>
      <c r="M197" s="223" t="s">
        <v>21</v>
      </c>
      <c r="N197" s="224" t="s">
        <v>45</v>
      </c>
      <c r="O197" s="87"/>
      <c r="P197" s="225">
        <f>O197*H197</f>
        <v>0</v>
      </c>
      <c r="Q197" s="225">
        <v>0.00027</v>
      </c>
      <c r="R197" s="225">
        <f>Q197*H197</f>
        <v>0.01485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394</v>
      </c>
      <c r="AT197" s="227" t="s">
        <v>235</v>
      </c>
      <c r="AU197" s="227" t="s">
        <v>86</v>
      </c>
      <c r="AY197" s="20" t="s">
        <v>233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86</v>
      </c>
      <c r="BK197" s="228">
        <f>ROUND(I197*H197,2)</f>
        <v>0</v>
      </c>
      <c r="BL197" s="20" t="s">
        <v>394</v>
      </c>
      <c r="BM197" s="227" t="s">
        <v>3450</v>
      </c>
    </row>
    <row r="198" s="2" customFormat="1">
      <c r="A198" s="41"/>
      <c r="B198" s="42"/>
      <c r="C198" s="43"/>
      <c r="D198" s="229" t="s">
        <v>242</v>
      </c>
      <c r="E198" s="43"/>
      <c r="F198" s="230" t="s">
        <v>3451</v>
      </c>
      <c r="G198" s="43"/>
      <c r="H198" s="43"/>
      <c r="I198" s="231"/>
      <c r="J198" s="43"/>
      <c r="K198" s="43"/>
      <c r="L198" s="47"/>
      <c r="M198" s="232"/>
      <c r="N198" s="233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242</v>
      </c>
      <c r="AU198" s="20" t="s">
        <v>86</v>
      </c>
    </row>
    <row r="199" s="14" customFormat="1">
      <c r="A199" s="14"/>
      <c r="B199" s="245"/>
      <c r="C199" s="246"/>
      <c r="D199" s="236" t="s">
        <v>244</v>
      </c>
      <c r="E199" s="247" t="s">
        <v>21</v>
      </c>
      <c r="F199" s="248" t="s">
        <v>1244</v>
      </c>
      <c r="G199" s="246"/>
      <c r="H199" s="249">
        <v>55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244</v>
      </c>
      <c r="AU199" s="255" t="s">
        <v>86</v>
      </c>
      <c r="AV199" s="14" t="s">
        <v>86</v>
      </c>
      <c r="AW199" s="14" t="s">
        <v>33</v>
      </c>
      <c r="AX199" s="14" t="s">
        <v>80</v>
      </c>
      <c r="AY199" s="255" t="s">
        <v>233</v>
      </c>
    </row>
    <row r="200" s="2" customFormat="1" ht="24.15" customHeight="1">
      <c r="A200" s="41"/>
      <c r="B200" s="42"/>
      <c r="C200" s="267" t="s">
        <v>1174</v>
      </c>
      <c r="D200" s="267" t="s">
        <v>297</v>
      </c>
      <c r="E200" s="268" t="s">
        <v>3452</v>
      </c>
      <c r="F200" s="269" t="s">
        <v>3453</v>
      </c>
      <c r="G200" s="270" t="s">
        <v>332</v>
      </c>
      <c r="H200" s="271">
        <v>21.149999999999999</v>
      </c>
      <c r="I200" s="272"/>
      <c r="J200" s="273">
        <f>ROUND(I200*H200,2)</f>
        <v>0</v>
      </c>
      <c r="K200" s="269" t="s">
        <v>239</v>
      </c>
      <c r="L200" s="274"/>
      <c r="M200" s="275" t="s">
        <v>21</v>
      </c>
      <c r="N200" s="276" t="s">
        <v>45</v>
      </c>
      <c r="O200" s="87"/>
      <c r="P200" s="225">
        <f>O200*H200</f>
        <v>0</v>
      </c>
      <c r="Q200" s="225">
        <v>0.00044999999999999999</v>
      </c>
      <c r="R200" s="225">
        <f>Q200*H200</f>
        <v>0.0095174999999999999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569</v>
      </c>
      <c r="AT200" s="227" t="s">
        <v>297</v>
      </c>
      <c r="AU200" s="227" t="s">
        <v>86</v>
      </c>
      <c r="AY200" s="20" t="s">
        <v>233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86</v>
      </c>
      <c r="BK200" s="228">
        <f>ROUND(I200*H200,2)</f>
        <v>0</v>
      </c>
      <c r="BL200" s="20" t="s">
        <v>394</v>
      </c>
      <c r="BM200" s="227" t="s">
        <v>3454</v>
      </c>
    </row>
    <row r="201" s="14" customFormat="1">
      <c r="A201" s="14"/>
      <c r="B201" s="245"/>
      <c r="C201" s="246"/>
      <c r="D201" s="236" t="s">
        <v>244</v>
      </c>
      <c r="E201" s="247" t="s">
        <v>21</v>
      </c>
      <c r="F201" s="248" t="s">
        <v>3455</v>
      </c>
      <c r="G201" s="246"/>
      <c r="H201" s="249">
        <v>20.734999999999999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244</v>
      </c>
      <c r="AU201" s="255" t="s">
        <v>86</v>
      </c>
      <c r="AV201" s="14" t="s">
        <v>86</v>
      </c>
      <c r="AW201" s="14" t="s">
        <v>33</v>
      </c>
      <c r="AX201" s="14" t="s">
        <v>73</v>
      </c>
      <c r="AY201" s="255" t="s">
        <v>233</v>
      </c>
    </row>
    <row r="202" s="14" customFormat="1">
      <c r="A202" s="14"/>
      <c r="B202" s="245"/>
      <c r="C202" s="246"/>
      <c r="D202" s="236" t="s">
        <v>244</v>
      </c>
      <c r="E202" s="247" t="s">
        <v>21</v>
      </c>
      <c r="F202" s="248" t="s">
        <v>3456</v>
      </c>
      <c r="G202" s="246"/>
      <c r="H202" s="249">
        <v>21.149999999999999</v>
      </c>
      <c r="I202" s="250"/>
      <c r="J202" s="246"/>
      <c r="K202" s="246"/>
      <c r="L202" s="251"/>
      <c r="M202" s="252"/>
      <c r="N202" s="253"/>
      <c r="O202" s="253"/>
      <c r="P202" s="253"/>
      <c r="Q202" s="253"/>
      <c r="R202" s="253"/>
      <c r="S202" s="253"/>
      <c r="T202" s="25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5" t="s">
        <v>244</v>
      </c>
      <c r="AU202" s="255" t="s">
        <v>86</v>
      </c>
      <c r="AV202" s="14" t="s">
        <v>86</v>
      </c>
      <c r="AW202" s="14" t="s">
        <v>33</v>
      </c>
      <c r="AX202" s="14" t="s">
        <v>80</v>
      </c>
      <c r="AY202" s="255" t="s">
        <v>233</v>
      </c>
    </row>
    <row r="203" s="2" customFormat="1" ht="66.75" customHeight="1">
      <c r="A203" s="41"/>
      <c r="B203" s="42"/>
      <c r="C203" s="216" t="s">
        <v>1183</v>
      </c>
      <c r="D203" s="216" t="s">
        <v>235</v>
      </c>
      <c r="E203" s="217" t="s">
        <v>3457</v>
      </c>
      <c r="F203" s="218" t="s">
        <v>3458</v>
      </c>
      <c r="G203" s="219" t="s">
        <v>332</v>
      </c>
      <c r="H203" s="220">
        <v>228.20500000000001</v>
      </c>
      <c r="I203" s="221"/>
      <c r="J203" s="222">
        <f>ROUND(I203*H203,2)</f>
        <v>0</v>
      </c>
      <c r="K203" s="218" t="s">
        <v>239</v>
      </c>
      <c r="L203" s="47"/>
      <c r="M203" s="223" t="s">
        <v>21</v>
      </c>
      <c r="N203" s="224" t="s">
        <v>45</v>
      </c>
      <c r="O203" s="87"/>
      <c r="P203" s="225">
        <f>O203*H203</f>
        <v>0</v>
      </c>
      <c r="Q203" s="225">
        <v>0.00040999999999999999</v>
      </c>
      <c r="R203" s="225">
        <f>Q203*H203</f>
        <v>0.09356405000000001</v>
      </c>
      <c r="S203" s="225">
        <v>0</v>
      </c>
      <c r="T203" s="226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7" t="s">
        <v>394</v>
      </c>
      <c r="AT203" s="227" t="s">
        <v>235</v>
      </c>
      <c r="AU203" s="227" t="s">
        <v>86</v>
      </c>
      <c r="AY203" s="20" t="s">
        <v>233</v>
      </c>
      <c r="BE203" s="228">
        <f>IF(N203="základní",J203,0)</f>
        <v>0</v>
      </c>
      <c r="BF203" s="228">
        <f>IF(N203="snížená",J203,0)</f>
        <v>0</v>
      </c>
      <c r="BG203" s="228">
        <f>IF(N203="zákl. přenesená",J203,0)</f>
        <v>0</v>
      </c>
      <c r="BH203" s="228">
        <f>IF(N203="sníž. přenesená",J203,0)</f>
        <v>0</v>
      </c>
      <c r="BI203" s="228">
        <f>IF(N203="nulová",J203,0)</f>
        <v>0</v>
      </c>
      <c r="BJ203" s="20" t="s">
        <v>86</v>
      </c>
      <c r="BK203" s="228">
        <f>ROUND(I203*H203,2)</f>
        <v>0</v>
      </c>
      <c r="BL203" s="20" t="s">
        <v>394</v>
      </c>
      <c r="BM203" s="227" t="s">
        <v>3459</v>
      </c>
    </row>
    <row r="204" s="2" customFormat="1">
      <c r="A204" s="41"/>
      <c r="B204" s="42"/>
      <c r="C204" s="43"/>
      <c r="D204" s="229" t="s">
        <v>242</v>
      </c>
      <c r="E204" s="43"/>
      <c r="F204" s="230" t="s">
        <v>3460</v>
      </c>
      <c r="G204" s="43"/>
      <c r="H204" s="43"/>
      <c r="I204" s="231"/>
      <c r="J204" s="43"/>
      <c r="K204" s="43"/>
      <c r="L204" s="47"/>
      <c r="M204" s="232"/>
      <c r="N204" s="233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242</v>
      </c>
      <c r="AU204" s="20" t="s">
        <v>86</v>
      </c>
    </row>
    <row r="205" s="14" customFormat="1">
      <c r="A205" s="14"/>
      <c r="B205" s="245"/>
      <c r="C205" s="246"/>
      <c r="D205" s="236" t="s">
        <v>244</v>
      </c>
      <c r="E205" s="247" t="s">
        <v>21</v>
      </c>
      <c r="F205" s="248" t="s">
        <v>3461</v>
      </c>
      <c r="G205" s="246"/>
      <c r="H205" s="249">
        <v>67.858000000000004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244</v>
      </c>
      <c r="AU205" s="255" t="s">
        <v>86</v>
      </c>
      <c r="AV205" s="14" t="s">
        <v>86</v>
      </c>
      <c r="AW205" s="14" t="s">
        <v>33</v>
      </c>
      <c r="AX205" s="14" t="s">
        <v>73</v>
      </c>
      <c r="AY205" s="255" t="s">
        <v>233</v>
      </c>
    </row>
    <row r="206" s="14" customFormat="1">
      <c r="A206" s="14"/>
      <c r="B206" s="245"/>
      <c r="C206" s="246"/>
      <c r="D206" s="236" t="s">
        <v>244</v>
      </c>
      <c r="E206" s="247" t="s">
        <v>21</v>
      </c>
      <c r="F206" s="248" t="s">
        <v>3462</v>
      </c>
      <c r="G206" s="246"/>
      <c r="H206" s="249">
        <v>73.388000000000005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244</v>
      </c>
      <c r="AU206" s="255" t="s">
        <v>86</v>
      </c>
      <c r="AV206" s="14" t="s">
        <v>86</v>
      </c>
      <c r="AW206" s="14" t="s">
        <v>33</v>
      </c>
      <c r="AX206" s="14" t="s">
        <v>73</v>
      </c>
      <c r="AY206" s="255" t="s">
        <v>233</v>
      </c>
    </row>
    <row r="207" s="14" customFormat="1">
      <c r="A207" s="14"/>
      <c r="B207" s="245"/>
      <c r="C207" s="246"/>
      <c r="D207" s="236" t="s">
        <v>244</v>
      </c>
      <c r="E207" s="247" t="s">
        <v>21</v>
      </c>
      <c r="F207" s="248" t="s">
        <v>3463</v>
      </c>
      <c r="G207" s="246"/>
      <c r="H207" s="249">
        <v>86.959000000000003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244</v>
      </c>
      <c r="AU207" s="255" t="s">
        <v>86</v>
      </c>
      <c r="AV207" s="14" t="s">
        <v>86</v>
      </c>
      <c r="AW207" s="14" t="s">
        <v>33</v>
      </c>
      <c r="AX207" s="14" t="s">
        <v>73</v>
      </c>
      <c r="AY207" s="255" t="s">
        <v>233</v>
      </c>
    </row>
    <row r="208" s="15" customFormat="1">
      <c r="A208" s="15"/>
      <c r="B208" s="256"/>
      <c r="C208" s="257"/>
      <c r="D208" s="236" t="s">
        <v>244</v>
      </c>
      <c r="E208" s="258" t="s">
        <v>21</v>
      </c>
      <c r="F208" s="259" t="s">
        <v>247</v>
      </c>
      <c r="G208" s="257"/>
      <c r="H208" s="260">
        <v>228.20500000000001</v>
      </c>
      <c r="I208" s="261"/>
      <c r="J208" s="257"/>
      <c r="K208" s="257"/>
      <c r="L208" s="262"/>
      <c r="M208" s="263"/>
      <c r="N208" s="264"/>
      <c r="O208" s="264"/>
      <c r="P208" s="264"/>
      <c r="Q208" s="264"/>
      <c r="R208" s="264"/>
      <c r="S208" s="264"/>
      <c r="T208" s="26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66" t="s">
        <v>244</v>
      </c>
      <c r="AU208" s="266" t="s">
        <v>86</v>
      </c>
      <c r="AV208" s="15" t="s">
        <v>240</v>
      </c>
      <c r="AW208" s="15" t="s">
        <v>33</v>
      </c>
      <c r="AX208" s="15" t="s">
        <v>80</v>
      </c>
      <c r="AY208" s="266" t="s">
        <v>233</v>
      </c>
    </row>
    <row r="209" s="2" customFormat="1" ht="24.15" customHeight="1">
      <c r="A209" s="41"/>
      <c r="B209" s="42"/>
      <c r="C209" s="267" t="s">
        <v>1188</v>
      </c>
      <c r="D209" s="267" t="s">
        <v>297</v>
      </c>
      <c r="E209" s="268" t="s">
        <v>3464</v>
      </c>
      <c r="F209" s="269" t="s">
        <v>3465</v>
      </c>
      <c r="G209" s="270" t="s">
        <v>332</v>
      </c>
      <c r="H209" s="271">
        <v>232.76900000000001</v>
      </c>
      <c r="I209" s="272"/>
      <c r="J209" s="273">
        <f>ROUND(I209*H209,2)</f>
        <v>0</v>
      </c>
      <c r="K209" s="269" t="s">
        <v>239</v>
      </c>
      <c r="L209" s="274"/>
      <c r="M209" s="275" t="s">
        <v>21</v>
      </c>
      <c r="N209" s="276" t="s">
        <v>45</v>
      </c>
      <c r="O209" s="87"/>
      <c r="P209" s="225">
        <f>O209*H209</f>
        <v>0</v>
      </c>
      <c r="Q209" s="225">
        <v>0.00088999999999999995</v>
      </c>
      <c r="R209" s="225">
        <f>Q209*H209</f>
        <v>0.20716440999999999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569</v>
      </c>
      <c r="AT209" s="227" t="s">
        <v>297</v>
      </c>
      <c r="AU209" s="227" t="s">
        <v>86</v>
      </c>
      <c r="AY209" s="20" t="s">
        <v>233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86</v>
      </c>
      <c r="BK209" s="228">
        <f>ROUND(I209*H209,2)</f>
        <v>0</v>
      </c>
      <c r="BL209" s="20" t="s">
        <v>394</v>
      </c>
      <c r="BM209" s="227" t="s">
        <v>3466</v>
      </c>
    </row>
    <row r="210" s="14" customFormat="1">
      <c r="A210" s="14"/>
      <c r="B210" s="245"/>
      <c r="C210" s="246"/>
      <c r="D210" s="236" t="s">
        <v>244</v>
      </c>
      <c r="E210" s="247" t="s">
        <v>21</v>
      </c>
      <c r="F210" s="248" t="s">
        <v>3467</v>
      </c>
      <c r="G210" s="246"/>
      <c r="H210" s="249">
        <v>232.76900000000001</v>
      </c>
      <c r="I210" s="250"/>
      <c r="J210" s="246"/>
      <c r="K210" s="246"/>
      <c r="L210" s="251"/>
      <c r="M210" s="299"/>
      <c r="N210" s="300"/>
      <c r="O210" s="300"/>
      <c r="P210" s="300"/>
      <c r="Q210" s="300"/>
      <c r="R210" s="300"/>
      <c r="S210" s="300"/>
      <c r="T210" s="301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5" t="s">
        <v>244</v>
      </c>
      <c r="AU210" s="255" t="s">
        <v>86</v>
      </c>
      <c r="AV210" s="14" t="s">
        <v>86</v>
      </c>
      <c r="AW210" s="14" t="s">
        <v>33</v>
      </c>
      <c r="AX210" s="14" t="s">
        <v>80</v>
      </c>
      <c r="AY210" s="255" t="s">
        <v>233</v>
      </c>
    </row>
    <row r="211" s="2" customFormat="1" ht="6.96" customHeight="1">
      <c r="A211" s="41"/>
      <c r="B211" s="62"/>
      <c r="C211" s="63"/>
      <c r="D211" s="63"/>
      <c r="E211" s="63"/>
      <c r="F211" s="63"/>
      <c r="G211" s="63"/>
      <c r="H211" s="63"/>
      <c r="I211" s="63"/>
      <c r="J211" s="63"/>
      <c r="K211" s="63"/>
      <c r="L211" s="47"/>
      <c r="M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</row>
  </sheetData>
  <sheetProtection sheet="1" autoFilter="0" formatColumns="0" formatRows="0" objects="1" scenarios="1" spinCount="100000" saltValue="ewhfBqWkJ7SPNypauYBQsaePvJR3Ju+/lDSA8/2Dg6jFkha/5FsTzoGxGph1mh6TUQxg7MXe/6hcTyR8IhBlDQ==" hashValue="J0UYRXEmVyXvivgw9+vCXkrlOzWGxb74Nz5y7qc9TNG74MpaXXGMh4NFUx5b5fminejsiaWhuJHhGludA9N9MA==" algorithmName="SHA-512" password="CC35"/>
  <autoFilter ref="C96:K210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hyperlinks>
    <hyperlink ref="F101" r:id="rId1" display="https://podminky.urs.cz/item/CS_URS_2023_02/132254203"/>
    <hyperlink ref="F104" r:id="rId2" display="https://podminky.urs.cz/item/CS_URS_2023_02/151102101"/>
    <hyperlink ref="F107" r:id="rId3" display="https://podminky.urs.cz/item/CS_URS_2023_02/151102111"/>
    <hyperlink ref="F109" r:id="rId4" display="https://podminky.urs.cz/item/CS_URS_2023_02/175151101"/>
    <hyperlink ref="F115" r:id="rId5" display="https://podminky.urs.cz/item/CS_URS_2023_02/871265231"/>
    <hyperlink ref="F125" r:id="rId6" display="https://podminky.urs.cz/item/CS_URS_2023_02/871315231"/>
    <hyperlink ref="F127" r:id="rId7" display="https://podminky.urs.cz/item/CS_URS_2023_02/871355231"/>
    <hyperlink ref="F130" r:id="rId8" display="https://podminky.urs.cz/item/CS_URS_2023_02/877265211"/>
    <hyperlink ref="F139" r:id="rId9" display="https://podminky.urs.cz/item/CS_URS_2023_02/877265221"/>
    <hyperlink ref="F143" r:id="rId10" display="https://podminky.urs.cz/item/CS_URS_2023_02/877315211"/>
    <hyperlink ref="F147" r:id="rId11" display="https://podminky.urs.cz/item/CS_URS_2023_02/877315221"/>
    <hyperlink ref="F150" r:id="rId12" display="https://podminky.urs.cz/item/CS_URS_2023_02/877355211"/>
    <hyperlink ref="F156" r:id="rId13" display="https://podminky.urs.cz/item/CS_URS_2023_02/877355221"/>
    <hyperlink ref="F161" r:id="rId14" display="https://podminky.urs.cz/item/CS_URS_2023_02/877375122"/>
    <hyperlink ref="F164" r:id="rId15" display="https://podminky.urs.cz/item/CS_URS_2023_02/894411111"/>
    <hyperlink ref="F169" r:id="rId16" display="https://podminky.urs.cz/item/CS_URS_2023_02/894812116"/>
    <hyperlink ref="F171" r:id="rId17" display="https://podminky.urs.cz/item/CS_URS_2023_02/894812133"/>
    <hyperlink ref="F173" r:id="rId18" display="https://podminky.urs.cz/item/CS_URS_2023_02/894812149"/>
    <hyperlink ref="F175" r:id="rId19" display="https://podminky.urs.cz/item/CS_URS_2023_02/894812156"/>
    <hyperlink ref="F177" r:id="rId20" display="https://podminky.urs.cz/item/CS_URS_2023_02/894812206"/>
    <hyperlink ref="F179" r:id="rId21" display="https://podminky.urs.cz/item/CS_URS_2023_02/894812233"/>
    <hyperlink ref="F181" r:id="rId22" display="https://podminky.urs.cz/item/CS_URS_2023_02/894812249"/>
    <hyperlink ref="F183" r:id="rId23" display="https://podminky.urs.cz/item/CS_URS_2023_02/894812257"/>
    <hyperlink ref="F185" r:id="rId24" display="https://podminky.urs.cz/item/CS_URS_2023_02/894812505"/>
    <hyperlink ref="F187" r:id="rId25" display="https://podminky.urs.cz/item/CS_URS_2023_02/894812523"/>
    <hyperlink ref="F189" r:id="rId26" display="https://podminky.urs.cz/item/CS_URS_2023_02/894812529"/>
    <hyperlink ref="F191" r:id="rId27" display="https://podminky.urs.cz/item/CS_URS_2023_02/894812531"/>
    <hyperlink ref="F194" r:id="rId28" display="https://podminky.urs.cz/item/CS_URS_2023_02/935932211"/>
    <hyperlink ref="F198" r:id="rId29" display="https://podminky.urs.cz/item/CS_URS_2023_02/713463212"/>
    <hyperlink ref="F204" r:id="rId30" display="https://podminky.urs.cz/item/CS_URS_2023_02/713463213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121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86</v>
      </c>
    </row>
    <row r="4" s="1" customFormat="1" ht="24.96" customHeight="1">
      <c r="B4" s="23"/>
      <c r="D4" s="144" t="s">
        <v>206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Kolovraty - dostupné bydlení</v>
      </c>
      <c r="F7" s="146"/>
      <c r="G7" s="146"/>
      <c r="H7" s="146"/>
      <c r="L7" s="23"/>
    </row>
    <row r="8">
      <c r="B8" s="23"/>
      <c r="D8" s="146" t="s">
        <v>207</v>
      </c>
      <c r="L8" s="23"/>
    </row>
    <row r="9" s="1" customFormat="1" ht="16.5" customHeight="1">
      <c r="B9" s="23"/>
      <c r="E9" s="147" t="s">
        <v>599</v>
      </c>
      <c r="F9" s="1"/>
      <c r="G9" s="1"/>
      <c r="H9" s="1"/>
      <c r="L9" s="23"/>
    </row>
    <row r="10" s="1" customFormat="1" ht="12" customHeight="1">
      <c r="B10" s="23"/>
      <c r="D10" s="146" t="s">
        <v>209</v>
      </c>
      <c r="L10" s="23"/>
    </row>
    <row r="11" s="2" customFormat="1" ht="16.5" customHeight="1">
      <c r="A11" s="41"/>
      <c r="B11" s="47"/>
      <c r="C11" s="41"/>
      <c r="D11" s="41"/>
      <c r="E11" s="159" t="s">
        <v>3291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3292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3468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21</v>
      </c>
      <c r="G15" s="41"/>
      <c r="H15" s="41"/>
      <c r="I15" s="146" t="s">
        <v>20</v>
      </c>
      <c r="J15" s="136" t="s">
        <v>21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22</v>
      </c>
      <c r="E16" s="41"/>
      <c r="F16" s="136" t="s">
        <v>23</v>
      </c>
      <c r="G16" s="41"/>
      <c r="H16" s="41"/>
      <c r="I16" s="146" t="s">
        <v>24</v>
      </c>
      <c r="J16" s="150" t="str">
        <f>'Rekapitulace stavby'!AN8</f>
        <v>28. 6. 2021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26</v>
      </c>
      <c r="E18" s="41"/>
      <c r="F18" s="41"/>
      <c r="G18" s="41"/>
      <c r="H18" s="41"/>
      <c r="I18" s="146" t="s">
        <v>27</v>
      </c>
      <c r="J18" s="136" t="s">
        <v>21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6" t="s">
        <v>29</v>
      </c>
      <c r="J19" s="136" t="s">
        <v>21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30</v>
      </c>
      <c r="E21" s="41"/>
      <c r="F21" s="41"/>
      <c r="G21" s="41"/>
      <c r="H21" s="41"/>
      <c r="I21" s="146" t="s">
        <v>27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29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32</v>
      </c>
      <c r="E24" s="41"/>
      <c r="F24" s="41"/>
      <c r="G24" s="41"/>
      <c r="H24" s="41"/>
      <c r="I24" s="146" t="s">
        <v>27</v>
      </c>
      <c r="J24" s="136" t="s">
        <v>21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28</v>
      </c>
      <c r="F25" s="41"/>
      <c r="G25" s="41"/>
      <c r="H25" s="41"/>
      <c r="I25" s="146" t="s">
        <v>29</v>
      </c>
      <c r="J25" s="136" t="s">
        <v>21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34</v>
      </c>
      <c r="E27" s="41"/>
      <c r="F27" s="41"/>
      <c r="G27" s="41"/>
      <c r="H27" s="41"/>
      <c r="I27" s="146" t="s">
        <v>27</v>
      </c>
      <c r="J27" s="136" t="s">
        <v>35</v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36</v>
      </c>
      <c r="F28" s="41"/>
      <c r="G28" s="41"/>
      <c r="H28" s="41"/>
      <c r="I28" s="146" t="s">
        <v>29</v>
      </c>
      <c r="J28" s="136" t="s">
        <v>21</v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37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71.25" customHeight="1">
      <c r="A31" s="151"/>
      <c r="B31" s="152"/>
      <c r="C31" s="151"/>
      <c r="D31" s="151"/>
      <c r="E31" s="153" t="s">
        <v>38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39</v>
      </c>
      <c r="E34" s="41"/>
      <c r="F34" s="41"/>
      <c r="G34" s="41"/>
      <c r="H34" s="41"/>
      <c r="I34" s="41"/>
      <c r="J34" s="157">
        <f>ROUND(J94,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41</v>
      </c>
      <c r="G36" s="41"/>
      <c r="H36" s="41"/>
      <c r="I36" s="158" t="s">
        <v>40</v>
      </c>
      <c r="J36" s="158" t="s">
        <v>42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43</v>
      </c>
      <c r="E37" s="146" t="s">
        <v>44</v>
      </c>
      <c r="F37" s="160">
        <f>ROUND((SUM(BE94:BE157)),  2)</f>
        <v>0</v>
      </c>
      <c r="G37" s="41"/>
      <c r="H37" s="41"/>
      <c r="I37" s="161">
        <v>0.20999999999999999</v>
      </c>
      <c r="J37" s="160">
        <f>ROUND(((SUM(BE94:BE157))*I37),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45</v>
      </c>
      <c r="F38" s="160">
        <f>ROUND((SUM(BF94:BF157)),  2)</f>
        <v>0</v>
      </c>
      <c r="G38" s="41"/>
      <c r="H38" s="41"/>
      <c r="I38" s="161">
        <v>0.14999999999999999</v>
      </c>
      <c r="J38" s="160">
        <f>ROUND(((SUM(BF94:BF157))*I38),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ROUND((SUM(BG94:BG157)),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47</v>
      </c>
      <c r="F40" s="160">
        <f>ROUND((SUM(BH94:BH157)),  2)</f>
        <v>0</v>
      </c>
      <c r="G40" s="41"/>
      <c r="H40" s="41"/>
      <c r="I40" s="161">
        <v>0.14999999999999999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48</v>
      </c>
      <c r="F41" s="160">
        <f>ROUND((SUM(BI94:BI157)),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49</v>
      </c>
      <c r="E43" s="164"/>
      <c r="F43" s="164"/>
      <c r="G43" s="165" t="s">
        <v>50</v>
      </c>
      <c r="H43" s="166" t="s">
        <v>51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211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Kolovraty - dostupné bydlení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207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599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209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98" t="s">
        <v>3291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3292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SO-04.03.02 - Splašková kanalizace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Kolovraty</v>
      </c>
      <c r="G60" s="43"/>
      <c r="H60" s="43"/>
      <c r="I60" s="35" t="s">
        <v>24</v>
      </c>
      <c r="J60" s="75" t="str">
        <f>IF(J16="","",J16)</f>
        <v>28. 6. 2021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26</v>
      </c>
      <c r="D62" s="43"/>
      <c r="E62" s="43"/>
      <c r="F62" s="30" t="str">
        <f>E19</f>
        <v>atelier HETA s.r.o.</v>
      </c>
      <c r="G62" s="43"/>
      <c r="H62" s="43"/>
      <c r="I62" s="35" t="s">
        <v>32</v>
      </c>
      <c r="J62" s="39" t="str">
        <f>E25</f>
        <v>atelier HETA s.r.o.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30</v>
      </c>
      <c r="D63" s="43"/>
      <c r="E63" s="43"/>
      <c r="F63" s="30" t="str">
        <f>IF(E22="","",E22)</f>
        <v>Vyplň údaj</v>
      </c>
      <c r="G63" s="43"/>
      <c r="H63" s="43"/>
      <c r="I63" s="35" t="s">
        <v>34</v>
      </c>
      <c r="J63" s="39" t="str">
        <f>E28</f>
        <v>Toman Martin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71</v>
      </c>
      <c r="D67" s="43"/>
      <c r="E67" s="43"/>
      <c r="F67" s="43"/>
      <c r="G67" s="43"/>
      <c r="H67" s="43"/>
      <c r="I67" s="43"/>
      <c r="J67" s="105">
        <f>J94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214</v>
      </c>
    </row>
    <row r="68" s="9" customFormat="1" ht="24.96" customHeight="1">
      <c r="A68" s="9"/>
      <c r="B68" s="178"/>
      <c r="C68" s="179"/>
      <c r="D68" s="180" t="s">
        <v>215</v>
      </c>
      <c r="E68" s="181"/>
      <c r="F68" s="181"/>
      <c r="G68" s="181"/>
      <c r="H68" s="181"/>
      <c r="I68" s="181"/>
      <c r="J68" s="182">
        <f>J95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216</v>
      </c>
      <c r="E69" s="186"/>
      <c r="F69" s="186"/>
      <c r="G69" s="186"/>
      <c r="H69" s="186"/>
      <c r="I69" s="186"/>
      <c r="J69" s="187">
        <f>J96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322</v>
      </c>
      <c r="E70" s="186"/>
      <c r="F70" s="186"/>
      <c r="G70" s="186"/>
      <c r="H70" s="186"/>
      <c r="I70" s="186"/>
      <c r="J70" s="187">
        <f>J110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6" s="2" customFormat="1" ht="6.96" customHeight="1">
      <c r="A76" s="41"/>
      <c r="B76" s="64"/>
      <c r="C76" s="65"/>
      <c r="D76" s="65"/>
      <c r="E76" s="65"/>
      <c r="F76" s="65"/>
      <c r="G76" s="65"/>
      <c r="H76" s="65"/>
      <c r="I76" s="65"/>
      <c r="J76" s="65"/>
      <c r="K76" s="65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4.96" customHeight="1">
      <c r="A77" s="41"/>
      <c r="B77" s="42"/>
      <c r="C77" s="26" t="s">
        <v>218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16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173" t="str">
        <f>E7</f>
        <v>Kolovraty - dostupné bydlení</v>
      </c>
      <c r="F80" s="35"/>
      <c r="G80" s="35"/>
      <c r="H80" s="35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" customFormat="1" ht="12" customHeight="1">
      <c r="B81" s="24"/>
      <c r="C81" s="35" t="s">
        <v>207</v>
      </c>
      <c r="D81" s="25"/>
      <c r="E81" s="25"/>
      <c r="F81" s="25"/>
      <c r="G81" s="25"/>
      <c r="H81" s="25"/>
      <c r="I81" s="25"/>
      <c r="J81" s="25"/>
      <c r="K81" s="25"/>
      <c r="L81" s="23"/>
    </row>
    <row r="82" s="1" customFormat="1" ht="16.5" customHeight="1">
      <c r="B82" s="24"/>
      <c r="C82" s="25"/>
      <c r="D82" s="25"/>
      <c r="E82" s="173" t="s">
        <v>599</v>
      </c>
      <c r="F82" s="25"/>
      <c r="G82" s="25"/>
      <c r="H82" s="25"/>
      <c r="I82" s="25"/>
      <c r="J82" s="25"/>
      <c r="K82" s="25"/>
      <c r="L82" s="23"/>
    </row>
    <row r="83" s="1" customFormat="1" ht="12" customHeight="1">
      <c r="B83" s="24"/>
      <c r="C83" s="35" t="s">
        <v>209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298" t="s">
        <v>3291</v>
      </c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3292</v>
      </c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E13</f>
        <v>SO-04.03.02 - Splašková kanalizace</v>
      </c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22</v>
      </c>
      <c r="D88" s="43"/>
      <c r="E88" s="43"/>
      <c r="F88" s="30" t="str">
        <f>F16</f>
        <v>Kolovraty</v>
      </c>
      <c r="G88" s="43"/>
      <c r="H88" s="43"/>
      <c r="I88" s="35" t="s">
        <v>24</v>
      </c>
      <c r="J88" s="75" t="str">
        <f>IF(J16="","",J16)</f>
        <v>28. 6. 2021</v>
      </c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26</v>
      </c>
      <c r="D90" s="43"/>
      <c r="E90" s="43"/>
      <c r="F90" s="30" t="str">
        <f>E19</f>
        <v>atelier HETA s.r.o.</v>
      </c>
      <c r="G90" s="43"/>
      <c r="H90" s="43"/>
      <c r="I90" s="35" t="s">
        <v>32</v>
      </c>
      <c r="J90" s="39" t="str">
        <f>E25</f>
        <v>atelier HETA s.r.o.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30</v>
      </c>
      <c r="D91" s="43"/>
      <c r="E91" s="43"/>
      <c r="F91" s="30" t="str">
        <f>IF(E22="","",E22)</f>
        <v>Vyplň údaj</v>
      </c>
      <c r="G91" s="43"/>
      <c r="H91" s="43"/>
      <c r="I91" s="35" t="s">
        <v>34</v>
      </c>
      <c r="J91" s="39" t="str">
        <f>E28</f>
        <v>Toman Martin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1" customFormat="1" ht="29.28" customHeight="1">
      <c r="A93" s="189"/>
      <c r="B93" s="190"/>
      <c r="C93" s="191" t="s">
        <v>219</v>
      </c>
      <c r="D93" s="192" t="s">
        <v>58</v>
      </c>
      <c r="E93" s="192" t="s">
        <v>54</v>
      </c>
      <c r="F93" s="192" t="s">
        <v>55</v>
      </c>
      <c r="G93" s="192" t="s">
        <v>220</v>
      </c>
      <c r="H93" s="192" t="s">
        <v>221</v>
      </c>
      <c r="I93" s="192" t="s">
        <v>222</v>
      </c>
      <c r="J93" s="192" t="s">
        <v>213</v>
      </c>
      <c r="K93" s="193" t="s">
        <v>223</v>
      </c>
      <c r="L93" s="194"/>
      <c r="M93" s="95" t="s">
        <v>21</v>
      </c>
      <c r="N93" s="96" t="s">
        <v>43</v>
      </c>
      <c r="O93" s="96" t="s">
        <v>224</v>
      </c>
      <c r="P93" s="96" t="s">
        <v>225</v>
      </c>
      <c r="Q93" s="96" t="s">
        <v>226</v>
      </c>
      <c r="R93" s="96" t="s">
        <v>227</v>
      </c>
      <c r="S93" s="96" t="s">
        <v>228</v>
      </c>
      <c r="T93" s="97" t="s">
        <v>229</v>
      </c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</row>
    <row r="94" s="2" customFormat="1" ht="22.8" customHeight="1">
      <c r="A94" s="41"/>
      <c r="B94" s="42"/>
      <c r="C94" s="102" t="s">
        <v>230</v>
      </c>
      <c r="D94" s="43"/>
      <c r="E94" s="43"/>
      <c r="F94" s="43"/>
      <c r="G94" s="43"/>
      <c r="H94" s="43"/>
      <c r="I94" s="43"/>
      <c r="J94" s="195">
        <f>BK94</f>
        <v>0</v>
      </c>
      <c r="K94" s="43"/>
      <c r="L94" s="47"/>
      <c r="M94" s="98"/>
      <c r="N94" s="196"/>
      <c r="O94" s="99"/>
      <c r="P94" s="197">
        <f>P95</f>
        <v>0</v>
      </c>
      <c r="Q94" s="99"/>
      <c r="R94" s="197">
        <f>R95</f>
        <v>46.961207999999999</v>
      </c>
      <c r="S94" s="99"/>
      <c r="T94" s="198">
        <f>T95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72</v>
      </c>
      <c r="AU94" s="20" t="s">
        <v>214</v>
      </c>
      <c r="BK94" s="199">
        <f>BK95</f>
        <v>0</v>
      </c>
    </row>
    <row r="95" s="12" customFormat="1" ht="25.92" customHeight="1">
      <c r="A95" s="12"/>
      <c r="B95" s="200"/>
      <c r="C95" s="201"/>
      <c r="D95" s="202" t="s">
        <v>72</v>
      </c>
      <c r="E95" s="203" t="s">
        <v>231</v>
      </c>
      <c r="F95" s="203" t="s">
        <v>232</v>
      </c>
      <c r="G95" s="201"/>
      <c r="H95" s="201"/>
      <c r="I95" s="204"/>
      <c r="J95" s="205">
        <f>BK95</f>
        <v>0</v>
      </c>
      <c r="K95" s="201"/>
      <c r="L95" s="206"/>
      <c r="M95" s="207"/>
      <c r="N95" s="208"/>
      <c r="O95" s="208"/>
      <c r="P95" s="209">
        <f>P96+P110</f>
        <v>0</v>
      </c>
      <c r="Q95" s="208"/>
      <c r="R95" s="209">
        <f>R96+R110</f>
        <v>46.961207999999999</v>
      </c>
      <c r="S95" s="208"/>
      <c r="T95" s="210">
        <f>T96+T110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1" t="s">
        <v>80</v>
      </c>
      <c r="AT95" s="212" t="s">
        <v>72</v>
      </c>
      <c r="AU95" s="212" t="s">
        <v>73</v>
      </c>
      <c r="AY95" s="211" t="s">
        <v>233</v>
      </c>
      <c r="BK95" s="213">
        <f>BK96+BK110</f>
        <v>0</v>
      </c>
    </row>
    <row r="96" s="12" customFormat="1" ht="22.8" customHeight="1">
      <c r="A96" s="12"/>
      <c r="B96" s="200"/>
      <c r="C96" s="201"/>
      <c r="D96" s="202" t="s">
        <v>72</v>
      </c>
      <c r="E96" s="214" t="s">
        <v>80</v>
      </c>
      <c r="F96" s="214" t="s">
        <v>234</v>
      </c>
      <c r="G96" s="201"/>
      <c r="H96" s="201"/>
      <c r="I96" s="204"/>
      <c r="J96" s="215">
        <f>BK96</f>
        <v>0</v>
      </c>
      <c r="K96" s="201"/>
      <c r="L96" s="206"/>
      <c r="M96" s="207"/>
      <c r="N96" s="208"/>
      <c r="O96" s="208"/>
      <c r="P96" s="209">
        <f>SUM(P97:P109)</f>
        <v>0</v>
      </c>
      <c r="Q96" s="208"/>
      <c r="R96" s="209">
        <f>SUM(R97:R109)</f>
        <v>44.192799999999998</v>
      </c>
      <c r="S96" s="208"/>
      <c r="T96" s="210">
        <f>SUM(T97:T109)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1" t="s">
        <v>80</v>
      </c>
      <c r="AT96" s="212" t="s">
        <v>72</v>
      </c>
      <c r="AU96" s="212" t="s">
        <v>80</v>
      </c>
      <c r="AY96" s="211" t="s">
        <v>233</v>
      </c>
      <c r="BK96" s="213">
        <f>SUM(BK97:BK109)</f>
        <v>0</v>
      </c>
    </row>
    <row r="97" s="2" customFormat="1" ht="49.05" customHeight="1">
      <c r="A97" s="41"/>
      <c r="B97" s="42"/>
      <c r="C97" s="216" t="s">
        <v>80</v>
      </c>
      <c r="D97" s="216" t="s">
        <v>235</v>
      </c>
      <c r="E97" s="217" t="s">
        <v>3294</v>
      </c>
      <c r="F97" s="218" t="s">
        <v>3295</v>
      </c>
      <c r="G97" s="219" t="s">
        <v>250</v>
      </c>
      <c r="H97" s="220">
        <v>86.239999999999995</v>
      </c>
      <c r="I97" s="221"/>
      <c r="J97" s="222">
        <f>ROUND(I97*H97,2)</f>
        <v>0</v>
      </c>
      <c r="K97" s="218" t="s">
        <v>239</v>
      </c>
      <c r="L97" s="47"/>
      <c r="M97" s="223" t="s">
        <v>21</v>
      </c>
      <c r="N97" s="224" t="s">
        <v>45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240</v>
      </c>
      <c r="AT97" s="227" t="s">
        <v>235</v>
      </c>
      <c r="AU97" s="227" t="s">
        <v>86</v>
      </c>
      <c r="AY97" s="20" t="s">
        <v>233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86</v>
      </c>
      <c r="BK97" s="228">
        <f>ROUND(I97*H97,2)</f>
        <v>0</v>
      </c>
      <c r="BL97" s="20" t="s">
        <v>240</v>
      </c>
      <c r="BM97" s="227" t="s">
        <v>3469</v>
      </c>
    </row>
    <row r="98" s="2" customFormat="1">
      <c r="A98" s="41"/>
      <c r="B98" s="42"/>
      <c r="C98" s="43"/>
      <c r="D98" s="229" t="s">
        <v>242</v>
      </c>
      <c r="E98" s="43"/>
      <c r="F98" s="230" t="s">
        <v>3297</v>
      </c>
      <c r="G98" s="43"/>
      <c r="H98" s="43"/>
      <c r="I98" s="231"/>
      <c r="J98" s="43"/>
      <c r="K98" s="43"/>
      <c r="L98" s="47"/>
      <c r="M98" s="232"/>
      <c r="N98" s="233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242</v>
      </c>
      <c r="AU98" s="20" t="s">
        <v>86</v>
      </c>
    </row>
    <row r="99" s="14" customFormat="1">
      <c r="A99" s="14"/>
      <c r="B99" s="245"/>
      <c r="C99" s="246"/>
      <c r="D99" s="236" t="s">
        <v>244</v>
      </c>
      <c r="E99" s="247" t="s">
        <v>21</v>
      </c>
      <c r="F99" s="248" t="s">
        <v>3470</v>
      </c>
      <c r="G99" s="246"/>
      <c r="H99" s="249">
        <v>86.239999999999995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244</v>
      </c>
      <c r="AU99" s="255" t="s">
        <v>86</v>
      </c>
      <c r="AV99" s="14" t="s">
        <v>86</v>
      </c>
      <c r="AW99" s="14" t="s">
        <v>33</v>
      </c>
      <c r="AX99" s="14" t="s">
        <v>80</v>
      </c>
      <c r="AY99" s="255" t="s">
        <v>233</v>
      </c>
    </row>
    <row r="100" s="2" customFormat="1" ht="44.25" customHeight="1">
      <c r="A100" s="41"/>
      <c r="B100" s="42"/>
      <c r="C100" s="216" t="s">
        <v>86</v>
      </c>
      <c r="D100" s="216" t="s">
        <v>235</v>
      </c>
      <c r="E100" s="217" t="s">
        <v>3471</v>
      </c>
      <c r="F100" s="218" t="s">
        <v>3472</v>
      </c>
      <c r="G100" s="219" t="s">
        <v>238</v>
      </c>
      <c r="H100" s="220">
        <v>20</v>
      </c>
      <c r="I100" s="221"/>
      <c r="J100" s="222">
        <f>ROUND(I100*H100,2)</f>
        <v>0</v>
      </c>
      <c r="K100" s="218" t="s">
        <v>239</v>
      </c>
      <c r="L100" s="47"/>
      <c r="M100" s="223" t="s">
        <v>21</v>
      </c>
      <c r="N100" s="224" t="s">
        <v>45</v>
      </c>
      <c r="O100" s="87"/>
      <c r="P100" s="225">
        <f>O100*H100</f>
        <v>0</v>
      </c>
      <c r="Q100" s="225">
        <v>0.00164</v>
      </c>
      <c r="R100" s="225">
        <f>Q100*H100</f>
        <v>0.032799999999999996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240</v>
      </c>
      <c r="AT100" s="227" t="s">
        <v>235</v>
      </c>
      <c r="AU100" s="227" t="s">
        <v>86</v>
      </c>
      <c r="AY100" s="20" t="s">
        <v>233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86</v>
      </c>
      <c r="BK100" s="228">
        <f>ROUND(I100*H100,2)</f>
        <v>0</v>
      </c>
      <c r="BL100" s="20" t="s">
        <v>240</v>
      </c>
      <c r="BM100" s="227" t="s">
        <v>3473</v>
      </c>
    </row>
    <row r="101" s="2" customFormat="1">
      <c r="A101" s="41"/>
      <c r="B101" s="42"/>
      <c r="C101" s="43"/>
      <c r="D101" s="229" t="s">
        <v>242</v>
      </c>
      <c r="E101" s="43"/>
      <c r="F101" s="230" t="s">
        <v>3474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242</v>
      </c>
      <c r="AU101" s="20" t="s">
        <v>86</v>
      </c>
    </row>
    <row r="102" s="2" customFormat="1" ht="49.05" customHeight="1">
      <c r="A102" s="41"/>
      <c r="B102" s="42"/>
      <c r="C102" s="216" t="s">
        <v>117</v>
      </c>
      <c r="D102" s="216" t="s">
        <v>235</v>
      </c>
      <c r="E102" s="217" t="s">
        <v>3475</v>
      </c>
      <c r="F102" s="218" t="s">
        <v>3476</v>
      </c>
      <c r="G102" s="219" t="s">
        <v>238</v>
      </c>
      <c r="H102" s="220">
        <v>20</v>
      </c>
      <c r="I102" s="221"/>
      <c r="J102" s="222">
        <f>ROUND(I102*H102,2)</f>
        <v>0</v>
      </c>
      <c r="K102" s="218" t="s">
        <v>239</v>
      </c>
      <c r="L102" s="47"/>
      <c r="M102" s="223" t="s">
        <v>21</v>
      </c>
      <c r="N102" s="224" t="s">
        <v>45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240</v>
      </c>
      <c r="AT102" s="227" t="s">
        <v>235</v>
      </c>
      <c r="AU102" s="227" t="s">
        <v>86</v>
      </c>
      <c r="AY102" s="20" t="s">
        <v>233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86</v>
      </c>
      <c r="BK102" s="228">
        <f>ROUND(I102*H102,2)</f>
        <v>0</v>
      </c>
      <c r="BL102" s="20" t="s">
        <v>240</v>
      </c>
      <c r="BM102" s="227" t="s">
        <v>3477</v>
      </c>
    </row>
    <row r="103" s="2" customFormat="1">
      <c r="A103" s="41"/>
      <c r="B103" s="42"/>
      <c r="C103" s="43"/>
      <c r="D103" s="229" t="s">
        <v>242</v>
      </c>
      <c r="E103" s="43"/>
      <c r="F103" s="230" t="s">
        <v>3478</v>
      </c>
      <c r="G103" s="43"/>
      <c r="H103" s="43"/>
      <c r="I103" s="231"/>
      <c r="J103" s="43"/>
      <c r="K103" s="43"/>
      <c r="L103" s="47"/>
      <c r="M103" s="232"/>
      <c r="N103" s="233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242</v>
      </c>
      <c r="AU103" s="20" t="s">
        <v>86</v>
      </c>
    </row>
    <row r="104" s="2" customFormat="1" ht="66.75" customHeight="1">
      <c r="A104" s="41"/>
      <c r="B104" s="42"/>
      <c r="C104" s="216" t="s">
        <v>240</v>
      </c>
      <c r="D104" s="216" t="s">
        <v>235</v>
      </c>
      <c r="E104" s="217" t="s">
        <v>290</v>
      </c>
      <c r="F104" s="218" t="s">
        <v>291</v>
      </c>
      <c r="G104" s="219" t="s">
        <v>250</v>
      </c>
      <c r="H104" s="220">
        <v>22.079999999999998</v>
      </c>
      <c r="I104" s="221"/>
      <c r="J104" s="222">
        <f>ROUND(I104*H104,2)</f>
        <v>0</v>
      </c>
      <c r="K104" s="218" t="s">
        <v>239</v>
      </c>
      <c r="L104" s="47"/>
      <c r="M104" s="223" t="s">
        <v>21</v>
      </c>
      <c r="N104" s="224" t="s">
        <v>45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240</v>
      </c>
      <c r="AT104" s="227" t="s">
        <v>235</v>
      </c>
      <c r="AU104" s="227" t="s">
        <v>86</v>
      </c>
      <c r="AY104" s="20" t="s">
        <v>233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86</v>
      </c>
      <c r="BK104" s="228">
        <f>ROUND(I104*H104,2)</f>
        <v>0</v>
      </c>
      <c r="BL104" s="20" t="s">
        <v>240</v>
      </c>
      <c r="BM104" s="227" t="s">
        <v>3479</v>
      </c>
    </row>
    <row r="105" s="2" customFormat="1">
      <c r="A105" s="41"/>
      <c r="B105" s="42"/>
      <c r="C105" s="43"/>
      <c r="D105" s="229" t="s">
        <v>242</v>
      </c>
      <c r="E105" s="43"/>
      <c r="F105" s="230" t="s">
        <v>293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242</v>
      </c>
      <c r="AU105" s="20" t="s">
        <v>86</v>
      </c>
    </row>
    <row r="106" s="14" customFormat="1">
      <c r="A106" s="14"/>
      <c r="B106" s="245"/>
      <c r="C106" s="246"/>
      <c r="D106" s="236" t="s">
        <v>244</v>
      </c>
      <c r="E106" s="247" t="s">
        <v>21</v>
      </c>
      <c r="F106" s="248" t="s">
        <v>3480</v>
      </c>
      <c r="G106" s="246"/>
      <c r="H106" s="249">
        <v>22.079999999999998</v>
      </c>
      <c r="I106" s="250"/>
      <c r="J106" s="246"/>
      <c r="K106" s="246"/>
      <c r="L106" s="251"/>
      <c r="M106" s="252"/>
      <c r="N106" s="253"/>
      <c r="O106" s="253"/>
      <c r="P106" s="253"/>
      <c r="Q106" s="253"/>
      <c r="R106" s="253"/>
      <c r="S106" s="253"/>
      <c r="T106" s="25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5" t="s">
        <v>244</v>
      </c>
      <c r="AU106" s="255" t="s">
        <v>86</v>
      </c>
      <c r="AV106" s="14" t="s">
        <v>86</v>
      </c>
      <c r="AW106" s="14" t="s">
        <v>33</v>
      </c>
      <c r="AX106" s="14" t="s">
        <v>80</v>
      </c>
      <c r="AY106" s="255" t="s">
        <v>233</v>
      </c>
    </row>
    <row r="107" s="2" customFormat="1" ht="16.5" customHeight="1">
      <c r="A107" s="41"/>
      <c r="B107" s="42"/>
      <c r="C107" s="267" t="s">
        <v>270</v>
      </c>
      <c r="D107" s="267" t="s">
        <v>297</v>
      </c>
      <c r="E107" s="268" t="s">
        <v>372</v>
      </c>
      <c r="F107" s="269" t="s">
        <v>373</v>
      </c>
      <c r="G107" s="270" t="s">
        <v>279</v>
      </c>
      <c r="H107" s="271">
        <v>44.159999999999997</v>
      </c>
      <c r="I107" s="272"/>
      <c r="J107" s="273">
        <f>ROUND(I107*H107,2)</f>
        <v>0</v>
      </c>
      <c r="K107" s="269" t="s">
        <v>239</v>
      </c>
      <c r="L107" s="274"/>
      <c r="M107" s="275" t="s">
        <v>21</v>
      </c>
      <c r="N107" s="276" t="s">
        <v>45</v>
      </c>
      <c r="O107" s="87"/>
      <c r="P107" s="225">
        <f>O107*H107</f>
        <v>0</v>
      </c>
      <c r="Q107" s="225">
        <v>1</v>
      </c>
      <c r="R107" s="225">
        <f>Q107*H107</f>
        <v>44.159999999999997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289</v>
      </c>
      <c r="AT107" s="227" t="s">
        <v>297</v>
      </c>
      <c r="AU107" s="227" t="s">
        <v>86</v>
      </c>
      <c r="AY107" s="20" t="s">
        <v>233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86</v>
      </c>
      <c r="BK107" s="228">
        <f>ROUND(I107*H107,2)</f>
        <v>0</v>
      </c>
      <c r="BL107" s="20" t="s">
        <v>240</v>
      </c>
      <c r="BM107" s="227" t="s">
        <v>3481</v>
      </c>
    </row>
    <row r="108" s="14" customFormat="1">
      <c r="A108" s="14"/>
      <c r="B108" s="245"/>
      <c r="C108" s="246"/>
      <c r="D108" s="236" t="s">
        <v>244</v>
      </c>
      <c r="E108" s="247" t="s">
        <v>21</v>
      </c>
      <c r="F108" s="248" t="s">
        <v>3482</v>
      </c>
      <c r="G108" s="246"/>
      <c r="H108" s="249">
        <v>22.079999999999998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244</v>
      </c>
      <c r="AU108" s="255" t="s">
        <v>86</v>
      </c>
      <c r="AV108" s="14" t="s">
        <v>86</v>
      </c>
      <c r="AW108" s="14" t="s">
        <v>33</v>
      </c>
      <c r="AX108" s="14" t="s">
        <v>73</v>
      </c>
      <c r="AY108" s="255" t="s">
        <v>233</v>
      </c>
    </row>
    <row r="109" s="14" customFormat="1">
      <c r="A109" s="14"/>
      <c r="B109" s="245"/>
      <c r="C109" s="246"/>
      <c r="D109" s="236" t="s">
        <v>244</v>
      </c>
      <c r="E109" s="247" t="s">
        <v>21</v>
      </c>
      <c r="F109" s="248" t="s">
        <v>3483</v>
      </c>
      <c r="G109" s="246"/>
      <c r="H109" s="249">
        <v>44.159999999999997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244</v>
      </c>
      <c r="AU109" s="255" t="s">
        <v>86</v>
      </c>
      <c r="AV109" s="14" t="s">
        <v>86</v>
      </c>
      <c r="AW109" s="14" t="s">
        <v>33</v>
      </c>
      <c r="AX109" s="14" t="s">
        <v>80</v>
      </c>
      <c r="AY109" s="255" t="s">
        <v>233</v>
      </c>
    </row>
    <row r="110" s="12" customFormat="1" ht="22.8" customHeight="1">
      <c r="A110" s="12"/>
      <c r="B110" s="200"/>
      <c r="C110" s="201"/>
      <c r="D110" s="202" t="s">
        <v>72</v>
      </c>
      <c r="E110" s="214" t="s">
        <v>289</v>
      </c>
      <c r="F110" s="214" t="s">
        <v>388</v>
      </c>
      <c r="G110" s="201"/>
      <c r="H110" s="201"/>
      <c r="I110" s="204"/>
      <c r="J110" s="215">
        <f>BK110</f>
        <v>0</v>
      </c>
      <c r="K110" s="201"/>
      <c r="L110" s="206"/>
      <c r="M110" s="207"/>
      <c r="N110" s="208"/>
      <c r="O110" s="208"/>
      <c r="P110" s="209">
        <f>SUM(P111:P157)</f>
        <v>0</v>
      </c>
      <c r="Q110" s="208"/>
      <c r="R110" s="209">
        <f>SUM(R111:R157)</f>
        <v>2.768408</v>
      </c>
      <c r="S110" s="208"/>
      <c r="T110" s="210">
        <f>SUM(T111:T157)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11" t="s">
        <v>80</v>
      </c>
      <c r="AT110" s="212" t="s">
        <v>72</v>
      </c>
      <c r="AU110" s="212" t="s">
        <v>80</v>
      </c>
      <c r="AY110" s="211" t="s">
        <v>233</v>
      </c>
      <c r="BK110" s="213">
        <f>SUM(BK111:BK157)</f>
        <v>0</v>
      </c>
    </row>
    <row r="111" s="2" customFormat="1" ht="37.8" customHeight="1">
      <c r="A111" s="41"/>
      <c r="B111" s="42"/>
      <c r="C111" s="216" t="s">
        <v>276</v>
      </c>
      <c r="D111" s="216" t="s">
        <v>235</v>
      </c>
      <c r="E111" s="217" t="s">
        <v>3484</v>
      </c>
      <c r="F111" s="218" t="s">
        <v>3485</v>
      </c>
      <c r="G111" s="219" t="s">
        <v>332</v>
      </c>
      <c r="H111" s="220">
        <v>11</v>
      </c>
      <c r="I111" s="221"/>
      <c r="J111" s="222">
        <f>ROUND(I111*H111,2)</f>
        <v>0</v>
      </c>
      <c r="K111" s="218" t="s">
        <v>239</v>
      </c>
      <c r="L111" s="47"/>
      <c r="M111" s="223" t="s">
        <v>21</v>
      </c>
      <c r="N111" s="224" t="s">
        <v>45</v>
      </c>
      <c r="O111" s="87"/>
      <c r="P111" s="225">
        <f>O111*H111</f>
        <v>0</v>
      </c>
      <c r="Q111" s="225">
        <v>4.0000000000000003E-05</v>
      </c>
      <c r="R111" s="225">
        <f>Q111*H111</f>
        <v>0.00044000000000000002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240</v>
      </c>
      <c r="AT111" s="227" t="s">
        <v>235</v>
      </c>
      <c r="AU111" s="227" t="s">
        <v>86</v>
      </c>
      <c r="AY111" s="20" t="s">
        <v>233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86</v>
      </c>
      <c r="BK111" s="228">
        <f>ROUND(I111*H111,2)</f>
        <v>0</v>
      </c>
      <c r="BL111" s="20" t="s">
        <v>240</v>
      </c>
      <c r="BM111" s="227" t="s">
        <v>3486</v>
      </c>
    </row>
    <row r="112" s="2" customFormat="1">
      <c r="A112" s="41"/>
      <c r="B112" s="42"/>
      <c r="C112" s="43"/>
      <c r="D112" s="229" t="s">
        <v>242</v>
      </c>
      <c r="E112" s="43"/>
      <c r="F112" s="230" t="s">
        <v>3487</v>
      </c>
      <c r="G112" s="43"/>
      <c r="H112" s="43"/>
      <c r="I112" s="231"/>
      <c r="J112" s="43"/>
      <c r="K112" s="43"/>
      <c r="L112" s="47"/>
      <c r="M112" s="232"/>
      <c r="N112" s="233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242</v>
      </c>
      <c r="AU112" s="20" t="s">
        <v>86</v>
      </c>
    </row>
    <row r="113" s="2" customFormat="1" ht="24.15" customHeight="1">
      <c r="A113" s="41"/>
      <c r="B113" s="42"/>
      <c r="C113" s="267" t="s">
        <v>284</v>
      </c>
      <c r="D113" s="267" t="s">
        <v>297</v>
      </c>
      <c r="E113" s="268" t="s">
        <v>3488</v>
      </c>
      <c r="F113" s="269" t="s">
        <v>3489</v>
      </c>
      <c r="G113" s="270" t="s">
        <v>332</v>
      </c>
      <c r="H113" s="271">
        <v>11.164999999999999</v>
      </c>
      <c r="I113" s="272"/>
      <c r="J113" s="273">
        <f>ROUND(I113*H113,2)</f>
        <v>0</v>
      </c>
      <c r="K113" s="269" t="s">
        <v>239</v>
      </c>
      <c r="L113" s="274"/>
      <c r="M113" s="275" t="s">
        <v>21</v>
      </c>
      <c r="N113" s="276" t="s">
        <v>45</v>
      </c>
      <c r="O113" s="87"/>
      <c r="P113" s="225">
        <f>O113*H113</f>
        <v>0</v>
      </c>
      <c r="Q113" s="225">
        <v>0.036999999999999998</v>
      </c>
      <c r="R113" s="225">
        <f>Q113*H113</f>
        <v>0.41310499999999994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289</v>
      </c>
      <c r="AT113" s="227" t="s">
        <v>297</v>
      </c>
      <c r="AU113" s="227" t="s">
        <v>86</v>
      </c>
      <c r="AY113" s="20" t="s">
        <v>233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86</v>
      </c>
      <c r="BK113" s="228">
        <f>ROUND(I113*H113,2)</f>
        <v>0</v>
      </c>
      <c r="BL113" s="20" t="s">
        <v>240</v>
      </c>
      <c r="BM113" s="227" t="s">
        <v>3490</v>
      </c>
    </row>
    <row r="114" s="14" customFormat="1">
      <c r="A114" s="14"/>
      <c r="B114" s="245"/>
      <c r="C114" s="246"/>
      <c r="D114" s="236" t="s">
        <v>244</v>
      </c>
      <c r="E114" s="247" t="s">
        <v>21</v>
      </c>
      <c r="F114" s="248" t="s">
        <v>3491</v>
      </c>
      <c r="G114" s="246"/>
      <c r="H114" s="249">
        <v>11.164999999999999</v>
      </c>
      <c r="I114" s="250"/>
      <c r="J114" s="246"/>
      <c r="K114" s="246"/>
      <c r="L114" s="251"/>
      <c r="M114" s="252"/>
      <c r="N114" s="253"/>
      <c r="O114" s="253"/>
      <c r="P114" s="253"/>
      <c r="Q114" s="253"/>
      <c r="R114" s="253"/>
      <c r="S114" s="253"/>
      <c r="T114" s="25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5" t="s">
        <v>244</v>
      </c>
      <c r="AU114" s="255" t="s">
        <v>86</v>
      </c>
      <c r="AV114" s="14" t="s">
        <v>86</v>
      </c>
      <c r="AW114" s="14" t="s">
        <v>33</v>
      </c>
      <c r="AX114" s="14" t="s">
        <v>80</v>
      </c>
      <c r="AY114" s="255" t="s">
        <v>233</v>
      </c>
    </row>
    <row r="115" s="2" customFormat="1" ht="24.15" customHeight="1">
      <c r="A115" s="41"/>
      <c r="B115" s="42"/>
      <c r="C115" s="216" t="s">
        <v>289</v>
      </c>
      <c r="D115" s="216" t="s">
        <v>235</v>
      </c>
      <c r="E115" s="217" t="s">
        <v>3492</v>
      </c>
      <c r="F115" s="218" t="s">
        <v>3493</v>
      </c>
      <c r="G115" s="219" t="s">
        <v>402</v>
      </c>
      <c r="H115" s="220">
        <v>1</v>
      </c>
      <c r="I115" s="221"/>
      <c r="J115" s="222">
        <f>ROUND(I115*H115,2)</f>
        <v>0</v>
      </c>
      <c r="K115" s="218" t="s">
        <v>239</v>
      </c>
      <c r="L115" s="47"/>
      <c r="M115" s="223" t="s">
        <v>21</v>
      </c>
      <c r="N115" s="224" t="s">
        <v>45</v>
      </c>
      <c r="O115" s="87"/>
      <c r="P115" s="225">
        <f>O115*H115</f>
        <v>0</v>
      </c>
      <c r="Q115" s="225">
        <v>1.12181</v>
      </c>
      <c r="R115" s="225">
        <f>Q115*H115</f>
        <v>1.12181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240</v>
      </c>
      <c r="AT115" s="227" t="s">
        <v>235</v>
      </c>
      <c r="AU115" s="227" t="s">
        <v>86</v>
      </c>
      <c r="AY115" s="20" t="s">
        <v>233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86</v>
      </c>
      <c r="BK115" s="228">
        <f>ROUND(I115*H115,2)</f>
        <v>0</v>
      </c>
      <c r="BL115" s="20" t="s">
        <v>240</v>
      </c>
      <c r="BM115" s="227" t="s">
        <v>3494</v>
      </c>
    </row>
    <row r="116" s="2" customFormat="1">
      <c r="A116" s="41"/>
      <c r="B116" s="42"/>
      <c r="C116" s="43"/>
      <c r="D116" s="229" t="s">
        <v>242</v>
      </c>
      <c r="E116" s="43"/>
      <c r="F116" s="230" t="s">
        <v>3495</v>
      </c>
      <c r="G116" s="43"/>
      <c r="H116" s="43"/>
      <c r="I116" s="231"/>
      <c r="J116" s="43"/>
      <c r="K116" s="43"/>
      <c r="L116" s="47"/>
      <c r="M116" s="232"/>
      <c r="N116" s="233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242</v>
      </c>
      <c r="AU116" s="20" t="s">
        <v>86</v>
      </c>
    </row>
    <row r="117" s="2" customFormat="1" ht="44.25" customHeight="1">
      <c r="A117" s="41"/>
      <c r="B117" s="42"/>
      <c r="C117" s="216" t="s">
        <v>296</v>
      </c>
      <c r="D117" s="216" t="s">
        <v>235</v>
      </c>
      <c r="E117" s="217" t="s">
        <v>3496</v>
      </c>
      <c r="F117" s="218" t="s">
        <v>3497</v>
      </c>
      <c r="G117" s="219" t="s">
        <v>332</v>
      </c>
      <c r="H117" s="220">
        <v>284.30000000000001</v>
      </c>
      <c r="I117" s="221"/>
      <c r="J117" s="222">
        <f>ROUND(I117*H117,2)</f>
        <v>0</v>
      </c>
      <c r="K117" s="218" t="s">
        <v>239</v>
      </c>
      <c r="L117" s="47"/>
      <c r="M117" s="223" t="s">
        <v>21</v>
      </c>
      <c r="N117" s="224" t="s">
        <v>45</v>
      </c>
      <c r="O117" s="87"/>
      <c r="P117" s="225">
        <f>O117*H117</f>
        <v>0</v>
      </c>
      <c r="Q117" s="225">
        <v>0.00131</v>
      </c>
      <c r="R117" s="225">
        <f>Q117*H117</f>
        <v>0.37243300000000001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240</v>
      </c>
      <c r="AT117" s="227" t="s">
        <v>235</v>
      </c>
      <c r="AU117" s="227" t="s">
        <v>86</v>
      </c>
      <c r="AY117" s="20" t="s">
        <v>233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86</v>
      </c>
      <c r="BK117" s="228">
        <f>ROUND(I117*H117,2)</f>
        <v>0</v>
      </c>
      <c r="BL117" s="20" t="s">
        <v>240</v>
      </c>
      <c r="BM117" s="227" t="s">
        <v>3498</v>
      </c>
    </row>
    <row r="118" s="2" customFormat="1">
      <c r="A118" s="41"/>
      <c r="B118" s="42"/>
      <c r="C118" s="43"/>
      <c r="D118" s="229" t="s">
        <v>242</v>
      </c>
      <c r="E118" s="43"/>
      <c r="F118" s="230" t="s">
        <v>3499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242</v>
      </c>
      <c r="AU118" s="20" t="s">
        <v>86</v>
      </c>
    </row>
    <row r="119" s="14" customFormat="1">
      <c r="A119" s="14"/>
      <c r="B119" s="245"/>
      <c r="C119" s="246"/>
      <c r="D119" s="236" t="s">
        <v>244</v>
      </c>
      <c r="E119" s="247" t="s">
        <v>21</v>
      </c>
      <c r="F119" s="248" t="s">
        <v>3500</v>
      </c>
      <c r="G119" s="246"/>
      <c r="H119" s="249">
        <v>94.299999999999997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244</v>
      </c>
      <c r="AU119" s="255" t="s">
        <v>86</v>
      </c>
      <c r="AV119" s="14" t="s">
        <v>86</v>
      </c>
      <c r="AW119" s="14" t="s">
        <v>33</v>
      </c>
      <c r="AX119" s="14" t="s">
        <v>73</v>
      </c>
      <c r="AY119" s="255" t="s">
        <v>233</v>
      </c>
    </row>
    <row r="120" s="14" customFormat="1">
      <c r="A120" s="14"/>
      <c r="B120" s="245"/>
      <c r="C120" s="246"/>
      <c r="D120" s="236" t="s">
        <v>244</v>
      </c>
      <c r="E120" s="247" t="s">
        <v>21</v>
      </c>
      <c r="F120" s="248" t="s">
        <v>1913</v>
      </c>
      <c r="G120" s="246"/>
      <c r="H120" s="249">
        <v>161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244</v>
      </c>
      <c r="AU120" s="255" t="s">
        <v>86</v>
      </c>
      <c r="AV120" s="14" t="s">
        <v>86</v>
      </c>
      <c r="AW120" s="14" t="s">
        <v>33</v>
      </c>
      <c r="AX120" s="14" t="s">
        <v>73</v>
      </c>
      <c r="AY120" s="255" t="s">
        <v>233</v>
      </c>
    </row>
    <row r="121" s="14" customFormat="1">
      <c r="A121" s="14"/>
      <c r="B121" s="245"/>
      <c r="C121" s="246"/>
      <c r="D121" s="236" t="s">
        <v>244</v>
      </c>
      <c r="E121" s="247" t="s">
        <v>21</v>
      </c>
      <c r="F121" s="248" t="s">
        <v>456</v>
      </c>
      <c r="G121" s="246"/>
      <c r="H121" s="249">
        <v>29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244</v>
      </c>
      <c r="AU121" s="255" t="s">
        <v>86</v>
      </c>
      <c r="AV121" s="14" t="s">
        <v>86</v>
      </c>
      <c r="AW121" s="14" t="s">
        <v>33</v>
      </c>
      <c r="AX121" s="14" t="s">
        <v>73</v>
      </c>
      <c r="AY121" s="255" t="s">
        <v>233</v>
      </c>
    </row>
    <row r="122" s="15" customFormat="1">
      <c r="A122" s="15"/>
      <c r="B122" s="256"/>
      <c r="C122" s="257"/>
      <c r="D122" s="236" t="s">
        <v>244</v>
      </c>
      <c r="E122" s="258" t="s">
        <v>21</v>
      </c>
      <c r="F122" s="259" t="s">
        <v>247</v>
      </c>
      <c r="G122" s="257"/>
      <c r="H122" s="260">
        <v>284.30000000000001</v>
      </c>
      <c r="I122" s="261"/>
      <c r="J122" s="257"/>
      <c r="K122" s="257"/>
      <c r="L122" s="262"/>
      <c r="M122" s="263"/>
      <c r="N122" s="264"/>
      <c r="O122" s="264"/>
      <c r="P122" s="264"/>
      <c r="Q122" s="264"/>
      <c r="R122" s="264"/>
      <c r="S122" s="264"/>
      <c r="T122" s="26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66" t="s">
        <v>244</v>
      </c>
      <c r="AU122" s="266" t="s">
        <v>86</v>
      </c>
      <c r="AV122" s="15" t="s">
        <v>240</v>
      </c>
      <c r="AW122" s="15" t="s">
        <v>33</v>
      </c>
      <c r="AX122" s="15" t="s">
        <v>80</v>
      </c>
      <c r="AY122" s="266" t="s">
        <v>233</v>
      </c>
    </row>
    <row r="123" s="2" customFormat="1" ht="44.25" customHeight="1">
      <c r="A123" s="41"/>
      <c r="B123" s="42"/>
      <c r="C123" s="216" t="s">
        <v>302</v>
      </c>
      <c r="D123" s="216" t="s">
        <v>235</v>
      </c>
      <c r="E123" s="217" t="s">
        <v>3316</v>
      </c>
      <c r="F123" s="218" t="s">
        <v>3317</v>
      </c>
      <c r="G123" s="219" t="s">
        <v>332</v>
      </c>
      <c r="H123" s="220">
        <v>41</v>
      </c>
      <c r="I123" s="221"/>
      <c r="J123" s="222">
        <f>ROUND(I123*H123,2)</f>
        <v>0</v>
      </c>
      <c r="K123" s="218" t="s">
        <v>239</v>
      </c>
      <c r="L123" s="47"/>
      <c r="M123" s="223" t="s">
        <v>21</v>
      </c>
      <c r="N123" s="224" t="s">
        <v>45</v>
      </c>
      <c r="O123" s="87"/>
      <c r="P123" s="225">
        <f>O123*H123</f>
        <v>0</v>
      </c>
      <c r="Q123" s="225">
        <v>0.0039300000000000003</v>
      </c>
      <c r="R123" s="225">
        <f>Q123*H123</f>
        <v>0.16113000000000002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240</v>
      </c>
      <c r="AT123" s="227" t="s">
        <v>235</v>
      </c>
      <c r="AU123" s="227" t="s">
        <v>86</v>
      </c>
      <c r="AY123" s="20" t="s">
        <v>233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86</v>
      </c>
      <c r="BK123" s="228">
        <f>ROUND(I123*H123,2)</f>
        <v>0</v>
      </c>
      <c r="BL123" s="20" t="s">
        <v>240</v>
      </c>
      <c r="BM123" s="227" t="s">
        <v>3501</v>
      </c>
    </row>
    <row r="124" s="2" customFormat="1">
      <c r="A124" s="41"/>
      <c r="B124" s="42"/>
      <c r="C124" s="43"/>
      <c r="D124" s="229" t="s">
        <v>242</v>
      </c>
      <c r="E124" s="43"/>
      <c r="F124" s="230" t="s">
        <v>3319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242</v>
      </c>
      <c r="AU124" s="20" t="s">
        <v>86</v>
      </c>
    </row>
    <row r="125" s="14" customFormat="1">
      <c r="A125" s="14"/>
      <c r="B125" s="245"/>
      <c r="C125" s="246"/>
      <c r="D125" s="236" t="s">
        <v>244</v>
      </c>
      <c r="E125" s="247" t="s">
        <v>21</v>
      </c>
      <c r="F125" s="248" t="s">
        <v>1126</v>
      </c>
      <c r="G125" s="246"/>
      <c r="H125" s="249">
        <v>41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244</v>
      </c>
      <c r="AU125" s="255" t="s">
        <v>86</v>
      </c>
      <c r="AV125" s="14" t="s">
        <v>86</v>
      </c>
      <c r="AW125" s="14" t="s">
        <v>33</v>
      </c>
      <c r="AX125" s="14" t="s">
        <v>80</v>
      </c>
      <c r="AY125" s="255" t="s">
        <v>233</v>
      </c>
    </row>
    <row r="126" s="2" customFormat="1" ht="49.05" customHeight="1">
      <c r="A126" s="41"/>
      <c r="B126" s="42"/>
      <c r="C126" s="216" t="s">
        <v>314</v>
      </c>
      <c r="D126" s="216" t="s">
        <v>235</v>
      </c>
      <c r="E126" s="217" t="s">
        <v>3321</v>
      </c>
      <c r="F126" s="218" t="s">
        <v>3322</v>
      </c>
      <c r="G126" s="219" t="s">
        <v>402</v>
      </c>
      <c r="H126" s="220">
        <v>12</v>
      </c>
      <c r="I126" s="221"/>
      <c r="J126" s="222">
        <f>ROUND(I126*H126,2)</f>
        <v>0</v>
      </c>
      <c r="K126" s="218" t="s">
        <v>239</v>
      </c>
      <c r="L126" s="47"/>
      <c r="M126" s="223" t="s">
        <v>21</v>
      </c>
      <c r="N126" s="224" t="s">
        <v>45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240</v>
      </c>
      <c r="AT126" s="227" t="s">
        <v>235</v>
      </c>
      <c r="AU126" s="227" t="s">
        <v>86</v>
      </c>
      <c r="AY126" s="20" t="s">
        <v>233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86</v>
      </c>
      <c r="BK126" s="228">
        <f>ROUND(I126*H126,2)</f>
        <v>0</v>
      </c>
      <c r="BL126" s="20" t="s">
        <v>240</v>
      </c>
      <c r="BM126" s="227" t="s">
        <v>3502</v>
      </c>
    </row>
    <row r="127" s="2" customFormat="1">
      <c r="A127" s="41"/>
      <c r="B127" s="42"/>
      <c r="C127" s="43"/>
      <c r="D127" s="229" t="s">
        <v>242</v>
      </c>
      <c r="E127" s="43"/>
      <c r="F127" s="230" t="s">
        <v>3324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242</v>
      </c>
      <c r="AU127" s="20" t="s">
        <v>86</v>
      </c>
    </row>
    <row r="128" s="2" customFormat="1" ht="16.5" customHeight="1">
      <c r="A128" s="41"/>
      <c r="B128" s="42"/>
      <c r="C128" s="267" t="s">
        <v>371</v>
      </c>
      <c r="D128" s="267" t="s">
        <v>297</v>
      </c>
      <c r="E128" s="268" t="s">
        <v>3325</v>
      </c>
      <c r="F128" s="269" t="s">
        <v>3326</v>
      </c>
      <c r="G128" s="270" t="s">
        <v>402</v>
      </c>
      <c r="H128" s="271">
        <v>10</v>
      </c>
      <c r="I128" s="272"/>
      <c r="J128" s="273">
        <f>ROUND(I128*H128,2)</f>
        <v>0</v>
      </c>
      <c r="K128" s="269" t="s">
        <v>239</v>
      </c>
      <c r="L128" s="274"/>
      <c r="M128" s="275" t="s">
        <v>21</v>
      </c>
      <c r="N128" s="276" t="s">
        <v>45</v>
      </c>
      <c r="O128" s="87"/>
      <c r="P128" s="225">
        <f>O128*H128</f>
        <v>0</v>
      </c>
      <c r="Q128" s="225">
        <v>0.00027999999999999998</v>
      </c>
      <c r="R128" s="225">
        <f>Q128*H128</f>
        <v>0.0027999999999999995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289</v>
      </c>
      <c r="AT128" s="227" t="s">
        <v>297</v>
      </c>
      <c r="AU128" s="227" t="s">
        <v>86</v>
      </c>
      <c r="AY128" s="20" t="s">
        <v>233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86</v>
      </c>
      <c r="BK128" s="228">
        <f>ROUND(I128*H128,2)</f>
        <v>0</v>
      </c>
      <c r="BL128" s="20" t="s">
        <v>240</v>
      </c>
      <c r="BM128" s="227" t="s">
        <v>3503</v>
      </c>
    </row>
    <row r="129" s="2" customFormat="1">
      <c r="A129" s="41"/>
      <c r="B129" s="42"/>
      <c r="C129" s="43"/>
      <c r="D129" s="236" t="s">
        <v>409</v>
      </c>
      <c r="E129" s="43"/>
      <c r="F129" s="281" t="s">
        <v>3328</v>
      </c>
      <c r="G129" s="43"/>
      <c r="H129" s="43"/>
      <c r="I129" s="231"/>
      <c r="J129" s="43"/>
      <c r="K129" s="43"/>
      <c r="L129" s="47"/>
      <c r="M129" s="232"/>
      <c r="N129" s="233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409</v>
      </c>
      <c r="AU129" s="20" t="s">
        <v>86</v>
      </c>
    </row>
    <row r="130" s="14" customFormat="1">
      <c r="A130" s="14"/>
      <c r="B130" s="245"/>
      <c r="C130" s="246"/>
      <c r="D130" s="236" t="s">
        <v>244</v>
      </c>
      <c r="E130" s="247" t="s">
        <v>21</v>
      </c>
      <c r="F130" s="248" t="s">
        <v>270</v>
      </c>
      <c r="G130" s="246"/>
      <c r="H130" s="249">
        <v>5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244</v>
      </c>
      <c r="AU130" s="255" t="s">
        <v>86</v>
      </c>
      <c r="AV130" s="14" t="s">
        <v>86</v>
      </c>
      <c r="AW130" s="14" t="s">
        <v>33</v>
      </c>
      <c r="AX130" s="14" t="s">
        <v>73</v>
      </c>
      <c r="AY130" s="255" t="s">
        <v>233</v>
      </c>
    </row>
    <row r="131" s="14" customFormat="1">
      <c r="A131" s="14"/>
      <c r="B131" s="245"/>
      <c r="C131" s="246"/>
      <c r="D131" s="236" t="s">
        <v>244</v>
      </c>
      <c r="E131" s="247" t="s">
        <v>21</v>
      </c>
      <c r="F131" s="248" t="s">
        <v>270</v>
      </c>
      <c r="G131" s="246"/>
      <c r="H131" s="249">
        <v>5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244</v>
      </c>
      <c r="AU131" s="255" t="s">
        <v>86</v>
      </c>
      <c r="AV131" s="14" t="s">
        <v>86</v>
      </c>
      <c r="AW131" s="14" t="s">
        <v>33</v>
      </c>
      <c r="AX131" s="14" t="s">
        <v>73</v>
      </c>
      <c r="AY131" s="255" t="s">
        <v>233</v>
      </c>
    </row>
    <row r="132" s="15" customFormat="1">
      <c r="A132" s="15"/>
      <c r="B132" s="256"/>
      <c r="C132" s="257"/>
      <c r="D132" s="236" t="s">
        <v>244</v>
      </c>
      <c r="E132" s="258" t="s">
        <v>21</v>
      </c>
      <c r="F132" s="259" t="s">
        <v>247</v>
      </c>
      <c r="G132" s="257"/>
      <c r="H132" s="260">
        <v>10</v>
      </c>
      <c r="I132" s="261"/>
      <c r="J132" s="257"/>
      <c r="K132" s="257"/>
      <c r="L132" s="262"/>
      <c r="M132" s="263"/>
      <c r="N132" s="264"/>
      <c r="O132" s="264"/>
      <c r="P132" s="264"/>
      <c r="Q132" s="264"/>
      <c r="R132" s="264"/>
      <c r="S132" s="264"/>
      <c r="T132" s="26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6" t="s">
        <v>244</v>
      </c>
      <c r="AU132" s="266" t="s">
        <v>86</v>
      </c>
      <c r="AV132" s="15" t="s">
        <v>240</v>
      </c>
      <c r="AW132" s="15" t="s">
        <v>33</v>
      </c>
      <c r="AX132" s="15" t="s">
        <v>80</v>
      </c>
      <c r="AY132" s="266" t="s">
        <v>233</v>
      </c>
    </row>
    <row r="133" s="2" customFormat="1" ht="16.5" customHeight="1">
      <c r="A133" s="41"/>
      <c r="B133" s="42"/>
      <c r="C133" s="267" t="s">
        <v>377</v>
      </c>
      <c r="D133" s="267" t="s">
        <v>297</v>
      </c>
      <c r="E133" s="268" t="s">
        <v>3329</v>
      </c>
      <c r="F133" s="269" t="s">
        <v>3330</v>
      </c>
      <c r="G133" s="270" t="s">
        <v>402</v>
      </c>
      <c r="H133" s="271">
        <v>2</v>
      </c>
      <c r="I133" s="272"/>
      <c r="J133" s="273">
        <f>ROUND(I133*H133,2)</f>
        <v>0</v>
      </c>
      <c r="K133" s="269" t="s">
        <v>239</v>
      </c>
      <c r="L133" s="274"/>
      <c r="M133" s="275" t="s">
        <v>21</v>
      </c>
      <c r="N133" s="276" t="s">
        <v>45</v>
      </c>
      <c r="O133" s="87"/>
      <c r="P133" s="225">
        <f>O133*H133</f>
        <v>0</v>
      </c>
      <c r="Q133" s="225">
        <v>0.00025999999999999998</v>
      </c>
      <c r="R133" s="225">
        <f>Q133*H133</f>
        <v>0.00051999999999999995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289</v>
      </c>
      <c r="AT133" s="227" t="s">
        <v>297</v>
      </c>
      <c r="AU133" s="227" t="s">
        <v>86</v>
      </c>
      <c r="AY133" s="20" t="s">
        <v>233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86</v>
      </c>
      <c r="BK133" s="228">
        <f>ROUND(I133*H133,2)</f>
        <v>0</v>
      </c>
      <c r="BL133" s="20" t="s">
        <v>240</v>
      </c>
      <c r="BM133" s="227" t="s">
        <v>3504</v>
      </c>
    </row>
    <row r="134" s="2" customFormat="1">
      <c r="A134" s="41"/>
      <c r="B134" s="42"/>
      <c r="C134" s="43"/>
      <c r="D134" s="236" t="s">
        <v>409</v>
      </c>
      <c r="E134" s="43"/>
      <c r="F134" s="281" t="s">
        <v>3328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409</v>
      </c>
      <c r="AU134" s="20" t="s">
        <v>86</v>
      </c>
    </row>
    <row r="135" s="2" customFormat="1" ht="37.8" customHeight="1">
      <c r="A135" s="41"/>
      <c r="B135" s="42"/>
      <c r="C135" s="216" t="s">
        <v>383</v>
      </c>
      <c r="D135" s="216" t="s">
        <v>235</v>
      </c>
      <c r="E135" s="217" t="s">
        <v>3332</v>
      </c>
      <c r="F135" s="218" t="s">
        <v>3333</v>
      </c>
      <c r="G135" s="219" t="s">
        <v>402</v>
      </c>
      <c r="H135" s="220">
        <v>5</v>
      </c>
      <c r="I135" s="221"/>
      <c r="J135" s="222">
        <f>ROUND(I135*H135,2)</f>
        <v>0</v>
      </c>
      <c r="K135" s="218" t="s">
        <v>239</v>
      </c>
      <c r="L135" s="47"/>
      <c r="M135" s="223" t="s">
        <v>21</v>
      </c>
      <c r="N135" s="224" t="s">
        <v>45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240</v>
      </c>
      <c r="AT135" s="227" t="s">
        <v>235</v>
      </c>
      <c r="AU135" s="227" t="s">
        <v>86</v>
      </c>
      <c r="AY135" s="20" t="s">
        <v>233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86</v>
      </c>
      <c r="BK135" s="228">
        <f>ROUND(I135*H135,2)</f>
        <v>0</v>
      </c>
      <c r="BL135" s="20" t="s">
        <v>240</v>
      </c>
      <c r="BM135" s="227" t="s">
        <v>3505</v>
      </c>
    </row>
    <row r="136" s="2" customFormat="1">
      <c r="A136" s="41"/>
      <c r="B136" s="42"/>
      <c r="C136" s="43"/>
      <c r="D136" s="229" t="s">
        <v>242</v>
      </c>
      <c r="E136" s="43"/>
      <c r="F136" s="230" t="s">
        <v>3335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242</v>
      </c>
      <c r="AU136" s="20" t="s">
        <v>86</v>
      </c>
    </row>
    <row r="137" s="2" customFormat="1" ht="24.15" customHeight="1">
      <c r="A137" s="41"/>
      <c r="B137" s="42"/>
      <c r="C137" s="267" t="s">
        <v>8</v>
      </c>
      <c r="D137" s="267" t="s">
        <v>297</v>
      </c>
      <c r="E137" s="268" t="s">
        <v>3336</v>
      </c>
      <c r="F137" s="269" t="s">
        <v>3337</v>
      </c>
      <c r="G137" s="270" t="s">
        <v>402</v>
      </c>
      <c r="H137" s="271">
        <v>5</v>
      </c>
      <c r="I137" s="272"/>
      <c r="J137" s="273">
        <f>ROUND(I137*H137,2)</f>
        <v>0</v>
      </c>
      <c r="K137" s="269" t="s">
        <v>239</v>
      </c>
      <c r="L137" s="274"/>
      <c r="M137" s="275" t="s">
        <v>21</v>
      </c>
      <c r="N137" s="276" t="s">
        <v>45</v>
      </c>
      <c r="O137" s="87"/>
      <c r="P137" s="225">
        <f>O137*H137</f>
        <v>0</v>
      </c>
      <c r="Q137" s="225">
        <v>0.00062</v>
      </c>
      <c r="R137" s="225">
        <f>Q137*H137</f>
        <v>0.0030999999999999999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289</v>
      </c>
      <c r="AT137" s="227" t="s">
        <v>297</v>
      </c>
      <c r="AU137" s="227" t="s">
        <v>86</v>
      </c>
      <c r="AY137" s="20" t="s">
        <v>233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86</v>
      </c>
      <c r="BK137" s="228">
        <f>ROUND(I137*H137,2)</f>
        <v>0</v>
      </c>
      <c r="BL137" s="20" t="s">
        <v>240</v>
      </c>
      <c r="BM137" s="227" t="s">
        <v>3506</v>
      </c>
    </row>
    <row r="138" s="2" customFormat="1" ht="49.05" customHeight="1">
      <c r="A138" s="41"/>
      <c r="B138" s="42"/>
      <c r="C138" s="216" t="s">
        <v>394</v>
      </c>
      <c r="D138" s="216" t="s">
        <v>235</v>
      </c>
      <c r="E138" s="217" t="s">
        <v>3356</v>
      </c>
      <c r="F138" s="218" t="s">
        <v>3357</v>
      </c>
      <c r="G138" s="219" t="s">
        <v>402</v>
      </c>
      <c r="H138" s="220">
        <v>5</v>
      </c>
      <c r="I138" s="221"/>
      <c r="J138" s="222">
        <f>ROUND(I138*H138,2)</f>
        <v>0</v>
      </c>
      <c r="K138" s="218" t="s">
        <v>239</v>
      </c>
      <c r="L138" s="47"/>
      <c r="M138" s="223" t="s">
        <v>21</v>
      </c>
      <c r="N138" s="224" t="s">
        <v>45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240</v>
      </c>
      <c r="AT138" s="227" t="s">
        <v>235</v>
      </c>
      <c r="AU138" s="227" t="s">
        <v>86</v>
      </c>
      <c r="AY138" s="20" t="s">
        <v>233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86</v>
      </c>
      <c r="BK138" s="228">
        <f>ROUND(I138*H138,2)</f>
        <v>0</v>
      </c>
      <c r="BL138" s="20" t="s">
        <v>240</v>
      </c>
      <c r="BM138" s="227" t="s">
        <v>3507</v>
      </c>
    </row>
    <row r="139" s="2" customFormat="1">
      <c r="A139" s="41"/>
      <c r="B139" s="42"/>
      <c r="C139" s="43"/>
      <c r="D139" s="229" t="s">
        <v>242</v>
      </c>
      <c r="E139" s="43"/>
      <c r="F139" s="230" t="s">
        <v>3359</v>
      </c>
      <c r="G139" s="43"/>
      <c r="H139" s="43"/>
      <c r="I139" s="231"/>
      <c r="J139" s="43"/>
      <c r="K139" s="43"/>
      <c r="L139" s="47"/>
      <c r="M139" s="232"/>
      <c r="N139" s="233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242</v>
      </c>
      <c r="AU139" s="20" t="s">
        <v>86</v>
      </c>
    </row>
    <row r="140" s="2" customFormat="1" ht="16.5" customHeight="1">
      <c r="A140" s="41"/>
      <c r="B140" s="42"/>
      <c r="C140" s="267" t="s">
        <v>399</v>
      </c>
      <c r="D140" s="267" t="s">
        <v>297</v>
      </c>
      <c r="E140" s="268" t="s">
        <v>3360</v>
      </c>
      <c r="F140" s="269" t="s">
        <v>3361</v>
      </c>
      <c r="G140" s="270" t="s">
        <v>402</v>
      </c>
      <c r="H140" s="271">
        <v>1</v>
      </c>
      <c r="I140" s="272"/>
      <c r="J140" s="273">
        <f>ROUND(I140*H140,2)</f>
        <v>0</v>
      </c>
      <c r="K140" s="269" t="s">
        <v>239</v>
      </c>
      <c r="L140" s="274"/>
      <c r="M140" s="275" t="s">
        <v>21</v>
      </c>
      <c r="N140" s="276" t="s">
        <v>45</v>
      </c>
      <c r="O140" s="87"/>
      <c r="P140" s="225">
        <f>O140*H140</f>
        <v>0</v>
      </c>
      <c r="Q140" s="225">
        <v>0.00079000000000000001</v>
      </c>
      <c r="R140" s="225">
        <f>Q140*H140</f>
        <v>0.00079000000000000001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289</v>
      </c>
      <c r="AT140" s="227" t="s">
        <v>297</v>
      </c>
      <c r="AU140" s="227" t="s">
        <v>86</v>
      </c>
      <c r="AY140" s="20" t="s">
        <v>233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86</v>
      </c>
      <c r="BK140" s="228">
        <f>ROUND(I140*H140,2)</f>
        <v>0</v>
      </c>
      <c r="BL140" s="20" t="s">
        <v>240</v>
      </c>
      <c r="BM140" s="227" t="s">
        <v>3508</v>
      </c>
    </row>
    <row r="141" s="2" customFormat="1" ht="16.5" customHeight="1">
      <c r="A141" s="41"/>
      <c r="B141" s="42"/>
      <c r="C141" s="267" t="s">
        <v>405</v>
      </c>
      <c r="D141" s="267" t="s">
        <v>297</v>
      </c>
      <c r="E141" s="268" t="s">
        <v>3363</v>
      </c>
      <c r="F141" s="269" t="s">
        <v>3364</v>
      </c>
      <c r="G141" s="270" t="s">
        <v>402</v>
      </c>
      <c r="H141" s="271">
        <v>3</v>
      </c>
      <c r="I141" s="272"/>
      <c r="J141" s="273">
        <f>ROUND(I141*H141,2)</f>
        <v>0</v>
      </c>
      <c r="K141" s="269" t="s">
        <v>239</v>
      </c>
      <c r="L141" s="274"/>
      <c r="M141" s="275" t="s">
        <v>21</v>
      </c>
      <c r="N141" s="276" t="s">
        <v>45</v>
      </c>
      <c r="O141" s="87"/>
      <c r="P141" s="225">
        <f>O141*H141</f>
        <v>0</v>
      </c>
      <c r="Q141" s="225">
        <v>0.0014</v>
      </c>
      <c r="R141" s="225">
        <f>Q141*H141</f>
        <v>0.0041999999999999997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289</v>
      </c>
      <c r="AT141" s="227" t="s">
        <v>297</v>
      </c>
      <c r="AU141" s="227" t="s">
        <v>86</v>
      </c>
      <c r="AY141" s="20" t="s">
        <v>233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86</v>
      </c>
      <c r="BK141" s="228">
        <f>ROUND(I141*H141,2)</f>
        <v>0</v>
      </c>
      <c r="BL141" s="20" t="s">
        <v>240</v>
      </c>
      <c r="BM141" s="227" t="s">
        <v>3509</v>
      </c>
    </row>
    <row r="142" s="2" customFormat="1">
      <c r="A142" s="41"/>
      <c r="B142" s="42"/>
      <c r="C142" s="43"/>
      <c r="D142" s="236" t="s">
        <v>409</v>
      </c>
      <c r="E142" s="43"/>
      <c r="F142" s="281" t="s">
        <v>3328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409</v>
      </c>
      <c r="AU142" s="20" t="s">
        <v>86</v>
      </c>
    </row>
    <row r="143" s="2" customFormat="1" ht="16.5" customHeight="1">
      <c r="A143" s="41"/>
      <c r="B143" s="42"/>
      <c r="C143" s="267" t="s">
        <v>411</v>
      </c>
      <c r="D143" s="267" t="s">
        <v>297</v>
      </c>
      <c r="E143" s="268" t="s">
        <v>3366</v>
      </c>
      <c r="F143" s="269" t="s">
        <v>3367</v>
      </c>
      <c r="G143" s="270" t="s">
        <v>402</v>
      </c>
      <c r="H143" s="271">
        <v>1</v>
      </c>
      <c r="I143" s="272"/>
      <c r="J143" s="273">
        <f>ROUND(I143*H143,2)</f>
        <v>0</v>
      </c>
      <c r="K143" s="269" t="s">
        <v>239</v>
      </c>
      <c r="L143" s="274"/>
      <c r="M143" s="275" t="s">
        <v>21</v>
      </c>
      <c r="N143" s="276" t="s">
        <v>45</v>
      </c>
      <c r="O143" s="87"/>
      <c r="P143" s="225">
        <f>O143*H143</f>
        <v>0</v>
      </c>
      <c r="Q143" s="225">
        <v>0.00046000000000000001</v>
      </c>
      <c r="R143" s="225">
        <f>Q143*H143</f>
        <v>0.00046000000000000001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289</v>
      </c>
      <c r="AT143" s="227" t="s">
        <v>297</v>
      </c>
      <c r="AU143" s="227" t="s">
        <v>86</v>
      </c>
      <c r="AY143" s="20" t="s">
        <v>233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86</v>
      </c>
      <c r="BK143" s="228">
        <f>ROUND(I143*H143,2)</f>
        <v>0</v>
      </c>
      <c r="BL143" s="20" t="s">
        <v>240</v>
      </c>
      <c r="BM143" s="227" t="s">
        <v>3510</v>
      </c>
    </row>
    <row r="144" s="2" customFormat="1" ht="21.75" customHeight="1">
      <c r="A144" s="41"/>
      <c r="B144" s="42"/>
      <c r="C144" s="216" t="s">
        <v>415</v>
      </c>
      <c r="D144" s="216" t="s">
        <v>235</v>
      </c>
      <c r="E144" s="217" t="s">
        <v>3511</v>
      </c>
      <c r="F144" s="218" t="s">
        <v>3512</v>
      </c>
      <c r="G144" s="219" t="s">
        <v>473</v>
      </c>
      <c r="H144" s="220">
        <v>4</v>
      </c>
      <c r="I144" s="221"/>
      <c r="J144" s="222">
        <f>ROUND(I144*H144,2)</f>
        <v>0</v>
      </c>
      <c r="K144" s="218" t="s">
        <v>342</v>
      </c>
      <c r="L144" s="47"/>
      <c r="M144" s="223" t="s">
        <v>21</v>
      </c>
      <c r="N144" s="224" t="s">
        <v>44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240</v>
      </c>
      <c r="AT144" s="227" t="s">
        <v>235</v>
      </c>
      <c r="AU144" s="227" t="s">
        <v>86</v>
      </c>
      <c r="AY144" s="20" t="s">
        <v>233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80</v>
      </c>
      <c r="BK144" s="228">
        <f>ROUND(I144*H144,2)</f>
        <v>0</v>
      </c>
      <c r="BL144" s="20" t="s">
        <v>240</v>
      </c>
      <c r="BM144" s="227" t="s">
        <v>3513</v>
      </c>
    </row>
    <row r="145" s="14" customFormat="1">
      <c r="A145" s="14"/>
      <c r="B145" s="245"/>
      <c r="C145" s="246"/>
      <c r="D145" s="236" t="s">
        <v>244</v>
      </c>
      <c r="E145" s="247" t="s">
        <v>21</v>
      </c>
      <c r="F145" s="248" t="s">
        <v>3514</v>
      </c>
      <c r="G145" s="246"/>
      <c r="H145" s="249">
        <v>1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244</v>
      </c>
      <c r="AU145" s="255" t="s">
        <v>86</v>
      </c>
      <c r="AV145" s="14" t="s">
        <v>86</v>
      </c>
      <c r="AW145" s="14" t="s">
        <v>33</v>
      </c>
      <c r="AX145" s="14" t="s">
        <v>73</v>
      </c>
      <c r="AY145" s="255" t="s">
        <v>233</v>
      </c>
    </row>
    <row r="146" s="14" customFormat="1">
      <c r="A146" s="14"/>
      <c r="B146" s="245"/>
      <c r="C146" s="246"/>
      <c r="D146" s="236" t="s">
        <v>244</v>
      </c>
      <c r="E146" s="247" t="s">
        <v>21</v>
      </c>
      <c r="F146" s="248" t="s">
        <v>3515</v>
      </c>
      <c r="G146" s="246"/>
      <c r="H146" s="249">
        <v>1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244</v>
      </c>
      <c r="AU146" s="255" t="s">
        <v>86</v>
      </c>
      <c r="AV146" s="14" t="s">
        <v>86</v>
      </c>
      <c r="AW146" s="14" t="s">
        <v>33</v>
      </c>
      <c r="AX146" s="14" t="s">
        <v>73</v>
      </c>
      <c r="AY146" s="255" t="s">
        <v>233</v>
      </c>
    </row>
    <row r="147" s="14" customFormat="1">
      <c r="A147" s="14"/>
      <c r="B147" s="245"/>
      <c r="C147" s="246"/>
      <c r="D147" s="236" t="s">
        <v>244</v>
      </c>
      <c r="E147" s="247" t="s">
        <v>21</v>
      </c>
      <c r="F147" s="248" t="s">
        <v>3516</v>
      </c>
      <c r="G147" s="246"/>
      <c r="H147" s="249">
        <v>1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244</v>
      </c>
      <c r="AU147" s="255" t="s">
        <v>86</v>
      </c>
      <c r="AV147" s="14" t="s">
        <v>86</v>
      </c>
      <c r="AW147" s="14" t="s">
        <v>33</v>
      </c>
      <c r="AX147" s="14" t="s">
        <v>73</v>
      </c>
      <c r="AY147" s="255" t="s">
        <v>233</v>
      </c>
    </row>
    <row r="148" s="14" customFormat="1">
      <c r="A148" s="14"/>
      <c r="B148" s="245"/>
      <c r="C148" s="246"/>
      <c r="D148" s="236" t="s">
        <v>244</v>
      </c>
      <c r="E148" s="247" t="s">
        <v>21</v>
      </c>
      <c r="F148" s="248" t="s">
        <v>3517</v>
      </c>
      <c r="G148" s="246"/>
      <c r="H148" s="249">
        <v>1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244</v>
      </c>
      <c r="AU148" s="255" t="s">
        <v>86</v>
      </c>
      <c r="AV148" s="14" t="s">
        <v>86</v>
      </c>
      <c r="AW148" s="14" t="s">
        <v>33</v>
      </c>
      <c r="AX148" s="14" t="s">
        <v>73</v>
      </c>
      <c r="AY148" s="255" t="s">
        <v>233</v>
      </c>
    </row>
    <row r="149" s="15" customFormat="1">
      <c r="A149" s="15"/>
      <c r="B149" s="256"/>
      <c r="C149" s="257"/>
      <c r="D149" s="236" t="s">
        <v>244</v>
      </c>
      <c r="E149" s="258" t="s">
        <v>21</v>
      </c>
      <c r="F149" s="259" t="s">
        <v>247</v>
      </c>
      <c r="G149" s="257"/>
      <c r="H149" s="260">
        <v>4</v>
      </c>
      <c r="I149" s="261"/>
      <c r="J149" s="257"/>
      <c r="K149" s="257"/>
      <c r="L149" s="262"/>
      <c r="M149" s="263"/>
      <c r="N149" s="264"/>
      <c r="O149" s="264"/>
      <c r="P149" s="264"/>
      <c r="Q149" s="264"/>
      <c r="R149" s="264"/>
      <c r="S149" s="264"/>
      <c r="T149" s="26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6" t="s">
        <v>244</v>
      </c>
      <c r="AU149" s="266" t="s">
        <v>86</v>
      </c>
      <c r="AV149" s="15" t="s">
        <v>240</v>
      </c>
      <c r="AW149" s="15" t="s">
        <v>33</v>
      </c>
      <c r="AX149" s="15" t="s">
        <v>80</v>
      </c>
      <c r="AY149" s="266" t="s">
        <v>233</v>
      </c>
    </row>
    <row r="150" s="2" customFormat="1" ht="44.25" customHeight="1">
      <c r="A150" s="41"/>
      <c r="B150" s="42"/>
      <c r="C150" s="216" t="s">
        <v>7</v>
      </c>
      <c r="D150" s="216" t="s">
        <v>235</v>
      </c>
      <c r="E150" s="217" t="s">
        <v>3428</v>
      </c>
      <c r="F150" s="218" t="s">
        <v>3429</v>
      </c>
      <c r="G150" s="219" t="s">
        <v>402</v>
      </c>
      <c r="H150" s="220">
        <v>2</v>
      </c>
      <c r="I150" s="221"/>
      <c r="J150" s="222">
        <f>ROUND(I150*H150,2)</f>
        <v>0</v>
      </c>
      <c r="K150" s="218" t="s">
        <v>239</v>
      </c>
      <c r="L150" s="47"/>
      <c r="M150" s="223" t="s">
        <v>21</v>
      </c>
      <c r="N150" s="224" t="s">
        <v>45</v>
      </c>
      <c r="O150" s="87"/>
      <c r="P150" s="225">
        <f>O150*H150</f>
        <v>0</v>
      </c>
      <c r="Q150" s="225">
        <v>0.1865</v>
      </c>
      <c r="R150" s="225">
        <f>Q150*H150</f>
        <v>0.373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240</v>
      </c>
      <c r="AT150" s="227" t="s">
        <v>235</v>
      </c>
      <c r="AU150" s="227" t="s">
        <v>86</v>
      </c>
      <c r="AY150" s="20" t="s">
        <v>233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86</v>
      </c>
      <c r="BK150" s="228">
        <f>ROUND(I150*H150,2)</f>
        <v>0</v>
      </c>
      <c r="BL150" s="20" t="s">
        <v>240</v>
      </c>
      <c r="BM150" s="227" t="s">
        <v>3518</v>
      </c>
    </row>
    <row r="151" s="2" customFormat="1">
      <c r="A151" s="41"/>
      <c r="B151" s="42"/>
      <c r="C151" s="43"/>
      <c r="D151" s="229" t="s">
        <v>242</v>
      </c>
      <c r="E151" s="43"/>
      <c r="F151" s="230" t="s">
        <v>3431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242</v>
      </c>
      <c r="AU151" s="20" t="s">
        <v>86</v>
      </c>
    </row>
    <row r="152" s="2" customFormat="1" ht="37.8" customHeight="1">
      <c r="A152" s="41"/>
      <c r="B152" s="42"/>
      <c r="C152" s="216" t="s">
        <v>422</v>
      </c>
      <c r="D152" s="216" t="s">
        <v>235</v>
      </c>
      <c r="E152" s="217" t="s">
        <v>3432</v>
      </c>
      <c r="F152" s="218" t="s">
        <v>3433</v>
      </c>
      <c r="G152" s="219" t="s">
        <v>402</v>
      </c>
      <c r="H152" s="220">
        <v>2</v>
      </c>
      <c r="I152" s="221"/>
      <c r="J152" s="222">
        <f>ROUND(I152*H152,2)</f>
        <v>0</v>
      </c>
      <c r="K152" s="218" t="s">
        <v>239</v>
      </c>
      <c r="L152" s="47"/>
      <c r="M152" s="223" t="s">
        <v>21</v>
      </c>
      <c r="N152" s="224" t="s">
        <v>45</v>
      </c>
      <c r="O152" s="87"/>
      <c r="P152" s="225">
        <f>O152*H152</f>
        <v>0</v>
      </c>
      <c r="Q152" s="225">
        <v>0.11996</v>
      </c>
      <c r="R152" s="225">
        <f>Q152*H152</f>
        <v>0.23991999999999999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240</v>
      </c>
      <c r="AT152" s="227" t="s">
        <v>235</v>
      </c>
      <c r="AU152" s="227" t="s">
        <v>86</v>
      </c>
      <c r="AY152" s="20" t="s">
        <v>233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86</v>
      </c>
      <c r="BK152" s="228">
        <f>ROUND(I152*H152,2)</f>
        <v>0</v>
      </c>
      <c r="BL152" s="20" t="s">
        <v>240</v>
      </c>
      <c r="BM152" s="227" t="s">
        <v>3519</v>
      </c>
    </row>
    <row r="153" s="2" customFormat="1">
      <c r="A153" s="41"/>
      <c r="B153" s="42"/>
      <c r="C153" s="43"/>
      <c r="D153" s="229" t="s">
        <v>242</v>
      </c>
      <c r="E153" s="43"/>
      <c r="F153" s="230" t="s">
        <v>3435</v>
      </c>
      <c r="G153" s="43"/>
      <c r="H153" s="43"/>
      <c r="I153" s="231"/>
      <c r="J153" s="43"/>
      <c r="K153" s="43"/>
      <c r="L153" s="47"/>
      <c r="M153" s="232"/>
      <c r="N153" s="233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242</v>
      </c>
      <c r="AU153" s="20" t="s">
        <v>86</v>
      </c>
    </row>
    <row r="154" s="2" customFormat="1" ht="37.8" customHeight="1">
      <c r="A154" s="41"/>
      <c r="B154" s="42"/>
      <c r="C154" s="216" t="s">
        <v>427</v>
      </c>
      <c r="D154" s="216" t="s">
        <v>235</v>
      </c>
      <c r="E154" s="217" t="s">
        <v>3436</v>
      </c>
      <c r="F154" s="218" t="s">
        <v>3437</v>
      </c>
      <c r="G154" s="219" t="s">
        <v>402</v>
      </c>
      <c r="H154" s="220">
        <v>2</v>
      </c>
      <c r="I154" s="221"/>
      <c r="J154" s="222">
        <f>ROUND(I154*H154,2)</f>
        <v>0</v>
      </c>
      <c r="K154" s="218" t="s">
        <v>239</v>
      </c>
      <c r="L154" s="47"/>
      <c r="M154" s="223" t="s">
        <v>21</v>
      </c>
      <c r="N154" s="224" t="s">
        <v>45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240</v>
      </c>
      <c r="AT154" s="227" t="s">
        <v>235</v>
      </c>
      <c r="AU154" s="227" t="s">
        <v>86</v>
      </c>
      <c r="AY154" s="20" t="s">
        <v>233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86</v>
      </c>
      <c r="BK154" s="228">
        <f>ROUND(I154*H154,2)</f>
        <v>0</v>
      </c>
      <c r="BL154" s="20" t="s">
        <v>240</v>
      </c>
      <c r="BM154" s="227" t="s">
        <v>3520</v>
      </c>
    </row>
    <row r="155" s="2" customFormat="1">
      <c r="A155" s="41"/>
      <c r="B155" s="42"/>
      <c r="C155" s="43"/>
      <c r="D155" s="229" t="s">
        <v>242</v>
      </c>
      <c r="E155" s="43"/>
      <c r="F155" s="230" t="s">
        <v>3439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242</v>
      </c>
      <c r="AU155" s="20" t="s">
        <v>86</v>
      </c>
    </row>
    <row r="156" s="2" customFormat="1" ht="37.8" customHeight="1">
      <c r="A156" s="41"/>
      <c r="B156" s="42"/>
      <c r="C156" s="216" t="s">
        <v>431</v>
      </c>
      <c r="D156" s="216" t="s">
        <v>235</v>
      </c>
      <c r="E156" s="217" t="s">
        <v>3440</v>
      </c>
      <c r="F156" s="218" t="s">
        <v>3441</v>
      </c>
      <c r="G156" s="219" t="s">
        <v>402</v>
      </c>
      <c r="H156" s="220">
        <v>2</v>
      </c>
      <c r="I156" s="221"/>
      <c r="J156" s="222">
        <f>ROUND(I156*H156,2)</f>
        <v>0</v>
      </c>
      <c r="K156" s="218" t="s">
        <v>239</v>
      </c>
      <c r="L156" s="47"/>
      <c r="M156" s="223" t="s">
        <v>21</v>
      </c>
      <c r="N156" s="224" t="s">
        <v>45</v>
      </c>
      <c r="O156" s="87"/>
      <c r="P156" s="225">
        <f>O156*H156</f>
        <v>0</v>
      </c>
      <c r="Q156" s="225">
        <v>0.037350000000000001</v>
      </c>
      <c r="R156" s="225">
        <f>Q156*H156</f>
        <v>0.074700000000000003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240</v>
      </c>
      <c r="AT156" s="227" t="s">
        <v>235</v>
      </c>
      <c r="AU156" s="227" t="s">
        <v>86</v>
      </c>
      <c r="AY156" s="20" t="s">
        <v>233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86</v>
      </c>
      <c r="BK156" s="228">
        <f>ROUND(I156*H156,2)</f>
        <v>0</v>
      </c>
      <c r="BL156" s="20" t="s">
        <v>240</v>
      </c>
      <c r="BM156" s="227" t="s">
        <v>3521</v>
      </c>
    </row>
    <row r="157" s="2" customFormat="1">
      <c r="A157" s="41"/>
      <c r="B157" s="42"/>
      <c r="C157" s="43"/>
      <c r="D157" s="229" t="s">
        <v>242</v>
      </c>
      <c r="E157" s="43"/>
      <c r="F157" s="230" t="s">
        <v>3443</v>
      </c>
      <c r="G157" s="43"/>
      <c r="H157" s="43"/>
      <c r="I157" s="231"/>
      <c r="J157" s="43"/>
      <c r="K157" s="43"/>
      <c r="L157" s="47"/>
      <c r="M157" s="277"/>
      <c r="N157" s="278"/>
      <c r="O157" s="279"/>
      <c r="P157" s="279"/>
      <c r="Q157" s="279"/>
      <c r="R157" s="279"/>
      <c r="S157" s="279"/>
      <c r="T157" s="280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242</v>
      </c>
      <c r="AU157" s="20" t="s">
        <v>86</v>
      </c>
    </row>
    <row r="158" s="2" customFormat="1" ht="6.96" customHeight="1">
      <c r="A158" s="41"/>
      <c r="B158" s="62"/>
      <c r="C158" s="63"/>
      <c r="D158" s="63"/>
      <c r="E158" s="63"/>
      <c r="F158" s="63"/>
      <c r="G158" s="63"/>
      <c r="H158" s="63"/>
      <c r="I158" s="63"/>
      <c r="J158" s="63"/>
      <c r="K158" s="63"/>
      <c r="L158" s="47"/>
      <c r="M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</row>
  </sheetData>
  <sheetProtection sheet="1" autoFilter="0" formatColumns="0" formatRows="0" objects="1" scenarios="1" spinCount="100000" saltValue="NQ2Ll5P44QVh7EvKpgUKT9LSLqS6+mNgTrZzjybo8J7u5AFoIVIwpsMFmh99rbITjFCV7ohXunSMHcdkm4aiMw==" hashValue="S30UjKToHs5wCXWz7PDTd85EXryVqfQo2vujeDzRhooXXyrUQbKez+LXRbS6qr1zCj7j44uzqpIDNn1icSErsQ==" algorithmName="SHA-512" password="CC35"/>
  <autoFilter ref="C93:K15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hyperlinks>
    <hyperlink ref="F98" r:id="rId1" display="https://podminky.urs.cz/item/CS_URS_2023_02/132254203"/>
    <hyperlink ref="F101" r:id="rId2" display="https://podminky.urs.cz/item/CS_URS_2023_02/151102102"/>
    <hyperlink ref="F103" r:id="rId3" display="https://podminky.urs.cz/item/CS_URS_2023_02/151102113"/>
    <hyperlink ref="F105" r:id="rId4" display="https://podminky.urs.cz/item/CS_URS_2023_02/175151101"/>
    <hyperlink ref="F112" r:id="rId5" display="https://podminky.urs.cz/item/CS_URS_2023_02/831352121"/>
    <hyperlink ref="F116" r:id="rId6" display="https://podminky.urs.cz/item/CS_URS_2023_02/837355121"/>
    <hyperlink ref="F118" r:id="rId7" display="https://podminky.urs.cz/item/CS_URS_2023_02/871265211"/>
    <hyperlink ref="F124" r:id="rId8" display="https://podminky.urs.cz/item/CS_URS_2023_02/871355231"/>
    <hyperlink ref="F127" r:id="rId9" display="https://podminky.urs.cz/item/CS_URS_2023_02/877265211"/>
    <hyperlink ref="F136" r:id="rId10" display="https://podminky.urs.cz/item/CS_URS_2023_02/877265221"/>
    <hyperlink ref="F139" r:id="rId11" display="https://podminky.urs.cz/item/CS_URS_2023_02/877355211"/>
    <hyperlink ref="F151" r:id="rId12" display="https://podminky.urs.cz/item/CS_URS_2023_02/894812505"/>
    <hyperlink ref="F153" r:id="rId13" display="https://podminky.urs.cz/item/CS_URS_2023_02/894812523"/>
    <hyperlink ref="F155" r:id="rId14" display="https://podminky.urs.cz/item/CS_URS_2023_02/894812529"/>
    <hyperlink ref="F157" r:id="rId15" display="https://podminky.urs.cz/item/CS_URS_2023_02/89481253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6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DESKTOP-H7C6RGB\Uzivatel</dc:creator>
  <cp:lastModifiedBy>DESKTOP-H7C6RGB\Uzivatel</cp:lastModifiedBy>
  <dcterms:created xsi:type="dcterms:W3CDTF">2024-07-03T11:47:09Z</dcterms:created>
  <dcterms:modified xsi:type="dcterms:W3CDTF">2024-07-03T11:48:43Z</dcterms:modified>
</cp:coreProperties>
</file>