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a Eretová\Edolo s.r.o\Vedení - Zákazníci\Kousal Petr\Výběrové řízení\I Vyhlášení\"/>
    </mc:Choice>
  </mc:AlternateContent>
  <xr:revisionPtr revIDLastSave="82" documentId="11_55863AC9026BC7A50DAD71D3B121C5EEE80C9E4A" xr6:coauthVersionLast="43" xr6:coauthVersionMax="43" xr10:uidLastSave="{7D25D273-1D1F-476B-8E16-685622CF96F4}"/>
  <bookViews>
    <workbookView xWindow="-120" yWindow="-120" windowWidth="29040" windowHeight="15840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Pol'!$A$1:$U$72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A58" i="12" l="1"/>
  <c r="BA57" i="12"/>
  <c r="BA56" i="12"/>
  <c r="BA55" i="12"/>
  <c r="BA54" i="12"/>
  <c r="BA53" i="12"/>
  <c r="BA52" i="12"/>
  <c r="BA51" i="12"/>
  <c r="BA50" i="12"/>
  <c r="BA49" i="12"/>
  <c r="BA46" i="12"/>
  <c r="BA45" i="12"/>
  <c r="BA43" i="12"/>
  <c r="BA42" i="12"/>
  <c r="BA41" i="12"/>
  <c r="BA40" i="12"/>
  <c r="BA38" i="12"/>
  <c r="BA37" i="12"/>
  <c r="BA36" i="12"/>
  <c r="BA35" i="12"/>
  <c r="BA34" i="12"/>
  <c r="BA33" i="12"/>
  <c r="BA32" i="12"/>
  <c r="BA31" i="12"/>
  <c r="BA30" i="12"/>
  <c r="BA29" i="12"/>
  <c r="BA28" i="12"/>
  <c r="BA27" i="12"/>
  <c r="G8" i="12"/>
  <c r="I9" i="12"/>
  <c r="K9" i="12"/>
  <c r="M9" i="12"/>
  <c r="O9" i="12"/>
  <c r="Q9" i="12"/>
  <c r="U9" i="12"/>
  <c r="I10" i="12"/>
  <c r="K10" i="12"/>
  <c r="M10" i="12"/>
  <c r="O10" i="12"/>
  <c r="Q10" i="12"/>
  <c r="U10" i="12"/>
  <c r="G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7" i="12"/>
  <c r="K17" i="12"/>
  <c r="M17" i="12"/>
  <c r="O17" i="12"/>
  <c r="Q17" i="12"/>
  <c r="U17" i="12"/>
  <c r="I18" i="12"/>
  <c r="K18" i="12"/>
  <c r="M18" i="12"/>
  <c r="O18" i="12"/>
  <c r="Q18" i="12"/>
  <c r="U18" i="12"/>
  <c r="I19" i="12"/>
  <c r="K19" i="12"/>
  <c r="M19" i="12"/>
  <c r="O19" i="12"/>
  <c r="Q19" i="12"/>
  <c r="U19" i="12"/>
  <c r="I20" i="12"/>
  <c r="K20" i="12"/>
  <c r="M20" i="12"/>
  <c r="O20" i="12"/>
  <c r="Q20" i="12"/>
  <c r="U20" i="12"/>
  <c r="I21" i="12"/>
  <c r="K21" i="12"/>
  <c r="M21" i="12"/>
  <c r="O21" i="12"/>
  <c r="Q21" i="12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I25" i="12"/>
  <c r="K25" i="12"/>
  <c r="M25" i="12"/>
  <c r="O25" i="12"/>
  <c r="Q25" i="12"/>
  <c r="U25" i="12"/>
  <c r="I26" i="12"/>
  <c r="K26" i="12"/>
  <c r="M26" i="12"/>
  <c r="O26" i="12"/>
  <c r="Q26" i="12"/>
  <c r="U26" i="12"/>
  <c r="I39" i="12"/>
  <c r="K39" i="12"/>
  <c r="M39" i="12"/>
  <c r="O39" i="12"/>
  <c r="Q39" i="12"/>
  <c r="U39" i="12"/>
  <c r="I44" i="12"/>
  <c r="K44" i="12"/>
  <c r="M44" i="12"/>
  <c r="O44" i="12"/>
  <c r="Q44" i="12"/>
  <c r="U44" i="12"/>
  <c r="I47" i="12"/>
  <c r="K47" i="12"/>
  <c r="M47" i="12"/>
  <c r="O47" i="12"/>
  <c r="Q47" i="12"/>
  <c r="U47" i="12"/>
  <c r="I48" i="12"/>
  <c r="K48" i="12"/>
  <c r="M48" i="12"/>
  <c r="O48" i="12"/>
  <c r="Q48" i="12"/>
  <c r="U48" i="12"/>
  <c r="I59" i="12"/>
  <c r="K59" i="12"/>
  <c r="M59" i="12"/>
  <c r="O59" i="12"/>
  <c r="Q59" i="12"/>
  <c r="U59" i="12"/>
  <c r="I60" i="12"/>
  <c r="K60" i="12"/>
  <c r="M60" i="12"/>
  <c r="O60" i="12"/>
  <c r="Q60" i="12"/>
  <c r="U60" i="12"/>
  <c r="G61" i="12"/>
  <c r="I62" i="12"/>
  <c r="K62" i="12"/>
  <c r="M62" i="12"/>
  <c r="O62" i="12"/>
  <c r="Q62" i="12"/>
  <c r="U62" i="12"/>
  <c r="I63" i="12"/>
  <c r="K63" i="12"/>
  <c r="M63" i="12"/>
  <c r="O63" i="12"/>
  <c r="Q63" i="12"/>
  <c r="U63" i="12"/>
  <c r="I64" i="12"/>
  <c r="K64" i="12"/>
  <c r="M64" i="12"/>
  <c r="O64" i="12"/>
  <c r="Q64" i="12"/>
  <c r="U64" i="12"/>
  <c r="I65" i="12"/>
  <c r="K65" i="12"/>
  <c r="M65" i="12"/>
  <c r="O65" i="12"/>
  <c r="Q65" i="12"/>
  <c r="U65" i="12"/>
  <c r="I66" i="12"/>
  <c r="K66" i="12"/>
  <c r="M66" i="12"/>
  <c r="O66" i="12"/>
  <c r="Q66" i="12"/>
  <c r="U66" i="12"/>
  <c r="G67" i="12"/>
  <c r="I68" i="12"/>
  <c r="K68" i="12"/>
  <c r="M68" i="12"/>
  <c r="O68" i="12"/>
  <c r="Q68" i="12"/>
  <c r="U68" i="12"/>
  <c r="I69" i="12"/>
  <c r="K69" i="12"/>
  <c r="K67" i="12" s="1"/>
  <c r="M69" i="12"/>
  <c r="O69" i="12"/>
  <c r="Q69" i="12"/>
  <c r="U69" i="12"/>
  <c r="U67" i="12" s="1"/>
  <c r="I70" i="12"/>
  <c r="K70" i="12"/>
  <c r="M70" i="12"/>
  <c r="O70" i="12"/>
  <c r="Q70" i="12"/>
  <c r="U70" i="12"/>
  <c r="G51" i="1"/>
  <c r="H51" i="1"/>
  <c r="I51" i="1"/>
  <c r="F40" i="1"/>
  <c r="G40" i="1"/>
  <c r="H40" i="1"/>
  <c r="I40" i="1"/>
  <c r="J39" i="1" s="1"/>
  <c r="J40" i="1" s="1"/>
  <c r="G21" i="1"/>
  <c r="I21" i="1"/>
  <c r="E21" i="1"/>
  <c r="J28" i="1"/>
  <c r="J26" i="1"/>
  <c r="G38" i="1"/>
  <c r="F38" i="1"/>
  <c r="H32" i="1"/>
  <c r="J23" i="1"/>
  <c r="J24" i="1"/>
  <c r="J25" i="1"/>
  <c r="J27" i="1"/>
  <c r="E24" i="1"/>
  <c r="E26" i="1"/>
  <c r="M67" i="12" l="1"/>
  <c r="O67" i="12"/>
  <c r="O11" i="12"/>
  <c r="U11" i="12"/>
  <c r="K11" i="12"/>
  <c r="O61" i="12"/>
  <c r="U61" i="12"/>
  <c r="K61" i="12"/>
  <c r="O8" i="12"/>
  <c r="U8" i="12"/>
  <c r="K8" i="12"/>
  <c r="M61" i="12"/>
  <c r="Q61" i="12"/>
  <c r="I61" i="12"/>
  <c r="M8" i="12"/>
  <c r="Q8" i="12"/>
  <c r="I8" i="12"/>
  <c r="Q67" i="12"/>
  <c r="I67" i="12"/>
  <c r="Q11" i="12"/>
  <c r="I11" i="12"/>
  <c r="M1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<sst xmlns="http://schemas.openxmlformats.org/spreadsheetml/2006/main" count="321" uniqueCount="189">
  <si>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</si>
  <si>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</si>
  <si>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</si>
  <si>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</si>
  <si>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</si>
  <si>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</si>
  <si>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</si>
  <si>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</si>
  <si>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</si>
  <si>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</si>
  <si>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</si>
  <si>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</si>
  <si>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</si>
  <si>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</si>
  <si>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</si>
  <si>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</si>
  <si>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</si>
  <si>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</si>
  <si>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</si>
  <si>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</si>
  <si>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</si>
  <si>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</si>
  <si>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</si>
  <si>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</si>
  <si>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</si>
  <si>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</si>
  <si>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</si>
  <si>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</si>
  <si>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</si>
  <si>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</si>
  <si>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</si>
  <si>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</si>
  <si>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</si>
  <si>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</si>
  <si>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</si>
  <si>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</si>
  <si>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</si>
  <si>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</si>
  <si>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</si>
  <si>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</si>
  <si>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</si>
  <si>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</si>
  <si>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</si>
  <si>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Školní 670, 588 32 Brtnice</t>
  </si>
  <si>
    <t>Rozpočet:</t>
  </si>
  <si>
    <t>Misto</t>
  </si>
  <si>
    <t>Hybridní elektrárna s akumulací Kožešnictví Petr Kousal Brtnice</t>
  </si>
  <si>
    <t>Petr Kousal</t>
  </si>
  <si>
    <t>Školní 670</t>
  </si>
  <si>
    <t>Brtnice</t>
  </si>
  <si>
    <t>588 32</t>
  </si>
  <si>
    <t>12428876</t>
  </si>
  <si>
    <t>CZ6705141234</t>
  </si>
  <si>
    <t>Celkem za stavbu</t>
  </si>
  <si>
    <t>CZK</t>
  </si>
  <si>
    <t>Rekapitulace dílů</t>
  </si>
  <si>
    <t>Typ dílu</t>
  </si>
  <si>
    <t>767</t>
  </si>
  <si>
    <t>Konstrukce zámečnické</t>
  </si>
  <si>
    <t>M21</t>
  </si>
  <si>
    <t>Elektromontáže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</si>
  <si>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</si>
  <si>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</si>
  <si>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</si>
  <si>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</si>
  <si>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</si>
  <si>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</si>
  <si>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</si>
  <si>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</si>
  <si>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</si>
  <si>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</si>
  <si>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</si>
  <si>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</si>
  <si>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</si>
  <si>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</si>
  <si>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</si>
  <si>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</si>
  <si>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</si>
  <si>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</si>
  <si>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</si>
  <si>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</si>
  <si>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</si>
  <si>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</si>
  <si>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</si>
  <si>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</si>
  <si>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</si>
  <si>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</si>
  <si>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</si>
  <si>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</si>
  <si>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</si>
  <si>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100R2</t>
  </si>
  <si>
    <t>Montáž systémové konstrukce pro FV panely, vč. osazení a zapojení panelů</t>
  </si>
  <si>
    <t>ks</t>
  </si>
  <si>
    <t>POL1_0</t>
  </si>
  <si>
    <t>100R1</t>
  </si>
  <si>
    <t>Systémová Alu konstrukce, + šroubové úchyty pro FV panely, vč. příslušenství</t>
  </si>
  <si>
    <t>POL3_0</t>
  </si>
  <si>
    <t>210190051R00</t>
  </si>
  <si>
    <t>Montáž rozvaděče skříň.,1 pole dělených do 200 kg</t>
  </si>
  <si>
    <t>kus</t>
  </si>
  <si>
    <t>220890006R00</t>
  </si>
  <si>
    <t>Oživení napájení, rozváděče a technologie FVE</t>
  </si>
  <si>
    <t>220260701R00</t>
  </si>
  <si>
    <t>Žlab kabelový ocelový, vč. montáže, zhotovení a upevnění výložníku do 60 mm</t>
  </si>
  <si>
    <t>m</t>
  </si>
  <si>
    <t>220260702R00</t>
  </si>
  <si>
    <t>Žlab kabelový ocelový vč. montáže, zhotovení a, upevnění výložníku do 125 mm</t>
  </si>
  <si>
    <t>210800606RT1</t>
  </si>
  <si>
    <t>Vodič nn a vn CYA 6 mm2 uložený v trubkách, včetně dodávky vodiče CYA 6</t>
  </si>
  <si>
    <t>210800608RT1</t>
  </si>
  <si>
    <t>Vodič nn a vn CYA 16 mm2 uložený v trubkách, včetně dodávky vodiče CYA 16</t>
  </si>
  <si>
    <t>210800646RT1</t>
  </si>
  <si>
    <t>Vodič solární 6 mm2 uložený pevně, včetně dodávky solárního vodiče</t>
  </si>
  <si>
    <t>210810017RT3</t>
  </si>
  <si>
    <t>Kabel CYKY-m 750 V 5 žil,4 až 25 mm2,volně uložený, včetně dodávky kabelu 5x10 mm2</t>
  </si>
  <si>
    <t>210810017RT4</t>
  </si>
  <si>
    <t>Kabel CYKY-m 750 V 5 žil,4 až 25 mm2,volně uložený, včetně dodávky kabelu 5x16 mm2</t>
  </si>
  <si>
    <t>460680032RT3</t>
  </si>
  <si>
    <t>Průraz zdivem do tloušťky 30 cm</t>
  </si>
  <si>
    <t>222300441R00</t>
  </si>
  <si>
    <t>Ukončení kabelu v rozvaděči</t>
  </si>
  <si>
    <t>100R3</t>
  </si>
  <si>
    <t>FV polykrystalický panel, o jmenovitém výkonu 280Wp</t>
  </si>
  <si>
    <t>100R4</t>
  </si>
  <si>
    <t>Síťový střídač vč. integrovaného monitoringu, P-20kW, I-3x32A</t>
  </si>
  <si>
    <t>100R6</t>
  </si>
  <si>
    <t>Safety jednotka DC/AC, včetně centrál stopu</t>
  </si>
  <si>
    <t>200R</t>
  </si>
  <si>
    <t>Rozvaděč RFVE</t>
  </si>
  <si>
    <t>POP</t>
  </si>
  <si>
    <t>Vnitřní zapojení rozváděče RFVE 1 kpl</t>
  </si>
  <si>
    <t>300R</t>
  </si>
  <si>
    <t>Doplnění stávajícího, rozvaděče R..</t>
  </si>
  <si>
    <t>vnitřní zapojení doplnění do stáv. rozváděče, včetně úpravy vrchní masky 1 kus</t>
  </si>
  <si>
    <t>400R</t>
  </si>
  <si>
    <t>Doplnění regulace výkonu, FVE v rozsahu 0/100%</t>
  </si>
  <si>
    <t>regulace výkonu 0/100%</t>
  </si>
  <si>
    <t>401R</t>
  </si>
  <si>
    <t>Úprava hromosvodné soustavy, pro ochranu fotovoltaické elektrárny</t>
  </si>
  <si>
    <t>Soubor</t>
  </si>
  <si>
    <t>500R</t>
  </si>
  <si>
    <t>AKUMULACE-hybridní blok akumulace,  o jmenovité kapacitě 40,44 kWh</t>
  </si>
  <si>
    <t>Měnič/nabíječ Quattro 48/8000/110-100/100  - 3 ks</t>
  </si>
  <si>
    <t>Victron Energy Color Control GX, modul monitoringu a centrální zobrazovací panel  - 1 ks</t>
  </si>
  <si>
    <t>Fuse holder for ANL-fuse  - 3 ks</t>
  </si>
  <si>
    <t>ANL-fuse 400A/80V for 48V products (1 pc)  - 3 ks</t>
  </si>
  <si>
    <t>RS485 to USB interface cable 5 m  - 2 ks</t>
  </si>
  <si>
    <t>Elektroměr měření výkonu FVE, načítání do systému Victron, Energy meter ET340 - 3 phase - max 65A/phase  - 1 ks</t>
  </si>
  <si>
    <t>Baterie Li-Ion BMZ, ESS7, jmenovité napětí 55,5V, jmenovitá kapacita 6,74 kWh  -  6 ks</t>
  </si>
  <si>
    <t>Propojovací datová kabeláž baterií, terminátory, autorizované oživení - 6 ks</t>
  </si>
  <si>
    <t>DC sběrnicový systém za bateriemi  - 1 ks</t>
  </si>
  <si>
    <t>Hlavní řídící elektroměr - 1 ks</t>
  </si>
  <si>
    <t>501R</t>
  </si>
  <si>
    <t>AKUMULACE - rozvaděč kompaktní elektrárny , AC/DC, Ijm = 40A atyp, RHF_3F standard</t>
  </si>
  <si>
    <t>502R</t>
  </si>
  <si>
    <t>AKUMULACE- elektromontáže rozvodna HFVE, osazení rozváděče RHF_3F, baterií, elektrorozvody</t>
  </si>
  <si>
    <t>OST01</t>
  </si>
  <si>
    <t>Celková prohlídka elektrického rozvodu a zařízení, FVE</t>
  </si>
  <si>
    <t>OST02</t>
  </si>
  <si>
    <t>Podíl přidružených materiálů</t>
  </si>
  <si>
    <t>OST03</t>
  </si>
  <si>
    <t>Podíl přidružených výkonů</t>
  </si>
  <si>
    <t>OST04</t>
  </si>
  <si>
    <t>Doprava technologie</t>
  </si>
  <si>
    <t>OST05</t>
  </si>
  <si>
    <t>Autorský dozor</t>
  </si>
  <si>
    <t>004111020R</t>
  </si>
  <si>
    <t>Vypracování projektové dokumentace , (DPS)</t>
  </si>
  <si>
    <t>005241010R</t>
  </si>
  <si>
    <t xml:space="preserve">Dokumentace skutečného provedení </t>
  </si>
  <si>
    <t>005231010R</t>
  </si>
  <si>
    <t>Výchozí revize</t>
  </si>
  <si>
    <t>Oceloplechová rozvodnice 1200x600x300, povrchová montáž 1 kus</t>
  </si>
  <si>
    <t>hlavní jistič 3P-50A, charakteristika C</t>
  </si>
  <si>
    <t>Přepěťová ochrana AC, II.přepěť.ochr. 230/4 TN-S 1 kus</t>
  </si>
  <si>
    <t>jistič 3P-16A, charakteristika B</t>
  </si>
  <si>
    <t>jistič 3P-2A, charakteristika B</t>
  </si>
  <si>
    <t>jistič 1P-2A, charakteristika B</t>
  </si>
  <si>
    <t>regulační relé 0/100%</t>
  </si>
  <si>
    <t>regulační jednotka přebytků</t>
  </si>
  <si>
    <t>solid state 1P/25A, 4-32VDC</t>
  </si>
  <si>
    <t>silový stykač 50A/3P/230V</t>
  </si>
  <si>
    <t>Příslušenství (svorka, vodič, dutinky) 1 soubor</t>
  </si>
  <si>
    <t>3P jistič 63A, charakteristika B</t>
  </si>
  <si>
    <t>regulační jednotka přebytků-měřící část</t>
  </si>
  <si>
    <t>příslušenství (svorka, vodič, dutinky) 1 soubor</t>
  </si>
  <si>
    <t>1P jistič B2/1, 2A - 2kusy</t>
  </si>
  <si>
    <t/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</si>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</sst>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" fontId="7" fillId="4" borderId="37" xfId="0" applyNumberFormat="1" applyFont="1" applyFill="1" applyBorder="1" applyAlignment="1"/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horizontal="center" vertical="center"/>
    </xf>
    <xf numFmtId="4" fontId="7" fillId="4" borderId="37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8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3" borderId="44" xfId="0" applyFill="1" applyBorder="1"/>
    <xf numFmtId="49" fontId="0" fillId="3" borderId="41" xfId="0" applyNumberFormat="1" applyFill="1" applyBorder="1" applyAlignment="1"/>
    <xf numFmtId="49" fontId="0" fillId="3" borderId="41" xfId="0" applyNumberFormat="1" applyFill="1" applyBorder="1"/>
    <xf numFmtId="0" fontId="0" fillId="3" borderId="41" xfId="0" applyFill="1" applyBorder="1"/>
    <xf numFmtId="0" fontId="0" fillId="3" borderId="40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7" xfId="0" applyFill="1" applyBorder="1" applyAlignment="1">
      <alignment vertical="top"/>
    </xf>
    <xf numFmtId="0" fontId="0" fillId="3" borderId="48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7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9" fontId="0" fillId="3" borderId="51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164" fontId="0" fillId="3" borderId="47" xfId="0" applyNumberFormat="1" applyFill="1" applyBorder="1" applyAlignment="1">
      <alignment vertical="top"/>
    </xf>
    <xf numFmtId="4" fontId="0" fillId="3" borderId="47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7" xfId="0" applyNumberFormat="1" applyFont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7" xfId="0" applyNumberFormat="1" applyFill="1" applyBorder="1" applyAlignment="1">
      <alignment horizontal="left" vertical="top" wrapText="1"/>
    </xf>
    <xf numFmtId="0" fontId="16" fillId="0" borderId="37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5" borderId="26" xfId="0" applyFont="1" applyFill="1" applyBorder="1" applyAlignment="1">
      <alignment vertical="top"/>
    </xf>
    <xf numFmtId="0" fontId="16" fillId="5" borderId="26" xfId="0" applyNumberFormat="1" applyFont="1" applyFill="1" applyBorder="1" applyAlignment="1">
      <alignment vertical="top"/>
    </xf>
    <xf numFmtId="0" fontId="16" fillId="5" borderId="33" xfId="0" applyNumberFormat="1" applyFont="1" applyFill="1" applyBorder="1" applyAlignment="1">
      <alignment horizontal="left" vertical="top" wrapText="1"/>
    </xf>
    <xf numFmtId="0" fontId="16" fillId="5" borderId="33" xfId="0" applyFont="1" applyFill="1" applyBorder="1" applyAlignment="1">
      <alignment vertical="top" shrinkToFit="1"/>
    </xf>
    <xf numFmtId="164" fontId="16" fillId="5" borderId="33" xfId="0" applyNumberFormat="1" applyFont="1" applyFill="1" applyBorder="1" applyAlignment="1">
      <alignment vertical="top" shrinkToFit="1"/>
    </xf>
    <xf numFmtId="4" fontId="16" fillId="5" borderId="3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left" vertical="center" shrinkToFit="1"/>
    </xf>
    <xf numFmtId="0" fontId="6" fillId="3" borderId="18" xfId="0" applyFont="1" applyFill="1" applyBorder="1" applyAlignment="1">
      <alignment horizontal="left" vertical="center" shrinkToFit="1"/>
    </xf>
    <xf numFmtId="0" fontId="6" fillId="3" borderId="19" xfId="0" applyFont="1" applyFill="1" applyBorder="1" applyAlignment="1">
      <alignment horizontal="left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7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0" fontId="17" fillId="5" borderId="26" xfId="0" applyNumberFormat="1" applyFont="1" applyFill="1" applyBorder="1" applyAlignment="1">
      <alignment horizontal="left" vertical="top" wrapText="1"/>
    </xf>
    <xf numFmtId="0" fontId="17" fillId="5" borderId="0" xfId="0" applyNumberFormat="1" applyFont="1" applyFill="1" applyBorder="1" applyAlignment="1">
      <alignment vertical="top" wrapText="1" shrinkToFit="1"/>
    </xf>
    <xf numFmtId="164" fontId="17" fillId="5" borderId="0" xfId="0" applyNumberFormat="1" applyFont="1" applyFill="1" applyBorder="1" applyAlignment="1">
      <alignment vertical="top" wrapText="1" shrinkToFit="1"/>
    </xf>
    <xf numFmtId="4" fontId="17" fillId="5" borderId="0" xfId="0" applyNumberFormat="1" applyFont="1" applyFill="1" applyBorder="1" applyAlignment="1">
      <alignment vertical="top" wrapText="1" shrinkToFit="1"/>
    </xf>
    <xf numFmtId="4" fontId="17" fillId="5" borderId="34" xfId="0" applyNumberFormat="1" applyFont="1" applyFill="1" applyBorder="1" applyAlignment="1">
      <alignment vertical="top" wrapText="1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olosro.sharepoint.com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3" t="s">
        <v>39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4"/>
  <sheetViews>
    <sheetView showGridLines="0" topLeftCell="B44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194" t="s">
        <v>42</v>
      </c>
      <c r="C1" s="195"/>
      <c r="D1" s="195"/>
      <c r="E1" s="195"/>
      <c r="F1" s="195"/>
      <c r="G1" s="195"/>
      <c r="H1" s="195"/>
      <c r="I1" s="195"/>
      <c r="J1" s="196"/>
    </row>
    <row r="2" spans="1:15" ht="23.25" customHeight="1" x14ac:dyDescent="0.2">
      <c r="A2" s="4"/>
      <c r="B2" s="81" t="s">
        <v>40</v>
      </c>
      <c r="C2" s="82"/>
      <c r="D2" s="220" t="s">
        <v>46</v>
      </c>
      <c r="E2" s="221"/>
      <c r="F2" s="221"/>
      <c r="G2" s="221"/>
      <c r="H2" s="221"/>
      <c r="I2" s="221"/>
      <c r="J2" s="222"/>
      <c r="O2" s="2"/>
    </row>
    <row r="3" spans="1:15" ht="23.25" customHeight="1" x14ac:dyDescent="0.2">
      <c r="A3" s="4"/>
      <c r="B3" s="83" t="s">
        <v>45</v>
      </c>
      <c r="C3" s="84"/>
      <c r="D3" s="213" t="s">
        <v>43</v>
      </c>
      <c r="E3" s="214"/>
      <c r="F3" s="214"/>
      <c r="G3" s="214"/>
      <c r="H3" s="214"/>
      <c r="I3" s="214"/>
      <c r="J3" s="215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47</v>
      </c>
      <c r="E5" s="26"/>
      <c r="F5" s="26"/>
      <c r="G5" s="26"/>
      <c r="H5" s="28" t="s">
        <v>33</v>
      </c>
      <c r="I5" s="91" t="s">
        <v>51</v>
      </c>
      <c r="J5" s="11"/>
    </row>
    <row r="6" spans="1:15" ht="15.75" customHeight="1" x14ac:dyDescent="0.2">
      <c r="A6" s="4"/>
      <c r="B6" s="41"/>
      <c r="C6" s="26"/>
      <c r="D6" s="91" t="s">
        <v>48</v>
      </c>
      <c r="E6" s="26"/>
      <c r="F6" s="26"/>
      <c r="G6" s="26"/>
      <c r="H6" s="28" t="s">
        <v>34</v>
      </c>
      <c r="I6" s="91" t="s">
        <v>52</v>
      </c>
      <c r="J6" s="11"/>
    </row>
    <row r="7" spans="1:15" ht="15.75" customHeight="1" x14ac:dyDescent="0.2">
      <c r="A7" s="4"/>
      <c r="B7" s="42"/>
      <c r="C7" s="92" t="s">
        <v>50</v>
      </c>
      <c r="D7" s="80" t="s">
        <v>49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4"/>
      <c r="E11" s="224"/>
      <c r="F11" s="224"/>
      <c r="G11" s="224"/>
      <c r="H11" s="28" t="s">
        <v>33</v>
      </c>
      <c r="I11" s="91"/>
      <c r="J11" s="11"/>
    </row>
    <row r="12" spans="1:15" ht="15.75" customHeight="1" x14ac:dyDescent="0.2">
      <c r="A12" s="4"/>
      <c r="B12" s="41"/>
      <c r="C12" s="26"/>
      <c r="D12" s="211"/>
      <c r="E12" s="211"/>
      <c r="F12" s="211"/>
      <c r="G12" s="211"/>
      <c r="H12" s="28" t="s">
        <v>34</v>
      </c>
      <c r="I12" s="91"/>
      <c r="J12" s="11"/>
    </row>
    <row r="13" spans="1:15" ht="15.75" customHeight="1" x14ac:dyDescent="0.2">
      <c r="A13" s="4"/>
      <c r="B13" s="42"/>
      <c r="C13" s="92"/>
      <c r="D13" s="212"/>
      <c r="E13" s="212"/>
      <c r="F13" s="212"/>
      <c r="G13" s="212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3" t="s">
        <v>29</v>
      </c>
      <c r="F15" s="223"/>
      <c r="G15" s="208" t="s">
        <v>30</v>
      </c>
      <c r="H15" s="208"/>
      <c r="I15" s="208" t="s">
        <v>28</v>
      </c>
      <c r="J15" s="209"/>
    </row>
    <row r="16" spans="1:15" ht="23.25" customHeight="1" x14ac:dyDescent="0.2">
      <c r="A16" s="139" t="s">
        <v>23</v>
      </c>
      <c r="B16" s="140" t="s">
        <v>23</v>
      </c>
      <c r="C16" s="58"/>
      <c r="D16" s="59"/>
      <c r="E16" s="203">
        <v>0</v>
      </c>
      <c r="F16" s="210"/>
      <c r="G16" s="203">
        <v>0</v>
      </c>
      <c r="H16" s="210"/>
      <c r="I16" s="203">
        <v>0</v>
      </c>
      <c r="J16" s="204"/>
    </row>
    <row r="17" spans="1:10" ht="23.25" customHeight="1" x14ac:dyDescent="0.2">
      <c r="A17" s="139" t="s">
        <v>24</v>
      </c>
      <c r="B17" s="140" t="s">
        <v>24</v>
      </c>
      <c r="C17" s="58"/>
      <c r="D17" s="59"/>
      <c r="E17" s="203"/>
      <c r="F17" s="210"/>
      <c r="G17" s="203"/>
      <c r="H17" s="210"/>
      <c r="I17" s="203"/>
      <c r="J17" s="204"/>
    </row>
    <row r="18" spans="1:10" ht="23.25" customHeight="1" x14ac:dyDescent="0.2">
      <c r="A18" s="139" t="s">
        <v>25</v>
      </c>
      <c r="B18" s="140" t="s">
        <v>25</v>
      </c>
      <c r="C18" s="58"/>
      <c r="D18" s="59"/>
      <c r="E18" s="203"/>
      <c r="F18" s="210"/>
      <c r="G18" s="203"/>
      <c r="H18" s="210"/>
      <c r="I18" s="203"/>
      <c r="J18" s="204"/>
    </row>
    <row r="19" spans="1:10" ht="23.25" customHeight="1" x14ac:dyDescent="0.2">
      <c r="A19" s="139" t="s">
        <v>62</v>
      </c>
      <c r="B19" s="140" t="s">
        <v>26</v>
      </c>
      <c r="C19" s="58"/>
      <c r="D19" s="59"/>
      <c r="E19" s="203">
        <v>0</v>
      </c>
      <c r="F19" s="210"/>
      <c r="G19" s="203"/>
      <c r="H19" s="210"/>
      <c r="I19" s="203"/>
      <c r="J19" s="204"/>
    </row>
    <row r="20" spans="1:10" ht="23.25" customHeight="1" x14ac:dyDescent="0.2">
      <c r="A20" s="139" t="s">
        <v>61</v>
      </c>
      <c r="B20" s="140" t="s">
        <v>27</v>
      </c>
      <c r="C20" s="58"/>
      <c r="D20" s="59"/>
      <c r="E20" s="203">
        <v>0</v>
      </c>
      <c r="F20" s="210"/>
      <c r="G20" s="203"/>
      <c r="H20" s="210"/>
      <c r="I20" s="203"/>
      <c r="J20" s="204"/>
    </row>
    <row r="21" spans="1:10" ht="23.25" customHeight="1" x14ac:dyDescent="0.2">
      <c r="A21" s="4"/>
      <c r="B21" s="74" t="s">
        <v>28</v>
      </c>
      <c r="C21" s="75"/>
      <c r="D21" s="76"/>
      <c r="E21" s="205">
        <f>SUM(E16:F20)</f>
        <v>0</v>
      </c>
      <c r="F21" s="206"/>
      <c r="G21" s="205">
        <f>SUM(G16:H20)</f>
        <v>0</v>
      </c>
      <c r="H21" s="206"/>
      <c r="I21" s="205">
        <f>SUM(I16:J20)</f>
        <v>0</v>
      </c>
      <c r="J21" s="216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01">
        <v>0</v>
      </c>
      <c r="H23" s="202"/>
      <c r="I23" s="20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6">
        <v>0</v>
      </c>
      <c r="H24" s="227"/>
      <c r="I24" s="227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01"/>
      <c r="H25" s="202"/>
      <c r="I25" s="20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197"/>
      <c r="H26" s="198"/>
      <c r="I26" s="198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199">
        <v>0</v>
      </c>
      <c r="H27" s="199"/>
      <c r="I27" s="199"/>
      <c r="J27" s="63" t="str">
        <f t="shared" si="0"/>
        <v>CZK</v>
      </c>
    </row>
    <row r="28" spans="1:10" ht="27.75" hidden="1" customHeight="1" thickBot="1" x14ac:dyDescent="0.25">
      <c r="A28" s="4"/>
      <c r="B28" s="112" t="s">
        <v>22</v>
      </c>
      <c r="C28" s="113"/>
      <c r="D28" s="113"/>
      <c r="E28" s="114"/>
      <c r="F28" s="115"/>
      <c r="G28" s="200">
        <v>1670226</v>
      </c>
      <c r="H28" s="207"/>
      <c r="I28" s="207"/>
      <c r="J28" s="116" t="str">
        <f t="shared" si="0"/>
        <v>CZK</v>
      </c>
    </row>
    <row r="29" spans="1:10" ht="27.75" customHeight="1" thickBot="1" x14ac:dyDescent="0.25">
      <c r="A29" s="4"/>
      <c r="B29" s="112" t="s">
        <v>35</v>
      </c>
      <c r="C29" s="117"/>
      <c r="D29" s="117"/>
      <c r="E29" s="117"/>
      <c r="F29" s="117"/>
      <c r="G29" s="200"/>
      <c r="H29" s="200"/>
      <c r="I29" s="200"/>
      <c r="J29" s="118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43573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5" t="s">
        <v>2</v>
      </c>
      <c r="E35" s="225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4"/>
      <c r="G37" s="104"/>
      <c r="H37" s="104"/>
      <c r="I37" s="104"/>
      <c r="J37" s="3"/>
    </row>
    <row r="38" spans="1:10" ht="25.5" hidden="1" customHeight="1" x14ac:dyDescent="0.2">
      <c r="A38" s="96" t="s">
        <v>37</v>
      </c>
      <c r="B38" s="98" t="s">
        <v>16</v>
      </c>
      <c r="C38" s="99" t="s">
        <v>5</v>
      </c>
      <c r="D38" s="100"/>
      <c r="E38" s="100"/>
      <c r="F38" s="105" t="str">
        <f>B23</f>
        <v>Základ pro sníženou DPH</v>
      </c>
      <c r="G38" s="105" t="str">
        <f>B25</f>
        <v>Základ pro základní DPH</v>
      </c>
      <c r="H38" s="106" t="s">
        <v>17</v>
      </c>
      <c r="I38" s="106" t="s">
        <v>1</v>
      </c>
      <c r="J38" s="101" t="s">
        <v>0</v>
      </c>
    </row>
    <row r="39" spans="1:10" ht="25.5" hidden="1" customHeight="1" x14ac:dyDescent="0.2">
      <c r="A39" s="96">
        <v>1</v>
      </c>
      <c r="B39" s="102"/>
      <c r="C39" s="228"/>
      <c r="D39" s="229"/>
      <c r="E39" s="229"/>
      <c r="F39" s="107">
        <v>0</v>
      </c>
      <c r="G39" s="108">
        <v>1670226</v>
      </c>
      <c r="H39" s="109">
        <v>350747</v>
      </c>
      <c r="I39" s="109">
        <v>2020973</v>
      </c>
      <c r="J39" s="103">
        <f>IF(CenaCelkemVypocet=0,"",I39/CenaCelkemVypocet*100)</f>
        <v>100</v>
      </c>
    </row>
    <row r="40" spans="1:10" ht="25.5" hidden="1" customHeight="1" x14ac:dyDescent="0.2">
      <c r="A40" s="96"/>
      <c r="B40" s="230" t="s">
        <v>53</v>
      </c>
      <c r="C40" s="231"/>
      <c r="D40" s="231"/>
      <c r="E40" s="232"/>
      <c r="F40" s="110">
        <f>SUMIF(A39:A39,"=1",F39:F39)</f>
        <v>0</v>
      </c>
      <c r="G40" s="111">
        <f>SUMIF(A39:A39,"=1",G39:G39)</f>
        <v>1670226</v>
      </c>
      <c r="H40" s="111">
        <f>SUMIF(A39:A39,"=1",H39:H39)</f>
        <v>350747</v>
      </c>
      <c r="I40" s="111">
        <f>SUMIF(A39:A39,"=1",I39:I39)</f>
        <v>2020973</v>
      </c>
      <c r="J40" s="97">
        <f>SUMIF(A39:A39,"=1",J39:J39)</f>
        <v>100</v>
      </c>
    </row>
    <row r="44" spans="1:10" ht="15.75" x14ac:dyDescent="0.25">
      <c r="B44" s="119" t="s">
        <v>55</v>
      </c>
    </row>
    <row r="46" spans="1:10" ht="25.5" customHeight="1" x14ac:dyDescent="0.2">
      <c r="A46" s="120"/>
      <c r="B46" s="124" t="s">
        <v>16</v>
      </c>
      <c r="C46" s="124" t="s">
        <v>5</v>
      </c>
      <c r="D46" s="125"/>
      <c r="E46" s="125"/>
      <c r="F46" s="128" t="s">
        <v>56</v>
      </c>
      <c r="G46" s="128" t="s">
        <v>29</v>
      </c>
      <c r="H46" s="128" t="s">
        <v>30</v>
      </c>
      <c r="I46" s="233" t="s">
        <v>28</v>
      </c>
      <c r="J46" s="233"/>
    </row>
    <row r="47" spans="1:10" ht="25.5" customHeight="1" x14ac:dyDescent="0.2">
      <c r="A47" s="121"/>
      <c r="B47" s="131" t="s">
        <v>57</v>
      </c>
      <c r="C47" s="235" t="s">
        <v>58</v>
      </c>
      <c r="D47" s="236"/>
      <c r="E47" s="236"/>
      <c r="F47" s="135" t="s">
        <v>24</v>
      </c>
      <c r="G47" s="132"/>
      <c r="H47" s="132"/>
      <c r="I47" s="234"/>
      <c r="J47" s="234"/>
    </row>
    <row r="48" spans="1:10" ht="25.5" customHeight="1" x14ac:dyDescent="0.2">
      <c r="A48" s="121"/>
      <c r="B48" s="123" t="s">
        <v>59</v>
      </c>
      <c r="C48" s="218" t="s">
        <v>60</v>
      </c>
      <c r="D48" s="219"/>
      <c r="E48" s="219"/>
      <c r="F48" s="136" t="s">
        <v>25</v>
      </c>
      <c r="G48" s="129"/>
      <c r="H48" s="129"/>
      <c r="I48" s="217"/>
      <c r="J48" s="217"/>
    </row>
    <row r="49" spans="1:10" ht="25.5" customHeight="1" x14ac:dyDescent="0.2">
      <c r="A49" s="121"/>
      <c r="B49" s="123" t="s">
        <v>61</v>
      </c>
      <c r="C49" s="218" t="s">
        <v>27</v>
      </c>
      <c r="D49" s="219"/>
      <c r="E49" s="219"/>
      <c r="F49" s="136" t="s">
        <v>61</v>
      </c>
      <c r="G49" s="129">
        <v>0</v>
      </c>
      <c r="H49" s="129"/>
      <c r="I49" s="217"/>
      <c r="J49" s="217"/>
    </row>
    <row r="50" spans="1:10" ht="25.5" customHeight="1" x14ac:dyDescent="0.2">
      <c r="A50" s="121"/>
      <c r="B50" s="133" t="s">
        <v>62</v>
      </c>
      <c r="C50" s="238" t="s">
        <v>26</v>
      </c>
      <c r="D50" s="239"/>
      <c r="E50" s="239"/>
      <c r="F50" s="137" t="s">
        <v>62</v>
      </c>
      <c r="G50" s="134">
        <v>0</v>
      </c>
      <c r="H50" s="134"/>
      <c r="I50" s="237"/>
      <c r="J50" s="237"/>
    </row>
    <row r="51" spans="1:10" ht="25.5" customHeight="1" x14ac:dyDescent="0.2">
      <c r="A51" s="122"/>
      <c r="B51" s="126" t="s">
        <v>1</v>
      </c>
      <c r="C51" s="126"/>
      <c r="D51" s="127"/>
      <c r="E51" s="127"/>
      <c r="F51" s="138"/>
      <c r="G51" s="130">
        <f>SUM(G47:G50)</f>
        <v>0</v>
      </c>
      <c r="H51" s="130">
        <f>SUM(H47:H50)</f>
        <v>0</v>
      </c>
      <c r="I51" s="240">
        <f>SUM(I47:I50)</f>
        <v>0</v>
      </c>
      <c r="J51" s="240"/>
    </row>
    <row r="52" spans="1:10" x14ac:dyDescent="0.2">
      <c r="F52" s="94"/>
      <c r="G52" s="95"/>
      <c r="H52" s="94"/>
      <c r="I52" s="95"/>
      <c r="J52" s="95"/>
    </row>
    <row r="53" spans="1:10" x14ac:dyDescent="0.2">
      <c r="F53" s="94"/>
      <c r="G53" s="95"/>
      <c r="H53" s="94"/>
      <c r="I53" s="95"/>
      <c r="J53" s="95"/>
    </row>
    <row r="54" spans="1:10" x14ac:dyDescent="0.2">
      <c r="F54" s="94"/>
      <c r="G54" s="95"/>
      <c r="H54" s="94"/>
      <c r="I54" s="95"/>
      <c r="J54" s="9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I49:J49"/>
    <mergeCell ref="C49:E49"/>
    <mergeCell ref="I50:J50"/>
    <mergeCell ref="C50:E50"/>
    <mergeCell ref="I51:J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1" t="s">
        <v>6</v>
      </c>
      <c r="B1" s="241"/>
      <c r="C1" s="242"/>
      <c r="D1" s="241"/>
      <c r="E1" s="241"/>
      <c r="F1" s="241"/>
      <c r="G1" s="241"/>
    </row>
    <row r="2" spans="1:7" ht="24.95" customHeight="1" x14ac:dyDescent="0.2">
      <c r="A2" s="79" t="s">
        <v>41</v>
      </c>
      <c r="B2" s="78"/>
      <c r="C2" s="243"/>
      <c r="D2" s="243"/>
      <c r="E2" s="243"/>
      <c r="F2" s="243"/>
      <c r="G2" s="244"/>
    </row>
    <row r="3" spans="1:7" ht="24.95" hidden="1" customHeight="1" x14ac:dyDescent="0.2">
      <c r="A3" s="79" t="s">
        <v>7</v>
      </c>
      <c r="B3" s="78"/>
      <c r="C3" s="243"/>
      <c r="D3" s="243"/>
      <c r="E3" s="243"/>
      <c r="F3" s="243"/>
      <c r="G3" s="244"/>
    </row>
    <row r="4" spans="1:7" ht="24.95" hidden="1" customHeight="1" x14ac:dyDescent="0.2">
      <c r="A4" s="79" t="s">
        <v>8</v>
      </c>
      <c r="B4" s="78"/>
      <c r="C4" s="243"/>
      <c r="D4" s="243"/>
      <c r="E4" s="243"/>
      <c r="F4" s="243"/>
      <c r="G4" s="24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72"/>
  <sheetViews>
    <sheetView tabSelected="1" topLeftCell="A3" workbookViewId="0">
      <selection activeCell="J73" sqref="J73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50" t="s">
        <v>6</v>
      </c>
      <c r="B1" s="250"/>
      <c r="C1" s="250"/>
      <c r="D1" s="250"/>
      <c r="E1" s="250"/>
      <c r="F1" s="250"/>
      <c r="G1" s="250"/>
      <c r="AE1" t="s">
        <v>64</v>
      </c>
    </row>
    <row r="2" spans="1:60" ht="24.95" customHeight="1" x14ac:dyDescent="0.2">
      <c r="A2" s="143" t="s">
        <v>63</v>
      </c>
      <c r="B2" s="141"/>
      <c r="C2" s="251" t="s">
        <v>46</v>
      </c>
      <c r="D2" s="252"/>
      <c r="E2" s="252"/>
      <c r="F2" s="252"/>
      <c r="G2" s="253"/>
      <c r="AE2" t="s">
        <v>65</v>
      </c>
    </row>
    <row r="3" spans="1:60" ht="24.95" customHeight="1" x14ac:dyDescent="0.2">
      <c r="A3" s="144" t="s">
        <v>7</v>
      </c>
      <c r="B3" s="142"/>
      <c r="C3" s="254" t="s">
        <v>43</v>
      </c>
      <c r="D3" s="255"/>
      <c r="E3" s="255"/>
      <c r="F3" s="255"/>
      <c r="G3" s="256"/>
      <c r="AE3" t="s">
        <v>66</v>
      </c>
    </row>
    <row r="4" spans="1:60" ht="24.95" hidden="1" customHeight="1" x14ac:dyDescent="0.2">
      <c r="A4" s="144" t="s">
        <v>8</v>
      </c>
      <c r="B4" s="142"/>
      <c r="C4" s="254"/>
      <c r="D4" s="255"/>
      <c r="E4" s="255"/>
      <c r="F4" s="255"/>
      <c r="G4" s="256"/>
      <c r="AE4" t="s">
        <v>67</v>
      </c>
    </row>
    <row r="5" spans="1:60" hidden="1" x14ac:dyDescent="0.2">
      <c r="A5" s="145" t="s">
        <v>68</v>
      </c>
      <c r="B5" s="146"/>
      <c r="C5" s="147"/>
      <c r="D5" s="148"/>
      <c r="E5" s="148"/>
      <c r="F5" s="148"/>
      <c r="G5" s="149"/>
      <c r="AE5" t="s">
        <v>69</v>
      </c>
    </row>
    <row r="7" spans="1:60" ht="38.25" x14ac:dyDescent="0.2">
      <c r="A7" s="155" t="s">
        <v>70</v>
      </c>
      <c r="B7" s="156" t="s">
        <v>71</v>
      </c>
      <c r="C7" s="156" t="s">
        <v>72</v>
      </c>
      <c r="D7" s="155" t="s">
        <v>73</v>
      </c>
      <c r="E7" s="155" t="s">
        <v>74</v>
      </c>
      <c r="F7" s="150" t="s">
        <v>75</v>
      </c>
      <c r="G7" s="169" t="s">
        <v>28</v>
      </c>
      <c r="H7" s="170" t="s">
        <v>29</v>
      </c>
      <c r="I7" s="170" t="s">
        <v>76</v>
      </c>
      <c r="J7" s="170" t="s">
        <v>30</v>
      </c>
      <c r="K7" s="170" t="s">
        <v>77</v>
      </c>
      <c r="L7" s="170" t="s">
        <v>78</v>
      </c>
      <c r="M7" s="170" t="s">
        <v>79</v>
      </c>
      <c r="N7" s="170" t="s">
        <v>80</v>
      </c>
      <c r="O7" s="170" t="s">
        <v>81</v>
      </c>
      <c r="P7" s="170" t="s">
        <v>82</v>
      </c>
      <c r="Q7" s="170" t="s">
        <v>83</v>
      </c>
      <c r="R7" s="170" t="s">
        <v>84</v>
      </c>
      <c r="S7" s="170" t="s">
        <v>85</v>
      </c>
      <c r="T7" s="170" t="s">
        <v>86</v>
      </c>
      <c r="U7" s="158" t="s">
        <v>87</v>
      </c>
    </row>
    <row r="8" spans="1:60" x14ac:dyDescent="0.2">
      <c r="A8" s="171" t="s">
        <v>88</v>
      </c>
      <c r="B8" s="172" t="s">
        <v>57</v>
      </c>
      <c r="C8" s="173" t="s">
        <v>58</v>
      </c>
      <c r="D8" s="157"/>
      <c r="E8" s="174"/>
      <c r="F8" s="175"/>
      <c r="G8" s="175">
        <f>SUMIF(AE9:AE10,"&lt;&gt;NOR",G9:G10)</f>
        <v>0</v>
      </c>
      <c r="H8" s="175"/>
      <c r="I8" s="175">
        <f>SUM(I9:I10)</f>
        <v>0</v>
      </c>
      <c r="J8" s="175"/>
      <c r="K8" s="175">
        <f>SUM(K9:K10)</f>
        <v>0</v>
      </c>
      <c r="L8" s="175"/>
      <c r="M8" s="175">
        <f>SUM(M9:M10)</f>
        <v>0</v>
      </c>
      <c r="N8" s="157"/>
      <c r="O8" s="157">
        <f>SUM(O9:O10)</f>
        <v>0</v>
      </c>
      <c r="P8" s="157"/>
      <c r="Q8" s="157">
        <f>SUM(Q9:Q10)</f>
        <v>0</v>
      </c>
      <c r="R8" s="157"/>
      <c r="S8" s="157"/>
      <c r="T8" s="171"/>
      <c r="U8" s="157">
        <f>SUM(U9:U10)</f>
        <v>0</v>
      </c>
      <c r="AE8" t="s">
        <v>89</v>
      </c>
    </row>
    <row r="9" spans="1:60" ht="22.5" outlineLevel="1" x14ac:dyDescent="0.2">
      <c r="A9" s="152">
        <v>1</v>
      </c>
      <c r="B9" s="159" t="s">
        <v>90</v>
      </c>
      <c r="C9" s="182" t="s">
        <v>91</v>
      </c>
      <c r="D9" s="161" t="s">
        <v>92</v>
      </c>
      <c r="E9" s="165">
        <v>70</v>
      </c>
      <c r="F9" s="167"/>
      <c r="G9" s="167"/>
      <c r="H9" s="167"/>
      <c r="I9" s="167">
        <f>ROUND(E9*H9,2)</f>
        <v>0</v>
      </c>
      <c r="J9" s="167"/>
      <c r="K9" s="167">
        <f>ROUND(E9*J9,2)</f>
        <v>0</v>
      </c>
      <c r="L9" s="167">
        <v>21</v>
      </c>
      <c r="M9" s="167">
        <f>G9*(1+L9/100)</f>
        <v>0</v>
      </c>
      <c r="N9" s="161">
        <v>0</v>
      </c>
      <c r="O9" s="161">
        <f>ROUND(E9*N9,5)</f>
        <v>0</v>
      </c>
      <c r="P9" s="161">
        <v>0</v>
      </c>
      <c r="Q9" s="161">
        <f>ROUND(E9*P9,5)</f>
        <v>0</v>
      </c>
      <c r="R9" s="161"/>
      <c r="S9" s="161"/>
      <c r="T9" s="162">
        <v>0</v>
      </c>
      <c r="U9" s="161">
        <f>ROUND(E9*T9,2)</f>
        <v>0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93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2.5" outlineLevel="1" x14ac:dyDescent="0.2">
      <c r="A10" s="152">
        <v>2</v>
      </c>
      <c r="B10" s="159" t="s">
        <v>94</v>
      </c>
      <c r="C10" s="182" t="s">
        <v>95</v>
      </c>
      <c r="D10" s="161" t="s">
        <v>92</v>
      </c>
      <c r="E10" s="165">
        <v>70</v>
      </c>
      <c r="F10" s="167"/>
      <c r="G10" s="167"/>
      <c r="H10" s="167"/>
      <c r="I10" s="167">
        <f>ROUND(E10*H10,2)</f>
        <v>0</v>
      </c>
      <c r="J10" s="167"/>
      <c r="K10" s="167">
        <f>ROUND(E10*J10,2)</f>
        <v>0</v>
      </c>
      <c r="L10" s="167">
        <v>21</v>
      </c>
      <c r="M10" s="167">
        <f>G10*(1+L10/100)</f>
        <v>0</v>
      </c>
      <c r="N10" s="161">
        <v>0</v>
      </c>
      <c r="O10" s="161">
        <f>ROUND(E10*N10,5)</f>
        <v>0</v>
      </c>
      <c r="P10" s="161">
        <v>0</v>
      </c>
      <c r="Q10" s="161">
        <f>ROUND(E10*P10,5)</f>
        <v>0</v>
      </c>
      <c r="R10" s="161"/>
      <c r="S10" s="161"/>
      <c r="T10" s="162">
        <v>0</v>
      </c>
      <c r="U10" s="161">
        <f>ROUND(E10*T10,2)</f>
        <v>0</v>
      </c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96</v>
      </c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x14ac:dyDescent="0.2">
      <c r="A11" s="153" t="s">
        <v>88</v>
      </c>
      <c r="B11" s="160" t="s">
        <v>59</v>
      </c>
      <c r="C11" s="183" t="s">
        <v>60</v>
      </c>
      <c r="D11" s="163"/>
      <c r="E11" s="166"/>
      <c r="F11" s="168"/>
      <c r="G11" s="168">
        <f>SUMIF(AE12:AE60,"&lt;&gt;NOR",G12:G60)</f>
        <v>0</v>
      </c>
      <c r="H11" s="168"/>
      <c r="I11" s="168">
        <f>SUM(I12:I60)</f>
        <v>0</v>
      </c>
      <c r="J11" s="168"/>
      <c r="K11" s="168">
        <f>SUM(K12:K60)</f>
        <v>0</v>
      </c>
      <c r="L11" s="168"/>
      <c r="M11" s="168">
        <f>SUM(M12:M60)</f>
        <v>0</v>
      </c>
      <c r="N11" s="163"/>
      <c r="O11" s="163">
        <f>SUM(O12:O60)</f>
        <v>0.33226</v>
      </c>
      <c r="P11" s="163"/>
      <c r="Q11" s="163">
        <f>SUM(Q12:Q60)</f>
        <v>0</v>
      </c>
      <c r="R11" s="163"/>
      <c r="S11" s="163"/>
      <c r="T11" s="164"/>
      <c r="U11" s="163">
        <f>SUM(U12:U60)</f>
        <v>181.33000000000004</v>
      </c>
      <c r="AE11" t="s">
        <v>89</v>
      </c>
    </row>
    <row r="12" spans="1:60" outlineLevel="1" x14ac:dyDescent="0.2">
      <c r="A12" s="152">
        <v>3</v>
      </c>
      <c r="B12" s="159" t="s">
        <v>97</v>
      </c>
      <c r="C12" s="182" t="s">
        <v>98</v>
      </c>
      <c r="D12" s="161" t="s">
        <v>99</v>
      </c>
      <c r="E12" s="165">
        <v>1</v>
      </c>
      <c r="F12" s="167"/>
      <c r="G12" s="167"/>
      <c r="H12" s="167"/>
      <c r="I12" s="167">
        <f t="shared" ref="I12:I26" si="0">ROUND(E12*H12,2)</f>
        <v>0</v>
      </c>
      <c r="J12" s="167"/>
      <c r="K12" s="167">
        <f t="shared" ref="K12:K26" si="1">ROUND(E12*J12,2)</f>
        <v>0</v>
      </c>
      <c r="L12" s="167">
        <v>21</v>
      </c>
      <c r="M12" s="167">
        <f t="shared" ref="M12:M26" si="2">G12*(1+L12/100)</f>
        <v>0</v>
      </c>
      <c r="N12" s="161">
        <v>0</v>
      </c>
      <c r="O12" s="161">
        <f t="shared" ref="O12:O26" si="3">ROUND(E12*N12,5)</f>
        <v>0</v>
      </c>
      <c r="P12" s="161">
        <v>0</v>
      </c>
      <c r="Q12" s="161">
        <f t="shared" ref="Q12:Q26" si="4">ROUND(E12*P12,5)</f>
        <v>0</v>
      </c>
      <c r="R12" s="161"/>
      <c r="S12" s="161"/>
      <c r="T12" s="162">
        <v>4.9580000000000002</v>
      </c>
      <c r="U12" s="161">
        <f t="shared" ref="U12:U26" si="5">ROUND(E12*T12,2)</f>
        <v>4.96</v>
      </c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93</v>
      </c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52">
        <v>4</v>
      </c>
      <c r="B13" s="159" t="s">
        <v>100</v>
      </c>
      <c r="C13" s="182" t="s">
        <v>101</v>
      </c>
      <c r="D13" s="161" t="s">
        <v>99</v>
      </c>
      <c r="E13" s="165">
        <v>1</v>
      </c>
      <c r="F13" s="167"/>
      <c r="G13" s="167"/>
      <c r="H13" s="167"/>
      <c r="I13" s="167">
        <f t="shared" si="0"/>
        <v>0</v>
      </c>
      <c r="J13" s="167"/>
      <c r="K13" s="167">
        <f t="shared" si="1"/>
        <v>0</v>
      </c>
      <c r="L13" s="167">
        <v>21</v>
      </c>
      <c r="M13" s="167">
        <f t="shared" si="2"/>
        <v>0</v>
      </c>
      <c r="N13" s="161">
        <v>0</v>
      </c>
      <c r="O13" s="161">
        <f t="shared" si="3"/>
        <v>0</v>
      </c>
      <c r="P13" s="161">
        <v>0</v>
      </c>
      <c r="Q13" s="161">
        <f t="shared" si="4"/>
        <v>0</v>
      </c>
      <c r="R13" s="161"/>
      <c r="S13" s="161"/>
      <c r="T13" s="162">
        <v>54</v>
      </c>
      <c r="U13" s="161">
        <f t="shared" si="5"/>
        <v>54</v>
      </c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93</v>
      </c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ht="22.5" outlineLevel="1" x14ac:dyDescent="0.2">
      <c r="A14" s="152">
        <v>5</v>
      </c>
      <c r="B14" s="159" t="s">
        <v>102</v>
      </c>
      <c r="C14" s="182" t="s">
        <v>103</v>
      </c>
      <c r="D14" s="161" t="s">
        <v>104</v>
      </c>
      <c r="E14" s="165">
        <v>30</v>
      </c>
      <c r="F14" s="167"/>
      <c r="G14" s="167"/>
      <c r="H14" s="167"/>
      <c r="I14" s="167">
        <f t="shared" si="0"/>
        <v>0</v>
      </c>
      <c r="J14" s="167"/>
      <c r="K14" s="167">
        <f t="shared" si="1"/>
        <v>0</v>
      </c>
      <c r="L14" s="167">
        <v>21</v>
      </c>
      <c r="M14" s="167">
        <f t="shared" si="2"/>
        <v>0</v>
      </c>
      <c r="N14" s="161">
        <v>2.9499999999999999E-3</v>
      </c>
      <c r="O14" s="161">
        <f t="shared" si="3"/>
        <v>8.8499999999999995E-2</v>
      </c>
      <c r="P14" s="161">
        <v>0</v>
      </c>
      <c r="Q14" s="161">
        <f t="shared" si="4"/>
        <v>0</v>
      </c>
      <c r="R14" s="161"/>
      <c r="S14" s="161"/>
      <c r="T14" s="162">
        <v>1.02</v>
      </c>
      <c r="U14" s="161">
        <f t="shared" si="5"/>
        <v>30.6</v>
      </c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93</v>
      </c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ht="22.5" outlineLevel="1" x14ac:dyDescent="0.2">
      <c r="A15" s="152">
        <v>6</v>
      </c>
      <c r="B15" s="159" t="s">
        <v>105</v>
      </c>
      <c r="C15" s="182" t="s">
        <v>106</v>
      </c>
      <c r="D15" s="161" t="s">
        <v>104</v>
      </c>
      <c r="E15" s="165">
        <v>40</v>
      </c>
      <c r="F15" s="167"/>
      <c r="G15" s="167"/>
      <c r="H15" s="167"/>
      <c r="I15" s="167">
        <f t="shared" si="0"/>
        <v>0</v>
      </c>
      <c r="J15" s="167"/>
      <c r="K15" s="167">
        <f t="shared" si="1"/>
        <v>0</v>
      </c>
      <c r="L15" s="167">
        <v>21</v>
      </c>
      <c r="M15" s="167">
        <f t="shared" si="2"/>
        <v>0</v>
      </c>
      <c r="N15" s="161">
        <v>3.79E-3</v>
      </c>
      <c r="O15" s="161">
        <f t="shared" si="3"/>
        <v>0.15160000000000001</v>
      </c>
      <c r="P15" s="161">
        <v>0</v>
      </c>
      <c r="Q15" s="161">
        <f t="shared" si="4"/>
        <v>0</v>
      </c>
      <c r="R15" s="161"/>
      <c r="S15" s="161"/>
      <c r="T15" s="162">
        <v>1.02</v>
      </c>
      <c r="U15" s="161">
        <f t="shared" si="5"/>
        <v>40.799999999999997</v>
      </c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93</v>
      </c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ht="22.5" outlineLevel="1" x14ac:dyDescent="0.2">
      <c r="A16" s="152">
        <v>7</v>
      </c>
      <c r="B16" s="159" t="s">
        <v>107</v>
      </c>
      <c r="C16" s="182" t="s">
        <v>108</v>
      </c>
      <c r="D16" s="161" t="s">
        <v>104</v>
      </c>
      <c r="E16" s="165">
        <v>40</v>
      </c>
      <c r="F16" s="167"/>
      <c r="G16" s="167"/>
      <c r="H16" s="167"/>
      <c r="I16" s="167">
        <f t="shared" si="0"/>
        <v>0</v>
      </c>
      <c r="J16" s="167"/>
      <c r="K16" s="167">
        <f t="shared" si="1"/>
        <v>0</v>
      </c>
      <c r="L16" s="167">
        <v>21</v>
      </c>
      <c r="M16" s="167">
        <f t="shared" si="2"/>
        <v>0</v>
      </c>
      <c r="N16" s="161">
        <v>6.9999999999999994E-5</v>
      </c>
      <c r="O16" s="161">
        <f t="shared" si="3"/>
        <v>2.8E-3</v>
      </c>
      <c r="P16" s="161">
        <v>0</v>
      </c>
      <c r="Q16" s="161">
        <f t="shared" si="4"/>
        <v>0</v>
      </c>
      <c r="R16" s="161"/>
      <c r="S16" s="161"/>
      <c r="T16" s="162">
        <v>4.6670000000000003E-2</v>
      </c>
      <c r="U16" s="161">
        <f t="shared" si="5"/>
        <v>1.87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93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ht="22.5" outlineLevel="1" x14ac:dyDescent="0.2">
      <c r="A17" s="152">
        <v>8</v>
      </c>
      <c r="B17" s="159" t="s">
        <v>109</v>
      </c>
      <c r="C17" s="182" t="s">
        <v>110</v>
      </c>
      <c r="D17" s="161" t="s">
        <v>104</v>
      </c>
      <c r="E17" s="165">
        <v>50</v>
      </c>
      <c r="F17" s="167"/>
      <c r="G17" s="167"/>
      <c r="H17" s="167"/>
      <c r="I17" s="167">
        <f t="shared" si="0"/>
        <v>0</v>
      </c>
      <c r="J17" s="167"/>
      <c r="K17" s="167">
        <f t="shared" si="1"/>
        <v>0</v>
      </c>
      <c r="L17" s="167">
        <v>21</v>
      </c>
      <c r="M17" s="167">
        <f t="shared" si="2"/>
        <v>0</v>
      </c>
      <c r="N17" s="161">
        <v>1.2999999999999999E-4</v>
      </c>
      <c r="O17" s="161">
        <f t="shared" si="3"/>
        <v>6.4999999999999997E-3</v>
      </c>
      <c r="P17" s="161">
        <v>0</v>
      </c>
      <c r="Q17" s="161">
        <f t="shared" si="4"/>
        <v>0</v>
      </c>
      <c r="R17" s="161"/>
      <c r="S17" s="161"/>
      <c r="T17" s="162">
        <v>4.6670000000000003E-2</v>
      </c>
      <c r="U17" s="161">
        <f t="shared" si="5"/>
        <v>2.33</v>
      </c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93</v>
      </c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ht="22.5" outlineLevel="1" x14ac:dyDescent="0.2">
      <c r="A18" s="152">
        <v>9</v>
      </c>
      <c r="B18" s="159" t="s">
        <v>111</v>
      </c>
      <c r="C18" s="182" t="s">
        <v>112</v>
      </c>
      <c r="D18" s="161" t="s">
        <v>104</v>
      </c>
      <c r="E18" s="165">
        <v>250</v>
      </c>
      <c r="F18" s="167"/>
      <c r="G18" s="167"/>
      <c r="H18" s="167"/>
      <c r="I18" s="167">
        <f t="shared" si="0"/>
        <v>0</v>
      </c>
      <c r="J18" s="167"/>
      <c r="K18" s="167">
        <f t="shared" si="1"/>
        <v>0</v>
      </c>
      <c r="L18" s="167">
        <v>21</v>
      </c>
      <c r="M18" s="167">
        <f t="shared" si="2"/>
        <v>0</v>
      </c>
      <c r="N18" s="161">
        <v>6.9999999999999994E-5</v>
      </c>
      <c r="O18" s="161">
        <f t="shared" si="3"/>
        <v>1.7500000000000002E-2</v>
      </c>
      <c r="P18" s="161">
        <v>0</v>
      </c>
      <c r="Q18" s="161">
        <f t="shared" si="4"/>
        <v>0</v>
      </c>
      <c r="R18" s="161"/>
      <c r="S18" s="161"/>
      <c r="T18" s="162">
        <v>9.1219999999999996E-2</v>
      </c>
      <c r="U18" s="161">
        <f t="shared" si="5"/>
        <v>22.81</v>
      </c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93</v>
      </c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22.5" outlineLevel="1" x14ac:dyDescent="0.2">
      <c r="A19" s="152">
        <v>10</v>
      </c>
      <c r="B19" s="159" t="s">
        <v>113</v>
      </c>
      <c r="C19" s="182" t="s">
        <v>114</v>
      </c>
      <c r="D19" s="161" t="s">
        <v>104</v>
      </c>
      <c r="E19" s="165">
        <v>5</v>
      </c>
      <c r="F19" s="167"/>
      <c r="G19" s="167"/>
      <c r="H19" s="167"/>
      <c r="I19" s="167">
        <f t="shared" si="0"/>
        <v>0</v>
      </c>
      <c r="J19" s="167"/>
      <c r="K19" s="167">
        <f t="shared" si="1"/>
        <v>0</v>
      </c>
      <c r="L19" s="167">
        <v>21</v>
      </c>
      <c r="M19" s="167">
        <f t="shared" si="2"/>
        <v>0</v>
      </c>
      <c r="N19" s="161">
        <v>8.0000000000000004E-4</v>
      </c>
      <c r="O19" s="161">
        <f t="shared" si="3"/>
        <v>4.0000000000000001E-3</v>
      </c>
      <c r="P19" s="161">
        <v>0</v>
      </c>
      <c r="Q19" s="161">
        <f t="shared" si="4"/>
        <v>0</v>
      </c>
      <c r="R19" s="161"/>
      <c r="S19" s="161"/>
      <c r="T19" s="162">
        <v>6.5000000000000002E-2</v>
      </c>
      <c r="U19" s="161">
        <f t="shared" si="5"/>
        <v>0.33</v>
      </c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93</v>
      </c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ht="22.5" outlineLevel="1" x14ac:dyDescent="0.2">
      <c r="A20" s="152">
        <v>11</v>
      </c>
      <c r="B20" s="159" t="s">
        <v>115</v>
      </c>
      <c r="C20" s="182" t="s">
        <v>116</v>
      </c>
      <c r="D20" s="161" t="s">
        <v>104</v>
      </c>
      <c r="E20" s="165">
        <v>30</v>
      </c>
      <c r="F20" s="167"/>
      <c r="G20" s="167"/>
      <c r="H20" s="167"/>
      <c r="I20" s="167">
        <f t="shared" si="0"/>
        <v>0</v>
      </c>
      <c r="J20" s="167"/>
      <c r="K20" s="167">
        <f t="shared" si="1"/>
        <v>0</v>
      </c>
      <c r="L20" s="167">
        <v>21</v>
      </c>
      <c r="M20" s="167">
        <f t="shared" si="2"/>
        <v>0</v>
      </c>
      <c r="N20" s="161">
        <v>1.1999999999999999E-3</v>
      </c>
      <c r="O20" s="161">
        <f t="shared" si="3"/>
        <v>3.5999999999999997E-2</v>
      </c>
      <c r="P20" s="161">
        <v>0</v>
      </c>
      <c r="Q20" s="161">
        <f t="shared" si="4"/>
        <v>0</v>
      </c>
      <c r="R20" s="161"/>
      <c r="S20" s="161"/>
      <c r="T20" s="162">
        <v>8.1059999999999993E-2</v>
      </c>
      <c r="U20" s="161">
        <f t="shared" si="5"/>
        <v>2.4300000000000002</v>
      </c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93</v>
      </c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2">
        <v>12</v>
      </c>
      <c r="B21" s="159" t="s">
        <v>117</v>
      </c>
      <c r="C21" s="182" t="s">
        <v>118</v>
      </c>
      <c r="D21" s="161" t="s">
        <v>99</v>
      </c>
      <c r="E21" s="165">
        <v>4</v>
      </c>
      <c r="F21" s="167"/>
      <c r="G21" s="167"/>
      <c r="H21" s="167"/>
      <c r="I21" s="167">
        <f t="shared" si="0"/>
        <v>0</v>
      </c>
      <c r="J21" s="167"/>
      <c r="K21" s="167">
        <f t="shared" si="1"/>
        <v>0</v>
      </c>
      <c r="L21" s="167">
        <v>21</v>
      </c>
      <c r="M21" s="167">
        <f t="shared" si="2"/>
        <v>0</v>
      </c>
      <c r="N21" s="161">
        <v>6.3400000000000001E-3</v>
      </c>
      <c r="O21" s="161">
        <f t="shared" si="3"/>
        <v>2.5360000000000001E-2</v>
      </c>
      <c r="P21" s="161">
        <v>0</v>
      </c>
      <c r="Q21" s="161">
        <f t="shared" si="4"/>
        <v>0</v>
      </c>
      <c r="R21" s="161"/>
      <c r="S21" s="161"/>
      <c r="T21" s="162">
        <v>2.4009999999999998</v>
      </c>
      <c r="U21" s="161">
        <f t="shared" si="5"/>
        <v>9.6</v>
      </c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93</v>
      </c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52">
        <v>13</v>
      </c>
      <c r="B22" s="159" t="s">
        <v>119</v>
      </c>
      <c r="C22" s="182" t="s">
        <v>120</v>
      </c>
      <c r="D22" s="161" t="s">
        <v>99</v>
      </c>
      <c r="E22" s="165">
        <v>10</v>
      </c>
      <c r="F22" s="167"/>
      <c r="G22" s="167"/>
      <c r="H22" s="167"/>
      <c r="I22" s="167">
        <f t="shared" si="0"/>
        <v>0</v>
      </c>
      <c r="J22" s="167"/>
      <c r="K22" s="167">
        <f t="shared" si="1"/>
        <v>0</v>
      </c>
      <c r="L22" s="167">
        <v>21</v>
      </c>
      <c r="M22" s="167">
        <f t="shared" si="2"/>
        <v>0</v>
      </c>
      <c r="N22" s="161">
        <v>0</v>
      </c>
      <c r="O22" s="161">
        <f t="shared" si="3"/>
        <v>0</v>
      </c>
      <c r="P22" s="161">
        <v>0</v>
      </c>
      <c r="Q22" s="161">
        <f t="shared" si="4"/>
        <v>0</v>
      </c>
      <c r="R22" s="161"/>
      <c r="S22" s="161"/>
      <c r="T22" s="162">
        <v>1.1599999999999999</v>
      </c>
      <c r="U22" s="161">
        <f t="shared" si="5"/>
        <v>11.6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93</v>
      </c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2.5" outlineLevel="1" x14ac:dyDescent="0.2">
      <c r="A23" s="152">
        <v>14</v>
      </c>
      <c r="B23" s="159" t="s">
        <v>121</v>
      </c>
      <c r="C23" s="182" t="s">
        <v>122</v>
      </c>
      <c r="D23" s="161" t="s">
        <v>92</v>
      </c>
      <c r="E23" s="165">
        <v>70</v>
      </c>
      <c r="F23" s="167"/>
      <c r="G23" s="167"/>
      <c r="H23" s="167"/>
      <c r="I23" s="167">
        <f t="shared" si="0"/>
        <v>0</v>
      </c>
      <c r="J23" s="167"/>
      <c r="K23" s="167">
        <f t="shared" si="1"/>
        <v>0</v>
      </c>
      <c r="L23" s="167">
        <v>21</v>
      </c>
      <c r="M23" s="167">
        <f t="shared" si="2"/>
        <v>0</v>
      </c>
      <c r="N23" s="161">
        <v>0</v>
      </c>
      <c r="O23" s="161">
        <f t="shared" si="3"/>
        <v>0</v>
      </c>
      <c r="P23" s="161">
        <v>0</v>
      </c>
      <c r="Q23" s="161">
        <f t="shared" si="4"/>
        <v>0</v>
      </c>
      <c r="R23" s="161"/>
      <c r="S23" s="161"/>
      <c r="T23" s="162">
        <v>0</v>
      </c>
      <c r="U23" s="161">
        <f t="shared" si="5"/>
        <v>0</v>
      </c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96</v>
      </c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ht="22.5" outlineLevel="1" x14ac:dyDescent="0.2">
      <c r="A24" s="152">
        <v>15</v>
      </c>
      <c r="B24" s="159" t="s">
        <v>123</v>
      </c>
      <c r="C24" s="182" t="s">
        <v>124</v>
      </c>
      <c r="D24" s="161" t="s">
        <v>92</v>
      </c>
      <c r="E24" s="165">
        <v>1</v>
      </c>
      <c r="F24" s="167"/>
      <c r="G24" s="167"/>
      <c r="H24" s="167"/>
      <c r="I24" s="167">
        <f t="shared" si="0"/>
        <v>0</v>
      </c>
      <c r="J24" s="167"/>
      <c r="K24" s="167">
        <f t="shared" si="1"/>
        <v>0</v>
      </c>
      <c r="L24" s="167">
        <v>21</v>
      </c>
      <c r="M24" s="167">
        <f t="shared" si="2"/>
        <v>0</v>
      </c>
      <c r="N24" s="161">
        <v>0</v>
      </c>
      <c r="O24" s="161">
        <f t="shared" si="3"/>
        <v>0</v>
      </c>
      <c r="P24" s="161">
        <v>0</v>
      </c>
      <c r="Q24" s="161">
        <f t="shared" si="4"/>
        <v>0</v>
      </c>
      <c r="R24" s="161"/>
      <c r="S24" s="161"/>
      <c r="T24" s="162">
        <v>0</v>
      </c>
      <c r="U24" s="161">
        <f t="shared" si="5"/>
        <v>0</v>
      </c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96</v>
      </c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2">
        <v>16</v>
      </c>
      <c r="B25" s="159" t="s">
        <v>125</v>
      </c>
      <c r="C25" s="182" t="s">
        <v>126</v>
      </c>
      <c r="D25" s="161" t="s">
        <v>92</v>
      </c>
      <c r="E25" s="165">
        <v>1</v>
      </c>
      <c r="F25" s="167"/>
      <c r="G25" s="167"/>
      <c r="H25" s="167"/>
      <c r="I25" s="167">
        <f t="shared" si="0"/>
        <v>0</v>
      </c>
      <c r="J25" s="167"/>
      <c r="K25" s="167">
        <f t="shared" si="1"/>
        <v>0</v>
      </c>
      <c r="L25" s="167">
        <v>21</v>
      </c>
      <c r="M25" s="167">
        <f t="shared" si="2"/>
        <v>0</v>
      </c>
      <c r="N25" s="161">
        <v>0</v>
      </c>
      <c r="O25" s="161">
        <f t="shared" si="3"/>
        <v>0</v>
      </c>
      <c r="P25" s="161">
        <v>0</v>
      </c>
      <c r="Q25" s="161">
        <f t="shared" si="4"/>
        <v>0</v>
      </c>
      <c r="R25" s="161"/>
      <c r="S25" s="161"/>
      <c r="T25" s="162">
        <v>0</v>
      </c>
      <c r="U25" s="161">
        <f t="shared" si="5"/>
        <v>0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96</v>
      </c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1" x14ac:dyDescent="0.2">
      <c r="A26" s="152">
        <v>17</v>
      </c>
      <c r="B26" s="159" t="s">
        <v>127</v>
      </c>
      <c r="C26" s="182" t="s">
        <v>128</v>
      </c>
      <c r="D26" s="161" t="s">
        <v>92</v>
      </c>
      <c r="E26" s="165">
        <v>1</v>
      </c>
      <c r="F26" s="167"/>
      <c r="G26" s="167"/>
      <c r="H26" s="167"/>
      <c r="I26" s="167">
        <f t="shared" si="0"/>
        <v>0</v>
      </c>
      <c r="J26" s="167"/>
      <c r="K26" s="167">
        <f t="shared" si="1"/>
        <v>0</v>
      </c>
      <c r="L26" s="167">
        <v>21</v>
      </c>
      <c r="M26" s="167">
        <f t="shared" si="2"/>
        <v>0</v>
      </c>
      <c r="N26" s="161">
        <v>0</v>
      </c>
      <c r="O26" s="161">
        <f t="shared" si="3"/>
        <v>0</v>
      </c>
      <c r="P26" s="161">
        <v>0</v>
      </c>
      <c r="Q26" s="161">
        <f t="shared" si="4"/>
        <v>0</v>
      </c>
      <c r="R26" s="161"/>
      <c r="S26" s="161"/>
      <c r="T26" s="162">
        <v>0</v>
      </c>
      <c r="U26" s="161">
        <f t="shared" si="5"/>
        <v>0</v>
      </c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96</v>
      </c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52"/>
      <c r="B27" s="159"/>
      <c r="C27" s="245" t="s">
        <v>172</v>
      </c>
      <c r="D27" s="246"/>
      <c r="E27" s="247"/>
      <c r="F27" s="248"/>
      <c r="G27" s="249"/>
      <c r="H27" s="167"/>
      <c r="I27" s="167"/>
      <c r="J27" s="167"/>
      <c r="K27" s="167"/>
      <c r="L27" s="167"/>
      <c r="M27" s="167"/>
      <c r="N27" s="161"/>
      <c r="O27" s="161"/>
      <c r="P27" s="161"/>
      <c r="Q27" s="161"/>
      <c r="R27" s="161"/>
      <c r="S27" s="161"/>
      <c r="T27" s="162"/>
      <c r="U27" s="161"/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129</v>
      </c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4" t="str">
        <f t="shared" ref="BA27:BA38" si="6">C27</f>
        <v>Oceloplechová rozvodnice 1200x600x300, povrchová montáž 1 kus</v>
      </c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2"/>
      <c r="B28" s="159"/>
      <c r="C28" s="245" t="s">
        <v>173</v>
      </c>
      <c r="D28" s="246"/>
      <c r="E28" s="247"/>
      <c r="F28" s="248"/>
      <c r="G28" s="249"/>
      <c r="H28" s="167"/>
      <c r="I28" s="167"/>
      <c r="J28" s="167"/>
      <c r="K28" s="167"/>
      <c r="L28" s="167"/>
      <c r="M28" s="167"/>
      <c r="N28" s="161"/>
      <c r="O28" s="161"/>
      <c r="P28" s="161"/>
      <c r="Q28" s="161"/>
      <c r="R28" s="161"/>
      <c r="S28" s="161"/>
      <c r="T28" s="162"/>
      <c r="U28" s="161"/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129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4" t="str">
        <f t="shared" si="6"/>
        <v>hlavní jistič 3P-50A, charakteristika C</v>
      </c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2"/>
      <c r="B29" s="159"/>
      <c r="C29" s="245" t="s">
        <v>174</v>
      </c>
      <c r="D29" s="246"/>
      <c r="E29" s="247"/>
      <c r="F29" s="248"/>
      <c r="G29" s="249"/>
      <c r="H29" s="167"/>
      <c r="I29" s="167"/>
      <c r="J29" s="167"/>
      <c r="K29" s="167"/>
      <c r="L29" s="167"/>
      <c r="M29" s="167"/>
      <c r="N29" s="161"/>
      <c r="O29" s="161"/>
      <c r="P29" s="161"/>
      <c r="Q29" s="161"/>
      <c r="R29" s="161"/>
      <c r="S29" s="161"/>
      <c r="T29" s="162"/>
      <c r="U29" s="161"/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129</v>
      </c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4" t="str">
        <f t="shared" si="6"/>
        <v>Přepěťová ochrana AC, II.přepěť.ochr. 230/4 TN-S 1 kus</v>
      </c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2"/>
      <c r="B30" s="159"/>
      <c r="C30" s="245" t="s">
        <v>175</v>
      </c>
      <c r="D30" s="246"/>
      <c r="E30" s="247"/>
      <c r="F30" s="248"/>
      <c r="G30" s="249"/>
      <c r="H30" s="167"/>
      <c r="I30" s="167"/>
      <c r="J30" s="167"/>
      <c r="K30" s="167"/>
      <c r="L30" s="167"/>
      <c r="M30" s="167"/>
      <c r="N30" s="161"/>
      <c r="O30" s="161"/>
      <c r="P30" s="161"/>
      <c r="Q30" s="161"/>
      <c r="R30" s="161"/>
      <c r="S30" s="161"/>
      <c r="T30" s="162"/>
      <c r="U30" s="161"/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129</v>
      </c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4" t="str">
        <f t="shared" si="6"/>
        <v>jistič 3P-16A, charakteristika B</v>
      </c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2"/>
      <c r="B31" s="159"/>
      <c r="C31" s="245" t="s">
        <v>176</v>
      </c>
      <c r="D31" s="246"/>
      <c r="E31" s="247"/>
      <c r="F31" s="248"/>
      <c r="G31" s="249"/>
      <c r="H31" s="167"/>
      <c r="I31" s="167"/>
      <c r="J31" s="167"/>
      <c r="K31" s="167"/>
      <c r="L31" s="167"/>
      <c r="M31" s="167"/>
      <c r="N31" s="161"/>
      <c r="O31" s="161"/>
      <c r="P31" s="161"/>
      <c r="Q31" s="161"/>
      <c r="R31" s="161"/>
      <c r="S31" s="161"/>
      <c r="T31" s="162"/>
      <c r="U31" s="161"/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129</v>
      </c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4" t="str">
        <f t="shared" si="6"/>
        <v>jistič 3P-2A, charakteristika B</v>
      </c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2"/>
      <c r="B32" s="159"/>
      <c r="C32" s="245" t="s">
        <v>177</v>
      </c>
      <c r="D32" s="246"/>
      <c r="E32" s="247"/>
      <c r="F32" s="248"/>
      <c r="G32" s="249"/>
      <c r="H32" s="167"/>
      <c r="I32" s="167"/>
      <c r="J32" s="167"/>
      <c r="K32" s="167"/>
      <c r="L32" s="167"/>
      <c r="M32" s="167"/>
      <c r="N32" s="161"/>
      <c r="O32" s="161"/>
      <c r="P32" s="161"/>
      <c r="Q32" s="161"/>
      <c r="R32" s="161"/>
      <c r="S32" s="161"/>
      <c r="T32" s="162"/>
      <c r="U32" s="161"/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129</v>
      </c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4" t="str">
        <f t="shared" si="6"/>
        <v>jistič 1P-2A, charakteristika B</v>
      </c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2"/>
      <c r="B33" s="159"/>
      <c r="C33" s="245" t="s">
        <v>178</v>
      </c>
      <c r="D33" s="246"/>
      <c r="E33" s="247"/>
      <c r="F33" s="248"/>
      <c r="G33" s="249"/>
      <c r="H33" s="167"/>
      <c r="I33" s="167"/>
      <c r="J33" s="167"/>
      <c r="K33" s="167"/>
      <c r="L33" s="167"/>
      <c r="M33" s="167"/>
      <c r="N33" s="161"/>
      <c r="O33" s="161"/>
      <c r="P33" s="161"/>
      <c r="Q33" s="161"/>
      <c r="R33" s="161"/>
      <c r="S33" s="161"/>
      <c r="T33" s="162"/>
      <c r="U33" s="161"/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129</v>
      </c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4" t="str">
        <f t="shared" si="6"/>
        <v>regulační relé 0/100%</v>
      </c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2"/>
      <c r="B34" s="159"/>
      <c r="C34" s="245" t="s">
        <v>179</v>
      </c>
      <c r="D34" s="246"/>
      <c r="E34" s="247"/>
      <c r="F34" s="248"/>
      <c r="G34" s="249"/>
      <c r="H34" s="167"/>
      <c r="I34" s="167"/>
      <c r="J34" s="167"/>
      <c r="K34" s="167"/>
      <c r="L34" s="167"/>
      <c r="M34" s="167"/>
      <c r="N34" s="161"/>
      <c r="O34" s="161"/>
      <c r="P34" s="161"/>
      <c r="Q34" s="161"/>
      <c r="R34" s="161"/>
      <c r="S34" s="161"/>
      <c r="T34" s="162"/>
      <c r="U34" s="161"/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129</v>
      </c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4" t="str">
        <f t="shared" si="6"/>
        <v>regulační jednotka přebytků</v>
      </c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2"/>
      <c r="B35" s="159"/>
      <c r="C35" s="245" t="s">
        <v>180</v>
      </c>
      <c r="D35" s="246"/>
      <c r="E35" s="247"/>
      <c r="F35" s="248"/>
      <c r="G35" s="249"/>
      <c r="H35" s="167"/>
      <c r="I35" s="167"/>
      <c r="J35" s="167"/>
      <c r="K35" s="167"/>
      <c r="L35" s="167"/>
      <c r="M35" s="167"/>
      <c r="N35" s="161"/>
      <c r="O35" s="161"/>
      <c r="P35" s="161"/>
      <c r="Q35" s="161"/>
      <c r="R35" s="161"/>
      <c r="S35" s="161"/>
      <c r="T35" s="162"/>
      <c r="U35" s="161"/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129</v>
      </c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4" t="str">
        <f t="shared" si="6"/>
        <v>solid state 1P/25A, 4-32VDC</v>
      </c>
      <c r="BB35" s="151"/>
      <c r="BC35" s="151"/>
      <c r="BD35" s="151"/>
      <c r="BE35" s="151"/>
      <c r="BF35" s="151"/>
      <c r="BG35" s="151"/>
      <c r="BH35" s="151"/>
    </row>
    <row r="36" spans="1:60" outlineLevel="1" x14ac:dyDescent="0.2">
      <c r="A36" s="152"/>
      <c r="B36" s="159"/>
      <c r="C36" s="245" t="s">
        <v>181</v>
      </c>
      <c r="D36" s="246"/>
      <c r="E36" s="247"/>
      <c r="F36" s="248"/>
      <c r="G36" s="249"/>
      <c r="H36" s="167"/>
      <c r="I36" s="167"/>
      <c r="J36" s="167"/>
      <c r="K36" s="167"/>
      <c r="L36" s="167"/>
      <c r="M36" s="167"/>
      <c r="N36" s="161"/>
      <c r="O36" s="161"/>
      <c r="P36" s="161"/>
      <c r="Q36" s="161"/>
      <c r="R36" s="161"/>
      <c r="S36" s="161"/>
      <c r="T36" s="162"/>
      <c r="U36" s="161"/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129</v>
      </c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4" t="str">
        <f t="shared" si="6"/>
        <v>silový stykač 50A/3P/230V</v>
      </c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52"/>
      <c r="B37" s="159"/>
      <c r="C37" s="245" t="s">
        <v>182</v>
      </c>
      <c r="D37" s="246"/>
      <c r="E37" s="247"/>
      <c r="F37" s="248"/>
      <c r="G37" s="249"/>
      <c r="H37" s="167"/>
      <c r="I37" s="167"/>
      <c r="J37" s="167"/>
      <c r="K37" s="167"/>
      <c r="L37" s="167"/>
      <c r="M37" s="167"/>
      <c r="N37" s="161"/>
      <c r="O37" s="161"/>
      <c r="P37" s="161"/>
      <c r="Q37" s="161"/>
      <c r="R37" s="161"/>
      <c r="S37" s="161"/>
      <c r="T37" s="162"/>
      <c r="U37" s="161"/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129</v>
      </c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4" t="str">
        <f t="shared" si="6"/>
        <v>Příslušenství (svorka, vodič, dutinky) 1 soubor</v>
      </c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2"/>
      <c r="B38" s="159"/>
      <c r="C38" s="245" t="s">
        <v>130</v>
      </c>
      <c r="D38" s="246"/>
      <c r="E38" s="247"/>
      <c r="F38" s="248"/>
      <c r="G38" s="249"/>
      <c r="H38" s="167"/>
      <c r="I38" s="167"/>
      <c r="J38" s="167"/>
      <c r="K38" s="167"/>
      <c r="L38" s="167"/>
      <c r="M38" s="167"/>
      <c r="N38" s="161"/>
      <c r="O38" s="161"/>
      <c r="P38" s="161"/>
      <c r="Q38" s="161"/>
      <c r="R38" s="161"/>
      <c r="S38" s="161"/>
      <c r="T38" s="162"/>
      <c r="U38" s="161"/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129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4" t="str">
        <f t="shared" si="6"/>
        <v>Vnitřní zapojení rozváděče RFVE 1 kpl</v>
      </c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2">
        <v>18</v>
      </c>
      <c r="B39" s="159" t="s">
        <v>131</v>
      </c>
      <c r="C39" s="182" t="s">
        <v>132</v>
      </c>
      <c r="D39" s="161" t="s">
        <v>92</v>
      </c>
      <c r="E39" s="165">
        <v>1</v>
      </c>
      <c r="F39" s="167"/>
      <c r="G39" s="167"/>
      <c r="H39" s="167"/>
      <c r="I39" s="167">
        <f>ROUND(E39*H39,2)</f>
        <v>0</v>
      </c>
      <c r="J39" s="167">
        <v>0</v>
      </c>
      <c r="K39" s="167">
        <f>ROUND(E39*J39,2)</f>
        <v>0</v>
      </c>
      <c r="L39" s="167">
        <v>21</v>
      </c>
      <c r="M39" s="167">
        <f>G39*(1+L39/100)</f>
        <v>0</v>
      </c>
      <c r="N39" s="161">
        <v>0</v>
      </c>
      <c r="O39" s="161">
        <f>ROUND(E39*N39,5)</f>
        <v>0</v>
      </c>
      <c r="P39" s="161">
        <v>0</v>
      </c>
      <c r="Q39" s="161">
        <f>ROUND(E39*P39,5)</f>
        <v>0</v>
      </c>
      <c r="R39" s="161"/>
      <c r="S39" s="161"/>
      <c r="T39" s="162">
        <v>0</v>
      </c>
      <c r="U39" s="161">
        <f>ROUND(E39*T39,2)</f>
        <v>0</v>
      </c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96</v>
      </c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2"/>
      <c r="B40" s="159"/>
      <c r="C40" s="245" t="s">
        <v>183</v>
      </c>
      <c r="D40" s="246"/>
      <c r="E40" s="247"/>
      <c r="F40" s="248"/>
      <c r="G40" s="249"/>
      <c r="H40" s="167"/>
      <c r="I40" s="167"/>
      <c r="J40" s="167"/>
      <c r="K40" s="167"/>
      <c r="L40" s="167"/>
      <c r="M40" s="167"/>
      <c r="N40" s="161"/>
      <c r="O40" s="161"/>
      <c r="P40" s="161"/>
      <c r="Q40" s="161"/>
      <c r="R40" s="161"/>
      <c r="S40" s="161"/>
      <c r="T40" s="162"/>
      <c r="U40" s="161"/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129</v>
      </c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4" t="str">
        <f>C40</f>
        <v>3P jistič 63A, charakteristika B</v>
      </c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52"/>
      <c r="B41" s="159"/>
      <c r="C41" s="245" t="s">
        <v>184</v>
      </c>
      <c r="D41" s="246"/>
      <c r="E41" s="247"/>
      <c r="F41" s="248"/>
      <c r="G41" s="249"/>
      <c r="H41" s="167"/>
      <c r="I41" s="167"/>
      <c r="J41" s="167"/>
      <c r="K41" s="167"/>
      <c r="L41" s="167"/>
      <c r="M41" s="167"/>
      <c r="N41" s="161"/>
      <c r="O41" s="161"/>
      <c r="P41" s="161"/>
      <c r="Q41" s="161"/>
      <c r="R41" s="161"/>
      <c r="S41" s="161"/>
      <c r="T41" s="162"/>
      <c r="U41" s="161"/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129</v>
      </c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4" t="str">
        <f>C41</f>
        <v>regulační jednotka přebytků-měřící část</v>
      </c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2"/>
      <c r="B42" s="159"/>
      <c r="C42" s="245" t="s">
        <v>185</v>
      </c>
      <c r="D42" s="246"/>
      <c r="E42" s="247"/>
      <c r="F42" s="248"/>
      <c r="G42" s="249"/>
      <c r="H42" s="167"/>
      <c r="I42" s="167"/>
      <c r="J42" s="167"/>
      <c r="K42" s="167"/>
      <c r="L42" s="167"/>
      <c r="M42" s="167"/>
      <c r="N42" s="161"/>
      <c r="O42" s="161"/>
      <c r="P42" s="161"/>
      <c r="Q42" s="161"/>
      <c r="R42" s="161"/>
      <c r="S42" s="161"/>
      <c r="T42" s="162"/>
      <c r="U42" s="161"/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129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4" t="str">
        <f>C42</f>
        <v>příslušenství (svorka, vodič, dutinky) 1 soubor</v>
      </c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2"/>
      <c r="B43" s="159"/>
      <c r="C43" s="245" t="s">
        <v>133</v>
      </c>
      <c r="D43" s="246"/>
      <c r="E43" s="247"/>
      <c r="F43" s="248"/>
      <c r="G43" s="249"/>
      <c r="H43" s="167"/>
      <c r="I43" s="167"/>
      <c r="J43" s="167"/>
      <c r="K43" s="167"/>
      <c r="L43" s="167"/>
      <c r="M43" s="167"/>
      <c r="N43" s="161"/>
      <c r="O43" s="161"/>
      <c r="P43" s="161"/>
      <c r="Q43" s="161"/>
      <c r="R43" s="161"/>
      <c r="S43" s="161"/>
      <c r="T43" s="162"/>
      <c r="U43" s="161"/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129</v>
      </c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4" t="str">
        <f>C43</f>
        <v>vnitřní zapojení doplnění do stáv. rozváděče, včetně úpravy vrchní masky 1 kus</v>
      </c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>
        <v>19</v>
      </c>
      <c r="B44" s="159" t="s">
        <v>134</v>
      </c>
      <c r="C44" s="182" t="s">
        <v>135</v>
      </c>
      <c r="D44" s="161" t="s">
        <v>92</v>
      </c>
      <c r="E44" s="165">
        <v>1</v>
      </c>
      <c r="F44" s="167"/>
      <c r="G44" s="167"/>
      <c r="H44" s="167"/>
      <c r="I44" s="167">
        <f>ROUND(E44*H44,2)</f>
        <v>0</v>
      </c>
      <c r="J44" s="167">
        <v>0</v>
      </c>
      <c r="K44" s="167">
        <f>ROUND(E44*J44,2)</f>
        <v>0</v>
      </c>
      <c r="L44" s="167">
        <v>21</v>
      </c>
      <c r="M44" s="167">
        <f>G44*(1+L44/100)</f>
        <v>0</v>
      </c>
      <c r="N44" s="161">
        <v>0</v>
      </c>
      <c r="O44" s="161">
        <f>ROUND(E44*N44,5)</f>
        <v>0</v>
      </c>
      <c r="P44" s="161">
        <v>0</v>
      </c>
      <c r="Q44" s="161">
        <f>ROUND(E44*P44,5)</f>
        <v>0</v>
      </c>
      <c r="R44" s="161"/>
      <c r="S44" s="161"/>
      <c r="T44" s="162">
        <v>0</v>
      </c>
      <c r="U44" s="161">
        <f>ROUND(E44*T44,2)</f>
        <v>0</v>
      </c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96</v>
      </c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52"/>
      <c r="B45" s="159"/>
      <c r="C45" s="245" t="s">
        <v>186</v>
      </c>
      <c r="D45" s="246"/>
      <c r="E45" s="247"/>
      <c r="F45" s="248"/>
      <c r="G45" s="249"/>
      <c r="H45" s="167"/>
      <c r="I45" s="167"/>
      <c r="J45" s="167"/>
      <c r="K45" s="167"/>
      <c r="L45" s="167"/>
      <c r="M45" s="167"/>
      <c r="N45" s="161"/>
      <c r="O45" s="161"/>
      <c r="P45" s="161"/>
      <c r="Q45" s="161"/>
      <c r="R45" s="161"/>
      <c r="S45" s="161"/>
      <c r="T45" s="162"/>
      <c r="U45" s="161"/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129</v>
      </c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4" t="str">
        <f>C45</f>
        <v>1P jistič B2/1, 2A - 2kusy</v>
      </c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2"/>
      <c r="B46" s="159"/>
      <c r="C46" s="245" t="s">
        <v>136</v>
      </c>
      <c r="D46" s="246"/>
      <c r="E46" s="247"/>
      <c r="F46" s="248"/>
      <c r="G46" s="249"/>
      <c r="H46" s="167"/>
      <c r="I46" s="167"/>
      <c r="J46" s="167"/>
      <c r="K46" s="167"/>
      <c r="L46" s="167"/>
      <c r="M46" s="167"/>
      <c r="N46" s="161"/>
      <c r="O46" s="161"/>
      <c r="P46" s="161"/>
      <c r="Q46" s="161"/>
      <c r="R46" s="161"/>
      <c r="S46" s="161"/>
      <c r="T46" s="162"/>
      <c r="U46" s="161"/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129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4" t="str">
        <f>C46</f>
        <v>regulace výkonu 0/100%</v>
      </c>
      <c r="BB46" s="151"/>
      <c r="BC46" s="151"/>
      <c r="BD46" s="151"/>
      <c r="BE46" s="151"/>
      <c r="BF46" s="151"/>
      <c r="BG46" s="151"/>
      <c r="BH46" s="151"/>
    </row>
    <row r="47" spans="1:60" ht="22.5" outlineLevel="1" x14ac:dyDescent="0.2">
      <c r="A47" s="152">
        <v>20</v>
      </c>
      <c r="B47" s="159" t="s">
        <v>137</v>
      </c>
      <c r="C47" s="182" t="s">
        <v>138</v>
      </c>
      <c r="D47" s="161" t="s">
        <v>139</v>
      </c>
      <c r="E47" s="165">
        <v>1</v>
      </c>
      <c r="F47" s="167"/>
      <c r="G47" s="167"/>
      <c r="H47" s="167"/>
      <c r="I47" s="167">
        <f>ROUND(E47*H47,2)</f>
        <v>0</v>
      </c>
      <c r="J47" s="167"/>
      <c r="K47" s="167">
        <f>ROUND(E47*J47,2)</f>
        <v>0</v>
      </c>
      <c r="L47" s="167">
        <v>21</v>
      </c>
      <c r="M47" s="167">
        <f>G47*(1+L47/100)</f>
        <v>0</v>
      </c>
      <c r="N47" s="161">
        <v>0</v>
      </c>
      <c r="O47" s="161">
        <f>ROUND(E47*N47,5)</f>
        <v>0</v>
      </c>
      <c r="P47" s="161">
        <v>0</v>
      </c>
      <c r="Q47" s="161">
        <f>ROUND(E47*P47,5)</f>
        <v>0</v>
      </c>
      <c r="R47" s="161"/>
      <c r="S47" s="161"/>
      <c r="T47" s="162">
        <v>0</v>
      </c>
      <c r="U47" s="161">
        <f>ROUND(E47*T47,2)</f>
        <v>0</v>
      </c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93</v>
      </c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ht="22.5" outlineLevel="1" x14ac:dyDescent="0.2">
      <c r="A48" s="187">
        <v>21</v>
      </c>
      <c r="B48" s="188" t="s">
        <v>140</v>
      </c>
      <c r="C48" s="189" t="s">
        <v>141</v>
      </c>
      <c r="D48" s="190" t="s">
        <v>92</v>
      </c>
      <c r="E48" s="191">
        <v>1</v>
      </c>
      <c r="F48" s="192"/>
      <c r="G48" s="192"/>
      <c r="H48" s="192"/>
      <c r="I48" s="192">
        <f>ROUND(E48*H48,2)</f>
        <v>0</v>
      </c>
      <c r="J48" s="192">
        <v>0</v>
      </c>
      <c r="K48" s="192">
        <f>ROUND(E48*J48,2)</f>
        <v>0</v>
      </c>
      <c r="L48" s="167">
        <v>21</v>
      </c>
      <c r="M48" s="167">
        <f>G48*(1+L48/100)</f>
        <v>0</v>
      </c>
      <c r="N48" s="161">
        <v>0</v>
      </c>
      <c r="O48" s="161">
        <f>ROUND(E48*N48,5)</f>
        <v>0</v>
      </c>
      <c r="P48" s="161">
        <v>0</v>
      </c>
      <c r="Q48" s="161">
        <f>ROUND(E48*P48,5)</f>
        <v>0</v>
      </c>
      <c r="R48" s="161"/>
      <c r="S48" s="161"/>
      <c r="T48" s="162">
        <v>0</v>
      </c>
      <c r="U48" s="161">
        <f>ROUND(E48*T48,2)</f>
        <v>0</v>
      </c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96</v>
      </c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87"/>
      <c r="B49" s="188"/>
      <c r="C49" s="257" t="s">
        <v>142</v>
      </c>
      <c r="D49" s="258"/>
      <c r="E49" s="259"/>
      <c r="F49" s="260"/>
      <c r="G49" s="261"/>
      <c r="H49" s="192"/>
      <c r="I49" s="192"/>
      <c r="J49" s="192"/>
      <c r="K49" s="192"/>
      <c r="L49" s="167"/>
      <c r="M49" s="167"/>
      <c r="N49" s="161"/>
      <c r="O49" s="161"/>
      <c r="P49" s="161"/>
      <c r="Q49" s="161"/>
      <c r="R49" s="161"/>
      <c r="S49" s="161"/>
      <c r="T49" s="162"/>
      <c r="U49" s="161"/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129</v>
      </c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4" t="str">
        <f t="shared" ref="BA49:BA58" si="7">C49</f>
        <v>Měnič/nabíječ Quattro 48/8000/110-100/100  - 3 ks</v>
      </c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87"/>
      <c r="B50" s="188"/>
      <c r="C50" s="257" t="s">
        <v>143</v>
      </c>
      <c r="D50" s="258"/>
      <c r="E50" s="259"/>
      <c r="F50" s="260"/>
      <c r="G50" s="261"/>
      <c r="H50" s="192"/>
      <c r="I50" s="192"/>
      <c r="J50" s="192"/>
      <c r="K50" s="192"/>
      <c r="L50" s="167"/>
      <c r="M50" s="167"/>
      <c r="N50" s="161"/>
      <c r="O50" s="161"/>
      <c r="P50" s="161"/>
      <c r="Q50" s="161"/>
      <c r="R50" s="161"/>
      <c r="S50" s="161"/>
      <c r="T50" s="162"/>
      <c r="U50" s="161"/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129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4" t="str">
        <f t="shared" si="7"/>
        <v>Victron Energy Color Control GX, modul monitoringu a centrální zobrazovací panel  - 1 ks</v>
      </c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87"/>
      <c r="B51" s="188"/>
      <c r="C51" s="257" t="s">
        <v>144</v>
      </c>
      <c r="D51" s="258"/>
      <c r="E51" s="259"/>
      <c r="F51" s="260"/>
      <c r="G51" s="261"/>
      <c r="H51" s="192"/>
      <c r="I51" s="192"/>
      <c r="J51" s="192"/>
      <c r="K51" s="192"/>
      <c r="L51" s="167"/>
      <c r="M51" s="167"/>
      <c r="N51" s="161"/>
      <c r="O51" s="161"/>
      <c r="P51" s="161"/>
      <c r="Q51" s="161"/>
      <c r="R51" s="161"/>
      <c r="S51" s="161"/>
      <c r="T51" s="162"/>
      <c r="U51" s="161"/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129</v>
      </c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4" t="str">
        <f t="shared" si="7"/>
        <v>Fuse holder for ANL-fuse  - 3 ks</v>
      </c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87"/>
      <c r="B52" s="188"/>
      <c r="C52" s="257" t="s">
        <v>145</v>
      </c>
      <c r="D52" s="258"/>
      <c r="E52" s="259"/>
      <c r="F52" s="260"/>
      <c r="G52" s="261"/>
      <c r="H52" s="192"/>
      <c r="I52" s="192"/>
      <c r="J52" s="192"/>
      <c r="K52" s="192"/>
      <c r="L52" s="167"/>
      <c r="M52" s="167"/>
      <c r="N52" s="161"/>
      <c r="O52" s="161"/>
      <c r="P52" s="161"/>
      <c r="Q52" s="161"/>
      <c r="R52" s="161"/>
      <c r="S52" s="161"/>
      <c r="T52" s="162"/>
      <c r="U52" s="161"/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129</v>
      </c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4" t="str">
        <f t="shared" si="7"/>
        <v>ANL-fuse 400A/80V for 48V products (1 pc)  - 3 ks</v>
      </c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87"/>
      <c r="B53" s="188"/>
      <c r="C53" s="257" t="s">
        <v>146</v>
      </c>
      <c r="D53" s="258"/>
      <c r="E53" s="259"/>
      <c r="F53" s="260"/>
      <c r="G53" s="261"/>
      <c r="H53" s="192"/>
      <c r="I53" s="192"/>
      <c r="J53" s="192"/>
      <c r="K53" s="192"/>
      <c r="L53" s="167"/>
      <c r="M53" s="167"/>
      <c r="N53" s="161"/>
      <c r="O53" s="161"/>
      <c r="P53" s="161"/>
      <c r="Q53" s="161"/>
      <c r="R53" s="161"/>
      <c r="S53" s="161"/>
      <c r="T53" s="162"/>
      <c r="U53" s="161"/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129</v>
      </c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4" t="str">
        <f t="shared" si="7"/>
        <v>RS485 to USB interface cable 5 m  - 2 ks</v>
      </c>
      <c r="BB53" s="151"/>
      <c r="BC53" s="151"/>
      <c r="BD53" s="151"/>
      <c r="BE53" s="151"/>
      <c r="BF53" s="151"/>
      <c r="BG53" s="151"/>
      <c r="BH53" s="151"/>
    </row>
    <row r="54" spans="1:60" ht="22.5" outlineLevel="1" x14ac:dyDescent="0.2">
      <c r="A54" s="187"/>
      <c r="B54" s="188"/>
      <c r="C54" s="257" t="s">
        <v>147</v>
      </c>
      <c r="D54" s="258"/>
      <c r="E54" s="259"/>
      <c r="F54" s="260"/>
      <c r="G54" s="261"/>
      <c r="H54" s="192"/>
      <c r="I54" s="192"/>
      <c r="J54" s="192"/>
      <c r="K54" s="192"/>
      <c r="L54" s="167"/>
      <c r="M54" s="167"/>
      <c r="N54" s="161"/>
      <c r="O54" s="161"/>
      <c r="P54" s="161"/>
      <c r="Q54" s="161"/>
      <c r="R54" s="161"/>
      <c r="S54" s="161"/>
      <c r="T54" s="162"/>
      <c r="U54" s="161"/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129</v>
      </c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4" t="str">
        <f t="shared" si="7"/>
        <v>Elektroměr měření výkonu FVE, načítání do systému Victron, Energy meter ET340 - 3 phase - max 65A/phase  - 1 ks</v>
      </c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87"/>
      <c r="B55" s="188"/>
      <c r="C55" s="257" t="s">
        <v>148</v>
      </c>
      <c r="D55" s="258"/>
      <c r="E55" s="259"/>
      <c r="F55" s="260"/>
      <c r="G55" s="261"/>
      <c r="H55" s="192"/>
      <c r="I55" s="192"/>
      <c r="J55" s="192"/>
      <c r="K55" s="192"/>
      <c r="L55" s="167"/>
      <c r="M55" s="167"/>
      <c r="N55" s="161"/>
      <c r="O55" s="161"/>
      <c r="P55" s="161"/>
      <c r="Q55" s="161"/>
      <c r="R55" s="161"/>
      <c r="S55" s="161"/>
      <c r="T55" s="162"/>
      <c r="U55" s="161"/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129</v>
      </c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4" t="str">
        <f t="shared" si="7"/>
        <v>Baterie Li-Ion BMZ, ESS7, jmenovité napětí 55,5V, jmenovitá kapacita 6,74 kWh  -  6 ks</v>
      </c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87"/>
      <c r="B56" s="188"/>
      <c r="C56" s="257" t="s">
        <v>149</v>
      </c>
      <c r="D56" s="258"/>
      <c r="E56" s="259"/>
      <c r="F56" s="260"/>
      <c r="G56" s="261"/>
      <c r="H56" s="192"/>
      <c r="I56" s="192"/>
      <c r="J56" s="192"/>
      <c r="K56" s="192"/>
      <c r="L56" s="167"/>
      <c r="M56" s="167"/>
      <c r="N56" s="161"/>
      <c r="O56" s="161"/>
      <c r="P56" s="161"/>
      <c r="Q56" s="161"/>
      <c r="R56" s="161"/>
      <c r="S56" s="161"/>
      <c r="T56" s="162"/>
      <c r="U56" s="161"/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129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4" t="str">
        <f t="shared" si="7"/>
        <v>Propojovací datová kabeláž baterií, terminátory, autorizované oživení - 6 ks</v>
      </c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87"/>
      <c r="B57" s="188"/>
      <c r="C57" s="257" t="s">
        <v>150</v>
      </c>
      <c r="D57" s="258"/>
      <c r="E57" s="259"/>
      <c r="F57" s="260"/>
      <c r="G57" s="261"/>
      <c r="H57" s="192"/>
      <c r="I57" s="192"/>
      <c r="J57" s="192"/>
      <c r="K57" s="192"/>
      <c r="L57" s="167"/>
      <c r="M57" s="167"/>
      <c r="N57" s="161"/>
      <c r="O57" s="161"/>
      <c r="P57" s="161"/>
      <c r="Q57" s="161"/>
      <c r="R57" s="161"/>
      <c r="S57" s="161"/>
      <c r="T57" s="162"/>
      <c r="U57" s="161"/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129</v>
      </c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4" t="str">
        <f t="shared" si="7"/>
        <v>DC sběrnicový systém za bateriemi  - 1 ks</v>
      </c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87"/>
      <c r="B58" s="188"/>
      <c r="C58" s="257" t="s">
        <v>151</v>
      </c>
      <c r="D58" s="258"/>
      <c r="E58" s="259"/>
      <c r="F58" s="260"/>
      <c r="G58" s="261"/>
      <c r="H58" s="192"/>
      <c r="I58" s="192"/>
      <c r="J58" s="192"/>
      <c r="K58" s="192"/>
      <c r="L58" s="167"/>
      <c r="M58" s="167"/>
      <c r="N58" s="161"/>
      <c r="O58" s="161"/>
      <c r="P58" s="161"/>
      <c r="Q58" s="161"/>
      <c r="R58" s="161"/>
      <c r="S58" s="161"/>
      <c r="T58" s="162"/>
      <c r="U58" s="161"/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129</v>
      </c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4" t="str">
        <f t="shared" si="7"/>
        <v>Hlavní řídící elektroměr - 1 ks</v>
      </c>
      <c r="BB58" s="151"/>
      <c r="BC58" s="151"/>
      <c r="BD58" s="151"/>
      <c r="BE58" s="151"/>
      <c r="BF58" s="151"/>
      <c r="BG58" s="151"/>
      <c r="BH58" s="151"/>
    </row>
    <row r="59" spans="1:60" ht="22.5" outlineLevel="1" x14ac:dyDescent="0.2">
      <c r="A59" s="187">
        <v>22</v>
      </c>
      <c r="B59" s="188" t="s">
        <v>152</v>
      </c>
      <c r="C59" s="189" t="s">
        <v>153</v>
      </c>
      <c r="D59" s="190" t="s">
        <v>92</v>
      </c>
      <c r="E59" s="191">
        <v>1</v>
      </c>
      <c r="F59" s="192"/>
      <c r="G59" s="192"/>
      <c r="H59" s="192"/>
      <c r="I59" s="192">
        <f>ROUND(E59*H59,2)</f>
        <v>0</v>
      </c>
      <c r="J59" s="192">
        <v>0</v>
      </c>
      <c r="K59" s="192">
        <f>ROUND(E59*J59,2)</f>
        <v>0</v>
      </c>
      <c r="L59" s="167">
        <v>21</v>
      </c>
      <c r="M59" s="167">
        <f>G59*(1+L59/100)</f>
        <v>0</v>
      </c>
      <c r="N59" s="161">
        <v>0</v>
      </c>
      <c r="O59" s="161">
        <f>ROUND(E59*N59,5)</f>
        <v>0</v>
      </c>
      <c r="P59" s="161">
        <v>0</v>
      </c>
      <c r="Q59" s="161">
        <f>ROUND(E59*P59,5)</f>
        <v>0</v>
      </c>
      <c r="R59" s="161"/>
      <c r="S59" s="161"/>
      <c r="T59" s="162">
        <v>0</v>
      </c>
      <c r="U59" s="161">
        <f>ROUND(E59*T59,2)</f>
        <v>0</v>
      </c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96</v>
      </c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ht="22.5" outlineLevel="1" x14ac:dyDescent="0.2">
      <c r="A60" s="187">
        <v>23</v>
      </c>
      <c r="B60" s="188" t="s">
        <v>154</v>
      </c>
      <c r="C60" s="189" t="s">
        <v>155</v>
      </c>
      <c r="D60" s="190" t="s">
        <v>92</v>
      </c>
      <c r="E60" s="191">
        <v>1</v>
      </c>
      <c r="F60" s="192"/>
      <c r="G60" s="192"/>
      <c r="H60" s="192">
        <v>0</v>
      </c>
      <c r="I60" s="192">
        <f>ROUND(E60*H60,2)</f>
        <v>0</v>
      </c>
      <c r="J60" s="192"/>
      <c r="K60" s="192">
        <f>ROUND(E60*J60,2)</f>
        <v>0</v>
      </c>
      <c r="L60" s="167">
        <v>21</v>
      </c>
      <c r="M60" s="167">
        <f>G60*(1+L60/100)</f>
        <v>0</v>
      </c>
      <c r="N60" s="161">
        <v>0</v>
      </c>
      <c r="O60" s="161">
        <f>ROUND(E60*N60,5)</f>
        <v>0</v>
      </c>
      <c r="P60" s="161">
        <v>0</v>
      </c>
      <c r="Q60" s="161">
        <f>ROUND(E60*P60,5)</f>
        <v>0</v>
      </c>
      <c r="R60" s="161"/>
      <c r="S60" s="161"/>
      <c r="T60" s="162">
        <v>0</v>
      </c>
      <c r="U60" s="161">
        <f>ROUND(E60*T60,2)</f>
        <v>0</v>
      </c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93</v>
      </c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x14ac:dyDescent="0.2">
      <c r="A61" s="153" t="s">
        <v>88</v>
      </c>
      <c r="B61" s="160" t="s">
        <v>61</v>
      </c>
      <c r="C61" s="183" t="s">
        <v>27</v>
      </c>
      <c r="D61" s="163"/>
      <c r="E61" s="166"/>
      <c r="F61" s="168"/>
      <c r="G61" s="168">
        <f>SUMIF(AE62:AE66,"&lt;&gt;NOR",G62:G66)</f>
        <v>0</v>
      </c>
      <c r="H61" s="168"/>
      <c r="I61" s="168">
        <f>SUM(I62:I66)</f>
        <v>0</v>
      </c>
      <c r="J61" s="168"/>
      <c r="K61" s="168">
        <f>SUM(K62:K66)</f>
        <v>0</v>
      </c>
      <c r="L61" s="168"/>
      <c r="M61" s="168">
        <f>SUM(M62:M66)</f>
        <v>0</v>
      </c>
      <c r="N61" s="163"/>
      <c r="O61" s="163">
        <f>SUM(O62:O66)</f>
        <v>0</v>
      </c>
      <c r="P61" s="163"/>
      <c r="Q61" s="163">
        <f>SUM(Q62:Q66)</f>
        <v>0</v>
      </c>
      <c r="R61" s="163"/>
      <c r="S61" s="163"/>
      <c r="T61" s="164"/>
      <c r="U61" s="163">
        <f>SUM(U62:U66)</f>
        <v>0</v>
      </c>
      <c r="AE61" t="s">
        <v>89</v>
      </c>
    </row>
    <row r="62" spans="1:60" ht="22.5" outlineLevel="1" x14ac:dyDescent="0.2">
      <c r="A62" s="152">
        <v>24</v>
      </c>
      <c r="B62" s="159" t="s">
        <v>156</v>
      </c>
      <c r="C62" s="182" t="s">
        <v>157</v>
      </c>
      <c r="D62" s="161" t="s">
        <v>139</v>
      </c>
      <c r="E62" s="165">
        <v>1</v>
      </c>
      <c r="F62" s="167"/>
      <c r="G62" s="167"/>
      <c r="H62" s="167">
        <v>0</v>
      </c>
      <c r="I62" s="167">
        <f>ROUND(E62*H62,2)</f>
        <v>0</v>
      </c>
      <c r="J62" s="167"/>
      <c r="K62" s="167">
        <f>ROUND(E62*J62,2)</f>
        <v>0</v>
      </c>
      <c r="L62" s="167">
        <v>21</v>
      </c>
      <c r="M62" s="167">
        <f>G62*(1+L62/100)</f>
        <v>0</v>
      </c>
      <c r="N62" s="161">
        <v>0</v>
      </c>
      <c r="O62" s="161">
        <f>ROUND(E62*N62,5)</f>
        <v>0</v>
      </c>
      <c r="P62" s="161">
        <v>0</v>
      </c>
      <c r="Q62" s="161">
        <f>ROUND(E62*P62,5)</f>
        <v>0</v>
      </c>
      <c r="R62" s="161"/>
      <c r="S62" s="161"/>
      <c r="T62" s="162">
        <v>0</v>
      </c>
      <c r="U62" s="161">
        <f>ROUND(E62*T62,2)</f>
        <v>0</v>
      </c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93</v>
      </c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52">
        <v>25</v>
      </c>
      <c r="B63" s="159" t="s">
        <v>158</v>
      </c>
      <c r="C63" s="182" t="s">
        <v>159</v>
      </c>
      <c r="D63" s="161" t="s">
        <v>139</v>
      </c>
      <c r="E63" s="165">
        <v>1</v>
      </c>
      <c r="F63" s="167"/>
      <c r="G63" s="167"/>
      <c r="H63" s="167">
        <v>0</v>
      </c>
      <c r="I63" s="167">
        <f>ROUND(E63*H63,2)</f>
        <v>0</v>
      </c>
      <c r="J63" s="167"/>
      <c r="K63" s="167">
        <f>ROUND(E63*J63,2)</f>
        <v>0</v>
      </c>
      <c r="L63" s="167">
        <v>21</v>
      </c>
      <c r="M63" s="167">
        <f>G63*(1+L63/100)</f>
        <v>0</v>
      </c>
      <c r="N63" s="161">
        <v>0</v>
      </c>
      <c r="O63" s="161">
        <f>ROUND(E63*N63,5)</f>
        <v>0</v>
      </c>
      <c r="P63" s="161">
        <v>0</v>
      </c>
      <c r="Q63" s="161">
        <f>ROUND(E63*P63,5)</f>
        <v>0</v>
      </c>
      <c r="R63" s="161"/>
      <c r="S63" s="161"/>
      <c r="T63" s="162">
        <v>0</v>
      </c>
      <c r="U63" s="161">
        <f>ROUND(E63*T63,2)</f>
        <v>0</v>
      </c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93</v>
      </c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1" x14ac:dyDescent="0.2">
      <c r="A64" s="152">
        <v>26</v>
      </c>
      <c r="B64" s="159" t="s">
        <v>160</v>
      </c>
      <c r="C64" s="182" t="s">
        <v>161</v>
      </c>
      <c r="D64" s="161" t="s">
        <v>139</v>
      </c>
      <c r="E64" s="165">
        <v>1</v>
      </c>
      <c r="F64" s="167"/>
      <c r="G64" s="167"/>
      <c r="H64" s="167">
        <v>0</v>
      </c>
      <c r="I64" s="167">
        <f>ROUND(E64*H64,2)</f>
        <v>0</v>
      </c>
      <c r="J64" s="167"/>
      <c r="K64" s="167">
        <f>ROUND(E64*J64,2)</f>
        <v>0</v>
      </c>
      <c r="L64" s="167">
        <v>21</v>
      </c>
      <c r="M64" s="167">
        <f>G64*(1+L64/100)</f>
        <v>0</v>
      </c>
      <c r="N64" s="161">
        <v>0</v>
      </c>
      <c r="O64" s="161">
        <f>ROUND(E64*N64,5)</f>
        <v>0</v>
      </c>
      <c r="P64" s="161">
        <v>0</v>
      </c>
      <c r="Q64" s="161">
        <f>ROUND(E64*P64,5)</f>
        <v>0</v>
      </c>
      <c r="R64" s="161"/>
      <c r="S64" s="161"/>
      <c r="T64" s="162">
        <v>0</v>
      </c>
      <c r="U64" s="161">
        <f>ROUND(E64*T64,2)</f>
        <v>0</v>
      </c>
      <c r="V64" s="151"/>
      <c r="W64" s="151"/>
      <c r="X64" s="151"/>
      <c r="Y64" s="151"/>
      <c r="Z64" s="151"/>
      <c r="AA64" s="151"/>
      <c r="AB64" s="151"/>
      <c r="AC64" s="151"/>
      <c r="AD64" s="151"/>
      <c r="AE64" s="151" t="s">
        <v>93</v>
      </c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52">
        <v>27</v>
      </c>
      <c r="B65" s="159" t="s">
        <v>162</v>
      </c>
      <c r="C65" s="182" t="s">
        <v>163</v>
      </c>
      <c r="D65" s="161" t="s">
        <v>139</v>
      </c>
      <c r="E65" s="165">
        <v>1</v>
      </c>
      <c r="F65" s="167"/>
      <c r="G65" s="167"/>
      <c r="H65" s="167">
        <v>0</v>
      </c>
      <c r="I65" s="167">
        <f>ROUND(E65*H65,2)</f>
        <v>0</v>
      </c>
      <c r="J65" s="167"/>
      <c r="K65" s="167">
        <f>ROUND(E65*J65,2)</f>
        <v>0</v>
      </c>
      <c r="L65" s="167">
        <v>21</v>
      </c>
      <c r="M65" s="167">
        <f>G65*(1+L65/100)</f>
        <v>0</v>
      </c>
      <c r="N65" s="161">
        <v>0</v>
      </c>
      <c r="O65" s="161">
        <f>ROUND(E65*N65,5)</f>
        <v>0</v>
      </c>
      <c r="P65" s="161">
        <v>0</v>
      </c>
      <c r="Q65" s="161">
        <f>ROUND(E65*P65,5)</f>
        <v>0</v>
      </c>
      <c r="R65" s="161"/>
      <c r="S65" s="161"/>
      <c r="T65" s="162">
        <v>0</v>
      </c>
      <c r="U65" s="161">
        <f>ROUND(E65*T65,2)</f>
        <v>0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93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2">
        <v>28</v>
      </c>
      <c r="B66" s="159" t="s">
        <v>164</v>
      </c>
      <c r="C66" s="182" t="s">
        <v>165</v>
      </c>
      <c r="D66" s="161" t="s">
        <v>139</v>
      </c>
      <c r="E66" s="165">
        <v>1</v>
      </c>
      <c r="F66" s="167"/>
      <c r="G66" s="167"/>
      <c r="H66" s="167">
        <v>0</v>
      </c>
      <c r="I66" s="167">
        <f>ROUND(E66*H66,2)</f>
        <v>0</v>
      </c>
      <c r="J66" s="167"/>
      <c r="K66" s="167">
        <f>ROUND(E66*J66,2)</f>
        <v>0</v>
      </c>
      <c r="L66" s="167">
        <v>21</v>
      </c>
      <c r="M66" s="167">
        <f>G66*(1+L66/100)</f>
        <v>0</v>
      </c>
      <c r="N66" s="161">
        <v>0</v>
      </c>
      <c r="O66" s="161">
        <f>ROUND(E66*N66,5)</f>
        <v>0</v>
      </c>
      <c r="P66" s="161">
        <v>0</v>
      </c>
      <c r="Q66" s="161">
        <f>ROUND(E66*P66,5)</f>
        <v>0</v>
      </c>
      <c r="R66" s="161"/>
      <c r="S66" s="161"/>
      <c r="T66" s="162">
        <v>0</v>
      </c>
      <c r="U66" s="161">
        <f>ROUND(E66*T66,2)</f>
        <v>0</v>
      </c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93</v>
      </c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x14ac:dyDescent="0.2">
      <c r="A67" s="153" t="s">
        <v>88</v>
      </c>
      <c r="B67" s="160" t="s">
        <v>62</v>
      </c>
      <c r="C67" s="183" t="s">
        <v>26</v>
      </c>
      <c r="D67" s="163"/>
      <c r="E67" s="166"/>
      <c r="F67" s="168"/>
      <c r="G67" s="168">
        <f>SUMIF(AE68:AE70,"&lt;&gt;NOR",G68:G70)</f>
        <v>0</v>
      </c>
      <c r="H67" s="168"/>
      <c r="I67" s="168">
        <f>SUM(I68:I70)</f>
        <v>0</v>
      </c>
      <c r="J67" s="168"/>
      <c r="K67" s="168">
        <f>SUM(K68:K70)</f>
        <v>0</v>
      </c>
      <c r="L67" s="168"/>
      <c r="M67" s="168">
        <f>SUM(M68:M70)</f>
        <v>0</v>
      </c>
      <c r="N67" s="163"/>
      <c r="O67" s="163">
        <f>SUM(O68:O70)</f>
        <v>0</v>
      </c>
      <c r="P67" s="163"/>
      <c r="Q67" s="163">
        <f>SUM(Q68:Q70)</f>
        <v>0</v>
      </c>
      <c r="R67" s="163"/>
      <c r="S67" s="163"/>
      <c r="T67" s="164"/>
      <c r="U67" s="163">
        <f>SUM(U68:U70)</f>
        <v>0</v>
      </c>
      <c r="AE67" t="s">
        <v>89</v>
      </c>
    </row>
    <row r="68" spans="1:60" outlineLevel="1" x14ac:dyDescent="0.2">
      <c r="A68" s="152">
        <v>29</v>
      </c>
      <c r="B68" s="159" t="s">
        <v>166</v>
      </c>
      <c r="C68" s="182" t="s">
        <v>167</v>
      </c>
      <c r="D68" s="161" t="s">
        <v>139</v>
      </c>
      <c r="E68" s="165">
        <v>1</v>
      </c>
      <c r="F68" s="167"/>
      <c r="G68" s="167"/>
      <c r="H68" s="167">
        <v>0</v>
      </c>
      <c r="I68" s="167">
        <f>ROUND(E68*H68,2)</f>
        <v>0</v>
      </c>
      <c r="J68" s="167"/>
      <c r="K68" s="167">
        <f>ROUND(E68*J68,2)</f>
        <v>0</v>
      </c>
      <c r="L68" s="167">
        <v>21</v>
      </c>
      <c r="M68" s="167">
        <f>G68*(1+L68/100)</f>
        <v>0</v>
      </c>
      <c r="N68" s="161">
        <v>0</v>
      </c>
      <c r="O68" s="161">
        <f>ROUND(E68*N68,5)</f>
        <v>0</v>
      </c>
      <c r="P68" s="161">
        <v>0</v>
      </c>
      <c r="Q68" s="161">
        <f>ROUND(E68*P68,5)</f>
        <v>0</v>
      </c>
      <c r="R68" s="161"/>
      <c r="S68" s="161"/>
      <c r="T68" s="162">
        <v>0</v>
      </c>
      <c r="U68" s="161">
        <f>ROUND(E68*T68,2)</f>
        <v>0</v>
      </c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93</v>
      </c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2">
        <v>30</v>
      </c>
      <c r="B69" s="159" t="s">
        <v>168</v>
      </c>
      <c r="C69" s="182" t="s">
        <v>169</v>
      </c>
      <c r="D69" s="161" t="s">
        <v>139</v>
      </c>
      <c r="E69" s="165">
        <v>1</v>
      </c>
      <c r="F69" s="167"/>
      <c r="G69" s="167"/>
      <c r="H69" s="167">
        <v>0</v>
      </c>
      <c r="I69" s="167">
        <f>ROUND(E69*H69,2)</f>
        <v>0</v>
      </c>
      <c r="J69" s="167"/>
      <c r="K69" s="167">
        <f>ROUND(E69*J69,2)</f>
        <v>0</v>
      </c>
      <c r="L69" s="167">
        <v>21</v>
      </c>
      <c r="M69" s="167">
        <f>G69*(1+L69/100)</f>
        <v>0</v>
      </c>
      <c r="N69" s="161">
        <v>0</v>
      </c>
      <c r="O69" s="161">
        <f>ROUND(E69*N69,5)</f>
        <v>0</v>
      </c>
      <c r="P69" s="161">
        <v>0</v>
      </c>
      <c r="Q69" s="161">
        <f>ROUND(E69*P69,5)</f>
        <v>0</v>
      </c>
      <c r="R69" s="161"/>
      <c r="S69" s="161"/>
      <c r="T69" s="162">
        <v>0</v>
      </c>
      <c r="U69" s="161">
        <f>ROUND(E69*T69,2)</f>
        <v>0</v>
      </c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93</v>
      </c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76">
        <v>31</v>
      </c>
      <c r="B70" s="177" t="s">
        <v>170</v>
      </c>
      <c r="C70" s="184" t="s">
        <v>171</v>
      </c>
      <c r="D70" s="178" t="s">
        <v>139</v>
      </c>
      <c r="E70" s="179">
        <v>1</v>
      </c>
      <c r="F70" s="180"/>
      <c r="G70" s="180"/>
      <c r="H70" s="180">
        <v>0</v>
      </c>
      <c r="I70" s="180">
        <f>ROUND(E70*H70,2)</f>
        <v>0</v>
      </c>
      <c r="J70" s="180"/>
      <c r="K70" s="180">
        <f>ROUND(E70*J70,2)</f>
        <v>0</v>
      </c>
      <c r="L70" s="180">
        <v>21</v>
      </c>
      <c r="M70" s="180">
        <f>G70*(1+L70/100)</f>
        <v>0</v>
      </c>
      <c r="N70" s="178">
        <v>0</v>
      </c>
      <c r="O70" s="178">
        <f>ROUND(E70*N70,5)</f>
        <v>0</v>
      </c>
      <c r="P70" s="178">
        <v>0</v>
      </c>
      <c r="Q70" s="178">
        <f>ROUND(E70*P70,5)</f>
        <v>0</v>
      </c>
      <c r="R70" s="178"/>
      <c r="S70" s="178"/>
      <c r="T70" s="181">
        <v>0</v>
      </c>
      <c r="U70" s="178">
        <f>ROUND(E70*T70,2)</f>
        <v>0</v>
      </c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93</v>
      </c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x14ac:dyDescent="0.2">
      <c r="A71" s="6"/>
      <c r="B71" s="7" t="s">
        <v>187</v>
      </c>
      <c r="C71" s="185" t="s">
        <v>187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C71">
        <v>15</v>
      </c>
      <c r="AD71">
        <v>21</v>
      </c>
    </row>
    <row r="72" spans="1:60" x14ac:dyDescent="0.2">
      <c r="C72" s="186"/>
      <c r="AE72" t="s">
        <v>188</v>
      </c>
    </row>
  </sheetData>
  <mergeCells count="32">
    <mergeCell ref="C57:G57"/>
    <mergeCell ref="C58:G58"/>
    <mergeCell ref="C51:G51"/>
    <mergeCell ref="C52:G52"/>
    <mergeCell ref="C53:G53"/>
    <mergeCell ref="C54:G54"/>
    <mergeCell ref="C55:G55"/>
    <mergeCell ref="C56:G56"/>
    <mergeCell ref="C50:G50"/>
    <mergeCell ref="C35:G35"/>
    <mergeCell ref="C36:G36"/>
    <mergeCell ref="C37:G37"/>
    <mergeCell ref="C38:G38"/>
    <mergeCell ref="C40:G40"/>
    <mergeCell ref="C41:G41"/>
    <mergeCell ref="C42:G42"/>
    <mergeCell ref="C43:G43"/>
    <mergeCell ref="C45:G45"/>
    <mergeCell ref="C46:G46"/>
    <mergeCell ref="C49:G49"/>
    <mergeCell ref="C34:G34"/>
    <mergeCell ref="A1:G1"/>
    <mergeCell ref="C2:G2"/>
    <mergeCell ref="C3:G3"/>
    <mergeCell ref="C4:G4"/>
    <mergeCell ref="C27:G27"/>
    <mergeCell ref="C28:G28"/>
    <mergeCell ref="C29:G29"/>
    <mergeCell ref="C30:G30"/>
    <mergeCell ref="C31:G31"/>
    <mergeCell ref="C32:G32"/>
    <mergeCell ref="C33:G33"/>
  </mergeCells>
  <pageMargins left="0.59055118110236204" right="0.39370078740157499" top="0.78740157499999996" bottom="0.78740157499999996" header="0.3" footer="0.3"/>
  <pageSetup paperSize="9" orientation="landscape" horizontalDpi="12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334B8624D4C41851CD5C3DBAF708A" ma:contentTypeVersion="9" ma:contentTypeDescription="Vytvoří nový dokument" ma:contentTypeScope="" ma:versionID="768c00c85a660b9fdb1fd4baa1434bd9">
  <xsd:schema xmlns:xsd="http://www.w3.org/2001/XMLSchema" xmlns:xs="http://www.w3.org/2001/XMLSchema" xmlns:p="http://schemas.microsoft.com/office/2006/metadata/properties" xmlns:ns2="a7d1c033-6be3-448d-9463-5c5144033f12" xmlns:ns3="41dfb6b1-3042-4f63-a00f-cf45bc24e151" targetNamespace="http://schemas.microsoft.com/office/2006/metadata/properties" ma:root="true" ma:fieldsID="3ee995451b3b4faacd37f00c73f22493" ns2:_="" ns3:_="">
    <xsd:import namespace="a7d1c033-6be3-448d-9463-5c5144033f12"/>
    <xsd:import namespace="41dfb6b1-3042-4f63-a00f-cf45bc24e1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1c033-6be3-448d-9463-5c5144033f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fb6b1-3042-4f63-a00f-cf45bc24e1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4E8240-86B9-438C-B81F-E228802500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997D4-BACE-4098-862A-101D6BA82D1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7d1c033-6be3-448d-9463-5c5144033f1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fb6b1-3042-4f63-a00f-cf45bc24e15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FB6819-1085-4E29-90FC-D52CD60AD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1c033-6be3-448d-9463-5c5144033f12"/>
    <ds:schemaRef ds:uri="41dfb6b1-3042-4f63-a00f-cf45bc24e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Kalabis</dc:creator>
  <cp:lastModifiedBy>Jana Eretová</cp:lastModifiedBy>
  <cp:lastPrinted>2014-02-28T09:52:57Z</cp:lastPrinted>
  <dcterms:created xsi:type="dcterms:W3CDTF">2009-04-08T07:15:50Z</dcterms:created>
  <dcterms:modified xsi:type="dcterms:W3CDTF">2019-04-18T08:14:24Z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0x010100FF1334B8624D4C41851CD5C3DBAF708A</vt:lpwstr>
  </property>
</Properties>
</file>