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tsclient\C\Věra\David\2024_09_23 Zvíkovské Podhradí\"/>
    </mc:Choice>
  </mc:AlternateContent>
  <bookViews>
    <workbookView xWindow="0" yWindow="0" windowWidth="0" windowHeight="0"/>
  </bookViews>
  <sheets>
    <sheet name="Rekapitulace stavby" sheetId="1" r:id="rId1"/>
    <sheet name="01 - SO 301 Odvodnění " sheetId="2" r:id="rId2"/>
    <sheet name="Seznam figur" sheetId="3" r:id="rId3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'01 - SO 301 Odvodnění '!$C$124:$K$194</definedName>
    <definedName name="_xlnm.Print_Area" localSheetId="1">'01 - SO 301 Odvodnění '!$C$4:$J$76,'01 - SO 301 Odvodnění '!$C$82:$J$106,'01 - SO 301 Odvodnění '!$C$112:$J$194</definedName>
    <definedName name="_xlnm.Print_Titles" localSheetId="1">'01 - SO 301 Odvodnění '!$124:$124</definedName>
    <definedName name="_xlnm.Print_Area" localSheetId="2">'Seznam figur'!$C$4:$G$28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J37"/>
  <c r="J36"/>
  <c i="1" r="AY95"/>
  <c i="2" r="J35"/>
  <c i="1" r="AX95"/>
  <c i="2" r="BI194"/>
  <c r="BH194"/>
  <c r="BG194"/>
  <c r="BF194"/>
  <c r="T194"/>
  <c r="R194"/>
  <c r="P194"/>
  <c r="BI193"/>
  <c r="BH193"/>
  <c r="BG193"/>
  <c r="BF193"/>
  <c r="T193"/>
  <c r="R193"/>
  <c r="P193"/>
  <c r="BI190"/>
  <c r="BH190"/>
  <c r="BG190"/>
  <c r="BF190"/>
  <c r="T190"/>
  <c r="T189"/>
  <c r="R190"/>
  <c r="R189"/>
  <c r="P190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F119"/>
  <c r="E117"/>
  <c r="F89"/>
  <c r="E87"/>
  <c r="J24"/>
  <c r="E24"/>
  <c r="J122"/>
  <c r="J23"/>
  <c r="J21"/>
  <c r="E21"/>
  <c r="J121"/>
  <c r="J20"/>
  <c r="J18"/>
  <c r="E18"/>
  <c r="F122"/>
  <c r="J17"/>
  <c r="J15"/>
  <c r="E15"/>
  <c r="F121"/>
  <c r="J14"/>
  <c r="J12"/>
  <c r="J119"/>
  <c r="E7"/>
  <c r="E115"/>
  <c i="1" r="L90"/>
  <c r="AM90"/>
  <c r="AM89"/>
  <c r="L89"/>
  <c r="AM87"/>
  <c r="L87"/>
  <c r="L85"/>
  <c r="L84"/>
  <c i="2" r="J194"/>
  <c r="BK193"/>
  <c r="J190"/>
  <c r="BK188"/>
  <c r="J188"/>
  <c r="BK187"/>
  <c r="BK185"/>
  <c r="J185"/>
  <c r="J184"/>
  <c r="J182"/>
  <c r="BK180"/>
  <c r="J178"/>
  <c r="J177"/>
  <c r="J175"/>
  <c r="BK173"/>
  <c r="J172"/>
  <c r="BK170"/>
  <c r="BK169"/>
  <c r="J168"/>
  <c r="J167"/>
  <c r="BK165"/>
  <c r="BK164"/>
  <c r="BK163"/>
  <c r="J161"/>
  <c r="J160"/>
  <c r="BK155"/>
  <c r="BK151"/>
  <c r="J151"/>
  <c r="J149"/>
  <c r="J147"/>
  <c r="J145"/>
  <c r="J144"/>
  <c r="J139"/>
  <c r="BK136"/>
  <c r="BK132"/>
  <c r="J132"/>
  <c r="BK128"/>
  <c r="BK160"/>
  <c r="BK147"/>
  <c r="BK144"/>
  <c r="BK139"/>
  <c r="J134"/>
  <c r="BK130"/>
  <c r="J34"/>
  <c r="BK194"/>
  <c i="1" r="AS94"/>
  <c i="2" r="BK190"/>
  <c r="J187"/>
  <c r="BK182"/>
  <c r="BK178"/>
  <c r="BK175"/>
  <c r="BK174"/>
  <c r="BK172"/>
  <c r="BK171"/>
  <c r="J170"/>
  <c r="BK168"/>
  <c r="BK166"/>
  <c r="J165"/>
  <c r="J163"/>
  <c r="BK157"/>
  <c r="J155"/>
  <c r="J153"/>
  <c r="BK141"/>
  <c r="BK134"/>
  <c r="J128"/>
  <c r="F36"/>
  <c r="F35"/>
  <c r="F34"/>
  <c r="F37"/>
  <c r="J193"/>
  <c r="BK184"/>
  <c r="J180"/>
  <c r="BK177"/>
  <c r="J174"/>
  <c r="J173"/>
  <c r="J171"/>
  <c r="J169"/>
  <c r="BK167"/>
  <c r="J166"/>
  <c r="J164"/>
  <c r="BK161"/>
  <c r="J157"/>
  <c r="BK153"/>
  <c r="BK149"/>
  <c r="BK145"/>
  <c r="J141"/>
  <c r="J136"/>
  <c r="J130"/>
  <c l="1" r="R146"/>
  <c r="BK146"/>
  <c r="J146"/>
  <c r="J100"/>
  <c r="T127"/>
  <c r="T126"/>
  <c r="T125"/>
  <c r="P159"/>
  <c r="P183"/>
  <c r="BK192"/>
  <c r="J192"/>
  <c r="J105"/>
  <c r="P127"/>
  <c r="R143"/>
  <c r="R159"/>
  <c r="BK143"/>
  <c r="J143"/>
  <c r="J99"/>
  <c r="P146"/>
  <c r="T159"/>
  <c r="BK127"/>
  <c r="J127"/>
  <c r="J98"/>
  <c r="P143"/>
  <c r="T143"/>
  <c r="BK159"/>
  <c r="J159"/>
  <c r="J101"/>
  <c r="T183"/>
  <c r="R192"/>
  <c r="R191"/>
  <c r="R127"/>
  <c r="R126"/>
  <c r="R125"/>
  <c r="T146"/>
  <c r="BK183"/>
  <c r="J183"/>
  <c r="J102"/>
  <c r="R183"/>
  <c r="P192"/>
  <c r="P191"/>
  <c r="T192"/>
  <c r="T191"/>
  <c r="BK189"/>
  <c r="J189"/>
  <c r="J103"/>
  <c i="1" r="BC95"/>
  <c i="2" r="E85"/>
  <c r="J89"/>
  <c r="F91"/>
  <c r="J91"/>
  <c r="F92"/>
  <c r="J92"/>
  <c r="BE128"/>
  <c r="BE130"/>
  <c r="BE132"/>
  <c r="BE134"/>
  <c r="BE136"/>
  <c r="BE139"/>
  <c r="BE141"/>
  <c r="BE144"/>
  <c r="BE145"/>
  <c r="BE147"/>
  <c r="BE149"/>
  <c r="BE151"/>
  <c r="BE153"/>
  <c r="BE155"/>
  <c r="BE157"/>
  <c r="BE160"/>
  <c r="BE161"/>
  <c r="BE163"/>
  <c r="BE164"/>
  <c r="BE165"/>
  <c r="BE166"/>
  <c r="BE167"/>
  <c r="BE168"/>
  <c r="BE169"/>
  <c r="BE170"/>
  <c r="BE171"/>
  <c r="BE172"/>
  <c r="BE173"/>
  <c r="BE174"/>
  <c r="BE175"/>
  <c r="BE177"/>
  <c r="BE178"/>
  <c r="BE180"/>
  <c r="BE182"/>
  <c r="BE184"/>
  <c r="BE185"/>
  <c r="BE187"/>
  <c r="BE188"/>
  <c r="BE190"/>
  <c r="BE193"/>
  <c r="BE194"/>
  <c i="1" r="BB95"/>
  <c r="AW95"/>
  <c r="BA95"/>
  <c r="BD95"/>
  <c r="BD94"/>
  <c r="W33"/>
  <c r="BC94"/>
  <c r="AY94"/>
  <c r="BB94"/>
  <c r="W31"/>
  <c r="BA94"/>
  <c r="W30"/>
  <c i="2" l="1" r="P126"/>
  <c r="P125"/>
  <c i="1" r="AU95"/>
  <c i="2" r="BK126"/>
  <c r="BK191"/>
  <c r="J191"/>
  <c r="J104"/>
  <c i="1" r="AU94"/>
  <c r="AW94"/>
  <c r="AK30"/>
  <c i="2" r="J33"/>
  <c i="1" r="AV95"/>
  <c r="AT95"/>
  <c r="AX94"/>
  <c r="W32"/>
  <c i="2" r="F33"/>
  <c i="1" r="AZ95"/>
  <c r="AZ94"/>
  <c r="W29"/>
  <c i="2" l="1" r="BK125"/>
  <c r="J125"/>
  <c r="J96"/>
  <c r="J126"/>
  <c r="J97"/>
  <c i="1" r="AV94"/>
  <c r="AK29"/>
  <c i="2" l="1" r="J30"/>
  <c i="1" r="AG95"/>
  <c r="AG94"/>
  <c r="AK26"/>
  <c r="AT94"/>
  <c r="AN94"/>
  <c i="2" l="1" r="J39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<sst xmlns="http://schemas.openxmlformats.org/spreadsheetml/2006/main">
  <si>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</si>
  <si>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</si>
  <si>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</si>
  <si>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</si>
  <si>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{8b22dc61-454c-4469-82ce-dcb7532702e6}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</si>
  <si>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</si>
  <si>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</si>
  <si>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</si>
  <si>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</si>
  <si>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</si>
  <si>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</si>
  <si>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</si>
  <si>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</si>
  <si>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</si>
  <si>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2024/09/23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</si>
  <si>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</si>
  <si>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</si>
  <si>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Výstavba chodníku na p.č. 219/2 v obci Zvíkovské Podhradí</t>
  </si>
  <si>
    <t>KSO:</t>
  </si>
  <si>
    <t>CC-CZ:</t>
  </si>
  <si>
    <t>Místo:</t>
  </si>
  <si>
    <t xml:space="preserve"> </t>
  </si>
  <si>
    <t>Datum:</t>
  </si>
  <si>
    <t>23. 9. 2024</t>
  </si>
  <si>
    <t>Zadavatel:</t>
  </si>
  <si>
    <t>IČ:</t>
  </si>
  <si>
    <t>DIČ:</t>
  </si>
  <si>
    <t>Uchazeč:</t>
  </si>
  <si>
    <t>Vyplň údaj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</si>
  <si>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</si>
  <si>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</si>
  <si>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</si>
  <si>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</si>
  <si>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</si>
  <si>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</si>
  <si>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</si>
  <si>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</si>
  <si>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</si>
  <si>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</si>
  <si>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</si>
  <si>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</si>
  <si>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</si>
  <si>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</si>
  <si>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</si>
  <si>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</si>
  <si>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</si>
  <si>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</si>
  <si>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</si>
  <si>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</si>
  <si>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</si>
  <si>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</si>
  <si>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</si>
  <si>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</si>
  <si>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</si>
  <si>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</si>
  <si>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</si>
  <si>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</si>
  <si>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</si>
  <si>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</si>
  <si>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</si>
  <si>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</si>
  <si>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</si>
  <si>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</si>
  <si>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</si>
  <si>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</si>
  <si>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</si>
  <si>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</si>
  <si>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</si>
  <si>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</si>
  <si>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</si>
  <si>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</si>
  <si>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</si>
  <si>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</si>
  <si>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</si>
  <si>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</si>
  <si>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</si>
  <si>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</si>
  <si>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</si>
  <si>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</si>
  <si>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 xml:space="preserve">SO 301 Odvodnění </t>
  </si>
  <si>
    <t>STA</t>
  </si>
  <si>
    <t>1</t>
  </si>
  <si>
    <t>{07c83ad4-5de6-423e-b946-d2126d46e3cc}</t>
  </si>
  <si>
    <t>2</t>
  </si>
  <si>
    <t>h</t>
  </si>
  <si>
    <t>výkop</t>
  </si>
  <si>
    <t>m3</t>
  </si>
  <si>
    <t>6,48</t>
  </si>
  <si>
    <t>k1</t>
  </si>
  <si>
    <t>komunikace</t>
  </si>
  <si>
    <t>m2</t>
  </si>
  <si>
    <t>11,25</t>
  </si>
  <si>
    <t>KRYCÍ LIST SOUPISU PRACÍ</t>
  </si>
  <si>
    <t>Objekt:</t>
  </si>
  <si>
    <t xml:space="preserve">01 - SO 301 Odvodnění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</si>
  <si>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</si>
  <si>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</si>
  <si>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</si>
  <si>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</si>
  <si>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</si>
  <si>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</si>
  <si>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</si>
  <si>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</si>
  <si>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</si>
  <si>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</si>
  <si>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</si>
  <si>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</si>
  <si>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</si>
  <si>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</si>
  <si>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</si>
  <si>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</si>
  <si>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</si>
  <si>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</si>
  <si>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</si>
  <si>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</si>
  <si>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</si>
  <si>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</si>
  <si>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</si>
  <si>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</si>
  <si>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</si>
  <si>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</si>
  <si>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</si>
  <si>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</si>
  <si>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</si>
  <si>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</si>
  <si>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</si>
  <si>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</si>
  <si>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113107324</t>
  </si>
  <si>
    <t>Odstranění podkladu z kameniva drceného tl přes 300 do 400 mm strojně pl do 50 m2</t>
  </si>
  <si>
    <t>4</t>
  </si>
  <si>
    <t>-34692656</t>
  </si>
  <si>
    <t>VV</t>
  </si>
  <si>
    <t>1,5*1,5*5</t>
  </si>
  <si>
    <t>113107342</t>
  </si>
  <si>
    <t>Odstranění podkladu živičného tl přes 50 do 100 mm strojně pl do 50 m2</t>
  </si>
  <si>
    <t>1169800985</t>
  </si>
  <si>
    <t>3</t>
  </si>
  <si>
    <t>132112332</t>
  </si>
  <si>
    <t>Hloubení nezapažených rýh šířky do 2000 mm v nesoudržných horninách třídy těžitelnosti I skupiny 1 a 2 ručně</t>
  </si>
  <si>
    <t>-140469867</t>
  </si>
  <si>
    <t>1,2*0,9*6</t>
  </si>
  <si>
    <t>162751117</t>
  </si>
  <si>
    <t>Vodorovné přemístění přes 9 000 do 10000 m výkopku/sypaniny z horniny třídy těžitelnosti I skupiny 1 až 3</t>
  </si>
  <si>
    <t>-705071786</t>
  </si>
  <si>
    <t>5</t>
  </si>
  <si>
    <t>162751119</t>
  </si>
  <si>
    <t>Příplatek k vodorovnému přemístění výkopku/sypaniny z horniny třídy těžitelnosti I skupiny 1 až 3 ZKD 1000 m přes 10000 m</t>
  </si>
  <si>
    <t>-1266153433</t>
  </si>
  <si>
    <t>6,48*30 'Přepočtené koeficientem množství</t>
  </si>
  <si>
    <t>6</t>
  </si>
  <si>
    <t>174151101</t>
  </si>
  <si>
    <t>Zásyp jam, šachet rýh nebo kolem objektů sypaninou se zhutněním</t>
  </si>
  <si>
    <t>-1560494709</t>
  </si>
  <si>
    <t>7</t>
  </si>
  <si>
    <t>M</t>
  </si>
  <si>
    <t>58344155</t>
  </si>
  <si>
    <t>štěrkodrť frakce 0/22</t>
  </si>
  <si>
    <t>t</t>
  </si>
  <si>
    <t>8</t>
  </si>
  <si>
    <t>-1460057475</t>
  </si>
  <si>
    <t>6,48*2 'Přepočtené koeficientem množství</t>
  </si>
  <si>
    <t>Svislé a kompletní konstrukce</t>
  </si>
  <si>
    <t>359901111</t>
  </si>
  <si>
    <t>Vyčištění stok</t>
  </si>
  <si>
    <t>m</t>
  </si>
  <si>
    <t>-2061026830</t>
  </si>
  <si>
    <t>9</t>
  </si>
  <si>
    <t>359901212</t>
  </si>
  <si>
    <t>Monitoring stoky jakékoli výšky na stávající kanalizaci</t>
  </si>
  <si>
    <t>-380268706</t>
  </si>
  <si>
    <t>Komunikace pozemní</t>
  </si>
  <si>
    <t>10</t>
  </si>
  <si>
    <t>564851011</t>
  </si>
  <si>
    <t>Podklad ze štěrkodrtě ŠD plochy do 100 m2 tl 150 mm</t>
  </si>
  <si>
    <t>1846301003</t>
  </si>
  <si>
    <t>11</t>
  </si>
  <si>
    <t>565145101</t>
  </si>
  <si>
    <t>Asfaltový beton vrstva podkladní ACP 16 (obalované kamenivo OKS) tl 60 mm š do 1,5 m</t>
  </si>
  <si>
    <t>-1447931514</t>
  </si>
  <si>
    <t>567140115</t>
  </si>
  <si>
    <t>Podklad ze směsi stmelené cementem SC C 1,5/2,0 (SC II) tl 250 mm</t>
  </si>
  <si>
    <t>-959471218</t>
  </si>
  <si>
    <t>13</t>
  </si>
  <si>
    <t>573111111</t>
  </si>
  <si>
    <t xml:space="preserve">Postřik živičný infiltrační  z asfaltu množství 0,60 kg/m2</t>
  </si>
  <si>
    <t>-1918992675</t>
  </si>
  <si>
    <t>14</t>
  </si>
  <si>
    <t>573211108</t>
  </si>
  <si>
    <t>Postřik živičný spojovací z asfaltu v množství 0,40 kg/m2</t>
  </si>
  <si>
    <t>881680236</t>
  </si>
  <si>
    <t>15</t>
  </si>
  <si>
    <t>577134111</t>
  </si>
  <si>
    <t>Asfaltový beton vrstva obrusná ACO 11 (ABS) tř. I tl 40 mm š do 3 m z nemodifikovaného asfaltu</t>
  </si>
  <si>
    <t>-201290438</t>
  </si>
  <si>
    <t>Trubní vedení</t>
  </si>
  <si>
    <t>16</t>
  </si>
  <si>
    <t>871313121</t>
  </si>
  <si>
    <t>Montáž kanalizačního potrubí hladkého plnostěnného SN 8 z PVC-U DN 160</t>
  </si>
  <si>
    <t>894549752</t>
  </si>
  <si>
    <t>17</t>
  </si>
  <si>
    <t>28611164</t>
  </si>
  <si>
    <t>trubka kanalizační PVC plnostěnná jednovrstvá DN 160x1000mm SN8</t>
  </si>
  <si>
    <t>-1645297889</t>
  </si>
  <si>
    <t>5*1,03 'Přepočtené koeficientem množství</t>
  </si>
  <si>
    <t>18</t>
  </si>
  <si>
    <t>877310310</t>
  </si>
  <si>
    <t>Montáž kolen na kanalizačním potrubí z tvrdého PVC KG trub hladkých plnostěnných DN 150</t>
  </si>
  <si>
    <t>kus</t>
  </si>
  <si>
    <t>-1909359983</t>
  </si>
  <si>
    <t>19</t>
  </si>
  <si>
    <t>28611359</t>
  </si>
  <si>
    <t>koleno kanalizační PVC KG 160x15°</t>
  </si>
  <si>
    <t>-718593542</t>
  </si>
  <si>
    <t>20</t>
  </si>
  <si>
    <t>28611362</t>
  </si>
  <si>
    <t>koleno kanalizační PVC KG 160x67°</t>
  </si>
  <si>
    <t>1742694788</t>
  </si>
  <si>
    <t>28611363</t>
  </si>
  <si>
    <t>koleno kanalizační PVC KG 160x87°</t>
  </si>
  <si>
    <t>756583998</t>
  </si>
  <si>
    <t>22</t>
  </si>
  <si>
    <t>877325218</t>
  </si>
  <si>
    <t>Montáž elektrozáslepek na kanalizačním potrubí z PE trub d 160</t>
  </si>
  <si>
    <t>1337073082</t>
  </si>
  <si>
    <t>23</t>
  </si>
  <si>
    <t>28614591</t>
  </si>
  <si>
    <t>elektrozáslepka SDR11 PE 100 PN16 D 160mm</t>
  </si>
  <si>
    <t>2045010211</t>
  </si>
  <si>
    <t>24</t>
  </si>
  <si>
    <t>877375122.1R</t>
  </si>
  <si>
    <t>Montáž nalepovací odbočné tvarovky PVC DN 300/160 na potrubí z kanalizačních trub BE</t>
  </si>
  <si>
    <t>78911842</t>
  </si>
  <si>
    <t>25</t>
  </si>
  <si>
    <t>RMAT2</t>
  </si>
  <si>
    <t>šroubovací sedlová odbočka PVC KG DN 300/160</t>
  </si>
  <si>
    <t>-1079934825</t>
  </si>
  <si>
    <t>26</t>
  </si>
  <si>
    <t>877395122.2R</t>
  </si>
  <si>
    <t xml:space="preserve">Montáž nalepovací odbočné tvarovky PVC DN 400/160  na potrubí z kanalizačních trub BE</t>
  </si>
  <si>
    <t>-1727564831</t>
  </si>
  <si>
    <t>27</t>
  </si>
  <si>
    <t>RMAT0001</t>
  </si>
  <si>
    <t>šroubovací sedlová odbočka PVC KG DN400/160</t>
  </si>
  <si>
    <t>-142970541</t>
  </si>
  <si>
    <t>28</t>
  </si>
  <si>
    <t>877991</t>
  </si>
  <si>
    <t>Montáž + dod opravná objímka DN 300</t>
  </si>
  <si>
    <t>-2121763313</t>
  </si>
  <si>
    <t>29</t>
  </si>
  <si>
    <t>877992R</t>
  </si>
  <si>
    <t>Montáž + dod opravná objímka DN 400</t>
  </si>
  <si>
    <t>1645416925</t>
  </si>
  <si>
    <t>30</t>
  </si>
  <si>
    <t>890411851</t>
  </si>
  <si>
    <t>Bourání šachet z prefabrikovaných skruží strojně obestavěného prostoru do 1,5 m3</t>
  </si>
  <si>
    <t>-1733557412</t>
  </si>
  <si>
    <t>(PI*0,6*0,6*1,2)*5</t>
  </si>
  <si>
    <t>31</t>
  </si>
  <si>
    <t>895941301</t>
  </si>
  <si>
    <t>Osazení + dod vpusti uliční DN 450 z betonových dílců s obrubníkovou vtokovou litinovou mříží B 125 s nízkým sběrným košem</t>
  </si>
  <si>
    <t>1550325439</t>
  </si>
  <si>
    <t>32</t>
  </si>
  <si>
    <t>899623151</t>
  </si>
  <si>
    <t>Obetonování potrubí nebo zdiva stok betonem prostým tř. C 16/20 v otevřeném výkopu</t>
  </si>
  <si>
    <t>-512008158</t>
  </si>
  <si>
    <t>0,5</t>
  </si>
  <si>
    <t>33</t>
  </si>
  <si>
    <t>899623171</t>
  </si>
  <si>
    <t>Obetonování potrubí nebo zdiva stok betonem prostým tř. C 25/30 v otevřeném výkopu</t>
  </si>
  <si>
    <t>-1150850554</t>
  </si>
  <si>
    <t>0,15</t>
  </si>
  <si>
    <t>34</t>
  </si>
  <si>
    <t>899722113</t>
  </si>
  <si>
    <t>Krytí potrubí z plastů výstražnou fólií z PVC 34cm</t>
  </si>
  <si>
    <t>1149607390</t>
  </si>
  <si>
    <t>997</t>
  </si>
  <si>
    <t>Přesun sutě</t>
  </si>
  <si>
    <t>35</t>
  </si>
  <si>
    <t>997013501</t>
  </si>
  <si>
    <t>Odvoz suti a vybouraných hmot na skládku nebo meziskládku do 1 km se složením</t>
  </si>
  <si>
    <t>-231733094</t>
  </si>
  <si>
    <t>36</t>
  </si>
  <si>
    <t>997013509</t>
  </si>
  <si>
    <t>Příplatek k odvozu suti a vybouraných hmot na skládku ZKD 1 km přes 1 km</t>
  </si>
  <si>
    <t>1080434491</t>
  </si>
  <si>
    <t>22,029*38 'Přepočtené koeficientem množství</t>
  </si>
  <si>
    <t>37</t>
  </si>
  <si>
    <t>997013601</t>
  </si>
  <si>
    <t>Poplatek za uložení na skládce (skládkovné) stavebního odpadu betonového kód odpadu 17 01 01</t>
  </si>
  <si>
    <t>1449082657</t>
  </si>
  <si>
    <t>38</t>
  </si>
  <si>
    <t>997013645</t>
  </si>
  <si>
    <t>Poplatek za uložení na skládce (skládkovné) odpadu asfaltového bez dehtu kód odpadu 17 03 02</t>
  </si>
  <si>
    <t>1901632759</t>
  </si>
  <si>
    <t>998</t>
  </si>
  <si>
    <t>Přesun hmot</t>
  </si>
  <si>
    <t>39</t>
  </si>
  <si>
    <t>998276101</t>
  </si>
  <si>
    <t>Přesun hmot pro trubní vedení z trub z plastických hmot otevřený výkop</t>
  </si>
  <si>
    <t>28810909</t>
  </si>
  <si>
    <t>VRN</t>
  </si>
  <si>
    <t>Vedlejší rozpočtové náklady</t>
  </si>
  <si>
    <t>VRN1</t>
  </si>
  <si>
    <t>Průzkumné, geodetické a projektové práce</t>
  </si>
  <si>
    <t>40</t>
  </si>
  <si>
    <t>0110020R2</t>
  </si>
  <si>
    <t>Fotodokumentace stavby a konstrukcí před jejich zakrytím</t>
  </si>
  <si>
    <t>kpl</t>
  </si>
  <si>
    <t>-1896575743</t>
  </si>
  <si>
    <t>41</t>
  </si>
  <si>
    <t>0120020R1</t>
  </si>
  <si>
    <t>Geodetické práce</t>
  </si>
  <si>
    <t>1199919827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</si>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</sst>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/>
    </xf>
    <xf numFmtId="167" fontId="36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="1" customFormat="1" ht="36.96" customHeight="1">
      <c r="AR2" s="15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="1" customFormat="1" ht="12" customHeight="1">
      <c r="B5" s="19"/>
      <c r="D5" s="23" t="s">
        <v>13</v>
      </c>
      <c r="K5" s="24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9"/>
      <c r="BE5" s="25" t="s">
        <v>15</v>
      </c>
      <c r="BS5" s="16" t="s">
        <v>6</v>
      </c>
    </row>
    <row r="6" s="1" customFormat="1" ht="36.96" customHeight="1">
      <c r="B6" s="19"/>
      <c r="D6" s="26" t="s">
        <v>16</v>
      </c>
      <c r="K6" s="27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9"/>
      <c r="BE6" s="28"/>
      <c r="BS6" s="16" t="s">
        <v>6</v>
      </c>
    </row>
    <row r="7" s="1" customFormat="1" ht="12" customHeight="1">
      <c r="B7" s="19"/>
      <c r="D7" s="29" t="s">
        <v>18</v>
      </c>
      <c r="K7" s="24" t="s">
        <v>1</v>
      </c>
      <c r="AK7" s="29" t="s">
        <v>19</v>
      </c>
      <c r="AN7" s="24" t="s">
        <v>1</v>
      </c>
      <c r="AR7" s="19"/>
      <c r="BE7" s="28"/>
      <c r="BS7" s="16" t="s">
        <v>6</v>
      </c>
    </row>
    <row r="8" s="1" customFormat="1" ht="12" customHeight="1">
      <c r="B8" s="19"/>
      <c r="D8" s="29" t="s">
        <v>20</v>
      </c>
      <c r="K8" s="24" t="s">
        <v>21</v>
      </c>
      <c r="AK8" s="29" t="s">
        <v>22</v>
      </c>
      <c r="AN8" s="30" t="s">
        <v>23</v>
      </c>
      <c r="AR8" s="19"/>
      <c r="BE8" s="28"/>
      <c r="BS8" s="16" t="s">
        <v>6</v>
      </c>
    </row>
    <row r="9" s="1" customFormat="1" ht="14.4" customHeight="1">
      <c r="B9" s="19"/>
      <c r="AR9" s="19"/>
      <c r="BE9" s="28"/>
      <c r="BS9" s="16" t="s">
        <v>6</v>
      </c>
    </row>
    <row r="10" s="1" customFormat="1" ht="12" customHeight="1">
      <c r="B10" s="19"/>
      <c r="D10" s="29" t="s">
        <v>24</v>
      </c>
      <c r="AK10" s="29" t="s">
        <v>25</v>
      </c>
      <c r="AN10" s="24" t="s">
        <v>1</v>
      </c>
      <c r="AR10" s="19"/>
      <c r="BE10" s="28"/>
      <c r="BS10" s="16" t="s">
        <v>6</v>
      </c>
    </row>
    <row r="11" s="1" customFormat="1" ht="18.48" customHeight="1">
      <c r="B11" s="19"/>
      <c r="E11" s="24" t="s">
        <v>21</v>
      </c>
      <c r="AK11" s="29" t="s">
        <v>26</v>
      </c>
      <c r="AN11" s="24" t="s">
        <v>1</v>
      </c>
      <c r="AR11" s="19"/>
      <c r="BE11" s="28"/>
      <c r="BS11" s="16" t="s">
        <v>6</v>
      </c>
    </row>
    <row r="12" s="1" customFormat="1" ht="6.96" customHeight="1">
      <c r="B12" s="19"/>
      <c r="AR12" s="19"/>
      <c r="BE12" s="28"/>
      <c r="BS12" s="16" t="s">
        <v>6</v>
      </c>
    </row>
    <row r="13" s="1" customFormat="1" ht="12" customHeight="1">
      <c r="B13" s="19"/>
      <c r="D13" s="29" t="s">
        <v>27</v>
      </c>
      <c r="AK13" s="29" t="s">
        <v>25</v>
      </c>
      <c r="AN13" s="31" t="s">
        <v>28</v>
      </c>
      <c r="AR13" s="19"/>
      <c r="BE13" s="28"/>
      <c r="BS13" s="16" t="s">
        <v>6</v>
      </c>
    </row>
    <row r="14">
      <c r="B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N14" s="31" t="s">
        <v>28</v>
      </c>
      <c r="AR14" s="19"/>
      <c r="BE14" s="28"/>
      <c r="BS14" s="16" t="s">
        <v>6</v>
      </c>
    </row>
    <row r="15" s="1" customFormat="1" ht="6.96" customHeight="1">
      <c r="B15" s="19"/>
      <c r="AR15" s="19"/>
      <c r="BE15" s="28"/>
      <c r="BS15" s="16" t="s">
        <v>3</v>
      </c>
    </row>
    <row r="16" s="1" customFormat="1" ht="12" customHeight="1">
      <c r="B16" s="19"/>
      <c r="D16" s="29" t="s">
        <v>29</v>
      </c>
      <c r="AK16" s="29" t="s">
        <v>25</v>
      </c>
      <c r="AN16" s="24" t="s">
        <v>1</v>
      </c>
      <c r="AR16" s="19"/>
      <c r="BE16" s="28"/>
      <c r="BS16" s="16" t="s">
        <v>3</v>
      </c>
    </row>
    <row r="17" s="1" customFormat="1" ht="18.48" customHeight="1">
      <c r="B17" s="19"/>
      <c r="E17" s="24" t="s">
        <v>21</v>
      </c>
      <c r="AK17" s="29" t="s">
        <v>26</v>
      </c>
      <c r="AN17" s="24" t="s">
        <v>1</v>
      </c>
      <c r="AR17" s="19"/>
      <c r="BE17" s="28"/>
      <c r="BS17" s="16" t="s">
        <v>3</v>
      </c>
    </row>
    <row r="18" s="1" customFormat="1" ht="6.96" customHeight="1">
      <c r="B18" s="19"/>
      <c r="AR18" s="19"/>
      <c r="BE18" s="28"/>
      <c r="BS18" s="16" t="s">
        <v>6</v>
      </c>
    </row>
    <row r="19" s="1" customFormat="1" ht="12" customHeight="1">
      <c r="B19" s="19"/>
      <c r="D19" s="29" t="s">
        <v>30</v>
      </c>
      <c r="AK19" s="29" t="s">
        <v>25</v>
      </c>
      <c r="AN19" s="24" t="s">
        <v>1</v>
      </c>
      <c r="AR19" s="19"/>
      <c r="BE19" s="28"/>
      <c r="BS19" s="16" t="s">
        <v>6</v>
      </c>
    </row>
    <row r="20" s="1" customFormat="1" ht="18.48" customHeight="1">
      <c r="B20" s="19"/>
      <c r="E20" s="24" t="s">
        <v>21</v>
      </c>
      <c r="AK20" s="29" t="s">
        <v>26</v>
      </c>
      <c r="AN20" s="24" t="s">
        <v>1</v>
      </c>
      <c r="AR20" s="19"/>
      <c r="BE20" s="28"/>
      <c r="BS20" s="16" t="s">
        <v>31</v>
      </c>
    </row>
    <row r="21" s="1" customFormat="1" ht="6.96" customHeight="1">
      <c r="B21" s="19"/>
      <c r="AR21" s="19"/>
      <c r="BE21" s="28"/>
    </row>
    <row r="22" s="1" customFormat="1" ht="12" customHeight="1">
      <c r="B22" s="19"/>
      <c r="D22" s="29" t="s">
        <v>32</v>
      </c>
      <c r="AR22" s="19"/>
      <c r="BE22" s="28"/>
    </row>
    <row r="23" s="1" customFormat="1" ht="16.5" customHeight="1">
      <c r="B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R23" s="19"/>
      <c r="BE23" s="28"/>
    </row>
    <row r="24" s="1" customFormat="1" ht="6.96" customHeight="1">
      <c r="B24" s="19"/>
      <c r="AR24" s="19"/>
      <c r="BE24" s="28"/>
    </row>
    <row r="25" s="1" customFormat="1" ht="6.96" customHeight="1">
      <c r="B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R25" s="19"/>
      <c r="BE25" s="28"/>
    </row>
    <row r="26" s="2" customFormat="1" ht="25.92" customHeight="1">
      <c r="A26" s="35"/>
      <c r="B26" s="36"/>
      <c r="C26" s="35"/>
      <c r="D26" s="37" t="s">
        <v>33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5"/>
      <c r="AQ26" s="35"/>
      <c r="AR26" s="36"/>
      <c r="BE26" s="28"/>
    </row>
    <row r="27" s="2" customFormat="1" ht="6.96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6"/>
      <c r="BE27" s="28"/>
    </row>
    <row r="28" s="2" customForma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0" t="s">
        <v>34</v>
      </c>
      <c r="M28" s="40"/>
      <c r="N28" s="40"/>
      <c r="O28" s="40"/>
      <c r="P28" s="40"/>
      <c r="Q28" s="35"/>
      <c r="R28" s="35"/>
      <c r="S28" s="35"/>
      <c r="T28" s="35"/>
      <c r="U28" s="35"/>
      <c r="V28" s="35"/>
      <c r="W28" s="40" t="s">
        <v>35</v>
      </c>
      <c r="X28" s="40"/>
      <c r="Y28" s="40"/>
      <c r="Z28" s="40"/>
      <c r="AA28" s="40"/>
      <c r="AB28" s="40"/>
      <c r="AC28" s="40"/>
      <c r="AD28" s="40"/>
      <c r="AE28" s="40"/>
      <c r="AF28" s="35"/>
      <c r="AG28" s="35"/>
      <c r="AH28" s="35"/>
      <c r="AI28" s="35"/>
      <c r="AJ28" s="35"/>
      <c r="AK28" s="40" t="s">
        <v>36</v>
      </c>
      <c r="AL28" s="40"/>
      <c r="AM28" s="40"/>
      <c r="AN28" s="40"/>
      <c r="AO28" s="40"/>
      <c r="AP28" s="35"/>
      <c r="AQ28" s="35"/>
      <c r="AR28" s="36"/>
      <c r="BE28" s="28"/>
    </row>
    <row r="29" s="3" customFormat="1" ht="14.4" customHeight="1">
      <c r="A29" s="3"/>
      <c r="B29" s="41"/>
      <c r="C29" s="3"/>
      <c r="D29" s="29" t="s">
        <v>37</v>
      </c>
      <c r="E29" s="3"/>
      <c r="F29" s="29" t="s">
        <v>38</v>
      </c>
      <c r="G29" s="3"/>
      <c r="H29" s="3"/>
      <c r="I29" s="3"/>
      <c r="J29" s="3"/>
      <c r="K29" s="3"/>
      <c r="L29" s="42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3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3">
        <f>ROUND(AV94, 2)</f>
        <v>0</v>
      </c>
      <c r="AL29" s="3"/>
      <c r="AM29" s="3"/>
      <c r="AN29" s="3"/>
      <c r="AO29" s="3"/>
      <c r="AP29" s="3"/>
      <c r="AQ29" s="3"/>
      <c r="AR29" s="41"/>
      <c r="BE29" s="44"/>
    </row>
    <row r="30" s="3" customFormat="1" ht="14.4" customHeight="1">
      <c r="A30" s="3"/>
      <c r="B30" s="41"/>
      <c r="C30" s="3"/>
      <c r="D30" s="3"/>
      <c r="E30" s="3"/>
      <c r="F30" s="29" t="s">
        <v>39</v>
      </c>
      <c r="G30" s="3"/>
      <c r="H30" s="3"/>
      <c r="I30" s="3"/>
      <c r="J30" s="3"/>
      <c r="K30" s="3"/>
      <c r="L30" s="42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3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3">
        <f>ROUND(AW94, 2)</f>
        <v>0</v>
      </c>
      <c r="AL30" s="3"/>
      <c r="AM30" s="3"/>
      <c r="AN30" s="3"/>
      <c r="AO30" s="3"/>
      <c r="AP30" s="3"/>
      <c r="AQ30" s="3"/>
      <c r="AR30" s="41"/>
      <c r="BE30" s="44"/>
    </row>
    <row r="31" hidden="1" s="3" customFormat="1" ht="14.4" customHeight="1">
      <c r="A31" s="3"/>
      <c r="B31" s="41"/>
      <c r="C31" s="3"/>
      <c r="D31" s="3"/>
      <c r="E31" s="3"/>
      <c r="F31" s="29" t="s">
        <v>40</v>
      </c>
      <c r="G31" s="3"/>
      <c r="H31" s="3"/>
      <c r="I31" s="3"/>
      <c r="J31" s="3"/>
      <c r="K31" s="3"/>
      <c r="L31" s="42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3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3">
        <v>0</v>
      </c>
      <c r="AL31" s="3"/>
      <c r="AM31" s="3"/>
      <c r="AN31" s="3"/>
      <c r="AO31" s="3"/>
      <c r="AP31" s="3"/>
      <c r="AQ31" s="3"/>
      <c r="AR31" s="41"/>
      <c r="BE31" s="44"/>
    </row>
    <row r="32" hidden="1" s="3" customFormat="1" ht="14.4" customHeight="1">
      <c r="A32" s="3"/>
      <c r="B32" s="41"/>
      <c r="C32" s="3"/>
      <c r="D32" s="3"/>
      <c r="E32" s="3"/>
      <c r="F32" s="29" t="s">
        <v>41</v>
      </c>
      <c r="G32" s="3"/>
      <c r="H32" s="3"/>
      <c r="I32" s="3"/>
      <c r="J32" s="3"/>
      <c r="K32" s="3"/>
      <c r="L32" s="42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3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3">
        <v>0</v>
      </c>
      <c r="AL32" s="3"/>
      <c r="AM32" s="3"/>
      <c r="AN32" s="3"/>
      <c r="AO32" s="3"/>
      <c r="AP32" s="3"/>
      <c r="AQ32" s="3"/>
      <c r="AR32" s="41"/>
      <c r="BE32" s="44"/>
    </row>
    <row r="33" hidden="1" s="3" customFormat="1" ht="14.4" customHeight="1">
      <c r="A33" s="3"/>
      <c r="B33" s="41"/>
      <c r="C33" s="3"/>
      <c r="D33" s="3"/>
      <c r="E33" s="3"/>
      <c r="F33" s="29" t="s">
        <v>42</v>
      </c>
      <c r="G33" s="3"/>
      <c r="H33" s="3"/>
      <c r="I33" s="3"/>
      <c r="J33" s="3"/>
      <c r="K33" s="3"/>
      <c r="L33" s="42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3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3">
        <v>0</v>
      </c>
      <c r="AL33" s="3"/>
      <c r="AM33" s="3"/>
      <c r="AN33" s="3"/>
      <c r="AO33" s="3"/>
      <c r="AP33" s="3"/>
      <c r="AQ33" s="3"/>
      <c r="AR33" s="41"/>
      <c r="BE33" s="44"/>
    </row>
    <row r="34" s="2" customFormat="1" ht="6.96" customHeight="1">
      <c r="A34" s="35"/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6"/>
      <c r="BE34" s="28"/>
    </row>
    <row r="35" s="2" customFormat="1" ht="25.92" customHeight="1">
      <c r="A35" s="35"/>
      <c r="B35" s="36"/>
      <c r="C35" s="45"/>
      <c r="D35" s="46" t="s">
        <v>43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44</v>
      </c>
      <c r="U35" s="47"/>
      <c r="V35" s="47"/>
      <c r="W35" s="47"/>
      <c r="X35" s="49" t="s">
        <v>45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0">
        <f>SUM(AK26:AK33)</f>
        <v>0</v>
      </c>
      <c r="AL35" s="47"/>
      <c r="AM35" s="47"/>
      <c r="AN35" s="47"/>
      <c r="AO35" s="51"/>
      <c r="AP35" s="45"/>
      <c r="AQ35" s="45"/>
      <c r="AR35" s="36"/>
      <c r="BE35" s="35"/>
    </row>
    <row r="36" s="2" customFormat="1" ht="6.96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  <c r="BE36" s="35"/>
    </row>
    <row r="37" s="2" customFormat="1" ht="14.4" customHeight="1">
      <c r="A37" s="35"/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6"/>
      <c r="BE37" s="35"/>
    </row>
    <row r="38" s="1" customFormat="1" ht="14.4" customHeight="1">
      <c r="B38" s="19"/>
      <c r="AR38" s="19"/>
    </row>
    <row r="39" s="1" customFormat="1" ht="14.4" customHeight="1">
      <c r="B39" s="19"/>
      <c r="AR39" s="19"/>
    </row>
    <row r="40" s="1" customFormat="1" ht="14.4" customHeight="1">
      <c r="B40" s="19"/>
      <c r="AR40" s="19"/>
    </row>
    <row r="41" s="1" customFormat="1" ht="14.4" customHeight="1">
      <c r="B41" s="19"/>
      <c r="AR41" s="19"/>
    </row>
    <row r="42" s="1" customFormat="1" ht="14.4" customHeight="1">
      <c r="B42" s="19"/>
      <c r="AR42" s="19"/>
    </row>
    <row r="43" s="1" customFormat="1" ht="14.4" customHeight="1">
      <c r="B43" s="19"/>
      <c r="AR43" s="19"/>
    </row>
    <row r="44" s="1" customFormat="1" ht="14.4" customHeight="1">
      <c r="B44" s="19"/>
      <c r="AR44" s="19"/>
    </row>
    <row r="45" s="1" customFormat="1" ht="14.4" customHeight="1">
      <c r="B45" s="19"/>
      <c r="AR45" s="19"/>
    </row>
    <row r="46" s="1" customFormat="1" ht="14.4" customHeight="1">
      <c r="B46" s="19"/>
      <c r="AR46" s="19"/>
    </row>
    <row r="47" s="1" customFormat="1" ht="14.4" customHeight="1">
      <c r="B47" s="19"/>
      <c r="AR47" s="19"/>
    </row>
    <row r="48" s="1" customFormat="1" ht="14.4" customHeight="1">
      <c r="B48" s="19"/>
      <c r="AR48" s="19"/>
    </row>
    <row r="49" s="2" customFormat="1" ht="14.4" customHeight="1">
      <c r="B49" s="52"/>
      <c r="D49" s="53" t="s">
        <v>46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3" t="s">
        <v>47</v>
      </c>
      <c r="AI49" s="54"/>
      <c r="AJ49" s="54"/>
      <c r="AK49" s="54"/>
      <c r="AL49" s="54"/>
      <c r="AM49" s="54"/>
      <c r="AN49" s="54"/>
      <c r="AO49" s="54"/>
      <c r="AR49" s="52"/>
    </row>
    <row r="50">
      <c r="B50" s="19"/>
      <c r="AR50" s="19"/>
    </row>
    <row r="51">
      <c r="B51" s="19"/>
      <c r="AR51" s="19"/>
    </row>
    <row r="52">
      <c r="B52" s="19"/>
      <c r="AR52" s="19"/>
    </row>
    <row r="53">
      <c r="B53" s="19"/>
      <c r="AR53" s="19"/>
    </row>
    <row r="54">
      <c r="B54" s="19"/>
      <c r="AR54" s="19"/>
    </row>
    <row r="55">
      <c r="B55" s="19"/>
      <c r="AR55" s="19"/>
    </row>
    <row r="56">
      <c r="B56" s="19"/>
      <c r="AR56" s="19"/>
    </row>
    <row r="57">
      <c r="B57" s="19"/>
      <c r="AR57" s="19"/>
    </row>
    <row r="58">
      <c r="B58" s="19"/>
      <c r="AR58" s="19"/>
    </row>
    <row r="59">
      <c r="B59" s="19"/>
      <c r="AR59" s="19"/>
    </row>
    <row r="60" s="2" customFormat="1">
      <c r="A60" s="35"/>
      <c r="B60" s="36"/>
      <c r="C60" s="35"/>
      <c r="D60" s="55" t="s">
        <v>48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5" t="s">
        <v>49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5" t="s">
        <v>48</v>
      </c>
      <c r="AI60" s="38"/>
      <c r="AJ60" s="38"/>
      <c r="AK60" s="38"/>
      <c r="AL60" s="38"/>
      <c r="AM60" s="55" t="s">
        <v>49</v>
      </c>
      <c r="AN60" s="38"/>
      <c r="AO60" s="38"/>
      <c r="AP60" s="35"/>
      <c r="AQ60" s="35"/>
      <c r="AR60" s="36"/>
      <c r="BE60" s="35"/>
    </row>
    <row r="61">
      <c r="B61" s="19"/>
      <c r="AR61" s="19"/>
    </row>
    <row r="62">
      <c r="B62" s="19"/>
      <c r="AR62" s="19"/>
    </row>
    <row r="63">
      <c r="B63" s="19"/>
      <c r="AR63" s="19"/>
    </row>
    <row r="64" s="2" customFormat="1">
      <c r="A64" s="35"/>
      <c r="B64" s="36"/>
      <c r="C64" s="35"/>
      <c r="D64" s="53" t="s">
        <v>50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3" t="s">
        <v>51</v>
      </c>
      <c r="AI64" s="56"/>
      <c r="AJ64" s="56"/>
      <c r="AK64" s="56"/>
      <c r="AL64" s="56"/>
      <c r="AM64" s="56"/>
      <c r="AN64" s="56"/>
      <c r="AO64" s="56"/>
      <c r="AP64" s="35"/>
      <c r="AQ64" s="35"/>
      <c r="AR64" s="36"/>
      <c r="BE64" s="35"/>
    </row>
    <row r="65">
      <c r="B65" s="19"/>
      <c r="AR65" s="19"/>
    </row>
    <row r="66">
      <c r="B66" s="19"/>
      <c r="AR66" s="19"/>
    </row>
    <row r="67">
      <c r="B67" s="19"/>
      <c r="AR67" s="19"/>
    </row>
    <row r="68">
      <c r="B68" s="19"/>
      <c r="AR68" s="19"/>
    </row>
    <row r="69">
      <c r="B69" s="19"/>
      <c r="AR69" s="19"/>
    </row>
    <row r="70">
      <c r="B70" s="19"/>
      <c r="AR70" s="19"/>
    </row>
    <row r="71">
      <c r="B71" s="19"/>
      <c r="AR71" s="19"/>
    </row>
    <row r="72">
      <c r="B72" s="19"/>
      <c r="AR72" s="19"/>
    </row>
    <row r="73">
      <c r="B73" s="19"/>
      <c r="AR73" s="19"/>
    </row>
    <row r="74">
      <c r="B74" s="19"/>
      <c r="AR74" s="19"/>
    </row>
    <row r="75" s="2" customFormat="1">
      <c r="A75" s="35"/>
      <c r="B75" s="36"/>
      <c r="C75" s="35"/>
      <c r="D75" s="55" t="s">
        <v>48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5" t="s">
        <v>49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5" t="s">
        <v>48</v>
      </c>
      <c r="AI75" s="38"/>
      <c r="AJ75" s="38"/>
      <c r="AK75" s="38"/>
      <c r="AL75" s="38"/>
      <c r="AM75" s="55" t="s">
        <v>49</v>
      </c>
      <c r="AN75" s="38"/>
      <c r="AO75" s="38"/>
      <c r="AP75" s="35"/>
      <c r="AQ75" s="35"/>
      <c r="AR75" s="36"/>
      <c r="BE75" s="35"/>
    </row>
    <row r="76" s="2" customFormat="1">
      <c r="A76" s="35"/>
      <c r="B76" s="36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6"/>
      <c r="BE76" s="35"/>
    </row>
    <row r="77" s="2" customFormat="1" ht="6.96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36"/>
      <c r="B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36"/>
      <c r="BE81" s="35"/>
    </row>
    <row r="82" s="2" customFormat="1" ht="24.96" customHeight="1">
      <c r="A82" s="35"/>
      <c r="B82" s="36"/>
      <c r="C82" s="20" t="s">
        <v>52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6"/>
      <c r="B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6"/>
      <c r="BE83" s="35"/>
    </row>
    <row r="84" s="4" customFormat="1" ht="12" customHeight="1">
      <c r="A84" s="4"/>
      <c r="B84" s="61"/>
      <c r="C84" s="29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2024/09/23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1"/>
      <c r="BE84" s="4"/>
    </row>
    <row r="85" s="5" customFormat="1" ht="36.96" customHeight="1">
      <c r="A85" s="5"/>
      <c r="B85" s="62"/>
      <c r="C85" s="63" t="s">
        <v>16</v>
      </c>
      <c r="D85" s="5"/>
      <c r="E85" s="5"/>
      <c r="F85" s="5"/>
      <c r="G85" s="5"/>
      <c r="H85" s="5"/>
      <c r="I85" s="5"/>
      <c r="J85" s="5"/>
      <c r="K85" s="5"/>
      <c r="L85" s="64" t="str">
        <f>K6</f>
        <v>Výstavba chodníku na p.č. 219/2 v obci Zvíkovské Podhradí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2"/>
      <c r="BE85" s="5"/>
    </row>
    <row r="86" s="2" customFormat="1" ht="6.96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6"/>
      <c r="BE86" s="35"/>
    </row>
    <row r="87" s="2" customFormat="1" ht="12" customHeight="1">
      <c r="A87" s="35"/>
      <c r="B87" s="36"/>
      <c r="C87" s="29" t="s">
        <v>20</v>
      </c>
      <c r="D87" s="35"/>
      <c r="E87" s="35"/>
      <c r="F87" s="35"/>
      <c r="G87" s="35"/>
      <c r="H87" s="35"/>
      <c r="I87" s="35"/>
      <c r="J87" s="35"/>
      <c r="K87" s="35"/>
      <c r="L87" s="65" t="str">
        <f>IF(K8="","",K8)</f>
        <v xml:space="preserve"> 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9" t="s">
        <v>22</v>
      </c>
      <c r="AJ87" s="35"/>
      <c r="AK87" s="35"/>
      <c r="AL87" s="35"/>
      <c r="AM87" s="66" t="str">
        <f>IF(AN8= "","",AN8)</f>
        <v>23. 9. 2024</v>
      </c>
      <c r="AN87" s="66"/>
      <c r="AO87" s="35"/>
      <c r="AP87" s="35"/>
      <c r="AQ87" s="35"/>
      <c r="AR87" s="36"/>
      <c r="B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E88" s="35"/>
    </row>
    <row r="89" s="2" customFormat="1" ht="15.15" customHeight="1">
      <c r="A89" s="35"/>
      <c r="B89" s="36"/>
      <c r="C89" s="29" t="s">
        <v>24</v>
      </c>
      <c r="D89" s="35"/>
      <c r="E89" s="35"/>
      <c r="F89" s="35"/>
      <c r="G89" s="35"/>
      <c r="H89" s="35"/>
      <c r="I89" s="35"/>
      <c r="J89" s="35"/>
      <c r="K89" s="35"/>
      <c r="L89" s="4" t="str">
        <f>IF(E11= "","",E11)</f>
        <v xml:space="preserve"> 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9" t="s">
        <v>29</v>
      </c>
      <c r="AJ89" s="35"/>
      <c r="AK89" s="35"/>
      <c r="AL89" s="35"/>
      <c r="AM89" s="67" t="str">
        <f>IF(E17="","",E17)</f>
        <v xml:space="preserve"> </v>
      </c>
      <c r="AN89" s="4"/>
      <c r="AO89" s="4"/>
      <c r="AP89" s="4"/>
      <c r="AQ89" s="35"/>
      <c r="AR89" s="36"/>
      <c r="AS89" s="68" t="s">
        <v>53</v>
      </c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1"/>
      <c r="BE89" s="35"/>
    </row>
    <row r="90" s="2" customFormat="1" ht="15.15" customHeight="1">
      <c r="A90" s="35"/>
      <c r="B90" s="36"/>
      <c r="C90" s="29" t="s">
        <v>27</v>
      </c>
      <c r="D90" s="35"/>
      <c r="E90" s="35"/>
      <c r="F90" s="35"/>
      <c r="G90" s="35"/>
      <c r="H90" s="35"/>
      <c r="I90" s="35"/>
      <c r="J90" s="35"/>
      <c r="K90" s="35"/>
      <c r="L90" s="4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9" t="s">
        <v>30</v>
      </c>
      <c r="AJ90" s="35"/>
      <c r="AK90" s="35"/>
      <c r="AL90" s="35"/>
      <c r="AM90" s="67" t="str">
        <f>IF(E20="","",E20)</f>
        <v xml:space="preserve"> </v>
      </c>
      <c r="AN90" s="4"/>
      <c r="AO90" s="4"/>
      <c r="AP90" s="4"/>
      <c r="AQ90" s="35"/>
      <c r="AR90" s="36"/>
      <c r="AS90" s="72"/>
      <c r="AT90" s="73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35"/>
    </row>
    <row r="91" s="2" customFormat="1" ht="10.8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6"/>
      <c r="AS91" s="72"/>
      <c r="AT91" s="73"/>
      <c r="AU91" s="74"/>
      <c r="AV91" s="74"/>
      <c r="AW91" s="74"/>
      <c r="AX91" s="74"/>
      <c r="AY91" s="74"/>
      <c r="AZ91" s="74"/>
      <c r="BA91" s="74"/>
      <c r="BB91" s="74"/>
      <c r="BC91" s="74"/>
      <c r="BD91" s="75"/>
      <c r="BE91" s="35"/>
    </row>
    <row r="92" s="2" customFormat="1" ht="29.28" customHeight="1">
      <c r="A92" s="35"/>
      <c r="B92" s="36"/>
      <c r="C92" s="76" t="s">
        <v>54</v>
      </c>
      <c r="D92" s="77"/>
      <c r="E92" s="77"/>
      <c r="F92" s="77"/>
      <c r="G92" s="77"/>
      <c r="H92" s="78"/>
      <c r="I92" s="79" t="s">
        <v>55</v>
      </c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80" t="s">
        <v>56</v>
      </c>
      <c r="AH92" s="77"/>
      <c r="AI92" s="77"/>
      <c r="AJ92" s="77"/>
      <c r="AK92" s="77"/>
      <c r="AL92" s="77"/>
      <c r="AM92" s="77"/>
      <c r="AN92" s="79" t="s">
        <v>57</v>
      </c>
      <c r="AO92" s="77"/>
      <c r="AP92" s="81"/>
      <c r="AQ92" s="82" t="s">
        <v>58</v>
      </c>
      <c r="AR92" s="36"/>
      <c r="AS92" s="83" t="s">
        <v>59</v>
      </c>
      <c r="AT92" s="84" t="s">
        <v>60</v>
      </c>
      <c r="AU92" s="84" t="s">
        <v>61</v>
      </c>
      <c r="AV92" s="84" t="s">
        <v>62</v>
      </c>
      <c r="AW92" s="84" t="s">
        <v>63</v>
      </c>
      <c r="AX92" s="84" t="s">
        <v>64</v>
      </c>
      <c r="AY92" s="84" t="s">
        <v>65</v>
      </c>
      <c r="AZ92" s="84" t="s">
        <v>66</v>
      </c>
      <c r="BA92" s="84" t="s">
        <v>67</v>
      </c>
      <c r="BB92" s="84" t="s">
        <v>68</v>
      </c>
      <c r="BC92" s="84" t="s">
        <v>69</v>
      </c>
      <c r="BD92" s="85" t="s">
        <v>70</v>
      </c>
      <c r="BE92" s="35"/>
    </row>
    <row r="93" s="2" customFormat="1" ht="10.8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86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8"/>
      <c r="BE93" s="35"/>
    </row>
    <row r="94" s="6" customFormat="1" ht="32.4" customHeight="1">
      <c r="A94" s="6"/>
      <c r="B94" s="89"/>
      <c r="C94" s="90" t="s">
        <v>71</v>
      </c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2">
        <f>ROUND(AG95,2)</f>
        <v>0</v>
      </c>
      <c r="AH94" s="92"/>
      <c r="AI94" s="92"/>
      <c r="AJ94" s="92"/>
      <c r="AK94" s="92"/>
      <c r="AL94" s="92"/>
      <c r="AM94" s="92"/>
      <c r="AN94" s="93">
        <f>SUM(AG94,AT94)</f>
        <v>0</v>
      </c>
      <c r="AO94" s="93"/>
      <c r="AP94" s="93"/>
      <c r="AQ94" s="94" t="s">
        <v>1</v>
      </c>
      <c r="AR94" s="89"/>
      <c r="AS94" s="95">
        <f>ROUND(AS95,2)</f>
        <v>0</v>
      </c>
      <c r="AT94" s="96">
        <f>ROUND(SUM(AV94:AW94),2)</f>
        <v>0</v>
      </c>
      <c r="AU94" s="97">
        <f>ROUND(AU95,5)</f>
        <v>0</v>
      </c>
      <c r="AV94" s="96">
        <f>ROUND(AZ94*L29,2)</f>
        <v>0</v>
      </c>
      <c r="AW94" s="96">
        <f>ROUND(BA94*L30,2)</f>
        <v>0</v>
      </c>
      <c r="AX94" s="96">
        <f>ROUND(BB94*L29,2)</f>
        <v>0</v>
      </c>
      <c r="AY94" s="96">
        <f>ROUND(BC94*L30,2)</f>
        <v>0</v>
      </c>
      <c r="AZ94" s="96">
        <f>ROUND(AZ95,2)</f>
        <v>0</v>
      </c>
      <c r="BA94" s="96">
        <f>ROUND(BA95,2)</f>
        <v>0</v>
      </c>
      <c r="BB94" s="96">
        <f>ROUND(BB95,2)</f>
        <v>0</v>
      </c>
      <c r="BC94" s="96">
        <f>ROUND(BC95,2)</f>
        <v>0</v>
      </c>
      <c r="BD94" s="98">
        <f>ROUND(BD95,2)</f>
        <v>0</v>
      </c>
      <c r="BE94" s="6"/>
      <c r="BS94" s="99" t="s">
        <v>72</v>
      </c>
      <c r="BT94" s="99" t="s">
        <v>73</v>
      </c>
      <c r="BU94" s="100" t="s">
        <v>74</v>
      </c>
      <c r="BV94" s="99" t="s">
        <v>75</v>
      </c>
      <c r="BW94" s="99" t="s">
        <v>4</v>
      </c>
      <c r="BX94" s="99" t="s">
        <v>76</v>
      </c>
      <c r="CL94" s="99" t="s">
        <v>1</v>
      </c>
    </row>
    <row r="95" s="7" customFormat="1" ht="16.5" customHeight="1">
      <c r="A95" s="101" t="s">
        <v>77</v>
      </c>
      <c r="B95" s="102"/>
      <c r="C95" s="103"/>
      <c r="D95" s="104" t="s">
        <v>78</v>
      </c>
      <c r="E95" s="104"/>
      <c r="F95" s="104"/>
      <c r="G95" s="104"/>
      <c r="H95" s="104"/>
      <c r="I95" s="105"/>
      <c r="J95" s="104" t="s">
        <v>79</v>
      </c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6">
        <f>'01 - SO 301 Odvodnění '!J30</f>
        <v>0</v>
      </c>
      <c r="AH95" s="105"/>
      <c r="AI95" s="105"/>
      <c r="AJ95" s="105"/>
      <c r="AK95" s="105"/>
      <c r="AL95" s="105"/>
      <c r="AM95" s="105"/>
      <c r="AN95" s="106">
        <f>SUM(AG95,AT95)</f>
        <v>0</v>
      </c>
      <c r="AO95" s="105"/>
      <c r="AP95" s="105"/>
      <c r="AQ95" s="107" t="s">
        <v>80</v>
      </c>
      <c r="AR95" s="102"/>
      <c r="AS95" s="108">
        <v>0</v>
      </c>
      <c r="AT95" s="109">
        <f>ROUND(SUM(AV95:AW95),2)</f>
        <v>0</v>
      </c>
      <c r="AU95" s="110">
        <f>'01 - SO 301 Odvodnění '!P125</f>
        <v>0</v>
      </c>
      <c r="AV95" s="109">
        <f>'01 - SO 301 Odvodnění '!J33</f>
        <v>0</v>
      </c>
      <c r="AW95" s="109">
        <f>'01 - SO 301 Odvodnění '!J34</f>
        <v>0</v>
      </c>
      <c r="AX95" s="109">
        <f>'01 - SO 301 Odvodnění '!J35</f>
        <v>0</v>
      </c>
      <c r="AY95" s="109">
        <f>'01 - SO 301 Odvodnění '!J36</f>
        <v>0</v>
      </c>
      <c r="AZ95" s="109">
        <f>'01 - SO 301 Odvodnění '!F33</f>
        <v>0</v>
      </c>
      <c r="BA95" s="109">
        <f>'01 - SO 301 Odvodnění '!F34</f>
        <v>0</v>
      </c>
      <c r="BB95" s="109">
        <f>'01 - SO 301 Odvodnění '!F35</f>
        <v>0</v>
      </c>
      <c r="BC95" s="109">
        <f>'01 - SO 301 Odvodnění '!F36</f>
        <v>0</v>
      </c>
      <c r="BD95" s="111">
        <f>'01 - SO 301 Odvodnění '!F37</f>
        <v>0</v>
      </c>
      <c r="BE95" s="7"/>
      <c r="BT95" s="112" t="s">
        <v>81</v>
      </c>
      <c r="BV95" s="112" t="s">
        <v>75</v>
      </c>
      <c r="BW95" s="112" t="s">
        <v>82</v>
      </c>
      <c r="BX95" s="112" t="s">
        <v>4</v>
      </c>
      <c r="CL95" s="112" t="s">
        <v>1</v>
      </c>
      <c r="CM95" s="112" t="s">
        <v>83</v>
      </c>
    </row>
    <row r="96" s="2" customFormat="1" ht="30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6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57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36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 - SO 301 Odvodnění 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82</v>
      </c>
      <c r="AZ2" s="113" t="s">
        <v>84</v>
      </c>
      <c r="BA2" s="113" t="s">
        <v>85</v>
      </c>
      <c r="BB2" s="113" t="s">
        <v>86</v>
      </c>
      <c r="BC2" s="113" t="s">
        <v>87</v>
      </c>
      <c r="BD2" s="113" t="s">
        <v>83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  <c r="AZ3" s="113" t="s">
        <v>88</v>
      </c>
      <c r="BA3" s="113" t="s">
        <v>89</v>
      </c>
      <c r="BB3" s="113" t="s">
        <v>90</v>
      </c>
      <c r="BC3" s="113" t="s">
        <v>91</v>
      </c>
      <c r="BD3" s="113" t="s">
        <v>83</v>
      </c>
    </row>
    <row r="4" s="1" customFormat="1" ht="24.96" customHeight="1">
      <c r="B4" s="19"/>
      <c r="D4" s="20" t="s">
        <v>92</v>
      </c>
      <c r="L4" s="19"/>
      <c r="M4" s="114" t="s">
        <v>10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16</v>
      </c>
      <c r="L6" s="19"/>
    </row>
    <row r="7" s="1" customFormat="1" ht="16.5" customHeight="1">
      <c r="B7" s="19"/>
      <c r="E7" s="115" t="str">
        <f>'Rekapitulace stavby'!K6</f>
        <v>Výstavba chodníku na p.č. 219/2 v obci Zvíkovské Podhradí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93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36"/>
      <c r="C9" s="35"/>
      <c r="D9" s="35"/>
      <c r="E9" s="64" t="s">
        <v>94</v>
      </c>
      <c r="F9" s="35"/>
      <c r="G9" s="35"/>
      <c r="H9" s="3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18</v>
      </c>
      <c r="E11" s="35"/>
      <c r="F11" s="24" t="s">
        <v>1</v>
      </c>
      <c r="G11" s="35"/>
      <c r="H11" s="35"/>
      <c r="I11" s="29" t="s">
        <v>19</v>
      </c>
      <c r="J11" s="2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20</v>
      </c>
      <c r="E12" s="35"/>
      <c r="F12" s="24" t="s">
        <v>21</v>
      </c>
      <c r="G12" s="35"/>
      <c r="H12" s="35"/>
      <c r="I12" s="29" t="s">
        <v>22</v>
      </c>
      <c r="J12" s="66" t="str">
        <f>'Rekapitulace stavby'!AN8</f>
        <v>23. 9. 2024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24</v>
      </c>
      <c r="E14" s="35"/>
      <c r="F14" s="35"/>
      <c r="G14" s="35"/>
      <c r="H14" s="35"/>
      <c r="I14" s="29" t="s">
        <v>25</v>
      </c>
      <c r="J14" s="24" t="str">
        <f>IF('Rekapitulace stavby'!AN10="","",'Rekapitulace stavby'!AN10)</f>
        <v/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tr">
        <f>IF('Rekapitulace stavby'!E11="","",'Rekapitulace stavby'!E11)</f>
        <v xml:space="preserve"> </v>
      </c>
      <c r="F15" s="35"/>
      <c r="G15" s="35"/>
      <c r="H15" s="35"/>
      <c r="I15" s="29" t="s">
        <v>26</v>
      </c>
      <c r="J15" s="24" t="str">
        <f>IF('Rekapitulace stavby'!AN11="","",'Rekapitulace stavby'!AN11)</f>
        <v/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27</v>
      </c>
      <c r="E17" s="35"/>
      <c r="F17" s="35"/>
      <c r="G17" s="35"/>
      <c r="H17" s="35"/>
      <c r="I17" s="29" t="s">
        <v>25</v>
      </c>
      <c r="J17" s="30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'Rekapitulace stavby'!E14</f>
        <v>Vyplň údaj</v>
      </c>
      <c r="F18" s="24"/>
      <c r="G18" s="24"/>
      <c r="H18" s="24"/>
      <c r="I18" s="29" t="s">
        <v>26</v>
      </c>
      <c r="J18" s="30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29</v>
      </c>
      <c r="E20" s="35"/>
      <c r="F20" s="35"/>
      <c r="G20" s="35"/>
      <c r="H20" s="35"/>
      <c r="I20" s="29" t="s">
        <v>25</v>
      </c>
      <c r="J20" s="2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tr">
        <f>IF('Rekapitulace stavby'!E17="","",'Rekapitulace stavby'!E17)</f>
        <v xml:space="preserve"> </v>
      </c>
      <c r="F21" s="35"/>
      <c r="G21" s="35"/>
      <c r="H21" s="35"/>
      <c r="I21" s="29" t="s">
        <v>26</v>
      </c>
      <c r="J21" s="2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30</v>
      </c>
      <c r="E23" s="35"/>
      <c r="F23" s="35"/>
      <c r="G23" s="35"/>
      <c r="H23" s="35"/>
      <c r="I23" s="29" t="s">
        <v>25</v>
      </c>
      <c r="J23" s="24" t="str">
        <f>IF('Rekapitulace stavby'!AN19="","",'Rekapitulace stavby'!AN19)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tr">
        <f>IF('Rekapitulace stavby'!E20="","",'Rekapitulace stavby'!E20)</f>
        <v xml:space="preserve"> </v>
      </c>
      <c r="F24" s="35"/>
      <c r="G24" s="35"/>
      <c r="H24" s="35"/>
      <c r="I24" s="29" t="s">
        <v>26</v>
      </c>
      <c r="J24" s="24" t="str">
        <f>IF('Rekapitulace stavby'!AN20="","",'Rekapitulace stavby'!AN20)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32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16"/>
      <c r="B27" s="117"/>
      <c r="C27" s="116"/>
      <c r="D27" s="116"/>
      <c r="E27" s="33" t="s">
        <v>1</v>
      </c>
      <c r="F27" s="33"/>
      <c r="G27" s="33"/>
      <c r="H27" s="33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87"/>
      <c r="E29" s="87"/>
      <c r="F29" s="87"/>
      <c r="G29" s="87"/>
      <c r="H29" s="87"/>
      <c r="I29" s="87"/>
      <c r="J29" s="87"/>
      <c r="K29" s="87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36"/>
      <c r="C30" s="35"/>
      <c r="D30" s="119" t="s">
        <v>33</v>
      </c>
      <c r="E30" s="35"/>
      <c r="F30" s="35"/>
      <c r="G30" s="35"/>
      <c r="H30" s="35"/>
      <c r="I30" s="35"/>
      <c r="J30" s="93">
        <f>ROUND(J125,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36"/>
      <c r="C31" s="35"/>
      <c r="D31" s="87"/>
      <c r="E31" s="87"/>
      <c r="F31" s="87"/>
      <c r="G31" s="87"/>
      <c r="H31" s="87"/>
      <c r="I31" s="87"/>
      <c r="J31" s="87"/>
      <c r="K31" s="87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36"/>
      <c r="C32" s="35"/>
      <c r="D32" s="35"/>
      <c r="E32" s="35"/>
      <c r="F32" s="40" t="s">
        <v>35</v>
      </c>
      <c r="G32" s="35"/>
      <c r="H32" s="35"/>
      <c r="I32" s="40" t="s">
        <v>34</v>
      </c>
      <c r="J32" s="40" t="s">
        <v>36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36"/>
      <c r="C33" s="35"/>
      <c r="D33" s="120" t="s">
        <v>37</v>
      </c>
      <c r="E33" s="29" t="s">
        <v>38</v>
      </c>
      <c r="F33" s="121">
        <f>ROUND((SUM(BE125:BE194)),  2)</f>
        <v>0</v>
      </c>
      <c r="G33" s="35"/>
      <c r="H33" s="35"/>
      <c r="I33" s="122">
        <v>0.20999999999999999</v>
      </c>
      <c r="J33" s="121">
        <f>ROUND(((SUM(BE125:BE194))*I33),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29" t="s">
        <v>39</v>
      </c>
      <c r="F34" s="121">
        <f>ROUND((SUM(BF125:BF194)),  2)</f>
        <v>0</v>
      </c>
      <c r="G34" s="35"/>
      <c r="H34" s="35"/>
      <c r="I34" s="122">
        <v>0.12</v>
      </c>
      <c r="J34" s="121">
        <f>ROUND(((SUM(BF125:BF194))*I34),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35"/>
      <c r="E35" s="29" t="s">
        <v>40</v>
      </c>
      <c r="F35" s="121">
        <f>ROUND((SUM(BG125:BG194)),  2)</f>
        <v>0</v>
      </c>
      <c r="G35" s="35"/>
      <c r="H35" s="35"/>
      <c r="I35" s="122">
        <v>0.20999999999999999</v>
      </c>
      <c r="J35" s="121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36"/>
      <c r="C36" s="35"/>
      <c r="D36" s="35"/>
      <c r="E36" s="29" t="s">
        <v>41</v>
      </c>
      <c r="F36" s="121">
        <f>ROUND((SUM(BH125:BH194)),  2)</f>
        <v>0</v>
      </c>
      <c r="G36" s="35"/>
      <c r="H36" s="35"/>
      <c r="I36" s="122">
        <v>0.12</v>
      </c>
      <c r="J36" s="121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42</v>
      </c>
      <c r="F37" s="121">
        <f>ROUND((SUM(BI125:BI194)),  2)</f>
        <v>0</v>
      </c>
      <c r="G37" s="35"/>
      <c r="H37" s="35"/>
      <c r="I37" s="122">
        <v>0</v>
      </c>
      <c r="J37" s="121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36"/>
      <c r="C39" s="123"/>
      <c r="D39" s="124" t="s">
        <v>43</v>
      </c>
      <c r="E39" s="78"/>
      <c r="F39" s="78"/>
      <c r="G39" s="125" t="s">
        <v>44</v>
      </c>
      <c r="H39" s="126" t="s">
        <v>45</v>
      </c>
      <c r="I39" s="78"/>
      <c r="J39" s="127">
        <f>SUM(J30:J37)</f>
        <v>0</v>
      </c>
      <c r="K39" s="128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2"/>
      <c r="D50" s="53" t="s">
        <v>46</v>
      </c>
      <c r="E50" s="54"/>
      <c r="F50" s="54"/>
      <c r="G50" s="53" t="s">
        <v>47</v>
      </c>
      <c r="H50" s="54"/>
      <c r="I50" s="54"/>
      <c r="J50" s="54"/>
      <c r="K50" s="54"/>
      <c r="L50" s="5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55" t="s">
        <v>48</v>
      </c>
      <c r="E61" s="38"/>
      <c r="F61" s="129" t="s">
        <v>49</v>
      </c>
      <c r="G61" s="55" t="s">
        <v>48</v>
      </c>
      <c r="H61" s="38"/>
      <c r="I61" s="38"/>
      <c r="J61" s="130" t="s">
        <v>49</v>
      </c>
      <c r="K61" s="38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3" t="s">
        <v>50</v>
      </c>
      <c r="E65" s="56"/>
      <c r="F65" s="56"/>
      <c r="G65" s="53" t="s">
        <v>51</v>
      </c>
      <c r="H65" s="56"/>
      <c r="I65" s="56"/>
      <c r="J65" s="56"/>
      <c r="K65" s="56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55" t="s">
        <v>48</v>
      </c>
      <c r="E76" s="38"/>
      <c r="F76" s="129" t="s">
        <v>49</v>
      </c>
      <c r="G76" s="55" t="s">
        <v>48</v>
      </c>
      <c r="H76" s="38"/>
      <c r="I76" s="38"/>
      <c r="J76" s="130" t="s">
        <v>49</v>
      </c>
      <c r="K76" s="38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95</v>
      </c>
      <c r="D82" s="35"/>
      <c r="E82" s="35"/>
      <c r="F82" s="35"/>
      <c r="G82" s="35"/>
      <c r="H82" s="35"/>
      <c r="I82" s="35"/>
      <c r="J82" s="35"/>
      <c r="K82" s="35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15" t="str">
        <f>E7</f>
        <v>Výstavba chodníku na p.č. 219/2 v obci Zvíkovské Podhradí</v>
      </c>
      <c r="F85" s="29"/>
      <c r="G85" s="29"/>
      <c r="H85" s="29"/>
      <c r="I85" s="35"/>
      <c r="J85" s="35"/>
      <c r="K85" s="35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93</v>
      </c>
      <c r="D86" s="35"/>
      <c r="E86" s="35"/>
      <c r="F86" s="35"/>
      <c r="G86" s="35"/>
      <c r="H86" s="35"/>
      <c r="I86" s="35"/>
      <c r="J86" s="35"/>
      <c r="K86" s="35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5"/>
      <c r="D87" s="35"/>
      <c r="E87" s="64" t="str">
        <f>E9</f>
        <v xml:space="preserve">01 - SO 301 Odvodnění </v>
      </c>
      <c r="F87" s="35"/>
      <c r="G87" s="35"/>
      <c r="H87" s="35"/>
      <c r="I87" s="35"/>
      <c r="J87" s="35"/>
      <c r="K87" s="35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5"/>
      <c r="E89" s="35"/>
      <c r="F89" s="24" t="str">
        <f>F12</f>
        <v xml:space="preserve"> </v>
      </c>
      <c r="G89" s="35"/>
      <c r="H89" s="35"/>
      <c r="I89" s="29" t="s">
        <v>22</v>
      </c>
      <c r="J89" s="66" t="str">
        <f>IF(J12="","",J12)</f>
        <v>23. 9. 2024</v>
      </c>
      <c r="K89" s="35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5"/>
      <c r="E91" s="35"/>
      <c r="F91" s="24" t="str">
        <f>E15</f>
        <v xml:space="preserve"> </v>
      </c>
      <c r="G91" s="35"/>
      <c r="H91" s="35"/>
      <c r="I91" s="29" t="s">
        <v>29</v>
      </c>
      <c r="J91" s="33" t="str">
        <f>E21</f>
        <v xml:space="preserve"> </v>
      </c>
      <c r="K91" s="35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5"/>
      <c r="E92" s="35"/>
      <c r="F92" s="24" t="str">
        <f>IF(E18="","",E18)</f>
        <v>Vyplň údaj</v>
      </c>
      <c r="G92" s="35"/>
      <c r="H92" s="35"/>
      <c r="I92" s="29" t="s">
        <v>30</v>
      </c>
      <c r="J92" s="33" t="str">
        <f>E24</f>
        <v xml:space="preserve"> </v>
      </c>
      <c r="K92" s="35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31" t="s">
        <v>96</v>
      </c>
      <c r="D94" s="123"/>
      <c r="E94" s="123"/>
      <c r="F94" s="123"/>
      <c r="G94" s="123"/>
      <c r="H94" s="123"/>
      <c r="I94" s="123"/>
      <c r="J94" s="132" t="s">
        <v>97</v>
      </c>
      <c r="K94" s="123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33" t="s">
        <v>98</v>
      </c>
      <c r="D96" s="35"/>
      <c r="E96" s="35"/>
      <c r="F96" s="35"/>
      <c r="G96" s="35"/>
      <c r="H96" s="35"/>
      <c r="I96" s="35"/>
      <c r="J96" s="93">
        <f>J125</f>
        <v>0</v>
      </c>
      <c r="K96" s="35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99</v>
      </c>
    </row>
    <row r="97" s="9" customFormat="1" ht="24.96" customHeight="1">
      <c r="A97" s="9"/>
      <c r="B97" s="134"/>
      <c r="C97" s="9"/>
      <c r="D97" s="135" t="s">
        <v>100</v>
      </c>
      <c r="E97" s="136"/>
      <c r="F97" s="136"/>
      <c r="G97" s="136"/>
      <c r="H97" s="136"/>
      <c r="I97" s="136"/>
      <c r="J97" s="137">
        <f>J126</f>
        <v>0</v>
      </c>
      <c r="K97" s="9"/>
      <c r="L97" s="13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38"/>
      <c r="C98" s="10"/>
      <c r="D98" s="139" t="s">
        <v>101</v>
      </c>
      <c r="E98" s="140"/>
      <c r="F98" s="140"/>
      <c r="G98" s="140"/>
      <c r="H98" s="140"/>
      <c r="I98" s="140"/>
      <c r="J98" s="141">
        <f>J127</f>
        <v>0</v>
      </c>
      <c r="K98" s="10"/>
      <c r="L98" s="13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8"/>
      <c r="C99" s="10"/>
      <c r="D99" s="139" t="s">
        <v>102</v>
      </c>
      <c r="E99" s="140"/>
      <c r="F99" s="140"/>
      <c r="G99" s="140"/>
      <c r="H99" s="140"/>
      <c r="I99" s="140"/>
      <c r="J99" s="141">
        <f>J143</f>
        <v>0</v>
      </c>
      <c r="K99" s="10"/>
      <c r="L99" s="13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8"/>
      <c r="C100" s="10"/>
      <c r="D100" s="139" t="s">
        <v>103</v>
      </c>
      <c r="E100" s="140"/>
      <c r="F100" s="140"/>
      <c r="G100" s="140"/>
      <c r="H100" s="140"/>
      <c r="I100" s="140"/>
      <c r="J100" s="141">
        <f>J146</f>
        <v>0</v>
      </c>
      <c r="K100" s="10"/>
      <c r="L100" s="13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38"/>
      <c r="C101" s="10"/>
      <c r="D101" s="139" t="s">
        <v>104</v>
      </c>
      <c r="E101" s="140"/>
      <c r="F101" s="140"/>
      <c r="G101" s="140"/>
      <c r="H101" s="140"/>
      <c r="I101" s="140"/>
      <c r="J101" s="141">
        <f>J159</f>
        <v>0</v>
      </c>
      <c r="K101" s="10"/>
      <c r="L101" s="13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38"/>
      <c r="C102" s="10"/>
      <c r="D102" s="139" t="s">
        <v>105</v>
      </c>
      <c r="E102" s="140"/>
      <c r="F102" s="140"/>
      <c r="G102" s="140"/>
      <c r="H102" s="140"/>
      <c r="I102" s="140"/>
      <c r="J102" s="141">
        <f>J183</f>
        <v>0</v>
      </c>
      <c r="K102" s="10"/>
      <c r="L102" s="13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38"/>
      <c r="C103" s="10"/>
      <c r="D103" s="139" t="s">
        <v>106</v>
      </c>
      <c r="E103" s="140"/>
      <c r="F103" s="140"/>
      <c r="G103" s="140"/>
      <c r="H103" s="140"/>
      <c r="I103" s="140"/>
      <c r="J103" s="141">
        <f>J189</f>
        <v>0</v>
      </c>
      <c r="K103" s="10"/>
      <c r="L103" s="13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34"/>
      <c r="C104" s="9"/>
      <c r="D104" s="135" t="s">
        <v>107</v>
      </c>
      <c r="E104" s="136"/>
      <c r="F104" s="136"/>
      <c r="G104" s="136"/>
      <c r="H104" s="136"/>
      <c r="I104" s="136"/>
      <c r="J104" s="137">
        <f>J191</f>
        <v>0</v>
      </c>
      <c r="K104" s="9"/>
      <c r="L104" s="13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38"/>
      <c r="C105" s="10"/>
      <c r="D105" s="139" t="s">
        <v>108</v>
      </c>
      <c r="E105" s="140"/>
      <c r="F105" s="140"/>
      <c r="G105" s="140"/>
      <c r="H105" s="140"/>
      <c r="I105" s="140"/>
      <c r="J105" s="141">
        <f>J192</f>
        <v>0</v>
      </c>
      <c r="K105" s="10"/>
      <c r="L105" s="13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5"/>
      <c r="B106" s="36"/>
      <c r="C106" s="35"/>
      <c r="D106" s="35"/>
      <c r="E106" s="35"/>
      <c r="F106" s="35"/>
      <c r="G106" s="35"/>
      <c r="H106" s="35"/>
      <c r="I106" s="35"/>
      <c r="J106" s="35"/>
      <c r="K106" s="35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="2" customFormat="1" ht="6.96" customHeight="1">
      <c r="A111" s="35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109</v>
      </c>
      <c r="D112" s="35"/>
      <c r="E112" s="35"/>
      <c r="F112" s="35"/>
      <c r="G112" s="35"/>
      <c r="H112" s="35"/>
      <c r="I112" s="35"/>
      <c r="J112" s="35"/>
      <c r="K112" s="35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5"/>
      <c r="D113" s="35"/>
      <c r="E113" s="35"/>
      <c r="F113" s="35"/>
      <c r="G113" s="35"/>
      <c r="H113" s="35"/>
      <c r="I113" s="35"/>
      <c r="J113" s="35"/>
      <c r="K113" s="35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16</v>
      </c>
      <c r="D114" s="35"/>
      <c r="E114" s="35"/>
      <c r="F114" s="35"/>
      <c r="G114" s="35"/>
      <c r="H114" s="35"/>
      <c r="I114" s="35"/>
      <c r="J114" s="35"/>
      <c r="K114" s="35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5"/>
      <c r="D115" s="35"/>
      <c r="E115" s="115" t="str">
        <f>E7</f>
        <v>Výstavba chodníku na p.č. 219/2 v obci Zvíkovské Podhradí</v>
      </c>
      <c r="F115" s="29"/>
      <c r="G115" s="29"/>
      <c r="H115" s="29"/>
      <c r="I115" s="35"/>
      <c r="J115" s="35"/>
      <c r="K115" s="35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93</v>
      </c>
      <c r="D116" s="35"/>
      <c r="E116" s="35"/>
      <c r="F116" s="35"/>
      <c r="G116" s="35"/>
      <c r="H116" s="35"/>
      <c r="I116" s="35"/>
      <c r="J116" s="35"/>
      <c r="K116" s="35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5"/>
      <c r="D117" s="35"/>
      <c r="E117" s="64" t="str">
        <f>E9</f>
        <v xml:space="preserve">01 - SO 301 Odvodnění </v>
      </c>
      <c r="F117" s="35"/>
      <c r="G117" s="35"/>
      <c r="H117" s="35"/>
      <c r="I117" s="35"/>
      <c r="J117" s="35"/>
      <c r="K117" s="35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5"/>
      <c r="D118" s="35"/>
      <c r="E118" s="35"/>
      <c r="F118" s="35"/>
      <c r="G118" s="35"/>
      <c r="H118" s="35"/>
      <c r="I118" s="35"/>
      <c r="J118" s="35"/>
      <c r="K118" s="35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20</v>
      </c>
      <c r="D119" s="35"/>
      <c r="E119" s="35"/>
      <c r="F119" s="24" t="str">
        <f>F12</f>
        <v xml:space="preserve"> </v>
      </c>
      <c r="G119" s="35"/>
      <c r="H119" s="35"/>
      <c r="I119" s="29" t="s">
        <v>22</v>
      </c>
      <c r="J119" s="66" t="str">
        <f>IF(J12="","",J12)</f>
        <v>23. 9. 2024</v>
      </c>
      <c r="K119" s="35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5"/>
      <c r="D120" s="35"/>
      <c r="E120" s="35"/>
      <c r="F120" s="35"/>
      <c r="G120" s="35"/>
      <c r="H120" s="35"/>
      <c r="I120" s="35"/>
      <c r="J120" s="35"/>
      <c r="K120" s="35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24</v>
      </c>
      <c r="D121" s="35"/>
      <c r="E121" s="35"/>
      <c r="F121" s="24" t="str">
        <f>E15</f>
        <v xml:space="preserve"> </v>
      </c>
      <c r="G121" s="35"/>
      <c r="H121" s="35"/>
      <c r="I121" s="29" t="s">
        <v>29</v>
      </c>
      <c r="J121" s="33" t="str">
        <f>E21</f>
        <v xml:space="preserve"> </v>
      </c>
      <c r="K121" s="35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27</v>
      </c>
      <c r="D122" s="35"/>
      <c r="E122" s="35"/>
      <c r="F122" s="24" t="str">
        <f>IF(E18="","",E18)</f>
        <v>Vyplň údaj</v>
      </c>
      <c r="G122" s="35"/>
      <c r="H122" s="35"/>
      <c r="I122" s="29" t="s">
        <v>30</v>
      </c>
      <c r="J122" s="33" t="str">
        <f>E24</f>
        <v xml:space="preserve"> </v>
      </c>
      <c r="K122" s="35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5"/>
      <c r="D123" s="35"/>
      <c r="E123" s="35"/>
      <c r="F123" s="35"/>
      <c r="G123" s="35"/>
      <c r="H123" s="35"/>
      <c r="I123" s="35"/>
      <c r="J123" s="35"/>
      <c r="K123" s="35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142"/>
      <c r="B124" s="143"/>
      <c r="C124" s="144" t="s">
        <v>110</v>
      </c>
      <c r="D124" s="145" t="s">
        <v>58</v>
      </c>
      <c r="E124" s="145" t="s">
        <v>54</v>
      </c>
      <c r="F124" s="145" t="s">
        <v>55</v>
      </c>
      <c r="G124" s="145" t="s">
        <v>111</v>
      </c>
      <c r="H124" s="145" t="s">
        <v>112</v>
      </c>
      <c r="I124" s="145" t="s">
        <v>113</v>
      </c>
      <c r="J124" s="146" t="s">
        <v>97</v>
      </c>
      <c r="K124" s="147" t="s">
        <v>114</v>
      </c>
      <c r="L124" s="148"/>
      <c r="M124" s="83" t="s">
        <v>1</v>
      </c>
      <c r="N124" s="84" t="s">
        <v>37</v>
      </c>
      <c r="O124" s="84" t="s">
        <v>115</v>
      </c>
      <c r="P124" s="84" t="s">
        <v>116</v>
      </c>
      <c r="Q124" s="84" t="s">
        <v>117</v>
      </c>
      <c r="R124" s="84" t="s">
        <v>118</v>
      </c>
      <c r="S124" s="84" t="s">
        <v>119</v>
      </c>
      <c r="T124" s="85" t="s">
        <v>120</v>
      </c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</row>
    <row r="125" s="2" customFormat="1" ht="22.8" customHeight="1">
      <c r="A125" s="35"/>
      <c r="B125" s="36"/>
      <c r="C125" s="90" t="s">
        <v>121</v>
      </c>
      <c r="D125" s="35"/>
      <c r="E125" s="35"/>
      <c r="F125" s="35"/>
      <c r="G125" s="35"/>
      <c r="H125" s="35"/>
      <c r="I125" s="35"/>
      <c r="J125" s="149">
        <f>BK125</f>
        <v>0</v>
      </c>
      <c r="K125" s="35"/>
      <c r="L125" s="36"/>
      <c r="M125" s="86"/>
      <c r="N125" s="70"/>
      <c r="O125" s="87"/>
      <c r="P125" s="150">
        <f>P126+P191</f>
        <v>0</v>
      </c>
      <c r="Q125" s="87"/>
      <c r="R125" s="150">
        <f>R126+R191</f>
        <v>13.616250500000001</v>
      </c>
      <c r="S125" s="87"/>
      <c r="T125" s="151">
        <f>T126+T191</f>
        <v>22.029119999999999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6" t="s">
        <v>72</v>
      </c>
      <c r="AU125" s="16" t="s">
        <v>99</v>
      </c>
      <c r="BK125" s="152">
        <f>BK126+BK191</f>
        <v>0</v>
      </c>
    </row>
    <row r="126" s="12" customFormat="1" ht="25.92" customHeight="1">
      <c r="A126" s="12"/>
      <c r="B126" s="153"/>
      <c r="C126" s="12"/>
      <c r="D126" s="154" t="s">
        <v>72</v>
      </c>
      <c r="E126" s="155" t="s">
        <v>122</v>
      </c>
      <c r="F126" s="155" t="s">
        <v>123</v>
      </c>
      <c r="G126" s="12"/>
      <c r="H126" s="12"/>
      <c r="I126" s="156"/>
      <c r="J126" s="157">
        <f>BK126</f>
        <v>0</v>
      </c>
      <c r="K126" s="12"/>
      <c r="L126" s="153"/>
      <c r="M126" s="158"/>
      <c r="N126" s="159"/>
      <c r="O126" s="159"/>
      <c r="P126" s="160">
        <f>P127+P143+P146+P159+P183+P189</f>
        <v>0</v>
      </c>
      <c r="Q126" s="159"/>
      <c r="R126" s="160">
        <f>R127+R143+R146+R159+R183+R189</f>
        <v>13.616250500000001</v>
      </c>
      <c r="S126" s="159"/>
      <c r="T126" s="161">
        <f>T127+T143+T146+T159+T183+T189</f>
        <v>22.029119999999999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4" t="s">
        <v>81</v>
      </c>
      <c r="AT126" s="162" t="s">
        <v>72</v>
      </c>
      <c r="AU126" s="162" t="s">
        <v>73</v>
      </c>
      <c r="AY126" s="154" t="s">
        <v>124</v>
      </c>
      <c r="BK126" s="163">
        <f>BK127+BK143+BK146+BK159+BK183+BK189</f>
        <v>0</v>
      </c>
    </row>
    <row r="127" s="12" customFormat="1" ht="22.8" customHeight="1">
      <c r="A127" s="12"/>
      <c r="B127" s="153"/>
      <c r="C127" s="12"/>
      <c r="D127" s="154" t="s">
        <v>72</v>
      </c>
      <c r="E127" s="164" t="s">
        <v>81</v>
      </c>
      <c r="F127" s="164" t="s">
        <v>125</v>
      </c>
      <c r="G127" s="12"/>
      <c r="H127" s="12"/>
      <c r="I127" s="156"/>
      <c r="J127" s="165">
        <f>BK127</f>
        <v>0</v>
      </c>
      <c r="K127" s="12"/>
      <c r="L127" s="153"/>
      <c r="M127" s="158"/>
      <c r="N127" s="159"/>
      <c r="O127" s="159"/>
      <c r="P127" s="160">
        <f>SUM(P128:P142)</f>
        <v>0</v>
      </c>
      <c r="Q127" s="159"/>
      <c r="R127" s="160">
        <f>SUM(R128:R142)</f>
        <v>12.960000000000001</v>
      </c>
      <c r="S127" s="159"/>
      <c r="T127" s="161">
        <f>SUM(T128:T142)</f>
        <v>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4" t="s">
        <v>81</v>
      </c>
      <c r="AT127" s="162" t="s">
        <v>72</v>
      </c>
      <c r="AU127" s="162" t="s">
        <v>81</v>
      </c>
      <c r="AY127" s="154" t="s">
        <v>124</v>
      </c>
      <c r="BK127" s="163">
        <f>SUM(BK128:BK142)</f>
        <v>0</v>
      </c>
    </row>
    <row r="128" s="2" customFormat="1" ht="24.15" customHeight="1">
      <c r="A128" s="35"/>
      <c r="B128" s="166"/>
      <c r="C128" s="167" t="s">
        <v>81</v>
      </c>
      <c r="D128" s="167" t="s">
        <v>126</v>
      </c>
      <c r="E128" s="168" t="s">
        <v>127</v>
      </c>
      <c r="F128" s="169" t="s">
        <v>128</v>
      </c>
      <c r="G128" s="170" t="s">
        <v>90</v>
      </c>
      <c r="H128" s="171">
        <v>11.25</v>
      </c>
      <c r="I128" s="172"/>
      <c r="J128" s="173">
        <f>ROUND(I128*H128,2)</f>
        <v>0</v>
      </c>
      <c r="K128" s="174"/>
      <c r="L128" s="36"/>
      <c r="M128" s="175" t="s">
        <v>1</v>
      </c>
      <c r="N128" s="176" t="s">
        <v>38</v>
      </c>
      <c r="O128" s="74"/>
      <c r="P128" s="177">
        <f>O128*H128</f>
        <v>0</v>
      </c>
      <c r="Q128" s="177">
        <v>0</v>
      </c>
      <c r="R128" s="177">
        <f>Q128*H128</f>
        <v>0</v>
      </c>
      <c r="S128" s="177">
        <v>0.57999999999999996</v>
      </c>
      <c r="T128" s="178">
        <f>S128*H128</f>
        <v>6.5249999999999995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79" t="s">
        <v>129</v>
      </c>
      <c r="AT128" s="179" t="s">
        <v>126</v>
      </c>
      <c r="AU128" s="179" t="s">
        <v>83</v>
      </c>
      <c r="AY128" s="16" t="s">
        <v>124</v>
      </c>
      <c r="BE128" s="180">
        <f>IF(N128="základní",J128,0)</f>
        <v>0</v>
      </c>
      <c r="BF128" s="180">
        <f>IF(N128="snížená",J128,0)</f>
        <v>0</v>
      </c>
      <c r="BG128" s="180">
        <f>IF(N128="zákl. přenesená",J128,0)</f>
        <v>0</v>
      </c>
      <c r="BH128" s="180">
        <f>IF(N128="sníž. přenesená",J128,0)</f>
        <v>0</v>
      </c>
      <c r="BI128" s="180">
        <f>IF(N128="nulová",J128,0)</f>
        <v>0</v>
      </c>
      <c r="BJ128" s="16" t="s">
        <v>81</v>
      </c>
      <c r="BK128" s="180">
        <f>ROUND(I128*H128,2)</f>
        <v>0</v>
      </c>
      <c r="BL128" s="16" t="s">
        <v>129</v>
      </c>
      <c r="BM128" s="179" t="s">
        <v>130</v>
      </c>
    </row>
    <row r="129" s="13" customFormat="1">
      <c r="A129" s="13"/>
      <c r="B129" s="181"/>
      <c r="C129" s="13"/>
      <c r="D129" s="182" t="s">
        <v>131</v>
      </c>
      <c r="E129" s="183" t="s">
        <v>88</v>
      </c>
      <c r="F129" s="184" t="s">
        <v>132</v>
      </c>
      <c r="G129" s="13"/>
      <c r="H129" s="185">
        <v>11.25</v>
      </c>
      <c r="I129" s="186"/>
      <c r="J129" s="13"/>
      <c r="K129" s="13"/>
      <c r="L129" s="181"/>
      <c r="M129" s="187"/>
      <c r="N129" s="188"/>
      <c r="O129" s="188"/>
      <c r="P129" s="188"/>
      <c r="Q129" s="188"/>
      <c r="R129" s="188"/>
      <c r="S129" s="188"/>
      <c r="T129" s="18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3" t="s">
        <v>131</v>
      </c>
      <c r="AU129" s="183" t="s">
        <v>83</v>
      </c>
      <c r="AV129" s="13" t="s">
        <v>83</v>
      </c>
      <c r="AW129" s="13" t="s">
        <v>31</v>
      </c>
      <c r="AX129" s="13" t="s">
        <v>81</v>
      </c>
      <c r="AY129" s="183" t="s">
        <v>124</v>
      </c>
    </row>
    <row r="130" s="2" customFormat="1" ht="24.15" customHeight="1">
      <c r="A130" s="35"/>
      <c r="B130" s="166"/>
      <c r="C130" s="167" t="s">
        <v>83</v>
      </c>
      <c r="D130" s="167" t="s">
        <v>126</v>
      </c>
      <c r="E130" s="168" t="s">
        <v>133</v>
      </c>
      <c r="F130" s="169" t="s">
        <v>134</v>
      </c>
      <c r="G130" s="170" t="s">
        <v>90</v>
      </c>
      <c r="H130" s="171">
        <v>11.25</v>
      </c>
      <c r="I130" s="172"/>
      <c r="J130" s="173">
        <f>ROUND(I130*H130,2)</f>
        <v>0</v>
      </c>
      <c r="K130" s="174"/>
      <c r="L130" s="36"/>
      <c r="M130" s="175" t="s">
        <v>1</v>
      </c>
      <c r="N130" s="176" t="s">
        <v>38</v>
      </c>
      <c r="O130" s="74"/>
      <c r="P130" s="177">
        <f>O130*H130</f>
        <v>0</v>
      </c>
      <c r="Q130" s="177">
        <v>0</v>
      </c>
      <c r="R130" s="177">
        <f>Q130*H130</f>
        <v>0</v>
      </c>
      <c r="S130" s="177">
        <v>0.22</v>
      </c>
      <c r="T130" s="178">
        <f>S130*H130</f>
        <v>2.4750000000000001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79" t="s">
        <v>129</v>
      </c>
      <c r="AT130" s="179" t="s">
        <v>126</v>
      </c>
      <c r="AU130" s="179" t="s">
        <v>83</v>
      </c>
      <c r="AY130" s="16" t="s">
        <v>124</v>
      </c>
      <c r="BE130" s="180">
        <f>IF(N130="základní",J130,0)</f>
        <v>0</v>
      </c>
      <c r="BF130" s="180">
        <f>IF(N130="snížená",J130,0)</f>
        <v>0</v>
      </c>
      <c r="BG130" s="180">
        <f>IF(N130="zákl. přenesená",J130,0)</f>
        <v>0</v>
      </c>
      <c r="BH130" s="180">
        <f>IF(N130="sníž. přenesená",J130,0)</f>
        <v>0</v>
      </c>
      <c r="BI130" s="180">
        <f>IF(N130="nulová",J130,0)</f>
        <v>0</v>
      </c>
      <c r="BJ130" s="16" t="s">
        <v>81</v>
      </c>
      <c r="BK130" s="180">
        <f>ROUND(I130*H130,2)</f>
        <v>0</v>
      </c>
      <c r="BL130" s="16" t="s">
        <v>129</v>
      </c>
      <c r="BM130" s="179" t="s">
        <v>135</v>
      </c>
    </row>
    <row r="131" s="13" customFormat="1">
      <c r="A131" s="13"/>
      <c r="B131" s="181"/>
      <c r="C131" s="13"/>
      <c r="D131" s="182" t="s">
        <v>131</v>
      </c>
      <c r="E131" s="183" t="s">
        <v>1</v>
      </c>
      <c r="F131" s="184" t="s">
        <v>88</v>
      </c>
      <c r="G131" s="13"/>
      <c r="H131" s="185">
        <v>11.25</v>
      </c>
      <c r="I131" s="186"/>
      <c r="J131" s="13"/>
      <c r="K131" s="13"/>
      <c r="L131" s="181"/>
      <c r="M131" s="187"/>
      <c r="N131" s="188"/>
      <c r="O131" s="188"/>
      <c r="P131" s="188"/>
      <c r="Q131" s="188"/>
      <c r="R131" s="188"/>
      <c r="S131" s="188"/>
      <c r="T131" s="18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83" t="s">
        <v>131</v>
      </c>
      <c r="AU131" s="183" t="s">
        <v>83</v>
      </c>
      <c r="AV131" s="13" t="s">
        <v>83</v>
      </c>
      <c r="AW131" s="13" t="s">
        <v>31</v>
      </c>
      <c r="AX131" s="13" t="s">
        <v>81</v>
      </c>
      <c r="AY131" s="183" t="s">
        <v>124</v>
      </c>
    </row>
    <row r="132" s="2" customFormat="1" ht="37.8" customHeight="1">
      <c r="A132" s="35"/>
      <c r="B132" s="166"/>
      <c r="C132" s="167" t="s">
        <v>136</v>
      </c>
      <c r="D132" s="167" t="s">
        <v>126</v>
      </c>
      <c r="E132" s="168" t="s">
        <v>137</v>
      </c>
      <c r="F132" s="169" t="s">
        <v>138</v>
      </c>
      <c r="G132" s="170" t="s">
        <v>86</v>
      </c>
      <c r="H132" s="171">
        <v>6.4800000000000004</v>
      </c>
      <c r="I132" s="172"/>
      <c r="J132" s="173">
        <f>ROUND(I132*H132,2)</f>
        <v>0</v>
      </c>
      <c r="K132" s="174"/>
      <c r="L132" s="36"/>
      <c r="M132" s="175" t="s">
        <v>1</v>
      </c>
      <c r="N132" s="176" t="s">
        <v>38</v>
      </c>
      <c r="O132" s="74"/>
      <c r="P132" s="177">
        <f>O132*H132</f>
        <v>0</v>
      </c>
      <c r="Q132" s="177">
        <v>0</v>
      </c>
      <c r="R132" s="177">
        <f>Q132*H132</f>
        <v>0</v>
      </c>
      <c r="S132" s="177">
        <v>0</v>
      </c>
      <c r="T132" s="178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79" t="s">
        <v>129</v>
      </c>
      <c r="AT132" s="179" t="s">
        <v>126</v>
      </c>
      <c r="AU132" s="179" t="s">
        <v>83</v>
      </c>
      <c r="AY132" s="16" t="s">
        <v>124</v>
      </c>
      <c r="BE132" s="180">
        <f>IF(N132="základní",J132,0)</f>
        <v>0</v>
      </c>
      <c r="BF132" s="180">
        <f>IF(N132="snížená",J132,0)</f>
        <v>0</v>
      </c>
      <c r="BG132" s="180">
        <f>IF(N132="zákl. přenesená",J132,0)</f>
        <v>0</v>
      </c>
      <c r="BH132" s="180">
        <f>IF(N132="sníž. přenesená",J132,0)</f>
        <v>0</v>
      </c>
      <c r="BI132" s="180">
        <f>IF(N132="nulová",J132,0)</f>
        <v>0</v>
      </c>
      <c r="BJ132" s="16" t="s">
        <v>81</v>
      </c>
      <c r="BK132" s="180">
        <f>ROUND(I132*H132,2)</f>
        <v>0</v>
      </c>
      <c r="BL132" s="16" t="s">
        <v>129</v>
      </c>
      <c r="BM132" s="179" t="s">
        <v>139</v>
      </c>
    </row>
    <row r="133" s="13" customFormat="1">
      <c r="A133" s="13"/>
      <c r="B133" s="181"/>
      <c r="C133" s="13"/>
      <c r="D133" s="182" t="s">
        <v>131</v>
      </c>
      <c r="E133" s="183" t="s">
        <v>84</v>
      </c>
      <c r="F133" s="184" t="s">
        <v>140</v>
      </c>
      <c r="G133" s="13"/>
      <c r="H133" s="185">
        <v>6.4800000000000004</v>
      </c>
      <c r="I133" s="186"/>
      <c r="J133" s="13"/>
      <c r="K133" s="13"/>
      <c r="L133" s="181"/>
      <c r="M133" s="187"/>
      <c r="N133" s="188"/>
      <c r="O133" s="188"/>
      <c r="P133" s="188"/>
      <c r="Q133" s="188"/>
      <c r="R133" s="188"/>
      <c r="S133" s="188"/>
      <c r="T133" s="18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3" t="s">
        <v>131</v>
      </c>
      <c r="AU133" s="183" t="s">
        <v>83</v>
      </c>
      <c r="AV133" s="13" t="s">
        <v>83</v>
      </c>
      <c r="AW133" s="13" t="s">
        <v>31</v>
      </c>
      <c r="AX133" s="13" t="s">
        <v>81</v>
      </c>
      <c r="AY133" s="183" t="s">
        <v>124</v>
      </c>
    </row>
    <row r="134" s="2" customFormat="1" ht="37.8" customHeight="1">
      <c r="A134" s="35"/>
      <c r="B134" s="166"/>
      <c r="C134" s="167" t="s">
        <v>129</v>
      </c>
      <c r="D134" s="167" t="s">
        <v>126</v>
      </c>
      <c r="E134" s="168" t="s">
        <v>141</v>
      </c>
      <c r="F134" s="169" t="s">
        <v>142</v>
      </c>
      <c r="G134" s="170" t="s">
        <v>86</v>
      </c>
      <c r="H134" s="171">
        <v>6.4800000000000004</v>
      </c>
      <c r="I134" s="172"/>
      <c r="J134" s="173">
        <f>ROUND(I134*H134,2)</f>
        <v>0</v>
      </c>
      <c r="K134" s="174"/>
      <c r="L134" s="36"/>
      <c r="M134" s="175" t="s">
        <v>1</v>
      </c>
      <c r="N134" s="176" t="s">
        <v>38</v>
      </c>
      <c r="O134" s="74"/>
      <c r="P134" s="177">
        <f>O134*H134</f>
        <v>0</v>
      </c>
      <c r="Q134" s="177">
        <v>0</v>
      </c>
      <c r="R134" s="177">
        <f>Q134*H134</f>
        <v>0</v>
      </c>
      <c r="S134" s="177">
        <v>0</v>
      </c>
      <c r="T134" s="178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79" t="s">
        <v>129</v>
      </c>
      <c r="AT134" s="179" t="s">
        <v>126</v>
      </c>
      <c r="AU134" s="179" t="s">
        <v>83</v>
      </c>
      <c r="AY134" s="16" t="s">
        <v>124</v>
      </c>
      <c r="BE134" s="180">
        <f>IF(N134="základní",J134,0)</f>
        <v>0</v>
      </c>
      <c r="BF134" s="180">
        <f>IF(N134="snížená",J134,0)</f>
        <v>0</v>
      </c>
      <c r="BG134" s="180">
        <f>IF(N134="zákl. přenesená",J134,0)</f>
        <v>0</v>
      </c>
      <c r="BH134" s="180">
        <f>IF(N134="sníž. přenesená",J134,0)</f>
        <v>0</v>
      </c>
      <c r="BI134" s="180">
        <f>IF(N134="nulová",J134,0)</f>
        <v>0</v>
      </c>
      <c r="BJ134" s="16" t="s">
        <v>81</v>
      </c>
      <c r="BK134" s="180">
        <f>ROUND(I134*H134,2)</f>
        <v>0</v>
      </c>
      <c r="BL134" s="16" t="s">
        <v>129</v>
      </c>
      <c r="BM134" s="179" t="s">
        <v>143</v>
      </c>
    </row>
    <row r="135" s="13" customFormat="1">
      <c r="A135" s="13"/>
      <c r="B135" s="181"/>
      <c r="C135" s="13"/>
      <c r="D135" s="182" t="s">
        <v>131</v>
      </c>
      <c r="E135" s="183" t="s">
        <v>1</v>
      </c>
      <c r="F135" s="184" t="s">
        <v>84</v>
      </c>
      <c r="G135" s="13"/>
      <c r="H135" s="185">
        <v>6.4800000000000004</v>
      </c>
      <c r="I135" s="186"/>
      <c r="J135" s="13"/>
      <c r="K135" s="13"/>
      <c r="L135" s="181"/>
      <c r="M135" s="187"/>
      <c r="N135" s="188"/>
      <c r="O135" s="188"/>
      <c r="P135" s="188"/>
      <c r="Q135" s="188"/>
      <c r="R135" s="188"/>
      <c r="S135" s="188"/>
      <c r="T135" s="18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3" t="s">
        <v>131</v>
      </c>
      <c r="AU135" s="183" t="s">
        <v>83</v>
      </c>
      <c r="AV135" s="13" t="s">
        <v>83</v>
      </c>
      <c r="AW135" s="13" t="s">
        <v>31</v>
      </c>
      <c r="AX135" s="13" t="s">
        <v>81</v>
      </c>
      <c r="AY135" s="183" t="s">
        <v>124</v>
      </c>
    </row>
    <row r="136" s="2" customFormat="1" ht="37.8" customHeight="1">
      <c r="A136" s="35"/>
      <c r="B136" s="166"/>
      <c r="C136" s="167" t="s">
        <v>144</v>
      </c>
      <c r="D136" s="167" t="s">
        <v>126</v>
      </c>
      <c r="E136" s="168" t="s">
        <v>145</v>
      </c>
      <c r="F136" s="169" t="s">
        <v>146</v>
      </c>
      <c r="G136" s="170" t="s">
        <v>86</v>
      </c>
      <c r="H136" s="171">
        <v>194.40000000000001</v>
      </c>
      <c r="I136" s="172"/>
      <c r="J136" s="173">
        <f>ROUND(I136*H136,2)</f>
        <v>0</v>
      </c>
      <c r="K136" s="174"/>
      <c r="L136" s="36"/>
      <c r="M136" s="175" t="s">
        <v>1</v>
      </c>
      <c r="N136" s="176" t="s">
        <v>38</v>
      </c>
      <c r="O136" s="74"/>
      <c r="P136" s="177">
        <f>O136*H136</f>
        <v>0</v>
      </c>
      <c r="Q136" s="177">
        <v>0</v>
      </c>
      <c r="R136" s="177">
        <f>Q136*H136</f>
        <v>0</v>
      </c>
      <c r="S136" s="177">
        <v>0</v>
      </c>
      <c r="T136" s="178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79" t="s">
        <v>129</v>
      </c>
      <c r="AT136" s="179" t="s">
        <v>126</v>
      </c>
      <c r="AU136" s="179" t="s">
        <v>83</v>
      </c>
      <c r="AY136" s="16" t="s">
        <v>124</v>
      </c>
      <c r="BE136" s="180">
        <f>IF(N136="základní",J136,0)</f>
        <v>0</v>
      </c>
      <c r="BF136" s="180">
        <f>IF(N136="snížená",J136,0)</f>
        <v>0</v>
      </c>
      <c r="BG136" s="180">
        <f>IF(N136="zákl. přenesená",J136,0)</f>
        <v>0</v>
      </c>
      <c r="BH136" s="180">
        <f>IF(N136="sníž. přenesená",J136,0)</f>
        <v>0</v>
      </c>
      <c r="BI136" s="180">
        <f>IF(N136="nulová",J136,0)</f>
        <v>0</v>
      </c>
      <c r="BJ136" s="16" t="s">
        <v>81</v>
      </c>
      <c r="BK136" s="180">
        <f>ROUND(I136*H136,2)</f>
        <v>0</v>
      </c>
      <c r="BL136" s="16" t="s">
        <v>129</v>
      </c>
      <c r="BM136" s="179" t="s">
        <v>147</v>
      </c>
    </row>
    <row r="137" s="13" customFormat="1">
      <c r="A137" s="13"/>
      <c r="B137" s="181"/>
      <c r="C137" s="13"/>
      <c r="D137" s="182" t="s">
        <v>131</v>
      </c>
      <c r="E137" s="183" t="s">
        <v>1</v>
      </c>
      <c r="F137" s="184" t="s">
        <v>84</v>
      </c>
      <c r="G137" s="13"/>
      <c r="H137" s="185">
        <v>6.4800000000000004</v>
      </c>
      <c r="I137" s="186"/>
      <c r="J137" s="13"/>
      <c r="K137" s="13"/>
      <c r="L137" s="181"/>
      <c r="M137" s="187"/>
      <c r="N137" s="188"/>
      <c r="O137" s="188"/>
      <c r="P137" s="188"/>
      <c r="Q137" s="188"/>
      <c r="R137" s="188"/>
      <c r="S137" s="188"/>
      <c r="T137" s="18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3" t="s">
        <v>131</v>
      </c>
      <c r="AU137" s="183" t="s">
        <v>83</v>
      </c>
      <c r="AV137" s="13" t="s">
        <v>83</v>
      </c>
      <c r="AW137" s="13" t="s">
        <v>31</v>
      </c>
      <c r="AX137" s="13" t="s">
        <v>81</v>
      </c>
      <c r="AY137" s="183" t="s">
        <v>124</v>
      </c>
    </row>
    <row r="138" s="13" customFormat="1">
      <c r="A138" s="13"/>
      <c r="B138" s="181"/>
      <c r="C138" s="13"/>
      <c r="D138" s="182" t="s">
        <v>131</v>
      </c>
      <c r="E138" s="13"/>
      <c r="F138" s="184" t="s">
        <v>148</v>
      </c>
      <c r="G138" s="13"/>
      <c r="H138" s="185">
        <v>194.40000000000001</v>
      </c>
      <c r="I138" s="186"/>
      <c r="J138" s="13"/>
      <c r="K138" s="13"/>
      <c r="L138" s="181"/>
      <c r="M138" s="187"/>
      <c r="N138" s="188"/>
      <c r="O138" s="188"/>
      <c r="P138" s="188"/>
      <c r="Q138" s="188"/>
      <c r="R138" s="188"/>
      <c r="S138" s="188"/>
      <c r="T138" s="18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3" t="s">
        <v>131</v>
      </c>
      <c r="AU138" s="183" t="s">
        <v>83</v>
      </c>
      <c r="AV138" s="13" t="s">
        <v>83</v>
      </c>
      <c r="AW138" s="13" t="s">
        <v>3</v>
      </c>
      <c r="AX138" s="13" t="s">
        <v>81</v>
      </c>
      <c r="AY138" s="183" t="s">
        <v>124</v>
      </c>
    </row>
    <row r="139" s="2" customFormat="1" ht="24.15" customHeight="1">
      <c r="A139" s="35"/>
      <c r="B139" s="166"/>
      <c r="C139" s="167" t="s">
        <v>149</v>
      </c>
      <c r="D139" s="167" t="s">
        <v>126</v>
      </c>
      <c r="E139" s="168" t="s">
        <v>150</v>
      </c>
      <c r="F139" s="169" t="s">
        <v>151</v>
      </c>
      <c r="G139" s="170" t="s">
        <v>86</v>
      </c>
      <c r="H139" s="171">
        <v>6.4800000000000004</v>
      </c>
      <c r="I139" s="172"/>
      <c r="J139" s="173">
        <f>ROUND(I139*H139,2)</f>
        <v>0</v>
      </c>
      <c r="K139" s="174"/>
      <c r="L139" s="36"/>
      <c r="M139" s="175" t="s">
        <v>1</v>
      </c>
      <c r="N139" s="176" t="s">
        <v>38</v>
      </c>
      <c r="O139" s="74"/>
      <c r="P139" s="177">
        <f>O139*H139</f>
        <v>0</v>
      </c>
      <c r="Q139" s="177">
        <v>0</v>
      </c>
      <c r="R139" s="177">
        <f>Q139*H139</f>
        <v>0</v>
      </c>
      <c r="S139" s="177">
        <v>0</v>
      </c>
      <c r="T139" s="178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79" t="s">
        <v>129</v>
      </c>
      <c r="AT139" s="179" t="s">
        <v>126</v>
      </c>
      <c r="AU139" s="179" t="s">
        <v>83</v>
      </c>
      <c r="AY139" s="16" t="s">
        <v>124</v>
      </c>
      <c r="BE139" s="180">
        <f>IF(N139="základní",J139,0)</f>
        <v>0</v>
      </c>
      <c r="BF139" s="180">
        <f>IF(N139="snížená",J139,0)</f>
        <v>0</v>
      </c>
      <c r="BG139" s="180">
        <f>IF(N139="zákl. přenesená",J139,0)</f>
        <v>0</v>
      </c>
      <c r="BH139" s="180">
        <f>IF(N139="sníž. přenesená",J139,0)</f>
        <v>0</v>
      </c>
      <c r="BI139" s="180">
        <f>IF(N139="nulová",J139,0)</f>
        <v>0</v>
      </c>
      <c r="BJ139" s="16" t="s">
        <v>81</v>
      </c>
      <c r="BK139" s="180">
        <f>ROUND(I139*H139,2)</f>
        <v>0</v>
      </c>
      <c r="BL139" s="16" t="s">
        <v>129</v>
      </c>
      <c r="BM139" s="179" t="s">
        <v>152</v>
      </c>
    </row>
    <row r="140" s="13" customFormat="1">
      <c r="A140" s="13"/>
      <c r="B140" s="181"/>
      <c r="C140" s="13"/>
      <c r="D140" s="182" t="s">
        <v>131</v>
      </c>
      <c r="E140" s="183" t="s">
        <v>1</v>
      </c>
      <c r="F140" s="184" t="s">
        <v>84</v>
      </c>
      <c r="G140" s="13"/>
      <c r="H140" s="185">
        <v>6.4800000000000004</v>
      </c>
      <c r="I140" s="186"/>
      <c r="J140" s="13"/>
      <c r="K140" s="13"/>
      <c r="L140" s="181"/>
      <c r="M140" s="187"/>
      <c r="N140" s="188"/>
      <c r="O140" s="188"/>
      <c r="P140" s="188"/>
      <c r="Q140" s="188"/>
      <c r="R140" s="188"/>
      <c r="S140" s="188"/>
      <c r="T140" s="18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3" t="s">
        <v>131</v>
      </c>
      <c r="AU140" s="183" t="s">
        <v>83</v>
      </c>
      <c r="AV140" s="13" t="s">
        <v>83</v>
      </c>
      <c r="AW140" s="13" t="s">
        <v>31</v>
      </c>
      <c r="AX140" s="13" t="s">
        <v>81</v>
      </c>
      <c r="AY140" s="183" t="s">
        <v>124</v>
      </c>
    </row>
    <row r="141" s="2" customFormat="1" ht="16.5" customHeight="1">
      <c r="A141" s="35"/>
      <c r="B141" s="166"/>
      <c r="C141" s="190" t="s">
        <v>153</v>
      </c>
      <c r="D141" s="190" t="s">
        <v>154</v>
      </c>
      <c r="E141" s="191" t="s">
        <v>155</v>
      </c>
      <c r="F141" s="192" t="s">
        <v>156</v>
      </c>
      <c r="G141" s="193" t="s">
        <v>157</v>
      </c>
      <c r="H141" s="194">
        <v>12.960000000000001</v>
      </c>
      <c r="I141" s="195"/>
      <c r="J141" s="196">
        <f>ROUND(I141*H141,2)</f>
        <v>0</v>
      </c>
      <c r="K141" s="197"/>
      <c r="L141" s="198"/>
      <c r="M141" s="199" t="s">
        <v>1</v>
      </c>
      <c r="N141" s="200" t="s">
        <v>38</v>
      </c>
      <c r="O141" s="74"/>
      <c r="P141" s="177">
        <f>O141*H141</f>
        <v>0</v>
      </c>
      <c r="Q141" s="177">
        <v>1</v>
      </c>
      <c r="R141" s="177">
        <f>Q141*H141</f>
        <v>12.960000000000001</v>
      </c>
      <c r="S141" s="177">
        <v>0</v>
      </c>
      <c r="T141" s="178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79" t="s">
        <v>158</v>
      </c>
      <c r="AT141" s="179" t="s">
        <v>154</v>
      </c>
      <c r="AU141" s="179" t="s">
        <v>83</v>
      </c>
      <c r="AY141" s="16" t="s">
        <v>124</v>
      </c>
      <c r="BE141" s="180">
        <f>IF(N141="základní",J141,0)</f>
        <v>0</v>
      </c>
      <c r="BF141" s="180">
        <f>IF(N141="snížená",J141,0)</f>
        <v>0</v>
      </c>
      <c r="BG141" s="180">
        <f>IF(N141="zákl. přenesená",J141,0)</f>
        <v>0</v>
      </c>
      <c r="BH141" s="180">
        <f>IF(N141="sníž. přenesená",J141,0)</f>
        <v>0</v>
      </c>
      <c r="BI141" s="180">
        <f>IF(N141="nulová",J141,0)</f>
        <v>0</v>
      </c>
      <c r="BJ141" s="16" t="s">
        <v>81</v>
      </c>
      <c r="BK141" s="180">
        <f>ROUND(I141*H141,2)</f>
        <v>0</v>
      </c>
      <c r="BL141" s="16" t="s">
        <v>129</v>
      </c>
      <c r="BM141" s="179" t="s">
        <v>159</v>
      </c>
    </row>
    <row r="142" s="13" customFormat="1">
      <c r="A142" s="13"/>
      <c r="B142" s="181"/>
      <c r="C142" s="13"/>
      <c r="D142" s="182" t="s">
        <v>131</v>
      </c>
      <c r="E142" s="13"/>
      <c r="F142" s="184" t="s">
        <v>160</v>
      </c>
      <c r="G142" s="13"/>
      <c r="H142" s="185">
        <v>12.960000000000001</v>
      </c>
      <c r="I142" s="186"/>
      <c r="J142" s="13"/>
      <c r="K142" s="13"/>
      <c r="L142" s="181"/>
      <c r="M142" s="187"/>
      <c r="N142" s="188"/>
      <c r="O142" s="188"/>
      <c r="P142" s="188"/>
      <c r="Q142" s="188"/>
      <c r="R142" s="188"/>
      <c r="S142" s="188"/>
      <c r="T142" s="18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3" t="s">
        <v>131</v>
      </c>
      <c r="AU142" s="183" t="s">
        <v>83</v>
      </c>
      <c r="AV142" s="13" t="s">
        <v>83</v>
      </c>
      <c r="AW142" s="13" t="s">
        <v>3</v>
      </c>
      <c r="AX142" s="13" t="s">
        <v>81</v>
      </c>
      <c r="AY142" s="183" t="s">
        <v>124</v>
      </c>
    </row>
    <row r="143" s="12" customFormat="1" ht="22.8" customHeight="1">
      <c r="A143" s="12"/>
      <c r="B143" s="153"/>
      <c r="C143" s="12"/>
      <c r="D143" s="154" t="s">
        <v>72</v>
      </c>
      <c r="E143" s="164" t="s">
        <v>136</v>
      </c>
      <c r="F143" s="164" t="s">
        <v>161</v>
      </c>
      <c r="G143" s="12"/>
      <c r="H143" s="12"/>
      <c r="I143" s="156"/>
      <c r="J143" s="165">
        <f>BK143</f>
        <v>0</v>
      </c>
      <c r="K143" s="12"/>
      <c r="L143" s="153"/>
      <c r="M143" s="158"/>
      <c r="N143" s="159"/>
      <c r="O143" s="159"/>
      <c r="P143" s="160">
        <f>SUM(P144:P145)</f>
        <v>0</v>
      </c>
      <c r="Q143" s="159"/>
      <c r="R143" s="160">
        <f>SUM(R144:R145)</f>
        <v>0</v>
      </c>
      <c r="S143" s="159"/>
      <c r="T143" s="161">
        <f>SUM(T144:T145)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4" t="s">
        <v>81</v>
      </c>
      <c r="AT143" s="162" t="s">
        <v>72</v>
      </c>
      <c r="AU143" s="162" t="s">
        <v>81</v>
      </c>
      <c r="AY143" s="154" t="s">
        <v>124</v>
      </c>
      <c r="BK143" s="163">
        <f>SUM(BK144:BK145)</f>
        <v>0</v>
      </c>
    </row>
    <row r="144" s="2" customFormat="1" ht="16.5" customHeight="1">
      <c r="A144" s="35"/>
      <c r="B144" s="166"/>
      <c r="C144" s="167" t="s">
        <v>158</v>
      </c>
      <c r="D144" s="167" t="s">
        <v>126</v>
      </c>
      <c r="E144" s="168" t="s">
        <v>162</v>
      </c>
      <c r="F144" s="169" t="s">
        <v>163</v>
      </c>
      <c r="G144" s="170" t="s">
        <v>164</v>
      </c>
      <c r="H144" s="171">
        <v>200</v>
      </c>
      <c r="I144" s="172"/>
      <c r="J144" s="173">
        <f>ROUND(I144*H144,2)</f>
        <v>0</v>
      </c>
      <c r="K144" s="174"/>
      <c r="L144" s="36"/>
      <c r="M144" s="175" t="s">
        <v>1</v>
      </c>
      <c r="N144" s="176" t="s">
        <v>38</v>
      </c>
      <c r="O144" s="74"/>
      <c r="P144" s="177">
        <f>O144*H144</f>
        <v>0</v>
      </c>
      <c r="Q144" s="177">
        <v>0</v>
      </c>
      <c r="R144" s="177">
        <f>Q144*H144</f>
        <v>0</v>
      </c>
      <c r="S144" s="177">
        <v>0</v>
      </c>
      <c r="T144" s="178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79" t="s">
        <v>129</v>
      </c>
      <c r="AT144" s="179" t="s">
        <v>126</v>
      </c>
      <c r="AU144" s="179" t="s">
        <v>83</v>
      </c>
      <c r="AY144" s="16" t="s">
        <v>124</v>
      </c>
      <c r="BE144" s="180">
        <f>IF(N144="základní",J144,0)</f>
        <v>0</v>
      </c>
      <c r="BF144" s="180">
        <f>IF(N144="snížená",J144,0)</f>
        <v>0</v>
      </c>
      <c r="BG144" s="180">
        <f>IF(N144="zákl. přenesená",J144,0)</f>
        <v>0</v>
      </c>
      <c r="BH144" s="180">
        <f>IF(N144="sníž. přenesená",J144,0)</f>
        <v>0</v>
      </c>
      <c r="BI144" s="180">
        <f>IF(N144="nulová",J144,0)</f>
        <v>0</v>
      </c>
      <c r="BJ144" s="16" t="s">
        <v>81</v>
      </c>
      <c r="BK144" s="180">
        <f>ROUND(I144*H144,2)</f>
        <v>0</v>
      </c>
      <c r="BL144" s="16" t="s">
        <v>129</v>
      </c>
      <c r="BM144" s="179" t="s">
        <v>165</v>
      </c>
    </row>
    <row r="145" s="2" customFormat="1" ht="21.75" customHeight="1">
      <c r="A145" s="35"/>
      <c r="B145" s="166"/>
      <c r="C145" s="167" t="s">
        <v>166</v>
      </c>
      <c r="D145" s="167" t="s">
        <v>126</v>
      </c>
      <c r="E145" s="168" t="s">
        <v>167</v>
      </c>
      <c r="F145" s="169" t="s">
        <v>168</v>
      </c>
      <c r="G145" s="170" t="s">
        <v>164</v>
      </c>
      <c r="H145" s="171">
        <v>200</v>
      </c>
      <c r="I145" s="172"/>
      <c r="J145" s="173">
        <f>ROUND(I145*H145,2)</f>
        <v>0</v>
      </c>
      <c r="K145" s="174"/>
      <c r="L145" s="36"/>
      <c r="M145" s="175" t="s">
        <v>1</v>
      </c>
      <c r="N145" s="176" t="s">
        <v>38</v>
      </c>
      <c r="O145" s="74"/>
      <c r="P145" s="177">
        <f>O145*H145</f>
        <v>0</v>
      </c>
      <c r="Q145" s="177">
        <v>0</v>
      </c>
      <c r="R145" s="177">
        <f>Q145*H145</f>
        <v>0</v>
      </c>
      <c r="S145" s="177">
        <v>0</v>
      </c>
      <c r="T145" s="178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79" t="s">
        <v>129</v>
      </c>
      <c r="AT145" s="179" t="s">
        <v>126</v>
      </c>
      <c r="AU145" s="179" t="s">
        <v>83</v>
      </c>
      <c r="AY145" s="16" t="s">
        <v>124</v>
      </c>
      <c r="BE145" s="180">
        <f>IF(N145="základní",J145,0)</f>
        <v>0</v>
      </c>
      <c r="BF145" s="180">
        <f>IF(N145="snížená",J145,0)</f>
        <v>0</v>
      </c>
      <c r="BG145" s="180">
        <f>IF(N145="zákl. přenesená",J145,0)</f>
        <v>0</v>
      </c>
      <c r="BH145" s="180">
        <f>IF(N145="sníž. přenesená",J145,0)</f>
        <v>0</v>
      </c>
      <c r="BI145" s="180">
        <f>IF(N145="nulová",J145,0)</f>
        <v>0</v>
      </c>
      <c r="BJ145" s="16" t="s">
        <v>81</v>
      </c>
      <c r="BK145" s="180">
        <f>ROUND(I145*H145,2)</f>
        <v>0</v>
      </c>
      <c r="BL145" s="16" t="s">
        <v>129</v>
      </c>
      <c r="BM145" s="179" t="s">
        <v>169</v>
      </c>
    </row>
    <row r="146" s="12" customFormat="1" ht="22.8" customHeight="1">
      <c r="A146" s="12"/>
      <c r="B146" s="153"/>
      <c r="C146" s="12"/>
      <c r="D146" s="154" t="s">
        <v>72</v>
      </c>
      <c r="E146" s="164" t="s">
        <v>144</v>
      </c>
      <c r="F146" s="164" t="s">
        <v>170</v>
      </c>
      <c r="G146" s="12"/>
      <c r="H146" s="12"/>
      <c r="I146" s="156"/>
      <c r="J146" s="165">
        <f>BK146</f>
        <v>0</v>
      </c>
      <c r="K146" s="12"/>
      <c r="L146" s="153"/>
      <c r="M146" s="158"/>
      <c r="N146" s="159"/>
      <c r="O146" s="159"/>
      <c r="P146" s="160">
        <f>SUM(P147:P158)</f>
        <v>0</v>
      </c>
      <c r="Q146" s="159"/>
      <c r="R146" s="160">
        <f>SUM(R147:R158)</f>
        <v>0</v>
      </c>
      <c r="S146" s="159"/>
      <c r="T146" s="161">
        <f>SUM(T147:T158)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54" t="s">
        <v>81</v>
      </c>
      <c r="AT146" s="162" t="s">
        <v>72</v>
      </c>
      <c r="AU146" s="162" t="s">
        <v>81</v>
      </c>
      <c r="AY146" s="154" t="s">
        <v>124</v>
      </c>
      <c r="BK146" s="163">
        <f>SUM(BK147:BK158)</f>
        <v>0</v>
      </c>
    </row>
    <row r="147" s="2" customFormat="1" ht="21.75" customHeight="1">
      <c r="A147" s="35"/>
      <c r="B147" s="166"/>
      <c r="C147" s="167" t="s">
        <v>171</v>
      </c>
      <c r="D147" s="167" t="s">
        <v>126</v>
      </c>
      <c r="E147" s="168" t="s">
        <v>172</v>
      </c>
      <c r="F147" s="169" t="s">
        <v>173</v>
      </c>
      <c r="G147" s="170" t="s">
        <v>90</v>
      </c>
      <c r="H147" s="171">
        <v>11.25</v>
      </c>
      <c r="I147" s="172"/>
      <c r="J147" s="173">
        <f>ROUND(I147*H147,2)</f>
        <v>0</v>
      </c>
      <c r="K147" s="174"/>
      <c r="L147" s="36"/>
      <c r="M147" s="175" t="s">
        <v>1</v>
      </c>
      <c r="N147" s="176" t="s">
        <v>38</v>
      </c>
      <c r="O147" s="74"/>
      <c r="P147" s="177">
        <f>O147*H147</f>
        <v>0</v>
      </c>
      <c r="Q147" s="177">
        <v>0</v>
      </c>
      <c r="R147" s="177">
        <f>Q147*H147</f>
        <v>0</v>
      </c>
      <c r="S147" s="177">
        <v>0</v>
      </c>
      <c r="T147" s="178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79" t="s">
        <v>129</v>
      </c>
      <c r="AT147" s="179" t="s">
        <v>126</v>
      </c>
      <c r="AU147" s="179" t="s">
        <v>83</v>
      </c>
      <c r="AY147" s="16" t="s">
        <v>124</v>
      </c>
      <c r="BE147" s="180">
        <f>IF(N147="základní",J147,0)</f>
        <v>0</v>
      </c>
      <c r="BF147" s="180">
        <f>IF(N147="snížená",J147,0)</f>
        <v>0</v>
      </c>
      <c r="BG147" s="180">
        <f>IF(N147="zákl. přenesená",J147,0)</f>
        <v>0</v>
      </c>
      <c r="BH147" s="180">
        <f>IF(N147="sníž. přenesená",J147,0)</f>
        <v>0</v>
      </c>
      <c r="BI147" s="180">
        <f>IF(N147="nulová",J147,0)</f>
        <v>0</v>
      </c>
      <c r="BJ147" s="16" t="s">
        <v>81</v>
      </c>
      <c r="BK147" s="180">
        <f>ROUND(I147*H147,2)</f>
        <v>0</v>
      </c>
      <c r="BL147" s="16" t="s">
        <v>129</v>
      </c>
      <c r="BM147" s="179" t="s">
        <v>174</v>
      </c>
    </row>
    <row r="148" s="13" customFormat="1">
      <c r="A148" s="13"/>
      <c r="B148" s="181"/>
      <c r="C148" s="13"/>
      <c r="D148" s="182" t="s">
        <v>131</v>
      </c>
      <c r="E148" s="183" t="s">
        <v>1</v>
      </c>
      <c r="F148" s="184" t="s">
        <v>88</v>
      </c>
      <c r="G148" s="13"/>
      <c r="H148" s="185">
        <v>11.25</v>
      </c>
      <c r="I148" s="186"/>
      <c r="J148" s="13"/>
      <c r="K148" s="13"/>
      <c r="L148" s="181"/>
      <c r="M148" s="187"/>
      <c r="N148" s="188"/>
      <c r="O148" s="188"/>
      <c r="P148" s="188"/>
      <c r="Q148" s="188"/>
      <c r="R148" s="188"/>
      <c r="S148" s="188"/>
      <c r="T148" s="18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3" t="s">
        <v>131</v>
      </c>
      <c r="AU148" s="183" t="s">
        <v>83</v>
      </c>
      <c r="AV148" s="13" t="s">
        <v>83</v>
      </c>
      <c r="AW148" s="13" t="s">
        <v>31</v>
      </c>
      <c r="AX148" s="13" t="s">
        <v>81</v>
      </c>
      <c r="AY148" s="183" t="s">
        <v>124</v>
      </c>
    </row>
    <row r="149" s="2" customFormat="1" ht="33" customHeight="1">
      <c r="A149" s="35"/>
      <c r="B149" s="166"/>
      <c r="C149" s="167" t="s">
        <v>175</v>
      </c>
      <c r="D149" s="167" t="s">
        <v>126</v>
      </c>
      <c r="E149" s="168" t="s">
        <v>176</v>
      </c>
      <c r="F149" s="169" t="s">
        <v>177</v>
      </c>
      <c r="G149" s="170" t="s">
        <v>90</v>
      </c>
      <c r="H149" s="171">
        <v>11.25</v>
      </c>
      <c r="I149" s="172"/>
      <c r="J149" s="173">
        <f>ROUND(I149*H149,2)</f>
        <v>0</v>
      </c>
      <c r="K149" s="174"/>
      <c r="L149" s="36"/>
      <c r="M149" s="175" t="s">
        <v>1</v>
      </c>
      <c r="N149" s="176" t="s">
        <v>38</v>
      </c>
      <c r="O149" s="74"/>
      <c r="P149" s="177">
        <f>O149*H149</f>
        <v>0</v>
      </c>
      <c r="Q149" s="177">
        <v>0</v>
      </c>
      <c r="R149" s="177">
        <f>Q149*H149</f>
        <v>0</v>
      </c>
      <c r="S149" s="177">
        <v>0</v>
      </c>
      <c r="T149" s="178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79" t="s">
        <v>129</v>
      </c>
      <c r="AT149" s="179" t="s">
        <v>126</v>
      </c>
      <c r="AU149" s="179" t="s">
        <v>83</v>
      </c>
      <c r="AY149" s="16" t="s">
        <v>124</v>
      </c>
      <c r="BE149" s="180">
        <f>IF(N149="základní",J149,0)</f>
        <v>0</v>
      </c>
      <c r="BF149" s="180">
        <f>IF(N149="snížená",J149,0)</f>
        <v>0</v>
      </c>
      <c r="BG149" s="180">
        <f>IF(N149="zákl. přenesená",J149,0)</f>
        <v>0</v>
      </c>
      <c r="BH149" s="180">
        <f>IF(N149="sníž. přenesená",J149,0)</f>
        <v>0</v>
      </c>
      <c r="BI149" s="180">
        <f>IF(N149="nulová",J149,0)</f>
        <v>0</v>
      </c>
      <c r="BJ149" s="16" t="s">
        <v>81</v>
      </c>
      <c r="BK149" s="180">
        <f>ROUND(I149*H149,2)</f>
        <v>0</v>
      </c>
      <c r="BL149" s="16" t="s">
        <v>129</v>
      </c>
      <c r="BM149" s="179" t="s">
        <v>178</v>
      </c>
    </row>
    <row r="150" s="13" customFormat="1">
      <c r="A150" s="13"/>
      <c r="B150" s="181"/>
      <c r="C150" s="13"/>
      <c r="D150" s="182" t="s">
        <v>131</v>
      </c>
      <c r="E150" s="183" t="s">
        <v>1</v>
      </c>
      <c r="F150" s="184" t="s">
        <v>88</v>
      </c>
      <c r="G150" s="13"/>
      <c r="H150" s="185">
        <v>11.25</v>
      </c>
      <c r="I150" s="186"/>
      <c r="J150" s="13"/>
      <c r="K150" s="13"/>
      <c r="L150" s="181"/>
      <c r="M150" s="187"/>
      <c r="N150" s="188"/>
      <c r="O150" s="188"/>
      <c r="P150" s="188"/>
      <c r="Q150" s="188"/>
      <c r="R150" s="188"/>
      <c r="S150" s="188"/>
      <c r="T150" s="18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3" t="s">
        <v>131</v>
      </c>
      <c r="AU150" s="183" t="s">
        <v>83</v>
      </c>
      <c r="AV150" s="13" t="s">
        <v>83</v>
      </c>
      <c r="AW150" s="13" t="s">
        <v>31</v>
      </c>
      <c r="AX150" s="13" t="s">
        <v>81</v>
      </c>
      <c r="AY150" s="183" t="s">
        <v>124</v>
      </c>
    </row>
    <row r="151" s="2" customFormat="1" ht="24.15" customHeight="1">
      <c r="A151" s="35"/>
      <c r="B151" s="166"/>
      <c r="C151" s="167" t="s">
        <v>8</v>
      </c>
      <c r="D151" s="167" t="s">
        <v>126</v>
      </c>
      <c r="E151" s="168" t="s">
        <v>179</v>
      </c>
      <c r="F151" s="169" t="s">
        <v>180</v>
      </c>
      <c r="G151" s="170" t="s">
        <v>90</v>
      </c>
      <c r="H151" s="171">
        <v>11.25</v>
      </c>
      <c r="I151" s="172"/>
      <c r="J151" s="173">
        <f>ROUND(I151*H151,2)</f>
        <v>0</v>
      </c>
      <c r="K151" s="174"/>
      <c r="L151" s="36"/>
      <c r="M151" s="175" t="s">
        <v>1</v>
      </c>
      <c r="N151" s="176" t="s">
        <v>38</v>
      </c>
      <c r="O151" s="74"/>
      <c r="P151" s="177">
        <f>O151*H151</f>
        <v>0</v>
      </c>
      <c r="Q151" s="177">
        <v>0</v>
      </c>
      <c r="R151" s="177">
        <f>Q151*H151</f>
        <v>0</v>
      </c>
      <c r="S151" s="177">
        <v>0</v>
      </c>
      <c r="T151" s="178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79" t="s">
        <v>129</v>
      </c>
      <c r="AT151" s="179" t="s">
        <v>126</v>
      </c>
      <c r="AU151" s="179" t="s">
        <v>83</v>
      </c>
      <c r="AY151" s="16" t="s">
        <v>124</v>
      </c>
      <c r="BE151" s="180">
        <f>IF(N151="základní",J151,0)</f>
        <v>0</v>
      </c>
      <c r="BF151" s="180">
        <f>IF(N151="snížená",J151,0)</f>
        <v>0</v>
      </c>
      <c r="BG151" s="180">
        <f>IF(N151="zákl. přenesená",J151,0)</f>
        <v>0</v>
      </c>
      <c r="BH151" s="180">
        <f>IF(N151="sníž. přenesená",J151,0)</f>
        <v>0</v>
      </c>
      <c r="BI151" s="180">
        <f>IF(N151="nulová",J151,0)</f>
        <v>0</v>
      </c>
      <c r="BJ151" s="16" t="s">
        <v>81</v>
      </c>
      <c r="BK151" s="180">
        <f>ROUND(I151*H151,2)</f>
        <v>0</v>
      </c>
      <c r="BL151" s="16" t="s">
        <v>129</v>
      </c>
      <c r="BM151" s="179" t="s">
        <v>181</v>
      </c>
    </row>
    <row r="152" s="13" customFormat="1">
      <c r="A152" s="13"/>
      <c r="B152" s="181"/>
      <c r="C152" s="13"/>
      <c r="D152" s="182" t="s">
        <v>131</v>
      </c>
      <c r="E152" s="183" t="s">
        <v>1</v>
      </c>
      <c r="F152" s="184" t="s">
        <v>88</v>
      </c>
      <c r="G152" s="13"/>
      <c r="H152" s="185">
        <v>11.25</v>
      </c>
      <c r="I152" s="186"/>
      <c r="J152" s="13"/>
      <c r="K152" s="13"/>
      <c r="L152" s="181"/>
      <c r="M152" s="187"/>
      <c r="N152" s="188"/>
      <c r="O152" s="188"/>
      <c r="P152" s="188"/>
      <c r="Q152" s="188"/>
      <c r="R152" s="188"/>
      <c r="S152" s="188"/>
      <c r="T152" s="18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3" t="s">
        <v>131</v>
      </c>
      <c r="AU152" s="183" t="s">
        <v>83</v>
      </c>
      <c r="AV152" s="13" t="s">
        <v>83</v>
      </c>
      <c r="AW152" s="13" t="s">
        <v>31</v>
      </c>
      <c r="AX152" s="13" t="s">
        <v>81</v>
      </c>
      <c r="AY152" s="183" t="s">
        <v>124</v>
      </c>
    </row>
    <row r="153" s="2" customFormat="1" ht="21.75" customHeight="1">
      <c r="A153" s="35"/>
      <c r="B153" s="166"/>
      <c r="C153" s="167" t="s">
        <v>182</v>
      </c>
      <c r="D153" s="167" t="s">
        <v>126</v>
      </c>
      <c r="E153" s="168" t="s">
        <v>183</v>
      </c>
      <c r="F153" s="169" t="s">
        <v>184</v>
      </c>
      <c r="G153" s="170" t="s">
        <v>90</v>
      </c>
      <c r="H153" s="171">
        <v>11.25</v>
      </c>
      <c r="I153" s="172"/>
      <c r="J153" s="173">
        <f>ROUND(I153*H153,2)</f>
        <v>0</v>
      </c>
      <c r="K153" s="174"/>
      <c r="L153" s="36"/>
      <c r="M153" s="175" t="s">
        <v>1</v>
      </c>
      <c r="N153" s="176" t="s">
        <v>38</v>
      </c>
      <c r="O153" s="74"/>
      <c r="P153" s="177">
        <f>O153*H153</f>
        <v>0</v>
      </c>
      <c r="Q153" s="177">
        <v>0</v>
      </c>
      <c r="R153" s="177">
        <f>Q153*H153</f>
        <v>0</v>
      </c>
      <c r="S153" s="177">
        <v>0</v>
      </c>
      <c r="T153" s="178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79" t="s">
        <v>129</v>
      </c>
      <c r="AT153" s="179" t="s">
        <v>126</v>
      </c>
      <c r="AU153" s="179" t="s">
        <v>83</v>
      </c>
      <c r="AY153" s="16" t="s">
        <v>124</v>
      </c>
      <c r="BE153" s="180">
        <f>IF(N153="základní",J153,0)</f>
        <v>0</v>
      </c>
      <c r="BF153" s="180">
        <f>IF(N153="snížená",J153,0)</f>
        <v>0</v>
      </c>
      <c r="BG153" s="180">
        <f>IF(N153="zákl. přenesená",J153,0)</f>
        <v>0</v>
      </c>
      <c r="BH153" s="180">
        <f>IF(N153="sníž. přenesená",J153,0)</f>
        <v>0</v>
      </c>
      <c r="BI153" s="180">
        <f>IF(N153="nulová",J153,0)</f>
        <v>0</v>
      </c>
      <c r="BJ153" s="16" t="s">
        <v>81</v>
      </c>
      <c r="BK153" s="180">
        <f>ROUND(I153*H153,2)</f>
        <v>0</v>
      </c>
      <c r="BL153" s="16" t="s">
        <v>129</v>
      </c>
      <c r="BM153" s="179" t="s">
        <v>185</v>
      </c>
    </row>
    <row r="154" s="13" customFormat="1">
      <c r="A154" s="13"/>
      <c r="B154" s="181"/>
      <c r="C154" s="13"/>
      <c r="D154" s="182" t="s">
        <v>131</v>
      </c>
      <c r="E154" s="183" t="s">
        <v>1</v>
      </c>
      <c r="F154" s="184" t="s">
        <v>88</v>
      </c>
      <c r="G154" s="13"/>
      <c r="H154" s="185">
        <v>11.25</v>
      </c>
      <c r="I154" s="186"/>
      <c r="J154" s="13"/>
      <c r="K154" s="13"/>
      <c r="L154" s="181"/>
      <c r="M154" s="187"/>
      <c r="N154" s="188"/>
      <c r="O154" s="188"/>
      <c r="P154" s="188"/>
      <c r="Q154" s="188"/>
      <c r="R154" s="188"/>
      <c r="S154" s="188"/>
      <c r="T154" s="18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3" t="s">
        <v>131</v>
      </c>
      <c r="AU154" s="183" t="s">
        <v>83</v>
      </c>
      <c r="AV154" s="13" t="s">
        <v>83</v>
      </c>
      <c r="AW154" s="13" t="s">
        <v>31</v>
      </c>
      <c r="AX154" s="13" t="s">
        <v>81</v>
      </c>
      <c r="AY154" s="183" t="s">
        <v>124</v>
      </c>
    </row>
    <row r="155" s="2" customFormat="1" ht="21.75" customHeight="1">
      <c r="A155" s="35"/>
      <c r="B155" s="166"/>
      <c r="C155" s="167" t="s">
        <v>186</v>
      </c>
      <c r="D155" s="167" t="s">
        <v>126</v>
      </c>
      <c r="E155" s="168" t="s">
        <v>187</v>
      </c>
      <c r="F155" s="169" t="s">
        <v>188</v>
      </c>
      <c r="G155" s="170" t="s">
        <v>90</v>
      </c>
      <c r="H155" s="171">
        <v>11.25</v>
      </c>
      <c r="I155" s="172"/>
      <c r="J155" s="173">
        <f>ROUND(I155*H155,2)</f>
        <v>0</v>
      </c>
      <c r="K155" s="174"/>
      <c r="L155" s="36"/>
      <c r="M155" s="175" t="s">
        <v>1</v>
      </c>
      <c r="N155" s="176" t="s">
        <v>38</v>
      </c>
      <c r="O155" s="74"/>
      <c r="P155" s="177">
        <f>O155*H155</f>
        <v>0</v>
      </c>
      <c r="Q155" s="177">
        <v>0</v>
      </c>
      <c r="R155" s="177">
        <f>Q155*H155</f>
        <v>0</v>
      </c>
      <c r="S155" s="177">
        <v>0</v>
      </c>
      <c r="T155" s="178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79" t="s">
        <v>129</v>
      </c>
      <c r="AT155" s="179" t="s">
        <v>126</v>
      </c>
      <c r="AU155" s="179" t="s">
        <v>83</v>
      </c>
      <c r="AY155" s="16" t="s">
        <v>124</v>
      </c>
      <c r="BE155" s="180">
        <f>IF(N155="základní",J155,0)</f>
        <v>0</v>
      </c>
      <c r="BF155" s="180">
        <f>IF(N155="snížená",J155,0)</f>
        <v>0</v>
      </c>
      <c r="BG155" s="180">
        <f>IF(N155="zákl. přenesená",J155,0)</f>
        <v>0</v>
      </c>
      <c r="BH155" s="180">
        <f>IF(N155="sníž. přenesená",J155,0)</f>
        <v>0</v>
      </c>
      <c r="BI155" s="180">
        <f>IF(N155="nulová",J155,0)</f>
        <v>0</v>
      </c>
      <c r="BJ155" s="16" t="s">
        <v>81</v>
      </c>
      <c r="BK155" s="180">
        <f>ROUND(I155*H155,2)</f>
        <v>0</v>
      </c>
      <c r="BL155" s="16" t="s">
        <v>129</v>
      </c>
      <c r="BM155" s="179" t="s">
        <v>189</v>
      </c>
    </row>
    <row r="156" s="13" customFormat="1">
      <c r="A156" s="13"/>
      <c r="B156" s="181"/>
      <c r="C156" s="13"/>
      <c r="D156" s="182" t="s">
        <v>131</v>
      </c>
      <c r="E156" s="183" t="s">
        <v>1</v>
      </c>
      <c r="F156" s="184" t="s">
        <v>88</v>
      </c>
      <c r="G156" s="13"/>
      <c r="H156" s="185">
        <v>11.25</v>
      </c>
      <c r="I156" s="186"/>
      <c r="J156" s="13"/>
      <c r="K156" s="13"/>
      <c r="L156" s="181"/>
      <c r="M156" s="187"/>
      <c r="N156" s="188"/>
      <c r="O156" s="188"/>
      <c r="P156" s="188"/>
      <c r="Q156" s="188"/>
      <c r="R156" s="188"/>
      <c r="S156" s="188"/>
      <c r="T156" s="18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3" t="s">
        <v>131</v>
      </c>
      <c r="AU156" s="183" t="s">
        <v>83</v>
      </c>
      <c r="AV156" s="13" t="s">
        <v>83</v>
      </c>
      <c r="AW156" s="13" t="s">
        <v>31</v>
      </c>
      <c r="AX156" s="13" t="s">
        <v>81</v>
      </c>
      <c r="AY156" s="183" t="s">
        <v>124</v>
      </c>
    </row>
    <row r="157" s="2" customFormat="1" ht="33" customHeight="1">
      <c r="A157" s="35"/>
      <c r="B157" s="166"/>
      <c r="C157" s="167" t="s">
        <v>190</v>
      </c>
      <c r="D157" s="167" t="s">
        <v>126</v>
      </c>
      <c r="E157" s="168" t="s">
        <v>191</v>
      </c>
      <c r="F157" s="169" t="s">
        <v>192</v>
      </c>
      <c r="G157" s="170" t="s">
        <v>90</v>
      </c>
      <c r="H157" s="171">
        <v>11.25</v>
      </c>
      <c r="I157" s="172"/>
      <c r="J157" s="173">
        <f>ROUND(I157*H157,2)</f>
        <v>0</v>
      </c>
      <c r="K157" s="174"/>
      <c r="L157" s="36"/>
      <c r="M157" s="175" t="s">
        <v>1</v>
      </c>
      <c r="N157" s="176" t="s">
        <v>38</v>
      </c>
      <c r="O157" s="74"/>
      <c r="P157" s="177">
        <f>O157*H157</f>
        <v>0</v>
      </c>
      <c r="Q157" s="177">
        <v>0</v>
      </c>
      <c r="R157" s="177">
        <f>Q157*H157</f>
        <v>0</v>
      </c>
      <c r="S157" s="177">
        <v>0</v>
      </c>
      <c r="T157" s="178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79" t="s">
        <v>129</v>
      </c>
      <c r="AT157" s="179" t="s">
        <v>126</v>
      </c>
      <c r="AU157" s="179" t="s">
        <v>83</v>
      </c>
      <c r="AY157" s="16" t="s">
        <v>124</v>
      </c>
      <c r="BE157" s="180">
        <f>IF(N157="základní",J157,0)</f>
        <v>0</v>
      </c>
      <c r="BF157" s="180">
        <f>IF(N157="snížená",J157,0)</f>
        <v>0</v>
      </c>
      <c r="BG157" s="180">
        <f>IF(N157="zákl. přenesená",J157,0)</f>
        <v>0</v>
      </c>
      <c r="BH157" s="180">
        <f>IF(N157="sníž. přenesená",J157,0)</f>
        <v>0</v>
      </c>
      <c r="BI157" s="180">
        <f>IF(N157="nulová",J157,0)</f>
        <v>0</v>
      </c>
      <c r="BJ157" s="16" t="s">
        <v>81</v>
      </c>
      <c r="BK157" s="180">
        <f>ROUND(I157*H157,2)</f>
        <v>0</v>
      </c>
      <c r="BL157" s="16" t="s">
        <v>129</v>
      </c>
      <c r="BM157" s="179" t="s">
        <v>193</v>
      </c>
    </row>
    <row r="158" s="13" customFormat="1">
      <c r="A158" s="13"/>
      <c r="B158" s="181"/>
      <c r="C158" s="13"/>
      <c r="D158" s="182" t="s">
        <v>131</v>
      </c>
      <c r="E158" s="183" t="s">
        <v>1</v>
      </c>
      <c r="F158" s="184" t="s">
        <v>88</v>
      </c>
      <c r="G158" s="13"/>
      <c r="H158" s="185">
        <v>11.25</v>
      </c>
      <c r="I158" s="186"/>
      <c r="J158" s="13"/>
      <c r="K158" s="13"/>
      <c r="L158" s="181"/>
      <c r="M158" s="187"/>
      <c r="N158" s="188"/>
      <c r="O158" s="188"/>
      <c r="P158" s="188"/>
      <c r="Q158" s="188"/>
      <c r="R158" s="188"/>
      <c r="S158" s="188"/>
      <c r="T158" s="18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3" t="s">
        <v>131</v>
      </c>
      <c r="AU158" s="183" t="s">
        <v>83</v>
      </c>
      <c r="AV158" s="13" t="s">
        <v>83</v>
      </c>
      <c r="AW158" s="13" t="s">
        <v>31</v>
      </c>
      <c r="AX158" s="13" t="s">
        <v>81</v>
      </c>
      <c r="AY158" s="183" t="s">
        <v>124</v>
      </c>
    </row>
    <row r="159" s="12" customFormat="1" ht="22.8" customHeight="1">
      <c r="A159" s="12"/>
      <c r="B159" s="153"/>
      <c r="C159" s="12"/>
      <c r="D159" s="154" t="s">
        <v>72</v>
      </c>
      <c r="E159" s="164" t="s">
        <v>158</v>
      </c>
      <c r="F159" s="164" t="s">
        <v>194</v>
      </c>
      <c r="G159" s="12"/>
      <c r="H159" s="12"/>
      <c r="I159" s="156"/>
      <c r="J159" s="165">
        <f>BK159</f>
        <v>0</v>
      </c>
      <c r="K159" s="12"/>
      <c r="L159" s="153"/>
      <c r="M159" s="158"/>
      <c r="N159" s="159"/>
      <c r="O159" s="159"/>
      <c r="P159" s="160">
        <f>SUM(P160:P182)</f>
        <v>0</v>
      </c>
      <c r="Q159" s="159"/>
      <c r="R159" s="160">
        <f>SUM(R160:R182)</f>
        <v>0.65625049999999996</v>
      </c>
      <c r="S159" s="159"/>
      <c r="T159" s="161">
        <f>SUM(T160:T182)</f>
        <v>13.029119999999999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54" t="s">
        <v>81</v>
      </c>
      <c r="AT159" s="162" t="s">
        <v>72</v>
      </c>
      <c r="AU159" s="162" t="s">
        <v>81</v>
      </c>
      <c r="AY159" s="154" t="s">
        <v>124</v>
      </c>
      <c r="BK159" s="163">
        <f>SUM(BK160:BK182)</f>
        <v>0</v>
      </c>
    </row>
    <row r="160" s="2" customFormat="1" ht="24.15" customHeight="1">
      <c r="A160" s="35"/>
      <c r="B160" s="166"/>
      <c r="C160" s="167" t="s">
        <v>195</v>
      </c>
      <c r="D160" s="167" t="s">
        <v>126</v>
      </c>
      <c r="E160" s="168" t="s">
        <v>196</v>
      </c>
      <c r="F160" s="169" t="s">
        <v>197</v>
      </c>
      <c r="G160" s="170" t="s">
        <v>164</v>
      </c>
      <c r="H160" s="171">
        <v>5</v>
      </c>
      <c r="I160" s="172"/>
      <c r="J160" s="173">
        <f>ROUND(I160*H160,2)</f>
        <v>0</v>
      </c>
      <c r="K160" s="174"/>
      <c r="L160" s="36"/>
      <c r="M160" s="175" t="s">
        <v>1</v>
      </c>
      <c r="N160" s="176" t="s">
        <v>38</v>
      </c>
      <c r="O160" s="74"/>
      <c r="P160" s="177">
        <f>O160*H160</f>
        <v>0</v>
      </c>
      <c r="Q160" s="177">
        <v>1.0000000000000001E-05</v>
      </c>
      <c r="R160" s="177">
        <f>Q160*H160</f>
        <v>5.0000000000000002E-05</v>
      </c>
      <c r="S160" s="177">
        <v>0</v>
      </c>
      <c r="T160" s="178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79" t="s">
        <v>129</v>
      </c>
      <c r="AT160" s="179" t="s">
        <v>126</v>
      </c>
      <c r="AU160" s="179" t="s">
        <v>83</v>
      </c>
      <c r="AY160" s="16" t="s">
        <v>124</v>
      </c>
      <c r="BE160" s="180">
        <f>IF(N160="základní",J160,0)</f>
        <v>0</v>
      </c>
      <c r="BF160" s="180">
        <f>IF(N160="snížená",J160,0)</f>
        <v>0</v>
      </c>
      <c r="BG160" s="180">
        <f>IF(N160="zákl. přenesená",J160,0)</f>
        <v>0</v>
      </c>
      <c r="BH160" s="180">
        <f>IF(N160="sníž. přenesená",J160,0)</f>
        <v>0</v>
      </c>
      <c r="BI160" s="180">
        <f>IF(N160="nulová",J160,0)</f>
        <v>0</v>
      </c>
      <c r="BJ160" s="16" t="s">
        <v>81</v>
      </c>
      <c r="BK160" s="180">
        <f>ROUND(I160*H160,2)</f>
        <v>0</v>
      </c>
      <c r="BL160" s="16" t="s">
        <v>129</v>
      </c>
      <c r="BM160" s="179" t="s">
        <v>198</v>
      </c>
    </row>
    <row r="161" s="2" customFormat="1" ht="24.15" customHeight="1">
      <c r="A161" s="35"/>
      <c r="B161" s="166"/>
      <c r="C161" s="190" t="s">
        <v>199</v>
      </c>
      <c r="D161" s="190" t="s">
        <v>154</v>
      </c>
      <c r="E161" s="191" t="s">
        <v>200</v>
      </c>
      <c r="F161" s="192" t="s">
        <v>201</v>
      </c>
      <c r="G161" s="193" t="s">
        <v>164</v>
      </c>
      <c r="H161" s="194">
        <v>5.1500000000000004</v>
      </c>
      <c r="I161" s="195"/>
      <c r="J161" s="196">
        <f>ROUND(I161*H161,2)</f>
        <v>0</v>
      </c>
      <c r="K161" s="197"/>
      <c r="L161" s="198"/>
      <c r="M161" s="199" t="s">
        <v>1</v>
      </c>
      <c r="N161" s="200" t="s">
        <v>38</v>
      </c>
      <c r="O161" s="74"/>
      <c r="P161" s="177">
        <f>O161*H161</f>
        <v>0</v>
      </c>
      <c r="Q161" s="177">
        <v>0.0026700000000000001</v>
      </c>
      <c r="R161" s="177">
        <f>Q161*H161</f>
        <v>0.013750500000000001</v>
      </c>
      <c r="S161" s="177">
        <v>0</v>
      </c>
      <c r="T161" s="178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79" t="s">
        <v>158</v>
      </c>
      <c r="AT161" s="179" t="s">
        <v>154</v>
      </c>
      <c r="AU161" s="179" t="s">
        <v>83</v>
      </c>
      <c r="AY161" s="16" t="s">
        <v>124</v>
      </c>
      <c r="BE161" s="180">
        <f>IF(N161="základní",J161,0)</f>
        <v>0</v>
      </c>
      <c r="BF161" s="180">
        <f>IF(N161="snížená",J161,0)</f>
        <v>0</v>
      </c>
      <c r="BG161" s="180">
        <f>IF(N161="zákl. přenesená",J161,0)</f>
        <v>0</v>
      </c>
      <c r="BH161" s="180">
        <f>IF(N161="sníž. přenesená",J161,0)</f>
        <v>0</v>
      </c>
      <c r="BI161" s="180">
        <f>IF(N161="nulová",J161,0)</f>
        <v>0</v>
      </c>
      <c r="BJ161" s="16" t="s">
        <v>81</v>
      </c>
      <c r="BK161" s="180">
        <f>ROUND(I161*H161,2)</f>
        <v>0</v>
      </c>
      <c r="BL161" s="16" t="s">
        <v>129</v>
      </c>
      <c r="BM161" s="179" t="s">
        <v>202</v>
      </c>
    </row>
    <row r="162" s="13" customFormat="1">
      <c r="A162" s="13"/>
      <c r="B162" s="181"/>
      <c r="C162" s="13"/>
      <c r="D162" s="182" t="s">
        <v>131</v>
      </c>
      <c r="E162" s="13"/>
      <c r="F162" s="184" t="s">
        <v>203</v>
      </c>
      <c r="G162" s="13"/>
      <c r="H162" s="185">
        <v>5.1500000000000004</v>
      </c>
      <c r="I162" s="186"/>
      <c r="J162" s="13"/>
      <c r="K162" s="13"/>
      <c r="L162" s="181"/>
      <c r="M162" s="187"/>
      <c r="N162" s="188"/>
      <c r="O162" s="188"/>
      <c r="P162" s="188"/>
      <c r="Q162" s="188"/>
      <c r="R162" s="188"/>
      <c r="S162" s="188"/>
      <c r="T162" s="18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3" t="s">
        <v>131</v>
      </c>
      <c r="AU162" s="183" t="s">
        <v>83</v>
      </c>
      <c r="AV162" s="13" t="s">
        <v>83</v>
      </c>
      <c r="AW162" s="13" t="s">
        <v>3</v>
      </c>
      <c r="AX162" s="13" t="s">
        <v>81</v>
      </c>
      <c r="AY162" s="183" t="s">
        <v>124</v>
      </c>
    </row>
    <row r="163" s="2" customFormat="1" ht="24.15" customHeight="1">
      <c r="A163" s="35"/>
      <c r="B163" s="166"/>
      <c r="C163" s="167" t="s">
        <v>204</v>
      </c>
      <c r="D163" s="167" t="s">
        <v>126</v>
      </c>
      <c r="E163" s="168" t="s">
        <v>205</v>
      </c>
      <c r="F163" s="169" t="s">
        <v>206</v>
      </c>
      <c r="G163" s="170" t="s">
        <v>207</v>
      </c>
      <c r="H163" s="171">
        <v>15</v>
      </c>
      <c r="I163" s="172"/>
      <c r="J163" s="173">
        <f>ROUND(I163*H163,2)</f>
        <v>0</v>
      </c>
      <c r="K163" s="174"/>
      <c r="L163" s="36"/>
      <c r="M163" s="175" t="s">
        <v>1</v>
      </c>
      <c r="N163" s="176" t="s">
        <v>38</v>
      </c>
      <c r="O163" s="74"/>
      <c r="P163" s="177">
        <f>O163*H163</f>
        <v>0</v>
      </c>
      <c r="Q163" s="177">
        <v>0</v>
      </c>
      <c r="R163" s="177">
        <f>Q163*H163</f>
        <v>0</v>
      </c>
      <c r="S163" s="177">
        <v>0</v>
      </c>
      <c r="T163" s="178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79" t="s">
        <v>129</v>
      </c>
      <c r="AT163" s="179" t="s">
        <v>126</v>
      </c>
      <c r="AU163" s="179" t="s">
        <v>83</v>
      </c>
      <c r="AY163" s="16" t="s">
        <v>124</v>
      </c>
      <c r="BE163" s="180">
        <f>IF(N163="základní",J163,0)</f>
        <v>0</v>
      </c>
      <c r="BF163" s="180">
        <f>IF(N163="snížená",J163,0)</f>
        <v>0</v>
      </c>
      <c r="BG163" s="180">
        <f>IF(N163="zákl. přenesená",J163,0)</f>
        <v>0</v>
      </c>
      <c r="BH163" s="180">
        <f>IF(N163="sníž. přenesená",J163,0)</f>
        <v>0</v>
      </c>
      <c r="BI163" s="180">
        <f>IF(N163="nulová",J163,0)</f>
        <v>0</v>
      </c>
      <c r="BJ163" s="16" t="s">
        <v>81</v>
      </c>
      <c r="BK163" s="180">
        <f>ROUND(I163*H163,2)</f>
        <v>0</v>
      </c>
      <c r="BL163" s="16" t="s">
        <v>129</v>
      </c>
      <c r="BM163" s="179" t="s">
        <v>208</v>
      </c>
    </row>
    <row r="164" s="2" customFormat="1" ht="16.5" customHeight="1">
      <c r="A164" s="35"/>
      <c r="B164" s="166"/>
      <c r="C164" s="190" t="s">
        <v>209</v>
      </c>
      <c r="D164" s="190" t="s">
        <v>154</v>
      </c>
      <c r="E164" s="191" t="s">
        <v>210</v>
      </c>
      <c r="F164" s="192" t="s">
        <v>211</v>
      </c>
      <c r="G164" s="193" t="s">
        <v>207</v>
      </c>
      <c r="H164" s="194">
        <v>5</v>
      </c>
      <c r="I164" s="195"/>
      <c r="J164" s="196">
        <f>ROUND(I164*H164,2)</f>
        <v>0</v>
      </c>
      <c r="K164" s="197"/>
      <c r="L164" s="198"/>
      <c r="M164" s="199" t="s">
        <v>1</v>
      </c>
      <c r="N164" s="200" t="s">
        <v>38</v>
      </c>
      <c r="O164" s="74"/>
      <c r="P164" s="177">
        <f>O164*H164</f>
        <v>0</v>
      </c>
      <c r="Q164" s="177">
        <v>0.00054000000000000001</v>
      </c>
      <c r="R164" s="177">
        <f>Q164*H164</f>
        <v>0.0027000000000000001</v>
      </c>
      <c r="S164" s="177">
        <v>0</v>
      </c>
      <c r="T164" s="178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79" t="s">
        <v>158</v>
      </c>
      <c r="AT164" s="179" t="s">
        <v>154</v>
      </c>
      <c r="AU164" s="179" t="s">
        <v>83</v>
      </c>
      <c r="AY164" s="16" t="s">
        <v>124</v>
      </c>
      <c r="BE164" s="180">
        <f>IF(N164="základní",J164,0)</f>
        <v>0</v>
      </c>
      <c r="BF164" s="180">
        <f>IF(N164="snížená",J164,0)</f>
        <v>0</v>
      </c>
      <c r="BG164" s="180">
        <f>IF(N164="zákl. přenesená",J164,0)</f>
        <v>0</v>
      </c>
      <c r="BH164" s="180">
        <f>IF(N164="sníž. přenesená",J164,0)</f>
        <v>0</v>
      </c>
      <c r="BI164" s="180">
        <f>IF(N164="nulová",J164,0)</f>
        <v>0</v>
      </c>
      <c r="BJ164" s="16" t="s">
        <v>81</v>
      </c>
      <c r="BK164" s="180">
        <f>ROUND(I164*H164,2)</f>
        <v>0</v>
      </c>
      <c r="BL164" s="16" t="s">
        <v>129</v>
      </c>
      <c r="BM164" s="179" t="s">
        <v>212</v>
      </c>
    </row>
    <row r="165" s="2" customFormat="1" ht="16.5" customHeight="1">
      <c r="A165" s="35"/>
      <c r="B165" s="166"/>
      <c r="C165" s="190" t="s">
        <v>213</v>
      </c>
      <c r="D165" s="190" t="s">
        <v>154</v>
      </c>
      <c r="E165" s="191" t="s">
        <v>214</v>
      </c>
      <c r="F165" s="192" t="s">
        <v>215</v>
      </c>
      <c r="G165" s="193" t="s">
        <v>207</v>
      </c>
      <c r="H165" s="194">
        <v>5</v>
      </c>
      <c r="I165" s="195"/>
      <c r="J165" s="196">
        <f>ROUND(I165*H165,2)</f>
        <v>0</v>
      </c>
      <c r="K165" s="197"/>
      <c r="L165" s="198"/>
      <c r="M165" s="199" t="s">
        <v>1</v>
      </c>
      <c r="N165" s="200" t="s">
        <v>38</v>
      </c>
      <c r="O165" s="74"/>
      <c r="P165" s="177">
        <f>O165*H165</f>
        <v>0</v>
      </c>
      <c r="Q165" s="177">
        <v>0.00072000000000000005</v>
      </c>
      <c r="R165" s="177">
        <f>Q165*H165</f>
        <v>0.0036000000000000003</v>
      </c>
      <c r="S165" s="177">
        <v>0</v>
      </c>
      <c r="T165" s="178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79" t="s">
        <v>158</v>
      </c>
      <c r="AT165" s="179" t="s">
        <v>154</v>
      </c>
      <c r="AU165" s="179" t="s">
        <v>83</v>
      </c>
      <c r="AY165" s="16" t="s">
        <v>124</v>
      </c>
      <c r="BE165" s="180">
        <f>IF(N165="základní",J165,0)</f>
        <v>0</v>
      </c>
      <c r="BF165" s="180">
        <f>IF(N165="snížená",J165,0)</f>
        <v>0</v>
      </c>
      <c r="BG165" s="180">
        <f>IF(N165="zákl. přenesená",J165,0)</f>
        <v>0</v>
      </c>
      <c r="BH165" s="180">
        <f>IF(N165="sníž. přenesená",J165,0)</f>
        <v>0</v>
      </c>
      <c r="BI165" s="180">
        <f>IF(N165="nulová",J165,0)</f>
        <v>0</v>
      </c>
      <c r="BJ165" s="16" t="s">
        <v>81</v>
      </c>
      <c r="BK165" s="180">
        <f>ROUND(I165*H165,2)</f>
        <v>0</v>
      </c>
      <c r="BL165" s="16" t="s">
        <v>129</v>
      </c>
      <c r="BM165" s="179" t="s">
        <v>216</v>
      </c>
    </row>
    <row r="166" s="2" customFormat="1" ht="16.5" customHeight="1">
      <c r="A166" s="35"/>
      <c r="B166" s="166"/>
      <c r="C166" s="190" t="s">
        <v>7</v>
      </c>
      <c r="D166" s="190" t="s">
        <v>154</v>
      </c>
      <c r="E166" s="191" t="s">
        <v>217</v>
      </c>
      <c r="F166" s="192" t="s">
        <v>218</v>
      </c>
      <c r="G166" s="193" t="s">
        <v>207</v>
      </c>
      <c r="H166" s="194">
        <v>5</v>
      </c>
      <c r="I166" s="195"/>
      <c r="J166" s="196">
        <f>ROUND(I166*H166,2)</f>
        <v>0</v>
      </c>
      <c r="K166" s="197"/>
      <c r="L166" s="198"/>
      <c r="M166" s="199" t="s">
        <v>1</v>
      </c>
      <c r="N166" s="200" t="s">
        <v>38</v>
      </c>
      <c r="O166" s="74"/>
      <c r="P166" s="177">
        <f>O166*H166</f>
        <v>0</v>
      </c>
      <c r="Q166" s="177">
        <v>0.00088000000000000003</v>
      </c>
      <c r="R166" s="177">
        <f>Q166*H166</f>
        <v>0.0044000000000000003</v>
      </c>
      <c r="S166" s="177">
        <v>0</v>
      </c>
      <c r="T166" s="178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79" t="s">
        <v>158</v>
      </c>
      <c r="AT166" s="179" t="s">
        <v>154</v>
      </c>
      <c r="AU166" s="179" t="s">
        <v>83</v>
      </c>
      <c r="AY166" s="16" t="s">
        <v>124</v>
      </c>
      <c r="BE166" s="180">
        <f>IF(N166="základní",J166,0)</f>
        <v>0</v>
      </c>
      <c r="BF166" s="180">
        <f>IF(N166="snížená",J166,0)</f>
        <v>0</v>
      </c>
      <c r="BG166" s="180">
        <f>IF(N166="zákl. přenesená",J166,0)</f>
        <v>0</v>
      </c>
      <c r="BH166" s="180">
        <f>IF(N166="sníž. přenesená",J166,0)</f>
        <v>0</v>
      </c>
      <c r="BI166" s="180">
        <f>IF(N166="nulová",J166,0)</f>
        <v>0</v>
      </c>
      <c r="BJ166" s="16" t="s">
        <v>81</v>
      </c>
      <c r="BK166" s="180">
        <f>ROUND(I166*H166,2)</f>
        <v>0</v>
      </c>
      <c r="BL166" s="16" t="s">
        <v>129</v>
      </c>
      <c r="BM166" s="179" t="s">
        <v>219</v>
      </c>
    </row>
    <row r="167" s="2" customFormat="1" ht="24.15" customHeight="1">
      <c r="A167" s="35"/>
      <c r="B167" s="166"/>
      <c r="C167" s="167" t="s">
        <v>220</v>
      </c>
      <c r="D167" s="167" t="s">
        <v>126</v>
      </c>
      <c r="E167" s="168" t="s">
        <v>221</v>
      </c>
      <c r="F167" s="169" t="s">
        <v>222</v>
      </c>
      <c r="G167" s="170" t="s">
        <v>207</v>
      </c>
      <c r="H167" s="171">
        <v>1</v>
      </c>
      <c r="I167" s="172"/>
      <c r="J167" s="173">
        <f>ROUND(I167*H167,2)</f>
        <v>0</v>
      </c>
      <c r="K167" s="174"/>
      <c r="L167" s="36"/>
      <c r="M167" s="175" t="s">
        <v>1</v>
      </c>
      <c r="N167" s="176" t="s">
        <v>38</v>
      </c>
      <c r="O167" s="74"/>
      <c r="P167" s="177">
        <f>O167*H167</f>
        <v>0</v>
      </c>
      <c r="Q167" s="177">
        <v>0</v>
      </c>
      <c r="R167" s="177">
        <f>Q167*H167</f>
        <v>0</v>
      </c>
      <c r="S167" s="177">
        <v>0</v>
      </c>
      <c r="T167" s="178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79" t="s">
        <v>129</v>
      </c>
      <c r="AT167" s="179" t="s">
        <v>126</v>
      </c>
      <c r="AU167" s="179" t="s">
        <v>83</v>
      </c>
      <c r="AY167" s="16" t="s">
        <v>124</v>
      </c>
      <c r="BE167" s="180">
        <f>IF(N167="základní",J167,0)</f>
        <v>0</v>
      </c>
      <c r="BF167" s="180">
        <f>IF(N167="snížená",J167,0)</f>
        <v>0</v>
      </c>
      <c r="BG167" s="180">
        <f>IF(N167="zákl. přenesená",J167,0)</f>
        <v>0</v>
      </c>
      <c r="BH167" s="180">
        <f>IF(N167="sníž. přenesená",J167,0)</f>
        <v>0</v>
      </c>
      <c r="BI167" s="180">
        <f>IF(N167="nulová",J167,0)</f>
        <v>0</v>
      </c>
      <c r="BJ167" s="16" t="s">
        <v>81</v>
      </c>
      <c r="BK167" s="180">
        <f>ROUND(I167*H167,2)</f>
        <v>0</v>
      </c>
      <c r="BL167" s="16" t="s">
        <v>129</v>
      </c>
      <c r="BM167" s="179" t="s">
        <v>223</v>
      </c>
    </row>
    <row r="168" s="2" customFormat="1" ht="16.5" customHeight="1">
      <c r="A168" s="35"/>
      <c r="B168" s="166"/>
      <c r="C168" s="190" t="s">
        <v>224</v>
      </c>
      <c r="D168" s="190" t="s">
        <v>154</v>
      </c>
      <c r="E168" s="191" t="s">
        <v>225</v>
      </c>
      <c r="F168" s="192" t="s">
        <v>226</v>
      </c>
      <c r="G168" s="193" t="s">
        <v>207</v>
      </c>
      <c r="H168" s="194">
        <v>1</v>
      </c>
      <c r="I168" s="195"/>
      <c r="J168" s="196">
        <f>ROUND(I168*H168,2)</f>
        <v>0</v>
      </c>
      <c r="K168" s="197"/>
      <c r="L168" s="198"/>
      <c r="M168" s="199" t="s">
        <v>1</v>
      </c>
      <c r="N168" s="200" t="s">
        <v>38</v>
      </c>
      <c r="O168" s="74"/>
      <c r="P168" s="177">
        <f>O168*H168</f>
        <v>0</v>
      </c>
      <c r="Q168" s="177">
        <v>0.0020999999999999999</v>
      </c>
      <c r="R168" s="177">
        <f>Q168*H168</f>
        <v>0.0020999999999999999</v>
      </c>
      <c r="S168" s="177">
        <v>0</v>
      </c>
      <c r="T168" s="178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79" t="s">
        <v>158</v>
      </c>
      <c r="AT168" s="179" t="s">
        <v>154</v>
      </c>
      <c r="AU168" s="179" t="s">
        <v>83</v>
      </c>
      <c r="AY168" s="16" t="s">
        <v>124</v>
      </c>
      <c r="BE168" s="180">
        <f>IF(N168="základní",J168,0)</f>
        <v>0</v>
      </c>
      <c r="BF168" s="180">
        <f>IF(N168="snížená",J168,0)</f>
        <v>0</v>
      </c>
      <c r="BG168" s="180">
        <f>IF(N168="zákl. přenesená",J168,0)</f>
        <v>0</v>
      </c>
      <c r="BH168" s="180">
        <f>IF(N168="sníž. přenesená",J168,0)</f>
        <v>0</v>
      </c>
      <c r="BI168" s="180">
        <f>IF(N168="nulová",J168,0)</f>
        <v>0</v>
      </c>
      <c r="BJ168" s="16" t="s">
        <v>81</v>
      </c>
      <c r="BK168" s="180">
        <f>ROUND(I168*H168,2)</f>
        <v>0</v>
      </c>
      <c r="BL168" s="16" t="s">
        <v>129</v>
      </c>
      <c r="BM168" s="179" t="s">
        <v>227</v>
      </c>
    </row>
    <row r="169" s="2" customFormat="1" ht="24.15" customHeight="1">
      <c r="A169" s="35"/>
      <c r="B169" s="166"/>
      <c r="C169" s="167" t="s">
        <v>228</v>
      </c>
      <c r="D169" s="167" t="s">
        <v>126</v>
      </c>
      <c r="E169" s="168" t="s">
        <v>229</v>
      </c>
      <c r="F169" s="169" t="s">
        <v>230</v>
      </c>
      <c r="G169" s="170" t="s">
        <v>207</v>
      </c>
      <c r="H169" s="171">
        <v>2</v>
      </c>
      <c r="I169" s="172"/>
      <c r="J169" s="173">
        <f>ROUND(I169*H169,2)</f>
        <v>0</v>
      </c>
      <c r="K169" s="174"/>
      <c r="L169" s="36"/>
      <c r="M169" s="175" t="s">
        <v>1</v>
      </c>
      <c r="N169" s="176" t="s">
        <v>38</v>
      </c>
      <c r="O169" s="74"/>
      <c r="P169" s="177">
        <f>O169*H169</f>
        <v>0</v>
      </c>
      <c r="Q169" s="177">
        <v>0.00072000000000000005</v>
      </c>
      <c r="R169" s="177">
        <f>Q169*H169</f>
        <v>0.0014400000000000001</v>
      </c>
      <c r="S169" s="177">
        <v>0</v>
      </c>
      <c r="T169" s="178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79" t="s">
        <v>129</v>
      </c>
      <c r="AT169" s="179" t="s">
        <v>126</v>
      </c>
      <c r="AU169" s="179" t="s">
        <v>83</v>
      </c>
      <c r="AY169" s="16" t="s">
        <v>124</v>
      </c>
      <c r="BE169" s="180">
        <f>IF(N169="základní",J169,0)</f>
        <v>0</v>
      </c>
      <c r="BF169" s="180">
        <f>IF(N169="snížená",J169,0)</f>
        <v>0</v>
      </c>
      <c r="BG169" s="180">
        <f>IF(N169="zákl. přenesená",J169,0)</f>
        <v>0</v>
      </c>
      <c r="BH169" s="180">
        <f>IF(N169="sníž. přenesená",J169,0)</f>
        <v>0</v>
      </c>
      <c r="BI169" s="180">
        <f>IF(N169="nulová",J169,0)</f>
        <v>0</v>
      </c>
      <c r="BJ169" s="16" t="s">
        <v>81</v>
      </c>
      <c r="BK169" s="180">
        <f>ROUND(I169*H169,2)</f>
        <v>0</v>
      </c>
      <c r="BL169" s="16" t="s">
        <v>129</v>
      </c>
      <c r="BM169" s="179" t="s">
        <v>231</v>
      </c>
    </row>
    <row r="170" s="2" customFormat="1" ht="21.75" customHeight="1">
      <c r="A170" s="35"/>
      <c r="B170" s="166"/>
      <c r="C170" s="190" t="s">
        <v>232</v>
      </c>
      <c r="D170" s="190" t="s">
        <v>154</v>
      </c>
      <c r="E170" s="191" t="s">
        <v>233</v>
      </c>
      <c r="F170" s="192" t="s">
        <v>234</v>
      </c>
      <c r="G170" s="193" t="s">
        <v>207</v>
      </c>
      <c r="H170" s="194">
        <v>2</v>
      </c>
      <c r="I170" s="195"/>
      <c r="J170" s="196">
        <f>ROUND(I170*H170,2)</f>
        <v>0</v>
      </c>
      <c r="K170" s="197"/>
      <c r="L170" s="198"/>
      <c r="M170" s="199" t="s">
        <v>1</v>
      </c>
      <c r="N170" s="200" t="s">
        <v>38</v>
      </c>
      <c r="O170" s="74"/>
      <c r="P170" s="177">
        <f>O170*H170</f>
        <v>0</v>
      </c>
      <c r="Q170" s="177">
        <v>0</v>
      </c>
      <c r="R170" s="177">
        <f>Q170*H170</f>
        <v>0</v>
      </c>
      <c r="S170" s="177">
        <v>0</v>
      </c>
      <c r="T170" s="178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79" t="s">
        <v>158</v>
      </c>
      <c r="AT170" s="179" t="s">
        <v>154</v>
      </c>
      <c r="AU170" s="179" t="s">
        <v>83</v>
      </c>
      <c r="AY170" s="16" t="s">
        <v>124</v>
      </c>
      <c r="BE170" s="180">
        <f>IF(N170="základní",J170,0)</f>
        <v>0</v>
      </c>
      <c r="BF170" s="180">
        <f>IF(N170="snížená",J170,0)</f>
        <v>0</v>
      </c>
      <c r="BG170" s="180">
        <f>IF(N170="zákl. přenesená",J170,0)</f>
        <v>0</v>
      </c>
      <c r="BH170" s="180">
        <f>IF(N170="sníž. přenesená",J170,0)</f>
        <v>0</v>
      </c>
      <c r="BI170" s="180">
        <f>IF(N170="nulová",J170,0)</f>
        <v>0</v>
      </c>
      <c r="BJ170" s="16" t="s">
        <v>81</v>
      </c>
      <c r="BK170" s="180">
        <f>ROUND(I170*H170,2)</f>
        <v>0</v>
      </c>
      <c r="BL170" s="16" t="s">
        <v>129</v>
      </c>
      <c r="BM170" s="179" t="s">
        <v>235</v>
      </c>
    </row>
    <row r="171" s="2" customFormat="1" ht="24.15" customHeight="1">
      <c r="A171" s="35"/>
      <c r="B171" s="166"/>
      <c r="C171" s="167" t="s">
        <v>236</v>
      </c>
      <c r="D171" s="167" t="s">
        <v>126</v>
      </c>
      <c r="E171" s="168" t="s">
        <v>237</v>
      </c>
      <c r="F171" s="169" t="s">
        <v>238</v>
      </c>
      <c r="G171" s="170" t="s">
        <v>207</v>
      </c>
      <c r="H171" s="171">
        <v>3</v>
      </c>
      <c r="I171" s="172"/>
      <c r="J171" s="173">
        <f>ROUND(I171*H171,2)</f>
        <v>0</v>
      </c>
      <c r="K171" s="174"/>
      <c r="L171" s="36"/>
      <c r="M171" s="175" t="s">
        <v>1</v>
      </c>
      <c r="N171" s="176" t="s">
        <v>38</v>
      </c>
      <c r="O171" s="74"/>
      <c r="P171" s="177">
        <f>O171*H171</f>
        <v>0</v>
      </c>
      <c r="Q171" s="177">
        <v>0.00087000000000000001</v>
      </c>
      <c r="R171" s="177">
        <f>Q171*H171</f>
        <v>0.0026099999999999999</v>
      </c>
      <c r="S171" s="177">
        <v>0</v>
      </c>
      <c r="T171" s="178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79" t="s">
        <v>129</v>
      </c>
      <c r="AT171" s="179" t="s">
        <v>126</v>
      </c>
      <c r="AU171" s="179" t="s">
        <v>83</v>
      </c>
      <c r="AY171" s="16" t="s">
        <v>124</v>
      </c>
      <c r="BE171" s="180">
        <f>IF(N171="základní",J171,0)</f>
        <v>0</v>
      </c>
      <c r="BF171" s="180">
        <f>IF(N171="snížená",J171,0)</f>
        <v>0</v>
      </c>
      <c r="BG171" s="180">
        <f>IF(N171="zákl. přenesená",J171,0)</f>
        <v>0</v>
      </c>
      <c r="BH171" s="180">
        <f>IF(N171="sníž. přenesená",J171,0)</f>
        <v>0</v>
      </c>
      <c r="BI171" s="180">
        <f>IF(N171="nulová",J171,0)</f>
        <v>0</v>
      </c>
      <c r="BJ171" s="16" t="s">
        <v>81</v>
      </c>
      <c r="BK171" s="180">
        <f>ROUND(I171*H171,2)</f>
        <v>0</v>
      </c>
      <c r="BL171" s="16" t="s">
        <v>129</v>
      </c>
      <c r="BM171" s="179" t="s">
        <v>239</v>
      </c>
    </row>
    <row r="172" s="2" customFormat="1" ht="16.5" customHeight="1">
      <c r="A172" s="35"/>
      <c r="B172" s="166"/>
      <c r="C172" s="190" t="s">
        <v>240</v>
      </c>
      <c r="D172" s="190" t="s">
        <v>154</v>
      </c>
      <c r="E172" s="191" t="s">
        <v>241</v>
      </c>
      <c r="F172" s="192" t="s">
        <v>242</v>
      </c>
      <c r="G172" s="193" t="s">
        <v>1</v>
      </c>
      <c r="H172" s="194">
        <v>3</v>
      </c>
      <c r="I172" s="195"/>
      <c r="J172" s="196">
        <f>ROUND(I172*H172,2)</f>
        <v>0</v>
      </c>
      <c r="K172" s="197"/>
      <c r="L172" s="198"/>
      <c r="M172" s="199" t="s">
        <v>1</v>
      </c>
      <c r="N172" s="200" t="s">
        <v>38</v>
      </c>
      <c r="O172" s="74"/>
      <c r="P172" s="177">
        <f>O172*H172</f>
        <v>0</v>
      </c>
      <c r="Q172" s="177">
        <v>0</v>
      </c>
      <c r="R172" s="177">
        <f>Q172*H172</f>
        <v>0</v>
      </c>
      <c r="S172" s="177">
        <v>0</v>
      </c>
      <c r="T172" s="178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79" t="s">
        <v>158</v>
      </c>
      <c r="AT172" s="179" t="s">
        <v>154</v>
      </c>
      <c r="AU172" s="179" t="s">
        <v>83</v>
      </c>
      <c r="AY172" s="16" t="s">
        <v>124</v>
      </c>
      <c r="BE172" s="180">
        <f>IF(N172="základní",J172,0)</f>
        <v>0</v>
      </c>
      <c r="BF172" s="180">
        <f>IF(N172="snížená",J172,0)</f>
        <v>0</v>
      </c>
      <c r="BG172" s="180">
        <f>IF(N172="zákl. přenesená",J172,0)</f>
        <v>0</v>
      </c>
      <c r="BH172" s="180">
        <f>IF(N172="sníž. přenesená",J172,0)</f>
        <v>0</v>
      </c>
      <c r="BI172" s="180">
        <f>IF(N172="nulová",J172,0)</f>
        <v>0</v>
      </c>
      <c r="BJ172" s="16" t="s">
        <v>81</v>
      </c>
      <c r="BK172" s="180">
        <f>ROUND(I172*H172,2)</f>
        <v>0</v>
      </c>
      <c r="BL172" s="16" t="s">
        <v>129</v>
      </c>
      <c r="BM172" s="179" t="s">
        <v>243</v>
      </c>
    </row>
    <row r="173" s="2" customFormat="1" ht="16.5" customHeight="1">
      <c r="A173" s="35"/>
      <c r="B173" s="166"/>
      <c r="C173" s="167" t="s">
        <v>244</v>
      </c>
      <c r="D173" s="167" t="s">
        <v>126</v>
      </c>
      <c r="E173" s="168" t="s">
        <v>245</v>
      </c>
      <c r="F173" s="169" t="s">
        <v>246</v>
      </c>
      <c r="G173" s="170" t="s">
        <v>207</v>
      </c>
      <c r="H173" s="171">
        <v>2</v>
      </c>
      <c r="I173" s="172"/>
      <c r="J173" s="173">
        <f>ROUND(I173*H173,2)</f>
        <v>0</v>
      </c>
      <c r="K173" s="174"/>
      <c r="L173" s="36"/>
      <c r="M173" s="175" t="s">
        <v>1</v>
      </c>
      <c r="N173" s="176" t="s">
        <v>38</v>
      </c>
      <c r="O173" s="74"/>
      <c r="P173" s="177">
        <f>O173*H173</f>
        <v>0</v>
      </c>
      <c r="Q173" s="177">
        <v>0.00072000000000000005</v>
      </c>
      <c r="R173" s="177">
        <f>Q173*H173</f>
        <v>0.0014400000000000001</v>
      </c>
      <c r="S173" s="177">
        <v>0</v>
      </c>
      <c r="T173" s="178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79" t="s">
        <v>129</v>
      </c>
      <c r="AT173" s="179" t="s">
        <v>126</v>
      </c>
      <c r="AU173" s="179" t="s">
        <v>83</v>
      </c>
      <c r="AY173" s="16" t="s">
        <v>124</v>
      </c>
      <c r="BE173" s="180">
        <f>IF(N173="základní",J173,0)</f>
        <v>0</v>
      </c>
      <c r="BF173" s="180">
        <f>IF(N173="snížená",J173,0)</f>
        <v>0</v>
      </c>
      <c r="BG173" s="180">
        <f>IF(N173="zákl. přenesená",J173,0)</f>
        <v>0</v>
      </c>
      <c r="BH173" s="180">
        <f>IF(N173="sníž. přenesená",J173,0)</f>
        <v>0</v>
      </c>
      <c r="BI173" s="180">
        <f>IF(N173="nulová",J173,0)</f>
        <v>0</v>
      </c>
      <c r="BJ173" s="16" t="s">
        <v>81</v>
      </c>
      <c r="BK173" s="180">
        <f>ROUND(I173*H173,2)</f>
        <v>0</v>
      </c>
      <c r="BL173" s="16" t="s">
        <v>129</v>
      </c>
      <c r="BM173" s="179" t="s">
        <v>247</v>
      </c>
    </row>
    <row r="174" s="2" customFormat="1" ht="16.5" customHeight="1">
      <c r="A174" s="35"/>
      <c r="B174" s="166"/>
      <c r="C174" s="167" t="s">
        <v>248</v>
      </c>
      <c r="D174" s="167" t="s">
        <v>126</v>
      </c>
      <c r="E174" s="168" t="s">
        <v>249</v>
      </c>
      <c r="F174" s="169" t="s">
        <v>250</v>
      </c>
      <c r="G174" s="170" t="s">
        <v>207</v>
      </c>
      <c r="H174" s="171">
        <v>3</v>
      </c>
      <c r="I174" s="172"/>
      <c r="J174" s="173">
        <f>ROUND(I174*H174,2)</f>
        <v>0</v>
      </c>
      <c r="K174" s="174"/>
      <c r="L174" s="36"/>
      <c r="M174" s="175" t="s">
        <v>1</v>
      </c>
      <c r="N174" s="176" t="s">
        <v>38</v>
      </c>
      <c r="O174" s="74"/>
      <c r="P174" s="177">
        <f>O174*H174</f>
        <v>0</v>
      </c>
      <c r="Q174" s="177">
        <v>0.00072000000000000005</v>
      </c>
      <c r="R174" s="177">
        <f>Q174*H174</f>
        <v>0.00216</v>
      </c>
      <c r="S174" s="177">
        <v>0</v>
      </c>
      <c r="T174" s="178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79" t="s">
        <v>129</v>
      </c>
      <c r="AT174" s="179" t="s">
        <v>126</v>
      </c>
      <c r="AU174" s="179" t="s">
        <v>83</v>
      </c>
      <c r="AY174" s="16" t="s">
        <v>124</v>
      </c>
      <c r="BE174" s="180">
        <f>IF(N174="základní",J174,0)</f>
        <v>0</v>
      </c>
      <c r="BF174" s="180">
        <f>IF(N174="snížená",J174,0)</f>
        <v>0</v>
      </c>
      <c r="BG174" s="180">
        <f>IF(N174="zákl. přenesená",J174,0)</f>
        <v>0</v>
      </c>
      <c r="BH174" s="180">
        <f>IF(N174="sníž. přenesená",J174,0)</f>
        <v>0</v>
      </c>
      <c r="BI174" s="180">
        <f>IF(N174="nulová",J174,0)</f>
        <v>0</v>
      </c>
      <c r="BJ174" s="16" t="s">
        <v>81</v>
      </c>
      <c r="BK174" s="180">
        <f>ROUND(I174*H174,2)</f>
        <v>0</v>
      </c>
      <c r="BL174" s="16" t="s">
        <v>129</v>
      </c>
      <c r="BM174" s="179" t="s">
        <v>251</v>
      </c>
    </row>
    <row r="175" s="2" customFormat="1" ht="24.15" customHeight="1">
      <c r="A175" s="35"/>
      <c r="B175" s="166"/>
      <c r="C175" s="167" t="s">
        <v>252</v>
      </c>
      <c r="D175" s="167" t="s">
        <v>126</v>
      </c>
      <c r="E175" s="168" t="s">
        <v>253</v>
      </c>
      <c r="F175" s="169" t="s">
        <v>254</v>
      </c>
      <c r="G175" s="170" t="s">
        <v>86</v>
      </c>
      <c r="H175" s="171">
        <v>6.7859999999999996</v>
      </c>
      <c r="I175" s="172"/>
      <c r="J175" s="173">
        <f>ROUND(I175*H175,2)</f>
        <v>0</v>
      </c>
      <c r="K175" s="174"/>
      <c r="L175" s="36"/>
      <c r="M175" s="175" t="s">
        <v>1</v>
      </c>
      <c r="N175" s="176" t="s">
        <v>38</v>
      </c>
      <c r="O175" s="74"/>
      <c r="P175" s="177">
        <f>O175*H175</f>
        <v>0</v>
      </c>
      <c r="Q175" s="177">
        <v>0</v>
      </c>
      <c r="R175" s="177">
        <f>Q175*H175</f>
        <v>0</v>
      </c>
      <c r="S175" s="177">
        <v>1.9199999999999999</v>
      </c>
      <c r="T175" s="178">
        <f>S175*H175</f>
        <v>13.029119999999999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79" t="s">
        <v>129</v>
      </c>
      <c r="AT175" s="179" t="s">
        <v>126</v>
      </c>
      <c r="AU175" s="179" t="s">
        <v>83</v>
      </c>
      <c r="AY175" s="16" t="s">
        <v>124</v>
      </c>
      <c r="BE175" s="180">
        <f>IF(N175="základní",J175,0)</f>
        <v>0</v>
      </c>
      <c r="BF175" s="180">
        <f>IF(N175="snížená",J175,0)</f>
        <v>0</v>
      </c>
      <c r="BG175" s="180">
        <f>IF(N175="zákl. přenesená",J175,0)</f>
        <v>0</v>
      </c>
      <c r="BH175" s="180">
        <f>IF(N175="sníž. přenesená",J175,0)</f>
        <v>0</v>
      </c>
      <c r="BI175" s="180">
        <f>IF(N175="nulová",J175,0)</f>
        <v>0</v>
      </c>
      <c r="BJ175" s="16" t="s">
        <v>81</v>
      </c>
      <c r="BK175" s="180">
        <f>ROUND(I175*H175,2)</f>
        <v>0</v>
      </c>
      <c r="BL175" s="16" t="s">
        <v>129</v>
      </c>
      <c r="BM175" s="179" t="s">
        <v>255</v>
      </c>
    </row>
    <row r="176" s="13" customFormat="1">
      <c r="A176" s="13"/>
      <c r="B176" s="181"/>
      <c r="C176" s="13"/>
      <c r="D176" s="182" t="s">
        <v>131</v>
      </c>
      <c r="E176" s="183" t="s">
        <v>1</v>
      </c>
      <c r="F176" s="184" t="s">
        <v>256</v>
      </c>
      <c r="G176" s="13"/>
      <c r="H176" s="185">
        <v>6.7858401317543997</v>
      </c>
      <c r="I176" s="186"/>
      <c r="J176" s="13"/>
      <c r="K176" s="13"/>
      <c r="L176" s="181"/>
      <c r="M176" s="187"/>
      <c r="N176" s="188"/>
      <c r="O176" s="188"/>
      <c r="P176" s="188"/>
      <c r="Q176" s="188"/>
      <c r="R176" s="188"/>
      <c r="S176" s="188"/>
      <c r="T176" s="18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3" t="s">
        <v>131</v>
      </c>
      <c r="AU176" s="183" t="s">
        <v>83</v>
      </c>
      <c r="AV176" s="13" t="s">
        <v>83</v>
      </c>
      <c r="AW176" s="13" t="s">
        <v>31</v>
      </c>
      <c r="AX176" s="13" t="s">
        <v>81</v>
      </c>
      <c r="AY176" s="183" t="s">
        <v>124</v>
      </c>
    </row>
    <row r="177" s="2" customFormat="1" ht="37.8" customHeight="1">
      <c r="A177" s="35"/>
      <c r="B177" s="166"/>
      <c r="C177" s="167" t="s">
        <v>257</v>
      </c>
      <c r="D177" s="167" t="s">
        <v>126</v>
      </c>
      <c r="E177" s="168" t="s">
        <v>258</v>
      </c>
      <c r="F177" s="169" t="s">
        <v>259</v>
      </c>
      <c r="G177" s="170" t="s">
        <v>207</v>
      </c>
      <c r="H177" s="171">
        <v>5</v>
      </c>
      <c r="I177" s="172"/>
      <c r="J177" s="173">
        <f>ROUND(I177*H177,2)</f>
        <v>0</v>
      </c>
      <c r="K177" s="174"/>
      <c r="L177" s="36"/>
      <c r="M177" s="175" t="s">
        <v>1</v>
      </c>
      <c r="N177" s="176" t="s">
        <v>38</v>
      </c>
      <c r="O177" s="74"/>
      <c r="P177" s="177">
        <f>O177*H177</f>
        <v>0</v>
      </c>
      <c r="Q177" s="177">
        <v>0.12422</v>
      </c>
      <c r="R177" s="177">
        <f>Q177*H177</f>
        <v>0.62109999999999999</v>
      </c>
      <c r="S177" s="177">
        <v>0</v>
      </c>
      <c r="T177" s="178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79" t="s">
        <v>129</v>
      </c>
      <c r="AT177" s="179" t="s">
        <v>126</v>
      </c>
      <c r="AU177" s="179" t="s">
        <v>83</v>
      </c>
      <c r="AY177" s="16" t="s">
        <v>124</v>
      </c>
      <c r="BE177" s="180">
        <f>IF(N177="základní",J177,0)</f>
        <v>0</v>
      </c>
      <c r="BF177" s="180">
        <f>IF(N177="snížená",J177,0)</f>
        <v>0</v>
      </c>
      <c r="BG177" s="180">
        <f>IF(N177="zákl. přenesená",J177,0)</f>
        <v>0</v>
      </c>
      <c r="BH177" s="180">
        <f>IF(N177="sníž. přenesená",J177,0)</f>
        <v>0</v>
      </c>
      <c r="BI177" s="180">
        <f>IF(N177="nulová",J177,0)</f>
        <v>0</v>
      </c>
      <c r="BJ177" s="16" t="s">
        <v>81</v>
      </c>
      <c r="BK177" s="180">
        <f>ROUND(I177*H177,2)</f>
        <v>0</v>
      </c>
      <c r="BL177" s="16" t="s">
        <v>129</v>
      </c>
      <c r="BM177" s="179" t="s">
        <v>260</v>
      </c>
    </row>
    <row r="178" s="2" customFormat="1" ht="24.15" customHeight="1">
      <c r="A178" s="35"/>
      <c r="B178" s="166"/>
      <c r="C178" s="167" t="s">
        <v>261</v>
      </c>
      <c r="D178" s="167" t="s">
        <v>126</v>
      </c>
      <c r="E178" s="168" t="s">
        <v>262</v>
      </c>
      <c r="F178" s="169" t="s">
        <v>263</v>
      </c>
      <c r="G178" s="170" t="s">
        <v>86</v>
      </c>
      <c r="H178" s="171">
        <v>0.5</v>
      </c>
      <c r="I178" s="172"/>
      <c r="J178" s="173">
        <f>ROUND(I178*H178,2)</f>
        <v>0</v>
      </c>
      <c r="K178" s="174"/>
      <c r="L178" s="36"/>
      <c r="M178" s="175" t="s">
        <v>1</v>
      </c>
      <c r="N178" s="176" t="s">
        <v>38</v>
      </c>
      <c r="O178" s="74"/>
      <c r="P178" s="177">
        <f>O178*H178</f>
        <v>0</v>
      </c>
      <c r="Q178" s="177">
        <v>0</v>
      </c>
      <c r="R178" s="177">
        <f>Q178*H178</f>
        <v>0</v>
      </c>
      <c r="S178" s="177">
        <v>0</v>
      </c>
      <c r="T178" s="178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79" t="s">
        <v>129</v>
      </c>
      <c r="AT178" s="179" t="s">
        <v>126</v>
      </c>
      <c r="AU178" s="179" t="s">
        <v>83</v>
      </c>
      <c r="AY178" s="16" t="s">
        <v>124</v>
      </c>
      <c r="BE178" s="180">
        <f>IF(N178="základní",J178,0)</f>
        <v>0</v>
      </c>
      <c r="BF178" s="180">
        <f>IF(N178="snížená",J178,0)</f>
        <v>0</v>
      </c>
      <c r="BG178" s="180">
        <f>IF(N178="zákl. přenesená",J178,0)</f>
        <v>0</v>
      </c>
      <c r="BH178" s="180">
        <f>IF(N178="sníž. přenesená",J178,0)</f>
        <v>0</v>
      </c>
      <c r="BI178" s="180">
        <f>IF(N178="nulová",J178,0)</f>
        <v>0</v>
      </c>
      <c r="BJ178" s="16" t="s">
        <v>81</v>
      </c>
      <c r="BK178" s="180">
        <f>ROUND(I178*H178,2)</f>
        <v>0</v>
      </c>
      <c r="BL178" s="16" t="s">
        <v>129</v>
      </c>
      <c r="BM178" s="179" t="s">
        <v>264</v>
      </c>
    </row>
    <row r="179" s="13" customFormat="1">
      <c r="A179" s="13"/>
      <c r="B179" s="181"/>
      <c r="C179" s="13"/>
      <c r="D179" s="182" t="s">
        <v>131</v>
      </c>
      <c r="E179" s="183" t="s">
        <v>1</v>
      </c>
      <c r="F179" s="184" t="s">
        <v>265</v>
      </c>
      <c r="G179" s="13"/>
      <c r="H179" s="185">
        <v>0.5</v>
      </c>
      <c r="I179" s="186"/>
      <c r="J179" s="13"/>
      <c r="K179" s="13"/>
      <c r="L179" s="181"/>
      <c r="M179" s="187"/>
      <c r="N179" s="188"/>
      <c r="O179" s="188"/>
      <c r="P179" s="188"/>
      <c r="Q179" s="188"/>
      <c r="R179" s="188"/>
      <c r="S179" s="188"/>
      <c r="T179" s="18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3" t="s">
        <v>131</v>
      </c>
      <c r="AU179" s="183" t="s">
        <v>83</v>
      </c>
      <c r="AV179" s="13" t="s">
        <v>83</v>
      </c>
      <c r="AW179" s="13" t="s">
        <v>31</v>
      </c>
      <c r="AX179" s="13" t="s">
        <v>81</v>
      </c>
      <c r="AY179" s="183" t="s">
        <v>124</v>
      </c>
    </row>
    <row r="180" s="2" customFormat="1" ht="24.15" customHeight="1">
      <c r="A180" s="35"/>
      <c r="B180" s="166"/>
      <c r="C180" s="167" t="s">
        <v>266</v>
      </c>
      <c r="D180" s="167" t="s">
        <v>126</v>
      </c>
      <c r="E180" s="168" t="s">
        <v>267</v>
      </c>
      <c r="F180" s="169" t="s">
        <v>268</v>
      </c>
      <c r="G180" s="170" t="s">
        <v>86</v>
      </c>
      <c r="H180" s="171">
        <v>0.14999999999999999</v>
      </c>
      <c r="I180" s="172"/>
      <c r="J180" s="173">
        <f>ROUND(I180*H180,2)</f>
        <v>0</v>
      </c>
      <c r="K180" s="174"/>
      <c r="L180" s="36"/>
      <c r="M180" s="175" t="s">
        <v>1</v>
      </c>
      <c r="N180" s="176" t="s">
        <v>38</v>
      </c>
      <c r="O180" s="74"/>
      <c r="P180" s="177">
        <f>O180*H180</f>
        <v>0</v>
      </c>
      <c r="Q180" s="177">
        <v>0</v>
      </c>
      <c r="R180" s="177">
        <f>Q180*H180</f>
        <v>0</v>
      </c>
      <c r="S180" s="177">
        <v>0</v>
      </c>
      <c r="T180" s="178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79" t="s">
        <v>129</v>
      </c>
      <c r="AT180" s="179" t="s">
        <v>126</v>
      </c>
      <c r="AU180" s="179" t="s">
        <v>83</v>
      </c>
      <c r="AY180" s="16" t="s">
        <v>124</v>
      </c>
      <c r="BE180" s="180">
        <f>IF(N180="základní",J180,0)</f>
        <v>0</v>
      </c>
      <c r="BF180" s="180">
        <f>IF(N180="snížená",J180,0)</f>
        <v>0</v>
      </c>
      <c r="BG180" s="180">
        <f>IF(N180="zákl. přenesená",J180,0)</f>
        <v>0</v>
      </c>
      <c r="BH180" s="180">
        <f>IF(N180="sníž. přenesená",J180,0)</f>
        <v>0</v>
      </c>
      <c r="BI180" s="180">
        <f>IF(N180="nulová",J180,0)</f>
        <v>0</v>
      </c>
      <c r="BJ180" s="16" t="s">
        <v>81</v>
      </c>
      <c r="BK180" s="180">
        <f>ROUND(I180*H180,2)</f>
        <v>0</v>
      </c>
      <c r="BL180" s="16" t="s">
        <v>129</v>
      </c>
      <c r="BM180" s="179" t="s">
        <v>269</v>
      </c>
    </row>
    <row r="181" s="13" customFormat="1">
      <c r="A181" s="13"/>
      <c r="B181" s="181"/>
      <c r="C181" s="13"/>
      <c r="D181" s="182" t="s">
        <v>131</v>
      </c>
      <c r="E181" s="183" t="s">
        <v>1</v>
      </c>
      <c r="F181" s="184" t="s">
        <v>270</v>
      </c>
      <c r="G181" s="13"/>
      <c r="H181" s="185">
        <v>0.14999999999999999</v>
      </c>
      <c r="I181" s="186"/>
      <c r="J181" s="13"/>
      <c r="K181" s="13"/>
      <c r="L181" s="181"/>
      <c r="M181" s="187"/>
      <c r="N181" s="188"/>
      <c r="O181" s="188"/>
      <c r="P181" s="188"/>
      <c r="Q181" s="188"/>
      <c r="R181" s="188"/>
      <c r="S181" s="188"/>
      <c r="T181" s="18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3" t="s">
        <v>131</v>
      </c>
      <c r="AU181" s="183" t="s">
        <v>83</v>
      </c>
      <c r="AV181" s="13" t="s">
        <v>83</v>
      </c>
      <c r="AW181" s="13" t="s">
        <v>31</v>
      </c>
      <c r="AX181" s="13" t="s">
        <v>81</v>
      </c>
      <c r="AY181" s="183" t="s">
        <v>124</v>
      </c>
    </row>
    <row r="182" s="2" customFormat="1" ht="21.75" customHeight="1">
      <c r="A182" s="35"/>
      <c r="B182" s="166"/>
      <c r="C182" s="167" t="s">
        <v>271</v>
      </c>
      <c r="D182" s="167" t="s">
        <v>126</v>
      </c>
      <c r="E182" s="168" t="s">
        <v>272</v>
      </c>
      <c r="F182" s="169" t="s">
        <v>273</v>
      </c>
      <c r="G182" s="170" t="s">
        <v>164</v>
      </c>
      <c r="H182" s="171">
        <v>10</v>
      </c>
      <c r="I182" s="172"/>
      <c r="J182" s="173">
        <f>ROUND(I182*H182,2)</f>
        <v>0</v>
      </c>
      <c r="K182" s="174"/>
      <c r="L182" s="36"/>
      <c r="M182" s="175" t="s">
        <v>1</v>
      </c>
      <c r="N182" s="176" t="s">
        <v>38</v>
      </c>
      <c r="O182" s="74"/>
      <c r="P182" s="177">
        <f>O182*H182</f>
        <v>0</v>
      </c>
      <c r="Q182" s="177">
        <v>9.0000000000000006E-05</v>
      </c>
      <c r="R182" s="177">
        <f>Q182*H182</f>
        <v>0.00090000000000000008</v>
      </c>
      <c r="S182" s="177">
        <v>0</v>
      </c>
      <c r="T182" s="178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79" t="s">
        <v>129</v>
      </c>
      <c r="AT182" s="179" t="s">
        <v>126</v>
      </c>
      <c r="AU182" s="179" t="s">
        <v>83</v>
      </c>
      <c r="AY182" s="16" t="s">
        <v>124</v>
      </c>
      <c r="BE182" s="180">
        <f>IF(N182="základní",J182,0)</f>
        <v>0</v>
      </c>
      <c r="BF182" s="180">
        <f>IF(N182="snížená",J182,0)</f>
        <v>0</v>
      </c>
      <c r="BG182" s="180">
        <f>IF(N182="zákl. přenesená",J182,0)</f>
        <v>0</v>
      </c>
      <c r="BH182" s="180">
        <f>IF(N182="sníž. přenesená",J182,0)</f>
        <v>0</v>
      </c>
      <c r="BI182" s="180">
        <f>IF(N182="nulová",J182,0)</f>
        <v>0</v>
      </c>
      <c r="BJ182" s="16" t="s">
        <v>81</v>
      </c>
      <c r="BK182" s="180">
        <f>ROUND(I182*H182,2)</f>
        <v>0</v>
      </c>
      <c r="BL182" s="16" t="s">
        <v>129</v>
      </c>
      <c r="BM182" s="179" t="s">
        <v>274</v>
      </c>
    </row>
    <row r="183" s="12" customFormat="1" ht="22.8" customHeight="1">
      <c r="A183" s="12"/>
      <c r="B183" s="153"/>
      <c r="C183" s="12"/>
      <c r="D183" s="154" t="s">
        <v>72</v>
      </c>
      <c r="E183" s="164" t="s">
        <v>275</v>
      </c>
      <c r="F183" s="164" t="s">
        <v>276</v>
      </c>
      <c r="G183" s="12"/>
      <c r="H183" s="12"/>
      <c r="I183" s="156"/>
      <c r="J183" s="165">
        <f>BK183</f>
        <v>0</v>
      </c>
      <c r="K183" s="12"/>
      <c r="L183" s="153"/>
      <c r="M183" s="158"/>
      <c r="N183" s="159"/>
      <c r="O183" s="159"/>
      <c r="P183" s="160">
        <f>SUM(P184:P188)</f>
        <v>0</v>
      </c>
      <c r="Q183" s="159"/>
      <c r="R183" s="160">
        <f>SUM(R184:R188)</f>
        <v>0</v>
      </c>
      <c r="S183" s="159"/>
      <c r="T183" s="161">
        <f>SUM(T184:T188)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54" t="s">
        <v>81</v>
      </c>
      <c r="AT183" s="162" t="s">
        <v>72</v>
      </c>
      <c r="AU183" s="162" t="s">
        <v>81</v>
      </c>
      <c r="AY183" s="154" t="s">
        <v>124</v>
      </c>
      <c r="BK183" s="163">
        <f>SUM(BK184:BK188)</f>
        <v>0</v>
      </c>
    </row>
    <row r="184" s="2" customFormat="1" ht="24.15" customHeight="1">
      <c r="A184" s="35"/>
      <c r="B184" s="166"/>
      <c r="C184" s="167" t="s">
        <v>277</v>
      </c>
      <c r="D184" s="167" t="s">
        <v>126</v>
      </c>
      <c r="E184" s="168" t="s">
        <v>278</v>
      </c>
      <c r="F184" s="169" t="s">
        <v>279</v>
      </c>
      <c r="G184" s="170" t="s">
        <v>157</v>
      </c>
      <c r="H184" s="171">
        <v>22.029</v>
      </c>
      <c r="I184" s="172"/>
      <c r="J184" s="173">
        <f>ROUND(I184*H184,2)</f>
        <v>0</v>
      </c>
      <c r="K184" s="174"/>
      <c r="L184" s="36"/>
      <c r="M184" s="175" t="s">
        <v>1</v>
      </c>
      <c r="N184" s="176" t="s">
        <v>38</v>
      </c>
      <c r="O184" s="74"/>
      <c r="P184" s="177">
        <f>O184*H184</f>
        <v>0</v>
      </c>
      <c r="Q184" s="177">
        <v>0</v>
      </c>
      <c r="R184" s="177">
        <f>Q184*H184</f>
        <v>0</v>
      </c>
      <c r="S184" s="177">
        <v>0</v>
      </c>
      <c r="T184" s="178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79" t="s">
        <v>129</v>
      </c>
      <c r="AT184" s="179" t="s">
        <v>126</v>
      </c>
      <c r="AU184" s="179" t="s">
        <v>83</v>
      </c>
      <c r="AY184" s="16" t="s">
        <v>124</v>
      </c>
      <c r="BE184" s="180">
        <f>IF(N184="základní",J184,0)</f>
        <v>0</v>
      </c>
      <c r="BF184" s="180">
        <f>IF(N184="snížená",J184,0)</f>
        <v>0</v>
      </c>
      <c r="BG184" s="180">
        <f>IF(N184="zákl. přenesená",J184,0)</f>
        <v>0</v>
      </c>
      <c r="BH184" s="180">
        <f>IF(N184="sníž. přenesená",J184,0)</f>
        <v>0</v>
      </c>
      <c r="BI184" s="180">
        <f>IF(N184="nulová",J184,0)</f>
        <v>0</v>
      </c>
      <c r="BJ184" s="16" t="s">
        <v>81</v>
      </c>
      <c r="BK184" s="180">
        <f>ROUND(I184*H184,2)</f>
        <v>0</v>
      </c>
      <c r="BL184" s="16" t="s">
        <v>129</v>
      </c>
      <c r="BM184" s="179" t="s">
        <v>280</v>
      </c>
    </row>
    <row r="185" s="2" customFormat="1" ht="24.15" customHeight="1">
      <c r="A185" s="35"/>
      <c r="B185" s="166"/>
      <c r="C185" s="167" t="s">
        <v>281</v>
      </c>
      <c r="D185" s="167" t="s">
        <v>126</v>
      </c>
      <c r="E185" s="168" t="s">
        <v>282</v>
      </c>
      <c r="F185" s="169" t="s">
        <v>283</v>
      </c>
      <c r="G185" s="170" t="s">
        <v>157</v>
      </c>
      <c r="H185" s="171">
        <v>837.10199999999998</v>
      </c>
      <c r="I185" s="172"/>
      <c r="J185" s="173">
        <f>ROUND(I185*H185,2)</f>
        <v>0</v>
      </c>
      <c r="K185" s="174"/>
      <c r="L185" s="36"/>
      <c r="M185" s="175" t="s">
        <v>1</v>
      </c>
      <c r="N185" s="176" t="s">
        <v>38</v>
      </c>
      <c r="O185" s="74"/>
      <c r="P185" s="177">
        <f>O185*H185</f>
        <v>0</v>
      </c>
      <c r="Q185" s="177">
        <v>0</v>
      </c>
      <c r="R185" s="177">
        <f>Q185*H185</f>
        <v>0</v>
      </c>
      <c r="S185" s="177">
        <v>0</v>
      </c>
      <c r="T185" s="178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79" t="s">
        <v>129</v>
      </c>
      <c r="AT185" s="179" t="s">
        <v>126</v>
      </c>
      <c r="AU185" s="179" t="s">
        <v>83</v>
      </c>
      <c r="AY185" s="16" t="s">
        <v>124</v>
      </c>
      <c r="BE185" s="180">
        <f>IF(N185="základní",J185,0)</f>
        <v>0</v>
      </c>
      <c r="BF185" s="180">
        <f>IF(N185="snížená",J185,0)</f>
        <v>0</v>
      </c>
      <c r="BG185" s="180">
        <f>IF(N185="zákl. přenesená",J185,0)</f>
        <v>0</v>
      </c>
      <c r="BH185" s="180">
        <f>IF(N185="sníž. přenesená",J185,0)</f>
        <v>0</v>
      </c>
      <c r="BI185" s="180">
        <f>IF(N185="nulová",J185,0)</f>
        <v>0</v>
      </c>
      <c r="BJ185" s="16" t="s">
        <v>81</v>
      </c>
      <c r="BK185" s="180">
        <f>ROUND(I185*H185,2)</f>
        <v>0</v>
      </c>
      <c r="BL185" s="16" t="s">
        <v>129</v>
      </c>
      <c r="BM185" s="179" t="s">
        <v>284</v>
      </c>
    </row>
    <row r="186" s="13" customFormat="1">
      <c r="A186" s="13"/>
      <c r="B186" s="181"/>
      <c r="C186" s="13"/>
      <c r="D186" s="182" t="s">
        <v>131</v>
      </c>
      <c r="E186" s="13"/>
      <c r="F186" s="184" t="s">
        <v>285</v>
      </c>
      <c r="G186" s="13"/>
      <c r="H186" s="185">
        <v>837.10199999999998</v>
      </c>
      <c r="I186" s="186"/>
      <c r="J186" s="13"/>
      <c r="K186" s="13"/>
      <c r="L186" s="181"/>
      <c r="M186" s="187"/>
      <c r="N186" s="188"/>
      <c r="O186" s="188"/>
      <c r="P186" s="188"/>
      <c r="Q186" s="188"/>
      <c r="R186" s="188"/>
      <c r="S186" s="188"/>
      <c r="T186" s="18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3" t="s">
        <v>131</v>
      </c>
      <c r="AU186" s="183" t="s">
        <v>83</v>
      </c>
      <c r="AV186" s="13" t="s">
        <v>83</v>
      </c>
      <c r="AW186" s="13" t="s">
        <v>3</v>
      </c>
      <c r="AX186" s="13" t="s">
        <v>81</v>
      </c>
      <c r="AY186" s="183" t="s">
        <v>124</v>
      </c>
    </row>
    <row r="187" s="2" customFormat="1" ht="33" customHeight="1">
      <c r="A187" s="35"/>
      <c r="B187" s="166"/>
      <c r="C187" s="167" t="s">
        <v>286</v>
      </c>
      <c r="D187" s="167" t="s">
        <v>126</v>
      </c>
      <c r="E187" s="168" t="s">
        <v>287</v>
      </c>
      <c r="F187" s="169" t="s">
        <v>288</v>
      </c>
      <c r="G187" s="170" t="s">
        <v>157</v>
      </c>
      <c r="H187" s="171">
        <v>19.553999999999998</v>
      </c>
      <c r="I187" s="172"/>
      <c r="J187" s="173">
        <f>ROUND(I187*H187,2)</f>
        <v>0</v>
      </c>
      <c r="K187" s="174"/>
      <c r="L187" s="36"/>
      <c r="M187" s="175" t="s">
        <v>1</v>
      </c>
      <c r="N187" s="176" t="s">
        <v>38</v>
      </c>
      <c r="O187" s="74"/>
      <c r="P187" s="177">
        <f>O187*H187</f>
        <v>0</v>
      </c>
      <c r="Q187" s="177">
        <v>0</v>
      </c>
      <c r="R187" s="177">
        <f>Q187*H187</f>
        <v>0</v>
      </c>
      <c r="S187" s="177">
        <v>0</v>
      </c>
      <c r="T187" s="178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79" t="s">
        <v>129</v>
      </c>
      <c r="AT187" s="179" t="s">
        <v>126</v>
      </c>
      <c r="AU187" s="179" t="s">
        <v>83</v>
      </c>
      <c r="AY187" s="16" t="s">
        <v>124</v>
      </c>
      <c r="BE187" s="180">
        <f>IF(N187="základní",J187,0)</f>
        <v>0</v>
      </c>
      <c r="BF187" s="180">
        <f>IF(N187="snížená",J187,0)</f>
        <v>0</v>
      </c>
      <c r="BG187" s="180">
        <f>IF(N187="zákl. přenesená",J187,0)</f>
        <v>0</v>
      </c>
      <c r="BH187" s="180">
        <f>IF(N187="sníž. přenesená",J187,0)</f>
        <v>0</v>
      </c>
      <c r="BI187" s="180">
        <f>IF(N187="nulová",J187,0)</f>
        <v>0</v>
      </c>
      <c r="BJ187" s="16" t="s">
        <v>81</v>
      </c>
      <c r="BK187" s="180">
        <f>ROUND(I187*H187,2)</f>
        <v>0</v>
      </c>
      <c r="BL187" s="16" t="s">
        <v>129</v>
      </c>
      <c r="BM187" s="179" t="s">
        <v>289</v>
      </c>
    </row>
    <row r="188" s="2" customFormat="1" ht="33" customHeight="1">
      <c r="A188" s="35"/>
      <c r="B188" s="166"/>
      <c r="C188" s="167" t="s">
        <v>290</v>
      </c>
      <c r="D188" s="167" t="s">
        <v>126</v>
      </c>
      <c r="E188" s="168" t="s">
        <v>291</v>
      </c>
      <c r="F188" s="169" t="s">
        <v>292</v>
      </c>
      <c r="G188" s="170" t="s">
        <v>157</v>
      </c>
      <c r="H188" s="171">
        <v>2.4750000000000001</v>
      </c>
      <c r="I188" s="172"/>
      <c r="J188" s="173">
        <f>ROUND(I188*H188,2)</f>
        <v>0</v>
      </c>
      <c r="K188" s="174"/>
      <c r="L188" s="36"/>
      <c r="M188" s="175" t="s">
        <v>1</v>
      </c>
      <c r="N188" s="176" t="s">
        <v>38</v>
      </c>
      <c r="O188" s="74"/>
      <c r="P188" s="177">
        <f>O188*H188</f>
        <v>0</v>
      </c>
      <c r="Q188" s="177">
        <v>0</v>
      </c>
      <c r="R188" s="177">
        <f>Q188*H188</f>
        <v>0</v>
      </c>
      <c r="S188" s="177">
        <v>0</v>
      </c>
      <c r="T188" s="178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79" t="s">
        <v>129</v>
      </c>
      <c r="AT188" s="179" t="s">
        <v>126</v>
      </c>
      <c r="AU188" s="179" t="s">
        <v>83</v>
      </c>
      <c r="AY188" s="16" t="s">
        <v>124</v>
      </c>
      <c r="BE188" s="180">
        <f>IF(N188="základní",J188,0)</f>
        <v>0</v>
      </c>
      <c r="BF188" s="180">
        <f>IF(N188="snížená",J188,0)</f>
        <v>0</v>
      </c>
      <c r="BG188" s="180">
        <f>IF(N188="zákl. přenesená",J188,0)</f>
        <v>0</v>
      </c>
      <c r="BH188" s="180">
        <f>IF(N188="sníž. přenesená",J188,0)</f>
        <v>0</v>
      </c>
      <c r="BI188" s="180">
        <f>IF(N188="nulová",J188,0)</f>
        <v>0</v>
      </c>
      <c r="BJ188" s="16" t="s">
        <v>81</v>
      </c>
      <c r="BK188" s="180">
        <f>ROUND(I188*H188,2)</f>
        <v>0</v>
      </c>
      <c r="BL188" s="16" t="s">
        <v>129</v>
      </c>
      <c r="BM188" s="179" t="s">
        <v>293</v>
      </c>
    </row>
    <row r="189" s="12" customFormat="1" ht="22.8" customHeight="1">
      <c r="A189" s="12"/>
      <c r="B189" s="153"/>
      <c r="C189" s="12"/>
      <c r="D189" s="154" t="s">
        <v>72</v>
      </c>
      <c r="E189" s="164" t="s">
        <v>294</v>
      </c>
      <c r="F189" s="164" t="s">
        <v>295</v>
      </c>
      <c r="G189" s="12"/>
      <c r="H189" s="12"/>
      <c r="I189" s="156"/>
      <c r="J189" s="165">
        <f>BK189</f>
        <v>0</v>
      </c>
      <c r="K189" s="12"/>
      <c r="L189" s="153"/>
      <c r="M189" s="158"/>
      <c r="N189" s="159"/>
      <c r="O189" s="159"/>
      <c r="P189" s="160">
        <f>P190</f>
        <v>0</v>
      </c>
      <c r="Q189" s="159"/>
      <c r="R189" s="160">
        <f>R190</f>
        <v>0</v>
      </c>
      <c r="S189" s="159"/>
      <c r="T189" s="161">
        <f>T190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54" t="s">
        <v>81</v>
      </c>
      <c r="AT189" s="162" t="s">
        <v>72</v>
      </c>
      <c r="AU189" s="162" t="s">
        <v>81</v>
      </c>
      <c r="AY189" s="154" t="s">
        <v>124</v>
      </c>
      <c r="BK189" s="163">
        <f>BK190</f>
        <v>0</v>
      </c>
    </row>
    <row r="190" s="2" customFormat="1" ht="24.15" customHeight="1">
      <c r="A190" s="35"/>
      <c r="B190" s="166"/>
      <c r="C190" s="167" t="s">
        <v>296</v>
      </c>
      <c r="D190" s="167" t="s">
        <v>126</v>
      </c>
      <c r="E190" s="168" t="s">
        <v>297</v>
      </c>
      <c r="F190" s="169" t="s">
        <v>298</v>
      </c>
      <c r="G190" s="170" t="s">
        <v>157</v>
      </c>
      <c r="H190" s="171">
        <v>13.616</v>
      </c>
      <c r="I190" s="172"/>
      <c r="J190" s="173">
        <f>ROUND(I190*H190,2)</f>
        <v>0</v>
      </c>
      <c r="K190" s="174"/>
      <c r="L190" s="36"/>
      <c r="M190" s="175" t="s">
        <v>1</v>
      </c>
      <c r="N190" s="176" t="s">
        <v>38</v>
      </c>
      <c r="O190" s="74"/>
      <c r="P190" s="177">
        <f>O190*H190</f>
        <v>0</v>
      </c>
      <c r="Q190" s="177">
        <v>0</v>
      </c>
      <c r="R190" s="177">
        <f>Q190*H190</f>
        <v>0</v>
      </c>
      <c r="S190" s="177">
        <v>0</v>
      </c>
      <c r="T190" s="178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79" t="s">
        <v>129</v>
      </c>
      <c r="AT190" s="179" t="s">
        <v>126</v>
      </c>
      <c r="AU190" s="179" t="s">
        <v>83</v>
      </c>
      <c r="AY190" s="16" t="s">
        <v>124</v>
      </c>
      <c r="BE190" s="180">
        <f>IF(N190="základní",J190,0)</f>
        <v>0</v>
      </c>
      <c r="BF190" s="180">
        <f>IF(N190="snížená",J190,0)</f>
        <v>0</v>
      </c>
      <c r="BG190" s="180">
        <f>IF(N190="zákl. přenesená",J190,0)</f>
        <v>0</v>
      </c>
      <c r="BH190" s="180">
        <f>IF(N190="sníž. přenesená",J190,0)</f>
        <v>0</v>
      </c>
      <c r="BI190" s="180">
        <f>IF(N190="nulová",J190,0)</f>
        <v>0</v>
      </c>
      <c r="BJ190" s="16" t="s">
        <v>81</v>
      </c>
      <c r="BK190" s="180">
        <f>ROUND(I190*H190,2)</f>
        <v>0</v>
      </c>
      <c r="BL190" s="16" t="s">
        <v>129</v>
      </c>
      <c r="BM190" s="179" t="s">
        <v>299</v>
      </c>
    </row>
    <row r="191" s="12" customFormat="1" ht="25.92" customHeight="1">
      <c r="A191" s="12"/>
      <c r="B191" s="153"/>
      <c r="C191" s="12"/>
      <c r="D191" s="154" t="s">
        <v>72</v>
      </c>
      <c r="E191" s="155" t="s">
        <v>300</v>
      </c>
      <c r="F191" s="155" t="s">
        <v>301</v>
      </c>
      <c r="G191" s="12"/>
      <c r="H191" s="12"/>
      <c r="I191" s="156"/>
      <c r="J191" s="157">
        <f>BK191</f>
        <v>0</v>
      </c>
      <c r="K191" s="12"/>
      <c r="L191" s="153"/>
      <c r="M191" s="158"/>
      <c r="N191" s="159"/>
      <c r="O191" s="159"/>
      <c r="P191" s="160">
        <f>P192</f>
        <v>0</v>
      </c>
      <c r="Q191" s="159"/>
      <c r="R191" s="160">
        <f>R192</f>
        <v>0</v>
      </c>
      <c r="S191" s="159"/>
      <c r="T191" s="161">
        <f>T192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4" t="s">
        <v>144</v>
      </c>
      <c r="AT191" s="162" t="s">
        <v>72</v>
      </c>
      <c r="AU191" s="162" t="s">
        <v>73</v>
      </c>
      <c r="AY191" s="154" t="s">
        <v>124</v>
      </c>
      <c r="BK191" s="163">
        <f>BK192</f>
        <v>0</v>
      </c>
    </row>
    <row r="192" s="12" customFormat="1" ht="22.8" customHeight="1">
      <c r="A192" s="12"/>
      <c r="B192" s="153"/>
      <c r="C192" s="12"/>
      <c r="D192" s="154" t="s">
        <v>72</v>
      </c>
      <c r="E192" s="164" t="s">
        <v>302</v>
      </c>
      <c r="F192" s="164" t="s">
        <v>303</v>
      </c>
      <c r="G192" s="12"/>
      <c r="H192" s="12"/>
      <c r="I192" s="156"/>
      <c r="J192" s="165">
        <f>BK192</f>
        <v>0</v>
      </c>
      <c r="K192" s="12"/>
      <c r="L192" s="153"/>
      <c r="M192" s="158"/>
      <c r="N192" s="159"/>
      <c r="O192" s="159"/>
      <c r="P192" s="160">
        <f>SUM(P193:P194)</f>
        <v>0</v>
      </c>
      <c r="Q192" s="159"/>
      <c r="R192" s="160">
        <f>SUM(R193:R194)</f>
        <v>0</v>
      </c>
      <c r="S192" s="159"/>
      <c r="T192" s="161">
        <f>SUM(T193:T194)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54" t="s">
        <v>144</v>
      </c>
      <c r="AT192" s="162" t="s">
        <v>72</v>
      </c>
      <c r="AU192" s="162" t="s">
        <v>81</v>
      </c>
      <c r="AY192" s="154" t="s">
        <v>124</v>
      </c>
      <c r="BK192" s="163">
        <f>SUM(BK193:BK194)</f>
        <v>0</v>
      </c>
    </row>
    <row r="193" s="2" customFormat="1" ht="24.15" customHeight="1">
      <c r="A193" s="35"/>
      <c r="B193" s="166"/>
      <c r="C193" s="167" t="s">
        <v>304</v>
      </c>
      <c r="D193" s="167" t="s">
        <v>126</v>
      </c>
      <c r="E193" s="168" t="s">
        <v>305</v>
      </c>
      <c r="F193" s="169" t="s">
        <v>306</v>
      </c>
      <c r="G193" s="170" t="s">
        <v>307</v>
      </c>
      <c r="H193" s="171">
        <v>1</v>
      </c>
      <c r="I193" s="172"/>
      <c r="J193" s="173">
        <f>ROUND(I193*H193,2)</f>
        <v>0</v>
      </c>
      <c r="K193" s="174"/>
      <c r="L193" s="36"/>
      <c r="M193" s="175" t="s">
        <v>1</v>
      </c>
      <c r="N193" s="176" t="s">
        <v>38</v>
      </c>
      <c r="O193" s="74"/>
      <c r="P193" s="177">
        <f>O193*H193</f>
        <v>0</v>
      </c>
      <c r="Q193" s="177">
        <v>0</v>
      </c>
      <c r="R193" s="177">
        <f>Q193*H193</f>
        <v>0</v>
      </c>
      <c r="S193" s="177">
        <v>0</v>
      </c>
      <c r="T193" s="178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79" t="s">
        <v>129</v>
      </c>
      <c r="AT193" s="179" t="s">
        <v>126</v>
      </c>
      <c r="AU193" s="179" t="s">
        <v>83</v>
      </c>
      <c r="AY193" s="16" t="s">
        <v>124</v>
      </c>
      <c r="BE193" s="180">
        <f>IF(N193="základní",J193,0)</f>
        <v>0</v>
      </c>
      <c r="BF193" s="180">
        <f>IF(N193="snížená",J193,0)</f>
        <v>0</v>
      </c>
      <c r="BG193" s="180">
        <f>IF(N193="zákl. přenesená",J193,0)</f>
        <v>0</v>
      </c>
      <c r="BH193" s="180">
        <f>IF(N193="sníž. přenesená",J193,0)</f>
        <v>0</v>
      </c>
      <c r="BI193" s="180">
        <f>IF(N193="nulová",J193,0)</f>
        <v>0</v>
      </c>
      <c r="BJ193" s="16" t="s">
        <v>81</v>
      </c>
      <c r="BK193" s="180">
        <f>ROUND(I193*H193,2)</f>
        <v>0</v>
      </c>
      <c r="BL193" s="16" t="s">
        <v>129</v>
      </c>
      <c r="BM193" s="179" t="s">
        <v>308</v>
      </c>
    </row>
    <row r="194" s="2" customFormat="1" ht="16.5" customHeight="1">
      <c r="A194" s="35"/>
      <c r="B194" s="166"/>
      <c r="C194" s="167" t="s">
        <v>309</v>
      </c>
      <c r="D194" s="167" t="s">
        <v>126</v>
      </c>
      <c r="E194" s="168" t="s">
        <v>310</v>
      </c>
      <c r="F194" s="169" t="s">
        <v>311</v>
      </c>
      <c r="G194" s="170" t="s">
        <v>307</v>
      </c>
      <c r="H194" s="171">
        <v>1</v>
      </c>
      <c r="I194" s="172"/>
      <c r="J194" s="173">
        <f>ROUND(I194*H194,2)</f>
        <v>0</v>
      </c>
      <c r="K194" s="174"/>
      <c r="L194" s="36"/>
      <c r="M194" s="201" t="s">
        <v>1</v>
      </c>
      <c r="N194" s="202" t="s">
        <v>38</v>
      </c>
      <c r="O194" s="203"/>
      <c r="P194" s="204">
        <f>O194*H194</f>
        <v>0</v>
      </c>
      <c r="Q194" s="204">
        <v>0</v>
      </c>
      <c r="R194" s="204">
        <f>Q194*H194</f>
        <v>0</v>
      </c>
      <c r="S194" s="204">
        <v>0</v>
      </c>
      <c r="T194" s="205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79" t="s">
        <v>129</v>
      </c>
      <c r="AT194" s="179" t="s">
        <v>126</v>
      </c>
      <c r="AU194" s="179" t="s">
        <v>83</v>
      </c>
      <c r="AY194" s="16" t="s">
        <v>124</v>
      </c>
      <c r="BE194" s="180">
        <f>IF(N194="základní",J194,0)</f>
        <v>0</v>
      </c>
      <c r="BF194" s="180">
        <f>IF(N194="snížená",J194,0)</f>
        <v>0</v>
      </c>
      <c r="BG194" s="180">
        <f>IF(N194="zákl. přenesená",J194,0)</f>
        <v>0</v>
      </c>
      <c r="BH194" s="180">
        <f>IF(N194="sníž. přenesená",J194,0)</f>
        <v>0</v>
      </c>
      <c r="BI194" s="180">
        <f>IF(N194="nulová",J194,0)</f>
        <v>0</v>
      </c>
      <c r="BJ194" s="16" t="s">
        <v>81</v>
      </c>
      <c r="BK194" s="180">
        <f>ROUND(I194*H194,2)</f>
        <v>0</v>
      </c>
      <c r="BL194" s="16" t="s">
        <v>129</v>
      </c>
      <c r="BM194" s="179" t="s">
        <v>312</v>
      </c>
    </row>
    <row r="195" s="2" customFormat="1" ht="6.96" customHeight="1">
      <c r="A195" s="35"/>
      <c r="B195" s="57"/>
      <c r="C195" s="58"/>
      <c r="D195" s="58"/>
      <c r="E195" s="58"/>
      <c r="F195" s="58"/>
      <c r="G195" s="58"/>
      <c r="H195" s="58"/>
      <c r="I195" s="58"/>
      <c r="J195" s="58"/>
      <c r="K195" s="58"/>
      <c r="L195" s="36"/>
      <c r="M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</row>
  </sheetData>
  <autoFilter ref="C124:K194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7"/>
      <c r="C3" s="18"/>
      <c r="D3" s="18"/>
      <c r="E3" s="18"/>
      <c r="F3" s="18"/>
      <c r="G3" s="18"/>
      <c r="H3" s="19"/>
    </row>
    <row r="4" s="1" customFormat="1" ht="24.96" customHeight="1">
      <c r="B4" s="19"/>
      <c r="C4" s="20" t="s">
        <v>313</v>
      </c>
      <c r="H4" s="19"/>
    </row>
    <row r="5" s="1" customFormat="1" ht="12" customHeight="1">
      <c r="B5" s="19"/>
      <c r="C5" s="23" t="s">
        <v>13</v>
      </c>
      <c r="D5" s="33" t="s">
        <v>14</v>
      </c>
      <c r="E5" s="1"/>
      <c r="F5" s="1"/>
      <c r="H5" s="19"/>
    </row>
    <row r="6" s="1" customFormat="1" ht="36.96" customHeight="1">
      <c r="B6" s="19"/>
      <c r="C6" s="26" t="s">
        <v>16</v>
      </c>
      <c r="D6" s="27" t="s">
        <v>17</v>
      </c>
      <c r="E6" s="1"/>
      <c r="F6" s="1"/>
      <c r="H6" s="19"/>
    </row>
    <row r="7" s="1" customFormat="1" ht="16.5" customHeight="1">
      <c r="B7" s="19"/>
      <c r="C7" s="29" t="s">
        <v>22</v>
      </c>
      <c r="D7" s="66" t="str">
        <f>'Rekapitulace stavby'!AN8</f>
        <v>23. 9. 2024</v>
      </c>
      <c r="H7" s="19"/>
    </row>
    <row r="8" s="2" customFormat="1" ht="10.8" customHeight="1">
      <c r="A8" s="35"/>
      <c r="B8" s="36"/>
      <c r="C8" s="35"/>
      <c r="D8" s="35"/>
      <c r="E8" s="35"/>
      <c r="F8" s="35"/>
      <c r="G8" s="35"/>
      <c r="H8" s="36"/>
    </row>
    <row r="9" s="11" customFormat="1" ht="29.28" customHeight="1">
      <c r="A9" s="142"/>
      <c r="B9" s="143"/>
      <c r="C9" s="144" t="s">
        <v>54</v>
      </c>
      <c r="D9" s="145" t="s">
        <v>55</v>
      </c>
      <c r="E9" s="145" t="s">
        <v>111</v>
      </c>
      <c r="F9" s="146" t="s">
        <v>314</v>
      </c>
      <c r="G9" s="142"/>
      <c r="H9" s="143"/>
    </row>
    <row r="10" s="2" customFormat="1" ht="26.4" customHeight="1">
      <c r="A10" s="35"/>
      <c r="B10" s="36"/>
      <c r="C10" s="206" t="s">
        <v>78</v>
      </c>
      <c r="D10" s="206" t="s">
        <v>79</v>
      </c>
      <c r="E10" s="35"/>
      <c r="F10" s="35"/>
      <c r="G10" s="35"/>
      <c r="H10" s="36"/>
    </row>
    <row r="11" s="2" customFormat="1" ht="16.8" customHeight="1">
      <c r="A11" s="35"/>
      <c r="B11" s="36"/>
      <c r="C11" s="207" t="s">
        <v>84</v>
      </c>
      <c r="D11" s="208" t="s">
        <v>85</v>
      </c>
      <c r="E11" s="209" t="s">
        <v>86</v>
      </c>
      <c r="F11" s="210">
        <v>6.4800000000000004</v>
      </c>
      <c r="G11" s="35"/>
      <c r="H11" s="36"/>
    </row>
    <row r="12" s="2" customFormat="1" ht="16.8" customHeight="1">
      <c r="A12" s="35"/>
      <c r="B12" s="36"/>
      <c r="C12" s="211" t="s">
        <v>84</v>
      </c>
      <c r="D12" s="211" t="s">
        <v>140</v>
      </c>
      <c r="E12" s="16" t="s">
        <v>1</v>
      </c>
      <c r="F12" s="212">
        <v>6.4800000000000004</v>
      </c>
      <c r="G12" s="35"/>
      <c r="H12" s="36"/>
    </row>
    <row r="13" s="2" customFormat="1" ht="16.8" customHeight="1">
      <c r="A13" s="35"/>
      <c r="B13" s="36"/>
      <c r="C13" s="213" t="s">
        <v>315</v>
      </c>
      <c r="D13" s="35"/>
      <c r="E13" s="35"/>
      <c r="F13" s="35"/>
      <c r="G13" s="35"/>
      <c r="H13" s="36"/>
    </row>
    <row r="14" s="2" customFormat="1">
      <c r="A14" s="35"/>
      <c r="B14" s="36"/>
      <c r="C14" s="211" t="s">
        <v>137</v>
      </c>
      <c r="D14" s="211" t="s">
        <v>138</v>
      </c>
      <c r="E14" s="16" t="s">
        <v>86</v>
      </c>
      <c r="F14" s="212">
        <v>6.4800000000000004</v>
      </c>
      <c r="G14" s="35"/>
      <c r="H14" s="36"/>
    </row>
    <row r="15" s="2" customFormat="1">
      <c r="A15" s="35"/>
      <c r="B15" s="36"/>
      <c r="C15" s="211" t="s">
        <v>141</v>
      </c>
      <c r="D15" s="211" t="s">
        <v>142</v>
      </c>
      <c r="E15" s="16" t="s">
        <v>86</v>
      </c>
      <c r="F15" s="212">
        <v>6.4800000000000004</v>
      </c>
      <c r="G15" s="35"/>
      <c r="H15" s="36"/>
    </row>
    <row r="16" s="2" customFormat="1">
      <c r="A16" s="35"/>
      <c r="B16" s="36"/>
      <c r="C16" s="211" t="s">
        <v>145</v>
      </c>
      <c r="D16" s="211" t="s">
        <v>146</v>
      </c>
      <c r="E16" s="16" t="s">
        <v>86</v>
      </c>
      <c r="F16" s="212">
        <v>194.40000000000001</v>
      </c>
      <c r="G16" s="35"/>
      <c r="H16" s="36"/>
    </row>
    <row r="17" s="2" customFormat="1" ht="16.8" customHeight="1">
      <c r="A17" s="35"/>
      <c r="B17" s="36"/>
      <c r="C17" s="211" t="s">
        <v>150</v>
      </c>
      <c r="D17" s="211" t="s">
        <v>151</v>
      </c>
      <c r="E17" s="16" t="s">
        <v>86</v>
      </c>
      <c r="F17" s="212">
        <v>6.4800000000000004</v>
      </c>
      <c r="G17" s="35"/>
      <c r="H17" s="36"/>
    </row>
    <row r="18" s="2" customFormat="1" ht="16.8" customHeight="1">
      <c r="A18" s="35"/>
      <c r="B18" s="36"/>
      <c r="C18" s="207" t="s">
        <v>88</v>
      </c>
      <c r="D18" s="208" t="s">
        <v>89</v>
      </c>
      <c r="E18" s="209" t="s">
        <v>90</v>
      </c>
      <c r="F18" s="210">
        <v>11.25</v>
      </c>
      <c r="G18" s="35"/>
      <c r="H18" s="36"/>
    </row>
    <row r="19" s="2" customFormat="1" ht="16.8" customHeight="1">
      <c r="A19" s="35"/>
      <c r="B19" s="36"/>
      <c r="C19" s="211" t="s">
        <v>88</v>
      </c>
      <c r="D19" s="211" t="s">
        <v>132</v>
      </c>
      <c r="E19" s="16" t="s">
        <v>1</v>
      </c>
      <c r="F19" s="212">
        <v>11.25</v>
      </c>
      <c r="G19" s="35"/>
      <c r="H19" s="36"/>
    </row>
    <row r="20" s="2" customFormat="1" ht="16.8" customHeight="1">
      <c r="A20" s="35"/>
      <c r="B20" s="36"/>
      <c r="C20" s="213" t="s">
        <v>315</v>
      </c>
      <c r="D20" s="35"/>
      <c r="E20" s="35"/>
      <c r="F20" s="35"/>
      <c r="G20" s="35"/>
      <c r="H20" s="36"/>
    </row>
    <row r="21" s="2" customFormat="1" ht="16.8" customHeight="1">
      <c r="A21" s="35"/>
      <c r="B21" s="36"/>
      <c r="C21" s="211" t="s">
        <v>127</v>
      </c>
      <c r="D21" s="211" t="s">
        <v>128</v>
      </c>
      <c r="E21" s="16" t="s">
        <v>90</v>
      </c>
      <c r="F21" s="212">
        <v>11.25</v>
      </c>
      <c r="G21" s="35"/>
      <c r="H21" s="36"/>
    </row>
    <row r="22" s="2" customFormat="1" ht="16.8" customHeight="1">
      <c r="A22" s="35"/>
      <c r="B22" s="36"/>
      <c r="C22" s="211" t="s">
        <v>133</v>
      </c>
      <c r="D22" s="211" t="s">
        <v>134</v>
      </c>
      <c r="E22" s="16" t="s">
        <v>90</v>
      </c>
      <c r="F22" s="212">
        <v>11.25</v>
      </c>
      <c r="G22" s="35"/>
      <c r="H22" s="36"/>
    </row>
    <row r="23" s="2" customFormat="1" ht="16.8" customHeight="1">
      <c r="A23" s="35"/>
      <c r="B23" s="36"/>
      <c r="C23" s="211" t="s">
        <v>172</v>
      </c>
      <c r="D23" s="211" t="s">
        <v>173</v>
      </c>
      <c r="E23" s="16" t="s">
        <v>90</v>
      </c>
      <c r="F23" s="212">
        <v>11.25</v>
      </c>
      <c r="G23" s="35"/>
      <c r="H23" s="36"/>
    </row>
    <row r="24" s="2" customFormat="1" ht="16.8" customHeight="1">
      <c r="A24" s="35"/>
      <c r="B24" s="36"/>
      <c r="C24" s="211" t="s">
        <v>176</v>
      </c>
      <c r="D24" s="211" t="s">
        <v>177</v>
      </c>
      <c r="E24" s="16" t="s">
        <v>90</v>
      </c>
      <c r="F24" s="212">
        <v>11.25</v>
      </c>
      <c r="G24" s="35"/>
      <c r="H24" s="36"/>
    </row>
    <row r="25" s="2" customFormat="1" ht="16.8" customHeight="1">
      <c r="A25" s="35"/>
      <c r="B25" s="36"/>
      <c r="C25" s="211" t="s">
        <v>179</v>
      </c>
      <c r="D25" s="211" t="s">
        <v>180</v>
      </c>
      <c r="E25" s="16" t="s">
        <v>90</v>
      </c>
      <c r="F25" s="212">
        <v>11.25</v>
      </c>
      <c r="G25" s="35"/>
      <c r="H25" s="36"/>
    </row>
    <row r="26" s="2" customFormat="1" ht="16.8" customHeight="1">
      <c r="A26" s="35"/>
      <c r="B26" s="36"/>
      <c r="C26" s="211" t="s">
        <v>183</v>
      </c>
      <c r="D26" s="211" t="s">
        <v>184</v>
      </c>
      <c r="E26" s="16" t="s">
        <v>90</v>
      </c>
      <c r="F26" s="212">
        <v>11.25</v>
      </c>
      <c r="G26" s="35"/>
      <c r="H26" s="36"/>
    </row>
    <row r="27" s="2" customFormat="1" ht="16.8" customHeight="1">
      <c r="A27" s="35"/>
      <c r="B27" s="36"/>
      <c r="C27" s="211" t="s">
        <v>187</v>
      </c>
      <c r="D27" s="211" t="s">
        <v>188</v>
      </c>
      <c r="E27" s="16" t="s">
        <v>90</v>
      </c>
      <c r="F27" s="212">
        <v>11.25</v>
      </c>
      <c r="G27" s="35"/>
      <c r="H27" s="36"/>
    </row>
    <row r="28" s="2" customFormat="1">
      <c r="A28" s="35"/>
      <c r="B28" s="36"/>
      <c r="C28" s="211" t="s">
        <v>191</v>
      </c>
      <c r="D28" s="211" t="s">
        <v>192</v>
      </c>
      <c r="E28" s="16" t="s">
        <v>90</v>
      </c>
      <c r="F28" s="212">
        <v>11.25</v>
      </c>
      <c r="G28" s="35"/>
      <c r="H28" s="36"/>
    </row>
    <row r="29" s="2" customFormat="1" ht="7.44" customHeight="1">
      <c r="A29" s="35"/>
      <c r="B29" s="57"/>
      <c r="C29" s="58"/>
      <c r="D29" s="58"/>
      <c r="E29" s="58"/>
      <c r="F29" s="58"/>
      <c r="G29" s="58"/>
      <c r="H29" s="36"/>
    </row>
    <row r="30" s="2" customFormat="1">
      <c r="A30" s="35"/>
      <c r="B30" s="35"/>
      <c r="C30" s="35"/>
      <c r="D30" s="35"/>
      <c r="E30" s="35"/>
      <c r="F30" s="35"/>
      <c r="G30" s="35"/>
      <c r="H30" s="35"/>
    </row>
  </sheetData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Vera Radouchova</dc:creator>
  <cp:lastModifiedBy>Vera Radouchova</cp:lastModifiedBy>
  <dcterms:created xsi:type="dcterms:W3CDTF">2024-09-23T11:04:33Z</dcterms:created>
  <dcterms:modified xsi:type="dcterms:W3CDTF">2024-09-23T11:04:42Z</dcterms:modified>
</cp:coreProperties>
</file>