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bazant\Desktop\kros - excel\"/>
    </mc:Choice>
  </mc:AlternateContent>
  <bookViews>
    <workbookView xWindow="0" yWindow="0" windowWidth="0" windowHeight="0"/>
  </bookViews>
  <sheets>
    <sheet name="Rekapitulace stavby" sheetId="1" r:id="rId1"/>
    <sheet name="24S-HPR006 - Štětí -  DSC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'24S-HPR006 - Štětí -  DSC...'!$C$131:$K$491</definedName>
    <definedName name="_xlnm.Print_Area" localSheetId="1">'24S-HPR006 - Štětí -  DSC...'!$C$4:$J$76,'24S-HPR006 - Štětí -  DSC...'!$C$82:$J$115,'24S-HPR006 - Štětí -  DSC...'!$C$121:$K$491</definedName>
    <definedName name="_xlnm.Print_Titles" localSheetId="1">'24S-HPR006 - Štětí -  DSC...'!$131:$131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491"/>
  <c r="BH491"/>
  <c r="BG491"/>
  <c r="BF491"/>
  <c r="T491"/>
  <c r="R491"/>
  <c r="P491"/>
  <c r="BI488"/>
  <c r="BH488"/>
  <c r="BG488"/>
  <c r="BF488"/>
  <c r="T488"/>
  <c r="R488"/>
  <c r="P488"/>
  <c r="BI486"/>
  <c r="BH486"/>
  <c r="BG486"/>
  <c r="BF486"/>
  <c r="T486"/>
  <c r="R486"/>
  <c r="P486"/>
  <c r="BI481"/>
  <c r="BH481"/>
  <c r="BG481"/>
  <c r="BF481"/>
  <c r="T481"/>
  <c r="R481"/>
  <c r="P481"/>
  <c r="BI479"/>
  <c r="BH479"/>
  <c r="BG479"/>
  <c r="BF479"/>
  <c r="T479"/>
  <c r="R479"/>
  <c r="P479"/>
  <c r="BI478"/>
  <c r="BH478"/>
  <c r="BG478"/>
  <c r="BF478"/>
  <c r="T478"/>
  <c r="R478"/>
  <c r="P478"/>
  <c r="BI476"/>
  <c r="BH476"/>
  <c r="BG476"/>
  <c r="BF476"/>
  <c r="T476"/>
  <c r="T475"/>
  <c r="R476"/>
  <c r="R475"/>
  <c r="P476"/>
  <c r="P475"/>
  <c r="BI474"/>
  <c r="BH474"/>
  <c r="BG474"/>
  <c r="BF474"/>
  <c r="T474"/>
  <c r="R474"/>
  <c r="P474"/>
  <c r="BI469"/>
  <c r="BH469"/>
  <c r="BG469"/>
  <c r="BF469"/>
  <c r="T469"/>
  <c r="R469"/>
  <c r="P469"/>
  <c r="BI467"/>
  <c r="BH467"/>
  <c r="BG467"/>
  <c r="BF467"/>
  <c r="T467"/>
  <c r="R467"/>
  <c r="P467"/>
  <c r="BI466"/>
  <c r="BH466"/>
  <c r="BG466"/>
  <c r="BF466"/>
  <c r="T466"/>
  <c r="R466"/>
  <c r="P466"/>
  <c r="BI465"/>
  <c r="BH465"/>
  <c r="BG465"/>
  <c r="BF465"/>
  <c r="T465"/>
  <c r="R465"/>
  <c r="P465"/>
  <c r="BI464"/>
  <c r="BH464"/>
  <c r="BG464"/>
  <c r="BF464"/>
  <c r="T464"/>
  <c r="R464"/>
  <c r="P464"/>
  <c r="BI462"/>
  <c r="BH462"/>
  <c r="BG462"/>
  <c r="BF462"/>
  <c r="T462"/>
  <c r="R462"/>
  <c r="P462"/>
  <c r="BI458"/>
  <c r="BH458"/>
  <c r="BG458"/>
  <c r="BF458"/>
  <c r="T458"/>
  <c r="R458"/>
  <c r="P458"/>
  <c r="BI454"/>
  <c r="BH454"/>
  <c r="BG454"/>
  <c r="BF454"/>
  <c r="T454"/>
  <c r="R454"/>
  <c r="P454"/>
  <c r="BI441"/>
  <c r="BH441"/>
  <c r="BG441"/>
  <c r="BF441"/>
  <c r="T441"/>
  <c r="R441"/>
  <c r="P441"/>
  <c r="BI439"/>
  <c r="BH439"/>
  <c r="BG439"/>
  <c r="BF439"/>
  <c r="T439"/>
  <c r="R439"/>
  <c r="P439"/>
  <c r="BI434"/>
  <c r="BH434"/>
  <c r="BG434"/>
  <c r="BF434"/>
  <c r="T434"/>
  <c r="R434"/>
  <c r="P434"/>
  <c r="BI432"/>
  <c r="BH432"/>
  <c r="BG432"/>
  <c r="BF432"/>
  <c r="T432"/>
  <c r="R432"/>
  <c r="P432"/>
  <c r="BI431"/>
  <c r="BH431"/>
  <c r="BG431"/>
  <c r="BF431"/>
  <c r="T431"/>
  <c r="R431"/>
  <c r="P431"/>
  <c r="BI430"/>
  <c r="BH430"/>
  <c r="BG430"/>
  <c r="BF430"/>
  <c r="T430"/>
  <c r="R430"/>
  <c r="P430"/>
  <c r="BI429"/>
  <c r="BH429"/>
  <c r="BG429"/>
  <c r="BF429"/>
  <c r="T429"/>
  <c r="R429"/>
  <c r="P429"/>
  <c r="BI425"/>
  <c r="BH425"/>
  <c r="BG425"/>
  <c r="BF425"/>
  <c r="T425"/>
  <c r="R425"/>
  <c r="P425"/>
  <c r="BI421"/>
  <c r="BH421"/>
  <c r="BG421"/>
  <c r="BF421"/>
  <c r="T421"/>
  <c r="R421"/>
  <c r="P421"/>
  <c r="BI417"/>
  <c r="BH417"/>
  <c r="BG417"/>
  <c r="BF417"/>
  <c r="T417"/>
  <c r="R417"/>
  <c r="P417"/>
  <c r="BI414"/>
  <c r="BH414"/>
  <c r="BG414"/>
  <c r="BF414"/>
  <c r="T414"/>
  <c r="T413"/>
  <c r="R414"/>
  <c r="R413"/>
  <c r="P414"/>
  <c r="P413"/>
  <c r="BI409"/>
  <c r="BH409"/>
  <c r="BG409"/>
  <c r="BF409"/>
  <c r="T409"/>
  <c r="R409"/>
  <c r="P409"/>
  <c r="BI405"/>
  <c r="BH405"/>
  <c r="BG405"/>
  <c r="BF405"/>
  <c r="T405"/>
  <c r="R405"/>
  <c r="P405"/>
  <c r="BI404"/>
  <c r="BH404"/>
  <c r="BG404"/>
  <c r="BF404"/>
  <c r="T404"/>
  <c r="R404"/>
  <c r="P404"/>
  <c r="BI402"/>
  <c r="BH402"/>
  <c r="BG402"/>
  <c r="BF402"/>
  <c r="T402"/>
  <c r="R402"/>
  <c r="P402"/>
  <c r="BI401"/>
  <c r="BH401"/>
  <c r="BG401"/>
  <c r="BF401"/>
  <c r="T401"/>
  <c r="R401"/>
  <c r="P401"/>
  <c r="BI396"/>
  <c r="BH396"/>
  <c r="BG396"/>
  <c r="BF396"/>
  <c r="T396"/>
  <c r="R396"/>
  <c r="P396"/>
  <c r="BI392"/>
  <c r="BH392"/>
  <c r="BG392"/>
  <c r="BF392"/>
  <c r="T392"/>
  <c r="R392"/>
  <c r="P392"/>
  <c r="BI391"/>
  <c r="BH391"/>
  <c r="BG391"/>
  <c r="BF391"/>
  <c r="T391"/>
  <c r="R391"/>
  <c r="P391"/>
  <c r="BI390"/>
  <c r="BH390"/>
  <c r="BG390"/>
  <c r="BF390"/>
  <c r="T390"/>
  <c r="R390"/>
  <c r="P390"/>
  <c r="BI389"/>
  <c r="BH389"/>
  <c r="BG389"/>
  <c r="BF389"/>
  <c r="T389"/>
  <c r="R389"/>
  <c r="P389"/>
  <c r="BI388"/>
  <c r="BH388"/>
  <c r="BG388"/>
  <c r="BF388"/>
  <c r="T388"/>
  <c r="R388"/>
  <c r="P388"/>
  <c r="BI387"/>
  <c r="BH387"/>
  <c r="BG387"/>
  <c r="BF387"/>
  <c r="T387"/>
  <c r="R387"/>
  <c r="P387"/>
  <c r="BI386"/>
  <c r="BH386"/>
  <c r="BG386"/>
  <c r="BF386"/>
  <c r="T386"/>
  <c r="R386"/>
  <c r="P386"/>
  <c r="BI382"/>
  <c r="BH382"/>
  <c r="BG382"/>
  <c r="BF382"/>
  <c r="T382"/>
  <c r="R382"/>
  <c r="P382"/>
  <c r="BI378"/>
  <c r="BH378"/>
  <c r="BG378"/>
  <c r="BF378"/>
  <c r="T378"/>
  <c r="R378"/>
  <c r="P378"/>
  <c r="BI373"/>
  <c r="BH373"/>
  <c r="BG373"/>
  <c r="BF373"/>
  <c r="T373"/>
  <c r="R373"/>
  <c r="P373"/>
  <c r="BI371"/>
  <c r="BH371"/>
  <c r="BG371"/>
  <c r="BF371"/>
  <c r="T371"/>
  <c r="R371"/>
  <c r="P371"/>
  <c r="BI367"/>
  <c r="BH367"/>
  <c r="BG367"/>
  <c r="BF367"/>
  <c r="T367"/>
  <c r="R367"/>
  <c r="P367"/>
  <c r="BI365"/>
  <c r="BH365"/>
  <c r="BG365"/>
  <c r="BF365"/>
  <c r="T365"/>
  <c r="R365"/>
  <c r="P365"/>
  <c r="BI363"/>
  <c r="BH363"/>
  <c r="BG363"/>
  <c r="BF363"/>
  <c r="T363"/>
  <c r="R363"/>
  <c r="P363"/>
  <c r="BI356"/>
  <c r="BH356"/>
  <c r="BG356"/>
  <c r="BF356"/>
  <c r="T356"/>
  <c r="R356"/>
  <c r="P356"/>
  <c r="BI355"/>
  <c r="BH355"/>
  <c r="BG355"/>
  <c r="BF355"/>
  <c r="T355"/>
  <c r="R355"/>
  <c r="P355"/>
  <c r="BI354"/>
  <c r="BH354"/>
  <c r="BG354"/>
  <c r="BF354"/>
  <c r="T354"/>
  <c r="R354"/>
  <c r="P354"/>
  <c r="BI353"/>
  <c r="BH353"/>
  <c r="BG353"/>
  <c r="BF353"/>
  <c r="T353"/>
  <c r="R353"/>
  <c r="P353"/>
  <c r="BI352"/>
  <c r="BH352"/>
  <c r="BG352"/>
  <c r="BF352"/>
  <c r="T352"/>
  <c r="R352"/>
  <c r="P352"/>
  <c r="BI348"/>
  <c r="BH348"/>
  <c r="BG348"/>
  <c r="BF348"/>
  <c r="T348"/>
  <c r="R348"/>
  <c r="P348"/>
  <c r="BI347"/>
  <c r="BH347"/>
  <c r="BG347"/>
  <c r="BF347"/>
  <c r="T347"/>
  <c r="R347"/>
  <c r="P347"/>
  <c r="BI343"/>
  <c r="BH343"/>
  <c r="BG343"/>
  <c r="BF343"/>
  <c r="T343"/>
  <c r="R343"/>
  <c r="P343"/>
  <c r="BI338"/>
  <c r="BH338"/>
  <c r="BG338"/>
  <c r="BF338"/>
  <c r="T338"/>
  <c r="R338"/>
  <c r="P338"/>
  <c r="BI334"/>
  <c r="BH334"/>
  <c r="BG334"/>
  <c r="BF334"/>
  <c r="T334"/>
  <c r="R334"/>
  <c r="P334"/>
  <c r="BI330"/>
  <c r="BH330"/>
  <c r="BG330"/>
  <c r="BF330"/>
  <c r="T330"/>
  <c r="R330"/>
  <c r="P330"/>
  <c r="BI327"/>
  <c r="BH327"/>
  <c r="BG327"/>
  <c r="BF327"/>
  <c r="T327"/>
  <c r="R327"/>
  <c r="P327"/>
  <c r="BI325"/>
  <c r="BH325"/>
  <c r="BG325"/>
  <c r="BF325"/>
  <c r="T325"/>
  <c r="R325"/>
  <c r="P325"/>
  <c r="BI321"/>
  <c r="BH321"/>
  <c r="BG321"/>
  <c r="BF321"/>
  <c r="T321"/>
  <c r="R321"/>
  <c r="P321"/>
  <c r="BI314"/>
  <c r="BH314"/>
  <c r="BG314"/>
  <c r="BF314"/>
  <c r="T314"/>
  <c r="R314"/>
  <c r="P314"/>
  <c r="BI308"/>
  <c r="BH308"/>
  <c r="BG308"/>
  <c r="BF308"/>
  <c r="T308"/>
  <c r="R308"/>
  <c r="P308"/>
  <c r="BI304"/>
  <c r="BH304"/>
  <c r="BG304"/>
  <c r="BF304"/>
  <c r="T304"/>
  <c r="R304"/>
  <c r="P304"/>
  <c r="BI300"/>
  <c r="BH300"/>
  <c r="BG300"/>
  <c r="BF300"/>
  <c r="T300"/>
  <c r="R300"/>
  <c r="P300"/>
  <c r="BI296"/>
  <c r="BH296"/>
  <c r="BG296"/>
  <c r="BF296"/>
  <c r="T296"/>
  <c r="R296"/>
  <c r="P296"/>
  <c r="BI291"/>
  <c r="BH291"/>
  <c r="BG291"/>
  <c r="BF291"/>
  <c r="T291"/>
  <c r="R291"/>
  <c r="P291"/>
  <c r="BI289"/>
  <c r="BH289"/>
  <c r="BG289"/>
  <c r="BF289"/>
  <c r="T289"/>
  <c r="R289"/>
  <c r="P289"/>
  <c r="BI288"/>
  <c r="BH288"/>
  <c r="BG288"/>
  <c r="BF288"/>
  <c r="T288"/>
  <c r="R288"/>
  <c r="P288"/>
  <c r="BI284"/>
  <c r="BH284"/>
  <c r="BG284"/>
  <c r="BF284"/>
  <c r="T284"/>
  <c r="R284"/>
  <c r="P284"/>
  <c r="BI281"/>
  <c r="BH281"/>
  <c r="BG281"/>
  <c r="BF281"/>
  <c r="T281"/>
  <c r="R281"/>
  <c r="P281"/>
  <c r="BI277"/>
  <c r="BH277"/>
  <c r="BG277"/>
  <c r="BF277"/>
  <c r="T277"/>
  <c r="R277"/>
  <c r="P277"/>
  <c r="BI273"/>
  <c r="BH273"/>
  <c r="BG273"/>
  <c r="BF273"/>
  <c r="T273"/>
  <c r="R273"/>
  <c r="P273"/>
  <c r="BI269"/>
  <c r="BH269"/>
  <c r="BG269"/>
  <c r="BF269"/>
  <c r="T269"/>
  <c r="R269"/>
  <c r="P269"/>
  <c r="BI267"/>
  <c r="BH267"/>
  <c r="BG267"/>
  <c r="BF267"/>
  <c r="T267"/>
  <c r="R267"/>
  <c r="P267"/>
  <c r="BI266"/>
  <c r="BH266"/>
  <c r="BG266"/>
  <c r="BF266"/>
  <c r="T266"/>
  <c r="R266"/>
  <c r="P266"/>
  <c r="BI262"/>
  <c r="BH262"/>
  <c r="BG262"/>
  <c r="BF262"/>
  <c r="T262"/>
  <c r="R262"/>
  <c r="P262"/>
  <c r="BI258"/>
  <c r="BH258"/>
  <c r="BG258"/>
  <c r="BF258"/>
  <c r="T258"/>
  <c r="R258"/>
  <c r="P258"/>
  <c r="BI257"/>
  <c r="BH257"/>
  <c r="BG257"/>
  <c r="BF257"/>
  <c r="T257"/>
  <c r="R257"/>
  <c r="P257"/>
  <c r="BI253"/>
  <c r="BH253"/>
  <c r="BG253"/>
  <c r="BF253"/>
  <c r="T253"/>
  <c r="R253"/>
  <c r="P253"/>
  <c r="BI249"/>
  <c r="BH249"/>
  <c r="BG249"/>
  <c r="BF249"/>
  <c r="T249"/>
  <c r="R249"/>
  <c r="P249"/>
  <c r="BI245"/>
  <c r="BH245"/>
  <c r="BG245"/>
  <c r="BF245"/>
  <c r="T245"/>
  <c r="R245"/>
  <c r="P245"/>
  <c r="BI236"/>
  <c r="BH236"/>
  <c r="BG236"/>
  <c r="BF236"/>
  <c r="T236"/>
  <c r="T229"/>
  <c r="R236"/>
  <c r="R229"/>
  <c r="P236"/>
  <c r="P229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3"/>
  <c r="BH223"/>
  <c r="BG223"/>
  <c r="BF223"/>
  <c r="T223"/>
  <c r="R223"/>
  <c r="P223"/>
  <c r="BI221"/>
  <c r="BH221"/>
  <c r="BG221"/>
  <c r="BF221"/>
  <c r="T221"/>
  <c r="R221"/>
  <c r="P221"/>
  <c r="BI217"/>
  <c r="BH217"/>
  <c r="BG217"/>
  <c r="BF217"/>
  <c r="T217"/>
  <c r="R217"/>
  <c r="P217"/>
  <c r="BI213"/>
  <c r="BH213"/>
  <c r="BG213"/>
  <c r="BF213"/>
  <c r="T213"/>
  <c r="R213"/>
  <c r="P213"/>
  <c r="BI209"/>
  <c r="BH209"/>
  <c r="BG209"/>
  <c r="BF209"/>
  <c r="T209"/>
  <c r="R209"/>
  <c r="P209"/>
  <c r="BI203"/>
  <c r="BH203"/>
  <c r="BG203"/>
  <c r="BF203"/>
  <c r="T203"/>
  <c r="R203"/>
  <c r="P203"/>
  <c r="BI199"/>
  <c r="BH199"/>
  <c r="BG199"/>
  <c r="BF199"/>
  <c r="T199"/>
  <c r="R199"/>
  <c r="P199"/>
  <c r="BI195"/>
  <c r="BH195"/>
  <c r="BG195"/>
  <c r="BF195"/>
  <c r="T195"/>
  <c r="R195"/>
  <c r="P195"/>
  <c r="BI191"/>
  <c r="BH191"/>
  <c r="BG191"/>
  <c r="BF191"/>
  <c r="T191"/>
  <c r="R191"/>
  <c r="P191"/>
  <c r="BI189"/>
  <c r="BH189"/>
  <c r="BG189"/>
  <c r="BF189"/>
  <c r="T189"/>
  <c r="R189"/>
  <c r="P189"/>
  <c r="BI185"/>
  <c r="BH185"/>
  <c r="BG185"/>
  <c r="BF185"/>
  <c r="T185"/>
  <c r="R185"/>
  <c r="P185"/>
  <c r="BI181"/>
  <c r="BH181"/>
  <c r="BG181"/>
  <c r="BF181"/>
  <c r="T181"/>
  <c r="R181"/>
  <c r="P181"/>
  <c r="BI177"/>
  <c r="BH177"/>
  <c r="BG177"/>
  <c r="BF177"/>
  <c r="T177"/>
  <c r="R177"/>
  <c r="P177"/>
  <c r="BI171"/>
  <c r="BH171"/>
  <c r="BG171"/>
  <c r="BF171"/>
  <c r="T171"/>
  <c r="R171"/>
  <c r="P171"/>
  <c r="BI167"/>
  <c r="BH167"/>
  <c r="BG167"/>
  <c r="BF167"/>
  <c r="T167"/>
  <c r="R167"/>
  <c r="P167"/>
  <c r="BI163"/>
  <c r="BH163"/>
  <c r="BG163"/>
  <c r="BF163"/>
  <c r="T163"/>
  <c r="R163"/>
  <c r="P163"/>
  <c r="BI159"/>
  <c r="BH159"/>
  <c r="BG159"/>
  <c r="BF159"/>
  <c r="T159"/>
  <c r="R159"/>
  <c r="P159"/>
  <c r="BI155"/>
  <c r="BH155"/>
  <c r="BG155"/>
  <c r="BF155"/>
  <c r="T155"/>
  <c r="R155"/>
  <c r="P155"/>
  <c r="BI151"/>
  <c r="BH151"/>
  <c r="BG151"/>
  <c r="BF151"/>
  <c r="T151"/>
  <c r="R151"/>
  <c r="P151"/>
  <c r="BI147"/>
  <c r="BH147"/>
  <c r="BG147"/>
  <c r="BF147"/>
  <c r="T147"/>
  <c r="R147"/>
  <c r="P147"/>
  <c r="BI143"/>
  <c r="BH143"/>
  <c r="BG143"/>
  <c r="BF143"/>
  <c r="T143"/>
  <c r="R143"/>
  <c r="P143"/>
  <c r="BI139"/>
  <c r="BH139"/>
  <c r="BG139"/>
  <c r="BF139"/>
  <c r="T139"/>
  <c r="R139"/>
  <c r="P139"/>
  <c r="BI135"/>
  <c r="BH135"/>
  <c r="BG135"/>
  <c r="BF135"/>
  <c r="T135"/>
  <c r="R135"/>
  <c r="P135"/>
  <c r="F126"/>
  <c r="E124"/>
  <c r="F87"/>
  <c r="E85"/>
  <c r="J22"/>
  <c r="E22"/>
  <c r="J129"/>
  <c r="J21"/>
  <c r="J19"/>
  <c r="E19"/>
  <c r="J128"/>
  <c r="J18"/>
  <c r="J16"/>
  <c r="E16"/>
  <c r="F129"/>
  <c r="J15"/>
  <c r="J13"/>
  <c r="E13"/>
  <c r="F89"/>
  <c r="J12"/>
  <c r="J10"/>
  <c r="J126"/>
  <c i="1" r="L90"/>
  <c r="AM90"/>
  <c r="AM89"/>
  <c r="L89"/>
  <c r="AM87"/>
  <c r="L87"/>
  <c r="L85"/>
  <c r="L84"/>
  <c i="2" r="J479"/>
  <c r="J462"/>
  <c r="BK421"/>
  <c r="BK390"/>
  <c r="BK382"/>
  <c r="BK355"/>
  <c r="J327"/>
  <c r="BK266"/>
  <c r="J245"/>
  <c r="J231"/>
  <c r="BK147"/>
  <c r="J481"/>
  <c r="J464"/>
  <c r="BK454"/>
  <c r="BK431"/>
  <c r="J421"/>
  <c r="J409"/>
  <c r="J392"/>
  <c r="J386"/>
  <c r="BK367"/>
  <c r="J354"/>
  <c r="J343"/>
  <c r="J308"/>
  <c r="J291"/>
  <c r="BK257"/>
  <c r="BK223"/>
  <c r="BK203"/>
  <c r="J185"/>
  <c r="BK159"/>
  <c r="J143"/>
  <c r="BK481"/>
  <c r="J474"/>
  <c r="J466"/>
  <c r="J432"/>
  <c r="BK425"/>
  <c r="J404"/>
  <c r="J390"/>
  <c r="BK348"/>
  <c r="J314"/>
  <c r="BK300"/>
  <c r="BK273"/>
  <c r="J253"/>
  <c r="J223"/>
  <c r="J203"/>
  <c r="BK189"/>
  <c r="J163"/>
  <c r="BK135"/>
  <c r="J373"/>
  <c r="BK334"/>
  <c r="BK325"/>
  <c r="J289"/>
  <c r="J257"/>
  <c r="J209"/>
  <c r="BK151"/>
  <c r="BK476"/>
  <c r="BK466"/>
  <c r="J425"/>
  <c r="BK392"/>
  <c r="BK386"/>
  <c r="BK363"/>
  <c r="BK347"/>
  <c r="J273"/>
  <c r="BK249"/>
  <c r="BK232"/>
  <c r="BK177"/>
  <c r="BK474"/>
  <c r="BK462"/>
  <c r="J439"/>
  <c r="BK430"/>
  <c r="BK417"/>
  <c r="BK405"/>
  <c r="J396"/>
  <c r="BK388"/>
  <c r="BK371"/>
  <c r="J352"/>
  <c r="J334"/>
  <c r="J304"/>
  <c r="BK289"/>
  <c r="J267"/>
  <c r="BK245"/>
  <c r="J221"/>
  <c r="BK195"/>
  <c r="J171"/>
  <c r="J147"/>
  <c r="J488"/>
  <c r="J478"/>
  <c r="J467"/>
  <c r="J454"/>
  <c r="J431"/>
  <c r="J417"/>
  <c r="J402"/>
  <c r="J391"/>
  <c r="J371"/>
  <c r="J347"/>
  <c r="BK308"/>
  <c r="BK291"/>
  <c r="J269"/>
  <c r="J262"/>
  <c r="BK221"/>
  <c r="J199"/>
  <c r="BK185"/>
  <c r="J159"/>
  <c r="J382"/>
  <c r="BK314"/>
  <c r="J281"/>
  <c r="J258"/>
  <c r="J213"/>
  <c r="BK155"/>
  <c r="J486"/>
  <c r="BK469"/>
  <c r="J458"/>
  <c r="BK402"/>
  <c r="J387"/>
  <c r="BK365"/>
  <c r="BK354"/>
  <c r="J284"/>
  <c r="BK258"/>
  <c r="BK171"/>
  <c r="J491"/>
  <c r="BK467"/>
  <c r="BK441"/>
  <c r="BK432"/>
  <c r="J414"/>
  <c r="BK404"/>
  <c r="BK391"/>
  <c r="BK373"/>
  <c r="J355"/>
  <c r="J348"/>
  <c r="J325"/>
  <c r="J288"/>
  <c r="BK262"/>
  <c r="BK236"/>
  <c r="BK213"/>
  <c r="J189"/>
  <c r="J177"/>
  <c r="J151"/>
  <c r="BK491"/>
  <c r="BK479"/>
  <c r="J469"/>
  <c r="BK439"/>
  <c r="J429"/>
  <c r="J405"/>
  <c r="BK396"/>
  <c r="J378"/>
  <c r="BK352"/>
  <c r="J321"/>
  <c r="BK296"/>
  <c r="BK284"/>
  <c r="J266"/>
  <c r="BK231"/>
  <c r="J217"/>
  <c r="BK191"/>
  <c r="J167"/>
  <c r="BK139"/>
  <c r="J365"/>
  <c r="J353"/>
  <c r="J330"/>
  <c r="BK321"/>
  <c r="BK269"/>
  <c r="BK217"/>
  <c r="BK163"/>
  <c r="J139"/>
  <c r="BK488"/>
  <c r="BK464"/>
  <c r="J441"/>
  <c r="BK409"/>
  <c r="BK389"/>
  <c r="J356"/>
  <c r="BK338"/>
  <c r="J277"/>
  <c r="BK253"/>
  <c r="J236"/>
  <c r="J191"/>
  <c r="J135"/>
  <c r="BK478"/>
  <c r="J465"/>
  <c r="BK458"/>
  <c r="J434"/>
  <c r="BK429"/>
  <c r="J401"/>
  <c r="J389"/>
  <c r="BK378"/>
  <c r="J363"/>
  <c r="BK353"/>
  <c r="BK330"/>
  <c r="J296"/>
  <c r="BK281"/>
  <c r="J249"/>
  <c r="BK230"/>
  <c r="BK199"/>
  <c r="BK181"/>
  <c r="J155"/>
  <c i="1" r="AS94"/>
  <c i="2" r="BK486"/>
  <c r="J476"/>
  <c r="BK465"/>
  <c r="BK434"/>
  <c r="J430"/>
  <c r="BK414"/>
  <c r="BK401"/>
  <c r="BK387"/>
  <c r="J367"/>
  <c r="BK343"/>
  <c r="BK304"/>
  <c r="BK288"/>
  <c r="BK267"/>
  <c r="J230"/>
  <c r="BK209"/>
  <c r="J195"/>
  <c r="J181"/>
  <c r="J388"/>
  <c r="BK356"/>
  <c r="J338"/>
  <c r="BK327"/>
  <c r="J300"/>
  <c r="BK277"/>
  <c r="J232"/>
  <c r="BK167"/>
  <c r="BK143"/>
  <c l="1" r="R134"/>
  <c r="R244"/>
  <c r="R268"/>
  <c r="T290"/>
  <c r="T329"/>
  <c r="R342"/>
  <c r="T400"/>
  <c r="T416"/>
  <c r="T433"/>
  <c r="BK440"/>
  <c r="J440"/>
  <c r="J108"/>
  <c r="BK468"/>
  <c r="J468"/>
  <c r="J110"/>
  <c r="T468"/>
  <c r="T463"/>
  <c r="BK477"/>
  <c r="J477"/>
  <c r="J112"/>
  <c r="R477"/>
  <c r="P480"/>
  <c r="BK487"/>
  <c r="J487"/>
  <c r="J114"/>
  <c r="BK134"/>
  <c r="BK244"/>
  <c r="J244"/>
  <c r="J98"/>
  <c r="BK268"/>
  <c r="J268"/>
  <c r="J99"/>
  <c r="BK290"/>
  <c r="J290"/>
  <c r="J100"/>
  <c r="BK329"/>
  <c r="J329"/>
  <c r="J101"/>
  <c r="P342"/>
  <c r="P400"/>
  <c r="BK416"/>
  <c r="J416"/>
  <c r="J106"/>
  <c r="BK433"/>
  <c r="J433"/>
  <c r="J107"/>
  <c r="R440"/>
  <c r="T477"/>
  <c r="T480"/>
  <c r="T487"/>
  <c r="T134"/>
  <c r="T244"/>
  <c r="P268"/>
  <c r="P290"/>
  <c r="P329"/>
  <c r="T342"/>
  <c r="R400"/>
  <c r="P416"/>
  <c r="R433"/>
  <c r="T440"/>
  <c r="R468"/>
  <c r="R463"/>
  <c r="P477"/>
  <c r="BK480"/>
  <c r="J480"/>
  <c r="J113"/>
  <c r="R480"/>
  <c r="P487"/>
  <c r="P134"/>
  <c r="P133"/>
  <c r="P244"/>
  <c r="T268"/>
  <c r="R290"/>
  <c r="R329"/>
  <c r="BK342"/>
  <c r="J342"/>
  <c r="J102"/>
  <c r="BK400"/>
  <c r="J400"/>
  <c r="J103"/>
  <c r="R416"/>
  <c r="R415"/>
  <c r="P433"/>
  <c r="P440"/>
  <c r="P468"/>
  <c r="P463"/>
  <c r="R487"/>
  <c r="BK229"/>
  <c r="J229"/>
  <c r="J97"/>
  <c r="BK475"/>
  <c r="J475"/>
  <c r="J111"/>
  <c r="BK413"/>
  <c r="J413"/>
  <c r="J104"/>
  <c r="J87"/>
  <c r="J90"/>
  <c r="F128"/>
  <c r="BE155"/>
  <c r="BE167"/>
  <c r="BE177"/>
  <c r="BE189"/>
  <c r="BE191"/>
  <c r="BE199"/>
  <c r="BE230"/>
  <c r="BE231"/>
  <c r="BE232"/>
  <c r="BE249"/>
  <c r="BE262"/>
  <c r="BE266"/>
  <c r="BE288"/>
  <c r="BE291"/>
  <c r="BE347"/>
  <c r="BE353"/>
  <c r="BE365"/>
  <c r="BE371"/>
  <c r="BE386"/>
  <c r="BE387"/>
  <c r="J89"/>
  <c r="BE143"/>
  <c r="BE147"/>
  <c r="BE151"/>
  <c r="BE171"/>
  <c r="BE236"/>
  <c r="BE245"/>
  <c r="BE253"/>
  <c r="BE257"/>
  <c r="BE277"/>
  <c r="BE289"/>
  <c r="BE325"/>
  <c r="BE327"/>
  <c r="BE330"/>
  <c r="BE334"/>
  <c r="BE354"/>
  <c r="BE355"/>
  <c r="BE356"/>
  <c r="BE363"/>
  <c r="BE382"/>
  <c r="BE388"/>
  <c r="BE389"/>
  <c r="BE390"/>
  <c r="BE392"/>
  <c r="BE396"/>
  <c r="BE401"/>
  <c r="BE402"/>
  <c r="BE414"/>
  <c r="BE417"/>
  <c r="BE421"/>
  <c r="BE429"/>
  <c r="BE431"/>
  <c r="BE439"/>
  <c r="BE441"/>
  <c r="BE465"/>
  <c r="BE466"/>
  <c r="BE469"/>
  <c r="BE476"/>
  <c r="BE486"/>
  <c r="BE491"/>
  <c r="F90"/>
  <c r="BE135"/>
  <c r="BE163"/>
  <c r="BE209"/>
  <c r="BE217"/>
  <c r="BE258"/>
  <c r="BE269"/>
  <c r="BE273"/>
  <c r="BE284"/>
  <c r="BE296"/>
  <c r="BE300"/>
  <c r="BE338"/>
  <c r="BE343"/>
  <c r="BE391"/>
  <c r="BE404"/>
  <c r="BE409"/>
  <c r="BE425"/>
  <c r="BE430"/>
  <c r="BE464"/>
  <c r="BE479"/>
  <c r="BE488"/>
  <c r="BE139"/>
  <c r="BE159"/>
  <c r="BE181"/>
  <c r="BE185"/>
  <c r="BE195"/>
  <c r="BE203"/>
  <c r="BE213"/>
  <c r="BE221"/>
  <c r="BE223"/>
  <c r="BE267"/>
  <c r="BE281"/>
  <c r="BE304"/>
  <c r="BE308"/>
  <c r="BE314"/>
  <c r="BE321"/>
  <c r="BE348"/>
  <c r="BE352"/>
  <c r="BE367"/>
  <c r="BE373"/>
  <c r="BE378"/>
  <c r="BE405"/>
  <c r="BE432"/>
  <c r="BE434"/>
  <c r="BE454"/>
  <c r="BE458"/>
  <c r="BE462"/>
  <c r="BE467"/>
  <c r="BE474"/>
  <c r="BE478"/>
  <c r="BE481"/>
  <c r="F33"/>
  <c i="1" r="BB95"/>
  <c r="BB94"/>
  <c r="W31"/>
  <c i="2" r="F34"/>
  <c i="1" r="BC95"/>
  <c r="BC94"/>
  <c r="W32"/>
  <c i="2" r="F32"/>
  <c i="1" r="BA95"/>
  <c r="BA94"/>
  <c r="AW94"/>
  <c r="AK30"/>
  <c i="2" r="F35"/>
  <c i="1" r="BD95"/>
  <c r="BD94"/>
  <c r="W33"/>
  <c i="2" r="J32"/>
  <c i="1" r="AW95"/>
  <c i="2" l="1" r="T415"/>
  <c r="R133"/>
  <c r="R132"/>
  <c r="T133"/>
  <c r="T132"/>
  <c r="P415"/>
  <c r="P132"/>
  <c i="1" r="AU95"/>
  <c i="2" r="BK133"/>
  <c r="BK463"/>
  <c r="J463"/>
  <c r="J109"/>
  <c r="BK415"/>
  <c r="J415"/>
  <c r="J105"/>
  <c r="J134"/>
  <c r="J96"/>
  <c i="1" r="AX94"/>
  <c i="2" r="J31"/>
  <c i="1" r="AV95"/>
  <c r="AT95"/>
  <c r="W30"/>
  <c i="2" r="F31"/>
  <c i="1" r="AZ95"/>
  <c r="AZ94"/>
  <c r="W29"/>
  <c r="AY94"/>
  <c r="AU94"/>
  <c i="2" l="1" r="BK132"/>
  <c r="J132"/>
  <c r="J133"/>
  <c r="J95"/>
  <c r="J28"/>
  <c i="1" r="AG95"/>
  <c r="AG94"/>
  <c r="AK26"/>
  <c r="AV94"/>
  <c r="AK29"/>
  <c r="AK35"/>
  <c i="2" l="1" r="J37"/>
  <c r="J94"/>
  <c i="1" r="AN9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<sst xmlns="http://schemas.openxmlformats.org/spreadsheetml/2006/main">
  <si>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</si>
  <si>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</si>
  <si>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</si>
  <si>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</si>
  <si>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</si>
  <si>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{1f2c9f79-eecf-422c-9f10-c8674263b5bf}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</si>
  <si>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</si>
  <si>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</si>
  <si>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</si>
  <si>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</si>
  <si>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</si>
  <si>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</si>
  <si>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</si>
  <si>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</si>
  <si>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24S-HPR006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</si>
  <si>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</si>
  <si>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</si>
  <si>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 xml:space="preserve">Štětí -  DSCHB U cementárny 452</t>
  </si>
  <si>
    <t>KSO:</t>
  </si>
  <si>
    <t>CC-CZ:</t>
  </si>
  <si>
    <t>Místo:</t>
  </si>
  <si>
    <t xml:space="preserve"> </t>
  </si>
  <si>
    <t>Datum:</t>
  </si>
  <si>
    <t>16. 10. 2024</t>
  </si>
  <si>
    <t>Zadavatel:</t>
  </si>
  <si>
    <t>IČ:</t>
  </si>
  <si>
    <t>DIČ:</t>
  </si>
  <si>
    <t>Uchazeč:</t>
  </si>
  <si>
    <t>Vyplň údaj</t>
  </si>
  <si>
    <t>Projektant:</t>
  </si>
  <si>
    <t>Zpracovatel: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</si>
  <si>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</si>
  <si>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</si>
  <si>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</si>
  <si>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</si>
  <si>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</si>
  <si>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</si>
  <si>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</si>
  <si>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</si>
  <si>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</si>
  <si>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</si>
  <si>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</si>
  <si>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</si>
  <si>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</si>
  <si>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</si>
  <si>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</si>
  <si>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</si>
  <si>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</si>
  <si>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</si>
  <si>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</si>
  <si>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</si>
  <si>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</si>
  <si>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</si>
  <si>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</si>
  <si>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</si>
  <si>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</si>
  <si>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</si>
  <si>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</si>
  <si>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</si>
  <si>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</si>
  <si>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</si>
  <si>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</si>
  <si>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</si>
  <si>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</si>
  <si>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</si>
  <si>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</si>
  <si>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</si>
  <si>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</si>
  <si>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</si>
  <si>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</si>
  <si>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</si>
  <si>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</si>
  <si>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</si>
  <si>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</si>
  <si>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</si>
  <si>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</si>
  <si>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</si>
  <si>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</si>
  <si>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</si>
  <si>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</si>
  <si>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</si>
  <si>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</si>
  <si>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</si>
  <si>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</si>
  <si>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</si>
  <si>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</si>
  <si>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</si>
  <si>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</si>
  <si>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</si>
  <si>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</si>
  <si>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</si>
  <si>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</si>
  <si>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</si>
  <si>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</si>
  <si>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</si>
  <si>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</si>
  <si>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</si>
  <si>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</si>
  <si>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764 - Konstrukce klempířské</t>
  </si>
  <si>
    <t xml:space="preserve">    765 - Krytina skládaná</t>
  </si>
  <si>
    <t xml:space="preserve">    767 - Konstrukce zámečnické</t>
  </si>
  <si>
    <t>VRN - Vedlejší rozpočtové náklady</t>
  </si>
  <si>
    <t xml:space="preserve">    VRN1 - Průzkumné, geodetické a projektové práce</t>
  </si>
  <si>
    <t xml:space="preserve">    VRN3 - Vedlejší náklady</t>
  </si>
  <si>
    <t xml:space="preserve">    VRN4 - Inženýrská činnost</t>
  </si>
  <si>
    <t xml:space="preserve">    VRN7 - Ostatní náklady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</si>
  <si>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</si>
  <si>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</si>
  <si>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</si>
  <si>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</si>
  <si>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</si>
  <si>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</si>
  <si>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</si>
  <si>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</si>
  <si>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</si>
  <si>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</si>
  <si>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</si>
  <si>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</si>
  <si>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</si>
  <si>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</si>
  <si>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</si>
  <si>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</si>
  <si>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</si>
  <si>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</si>
  <si>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</si>
  <si>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112101121</t>
  </si>
  <si>
    <t>Odstranění stromů jehličnatých průměru kmene přes 100 do 300 mm</t>
  </si>
  <si>
    <t>kus</t>
  </si>
  <si>
    <t>CS ÚRS 2024 02</t>
  </si>
  <si>
    <t>4</t>
  </si>
  <si>
    <t>1343366095</t>
  </si>
  <si>
    <t>VV</t>
  </si>
  <si>
    <t>8 ks tújí</t>
  </si>
  <si>
    <t>8</t>
  </si>
  <si>
    <t>Součet</t>
  </si>
  <si>
    <t>113106134</t>
  </si>
  <si>
    <t>Rozebrání dlažeb ze zámkových dlaždic komunikací pro pěší strojně pl do 50 m2</t>
  </si>
  <si>
    <t>m2</t>
  </si>
  <si>
    <t>379020542</t>
  </si>
  <si>
    <t>odstranění chodníkové dlažby - dle výpisu</t>
  </si>
  <si>
    <t>25,10+6,00</t>
  </si>
  <si>
    <t>3</t>
  </si>
  <si>
    <t>113107171</t>
  </si>
  <si>
    <t>Odstranění podkladu z betonu prostého tl přes 100 do 150 mm strojně pl přes 50 do 200 m2</t>
  </si>
  <si>
    <t>-40144389</t>
  </si>
  <si>
    <t>odstranění plochy - výměra dle výpisu</t>
  </si>
  <si>
    <t>140,00</t>
  </si>
  <si>
    <t>113202111</t>
  </si>
  <si>
    <t>Vytrhání obrub krajníků obrubníků stojatých</t>
  </si>
  <si>
    <t>m</t>
  </si>
  <si>
    <t>-1724399417</t>
  </si>
  <si>
    <t>dle výpisu</t>
  </si>
  <si>
    <t>104,60</t>
  </si>
  <si>
    <t>5</t>
  </si>
  <si>
    <t>121151104</t>
  </si>
  <si>
    <t>Sejmutí ornice plochy do 100 m2 tl vrstvy přes 200 do 250 mm strojně</t>
  </si>
  <si>
    <t>1788559100</t>
  </si>
  <si>
    <t>ornice v místě zpevněných ploch</t>
  </si>
  <si>
    <t>(278,00+7,00)</t>
  </si>
  <si>
    <t>6</t>
  </si>
  <si>
    <t>122251102</t>
  </si>
  <si>
    <t>Odkopávky a prokopávky nezapažené v hornině třídy těžitelnosti I skupiny 3 objem do 50 m3 strojně</t>
  </si>
  <si>
    <t>m3</t>
  </si>
  <si>
    <t>818876079</t>
  </si>
  <si>
    <t>pro chodník - výměra dle PD - odpočet ornice 250 mm</t>
  </si>
  <si>
    <t>(278,00+7,00)*(0,35-0,25)</t>
  </si>
  <si>
    <t>7</t>
  </si>
  <si>
    <t>122251104</t>
  </si>
  <si>
    <t>Odkopávky a prokopávky nezapažené v hornině třídy těžitelnosti I skupiny 3 objem do 500 m3 strojně</t>
  </si>
  <si>
    <t>1901472037</t>
  </si>
  <si>
    <t>zpevněné plochy - výměra dle PD</t>
  </si>
  <si>
    <t>(207,00+136,00)*0,49</t>
  </si>
  <si>
    <t>131213701</t>
  </si>
  <si>
    <t>Hloubení nezapažených jam v soudržných horninách třídy těžitelnosti I skupiny 3 ručně</t>
  </si>
  <si>
    <t>-1881814141</t>
  </si>
  <si>
    <t>pro vyrovnávací schody</t>
  </si>
  <si>
    <t>2,70*1,00*0,50</t>
  </si>
  <si>
    <t>9</t>
  </si>
  <si>
    <t>132251101</t>
  </si>
  <si>
    <t>Hloubení rýh nezapažených š do 800 mm v hornině třídy těžitelnosti I skupiny 3 objem do 20 m3 strojně</t>
  </si>
  <si>
    <t>933184799</t>
  </si>
  <si>
    <t>pro pojistný trativod</t>
  </si>
  <si>
    <t>65,00*0,20*0,20</t>
  </si>
  <si>
    <t>10</t>
  </si>
  <si>
    <t>133212811</t>
  </si>
  <si>
    <t>Hloubení nezapažených šachet v hornině třídy těžitelnosti I skupiny 3 plocha výkopu do 4 m2 ručně</t>
  </si>
  <si>
    <t>1497767345</t>
  </si>
  <si>
    <t>pro zrcadlo</t>
  </si>
  <si>
    <t>0,50*0,50*0,90</t>
  </si>
  <si>
    <t>pro přístřešek</t>
  </si>
  <si>
    <t>0,50*0,50*0,80*6</t>
  </si>
  <si>
    <t>11</t>
  </si>
  <si>
    <t>153812111</t>
  </si>
  <si>
    <t>Trn z betonářské oceli včetně zainjektování D od 16 do 20 mm l přes 0,4 do 3 m</t>
  </si>
  <si>
    <t>-2014239698</t>
  </si>
  <si>
    <t>pro ukotvení pozedívky ke stávajícímu základu</t>
  </si>
  <si>
    <t>14</t>
  </si>
  <si>
    <t>162251102</t>
  </si>
  <si>
    <t>Vodorovné přemístění přes 20 do 50 m výkopku/sypaniny z horniny třídy těžitelnosti I skupiny 1 až 3</t>
  </si>
  <si>
    <t>371250398</t>
  </si>
  <si>
    <t>na pozemku</t>
  </si>
  <si>
    <t>285,00*0,25</t>
  </si>
  <si>
    <t>13</t>
  </si>
  <si>
    <t>162751117</t>
  </si>
  <si>
    <t>Vodorovné přemístění přes 9 000 do 10000 m výkopku/sypaniny z horniny třídy těžitelnosti I skupiny 1 až 3</t>
  </si>
  <si>
    <t>-339511196</t>
  </si>
  <si>
    <t>odvoz na skládku</t>
  </si>
  <si>
    <t>28,50+168,07+1,35+2,60+1,425</t>
  </si>
  <si>
    <t>162751119</t>
  </si>
  <si>
    <t>Příplatek k vodorovnému přemístění výkopku/sypaniny z horniny třídy těžitelnosti I skupiny 1 až 3 ZKD 1000 m přes 10000 m</t>
  </si>
  <si>
    <t>-750809518</t>
  </si>
  <si>
    <t>201,945*5 'Přepočtené koeficientem množství</t>
  </si>
  <si>
    <t>15</t>
  </si>
  <si>
    <t>167151101</t>
  </si>
  <si>
    <t>Nakládání výkopku z hornin třídy těžitelnosti I skupiny 1 až 3 do 100 m3</t>
  </si>
  <si>
    <t>1162665162</t>
  </si>
  <si>
    <t>pro zatravnění</t>
  </si>
  <si>
    <t>20,00*0,25</t>
  </si>
  <si>
    <t>16</t>
  </si>
  <si>
    <t>171201221</t>
  </si>
  <si>
    <t>Poplatek za uložení na skládce (skládkovné) zeminy a kamení kód odpadu 17 05 04</t>
  </si>
  <si>
    <t>t</t>
  </si>
  <si>
    <t>-1797964965</t>
  </si>
  <si>
    <t>30 %</t>
  </si>
  <si>
    <t>201,945*0,30*1,80</t>
  </si>
  <si>
    <t>17</t>
  </si>
  <si>
    <t>171201231</t>
  </si>
  <si>
    <t>Poplatek za uložení zeminy a kamení na recyklační skládce (skládkovné) kód odpadu 17 05 04</t>
  </si>
  <si>
    <t>1936501696</t>
  </si>
  <si>
    <t>70 %</t>
  </si>
  <si>
    <t>201,945*0,70*1,80</t>
  </si>
  <si>
    <t>18</t>
  </si>
  <si>
    <t>171251201</t>
  </si>
  <si>
    <t>Uložení sypaniny na skládky nebo meziskládky</t>
  </si>
  <si>
    <t>-1328003868</t>
  </si>
  <si>
    <t>ornice na meziskládku</t>
  </si>
  <si>
    <t>71,25</t>
  </si>
  <si>
    <t>na skládku</t>
  </si>
  <si>
    <t>201,945</t>
  </si>
  <si>
    <t>19</t>
  </si>
  <si>
    <t>181 - r 1</t>
  </si>
  <si>
    <t>přesazení 10 ks nově zasazených stromů</t>
  </si>
  <si>
    <t>ks</t>
  </si>
  <si>
    <t>1570378999</t>
  </si>
  <si>
    <t>kompletní provedení - vyjmutí. přesazení, jámky pro stromy</t>
  </si>
  <si>
    <t>20</t>
  </si>
  <si>
    <t>181311104</t>
  </si>
  <si>
    <t>Rozprostření ornice tl vrstvy přes 200 do 250 mm v rovině nebo ve svahu do 1:5 ručně</t>
  </si>
  <si>
    <t>-951669369</t>
  </si>
  <si>
    <t>ornice v ploše</t>
  </si>
  <si>
    <t>20,00</t>
  </si>
  <si>
    <t>181411131</t>
  </si>
  <si>
    <t>Založení parkového trávníku výsevem pl do 1000 m2 v rovině a ve svahu do 1:5</t>
  </si>
  <si>
    <t>784698579</t>
  </si>
  <si>
    <t>výměra dle PD</t>
  </si>
  <si>
    <t>22</t>
  </si>
  <si>
    <t>M</t>
  </si>
  <si>
    <t>00572410</t>
  </si>
  <si>
    <t>osivo směs travní parková</t>
  </si>
  <si>
    <t>kg</t>
  </si>
  <si>
    <t>1382227712</t>
  </si>
  <si>
    <t>20*0,02 'Přepočtené koeficientem množství</t>
  </si>
  <si>
    <t>23</t>
  </si>
  <si>
    <t>181951112</t>
  </si>
  <si>
    <t>Úprava pláně v hornině třídy těžitelnosti I skupiny 1 až 3 se zhutněním strojně</t>
  </si>
  <si>
    <t>-196242282</t>
  </si>
  <si>
    <t>pro chodník - výměra dle PD</t>
  </si>
  <si>
    <t>278,00+7,00</t>
  </si>
  <si>
    <t>207,00+136,00</t>
  </si>
  <si>
    <t>Zakládání</t>
  </si>
  <si>
    <t>24</t>
  </si>
  <si>
    <t>212752102</t>
  </si>
  <si>
    <t>Trativod z drenážních trubek korugovaných PE-HD SN 4 perforace 360° včetně lože otevřený výkop DN 150 pro liniové stavby</t>
  </si>
  <si>
    <t>-966942363</t>
  </si>
  <si>
    <t>25</t>
  </si>
  <si>
    <t>21297 - x 1</t>
  </si>
  <si>
    <t xml:space="preserve">vyústění trativodu - kompletní provedení </t>
  </si>
  <si>
    <t>1970408575</t>
  </si>
  <si>
    <t>26</t>
  </si>
  <si>
    <t>212972113</t>
  </si>
  <si>
    <t>Opláštění drenážních trub filtrační textilií DN 160</t>
  </si>
  <si>
    <t>-1630675164</t>
  </si>
  <si>
    <t>trativod</t>
  </si>
  <si>
    <t>65,00</t>
  </si>
  <si>
    <t>27</t>
  </si>
  <si>
    <t>275313611</t>
  </si>
  <si>
    <t>Základové patky z betonu tř. C 16/20</t>
  </si>
  <si>
    <t>1621857916</t>
  </si>
  <si>
    <t>patka pro zrcadlo</t>
  </si>
  <si>
    <t>do výkopu</t>
  </si>
  <si>
    <t>1,425*0,20</t>
  </si>
  <si>
    <t>Svislé a kompletní konstrukce</t>
  </si>
  <si>
    <t>28</t>
  </si>
  <si>
    <t>348101130</t>
  </si>
  <si>
    <t>Osazení vrat nebo vrátek k oplocení na sloupky zděné nebo betonové pl přes 4 do 6 m2</t>
  </si>
  <si>
    <t>2044468276</t>
  </si>
  <si>
    <t>osazení nové brány</t>
  </si>
  <si>
    <t>29</t>
  </si>
  <si>
    <t>615brána</t>
  </si>
  <si>
    <t>brána plotovádvoukřídlá 2500 x 2000 mm</t>
  </si>
  <si>
    <t>-1118329673</t>
  </si>
  <si>
    <t>kompletní provedení brány - dodávka materiálu, výroba a povrchová úptava</t>
  </si>
  <si>
    <t>30</t>
  </si>
  <si>
    <t>348181113</t>
  </si>
  <si>
    <t>Montáž dřevěného oplocení z dílců v přes 1 do 1,5 m</t>
  </si>
  <si>
    <t>-1498373595</t>
  </si>
  <si>
    <t>nová čás oplocení</t>
  </si>
  <si>
    <t>2,60*2</t>
  </si>
  <si>
    <t>31</t>
  </si>
  <si>
    <t>615oplocení</t>
  </si>
  <si>
    <t>oplocení - dodávka materiálu, výroba a povrchová úprava</t>
  </si>
  <si>
    <t>-805362662</t>
  </si>
  <si>
    <t>32</t>
  </si>
  <si>
    <t>348272213</t>
  </si>
  <si>
    <t>Plotová zeď tl 195 mm z betonových tvarovek oboustranně štípaných přírodních na MC vč spárování</t>
  </si>
  <si>
    <t>1388035224</t>
  </si>
  <si>
    <t>podezdívka oplocení - výšková úprava</t>
  </si>
  <si>
    <t>2,62*2*0,50</t>
  </si>
  <si>
    <t>33</t>
  </si>
  <si>
    <t>348272613</t>
  </si>
  <si>
    <t>Plotová stříška pro zeď tl 195 mm z tvarovek broušených přírodních</t>
  </si>
  <si>
    <t>734567987</t>
  </si>
  <si>
    <t>na podezdívku oplocení</t>
  </si>
  <si>
    <t>34</t>
  </si>
  <si>
    <t>348273902</t>
  </si>
  <si>
    <t>Držák plotových polí průběžný dl 300 mm vkládaný do ložných spár plotového sloupku</t>
  </si>
  <si>
    <t>1860403863</t>
  </si>
  <si>
    <t>35</t>
  </si>
  <si>
    <t>348273911</t>
  </si>
  <si>
    <t>Pant vratový vkládaný do ložných spár plotového sloupku</t>
  </si>
  <si>
    <t>-1005882482</t>
  </si>
  <si>
    <t>Vodorovné konstrukce</t>
  </si>
  <si>
    <t>36</t>
  </si>
  <si>
    <t>430321515</t>
  </si>
  <si>
    <t>Schodišťová konstrukce a rampa ze ŽB tř. C 20/25</t>
  </si>
  <si>
    <t>782115226</t>
  </si>
  <si>
    <t>vyrovnávací schody</t>
  </si>
  <si>
    <t>2,70*1,00*0,20</t>
  </si>
  <si>
    <t>37</t>
  </si>
  <si>
    <t>430361821</t>
  </si>
  <si>
    <t>Výztuž schodišťové konstrukce a rampy betonářskou ocelí 10 505</t>
  </si>
  <si>
    <t>-1766298076</t>
  </si>
  <si>
    <t>2,70*1,00*0,20*0,10</t>
  </si>
  <si>
    <t>38</t>
  </si>
  <si>
    <t>434121426</t>
  </si>
  <si>
    <t>Osazení ŽB schodišťových stupňů na desku drsných</t>
  </si>
  <si>
    <t>1934012691</t>
  </si>
  <si>
    <t>stupně</t>
  </si>
  <si>
    <t>2,70*3</t>
  </si>
  <si>
    <t>39</t>
  </si>
  <si>
    <t>59373757.1</t>
  </si>
  <si>
    <t>stupeň schodišťový nosný 27000 x 310 x 150 mm</t>
  </si>
  <si>
    <t>1222147551</t>
  </si>
  <si>
    <t>3,00*1,1</t>
  </si>
  <si>
    <t>40</t>
  </si>
  <si>
    <t>434311115</t>
  </si>
  <si>
    <t>Schodišťové stupně dusané na terén z betonu tř. C 20/25 bez potěru</t>
  </si>
  <si>
    <t>-1013373291</t>
  </si>
  <si>
    <t>41</t>
  </si>
  <si>
    <t>434351141</t>
  </si>
  <si>
    <t>Zřízení bednění stupňů přímočarých schodišť</t>
  </si>
  <si>
    <t>-1233510155</t>
  </si>
  <si>
    <t>42</t>
  </si>
  <si>
    <t>434351142</t>
  </si>
  <si>
    <t>Odstranění bednění stupňů přímočarých schodišť</t>
  </si>
  <si>
    <t>-980600458</t>
  </si>
  <si>
    <t>Komunikace pozemní</t>
  </si>
  <si>
    <t>43</t>
  </si>
  <si>
    <t>564760111</t>
  </si>
  <si>
    <t>Podklad z kameniva hrubého drceného vel. 16-32 mm plochy přes 100 m2 tl 200 mm</t>
  </si>
  <si>
    <t>1197404025</t>
  </si>
  <si>
    <t>2 x výměra - dopočet na tl 400 mm</t>
  </si>
  <si>
    <t>(207,00+136,00)*2</t>
  </si>
  <si>
    <t>44</t>
  </si>
  <si>
    <t>564871111</t>
  </si>
  <si>
    <t>Podklad ze štěrkodrtě ŠD plochy přes 100 m2 tl 250 mm - fr 0 - 63</t>
  </si>
  <si>
    <t>-443700962</t>
  </si>
  <si>
    <t>45</t>
  </si>
  <si>
    <t>572340112</t>
  </si>
  <si>
    <t>Vyspravení krytu komunikací po překopech pl do 15 m2 asfaltovým betonem ACO (AB) tl přes 50 do 70 mm</t>
  </si>
  <si>
    <t>-257989510</t>
  </si>
  <si>
    <t>kolem obrubníků</t>
  </si>
  <si>
    <t>65,00*0,25</t>
  </si>
  <si>
    <t>46</t>
  </si>
  <si>
    <t>572581121</t>
  </si>
  <si>
    <t>Vyspravení trhlin komunikací asfaltovou samolepicí páskou tl 3 mm š 40 mm</t>
  </si>
  <si>
    <t>2088403042</t>
  </si>
  <si>
    <t>stávající plocha - pro osazení silničních obrubníků</t>
  </si>
  <si>
    <t>47</t>
  </si>
  <si>
    <t>596 - r 1</t>
  </si>
  <si>
    <t xml:space="preserve">Nosný rám s betonovou vložkou  tl 50 mm - dodávka materiálu, montáž</t>
  </si>
  <si>
    <t>1436562562</t>
  </si>
  <si>
    <t xml:space="preserve">dodávka materiálu - plastové segmenty , betonové tvárnice </t>
  </si>
  <si>
    <t>podkladní vrstva z kameniva tl 4 - 8 mm - tl 40 mm - kompletní provedení</t>
  </si>
  <si>
    <t>207,00</t>
  </si>
  <si>
    <t>48</t>
  </si>
  <si>
    <t>596 - r 2</t>
  </si>
  <si>
    <t xml:space="preserve">Nosný rám s betonovou vložkou  tl 50 mm - dodávka materiálu, montáž - se zatravněním</t>
  </si>
  <si>
    <t>-603775555</t>
  </si>
  <si>
    <t>dodávkarašelinového substrátu , zatravnění</t>
  </si>
  <si>
    <t>136,00</t>
  </si>
  <si>
    <t>49</t>
  </si>
  <si>
    <t>596211131</t>
  </si>
  <si>
    <t>Kladení zámkové dlažby komunikací pro pěší ručně tl 60 mm skupiny C pl přes 50 do 100 m2</t>
  </si>
  <si>
    <t>1578967159</t>
  </si>
  <si>
    <t>chodník - výměra dle PD</t>
  </si>
  <si>
    <t>50</t>
  </si>
  <si>
    <t>59245018</t>
  </si>
  <si>
    <t>dlažba skladebná betonová 200x100mm tl 60mm přírodní</t>
  </si>
  <si>
    <t>-118982461</t>
  </si>
  <si>
    <t>278*1,1 'Přepočtené koeficientem množství</t>
  </si>
  <si>
    <t>51</t>
  </si>
  <si>
    <t>59245006</t>
  </si>
  <si>
    <t>dlažba pro nevidomé betonová 200x100mm tl 60mm barevná</t>
  </si>
  <si>
    <t>-1847678420</t>
  </si>
  <si>
    <t>7*1,1 'Přepočtené koeficientem množství</t>
  </si>
  <si>
    <t>Úpravy povrchů, podlahy a osazování výplní</t>
  </si>
  <si>
    <t>52</t>
  </si>
  <si>
    <t>622215144</t>
  </si>
  <si>
    <t>Oprava kontaktního zateplení stěn z polystyrenových desek tl přes 160 do 200 mm pl přes 0,5 do 1,0 m2</t>
  </si>
  <si>
    <t>-666155860</t>
  </si>
  <si>
    <t xml:space="preserve">oprava zateplení </t>
  </si>
  <si>
    <t>3,00</t>
  </si>
  <si>
    <t>53</t>
  </si>
  <si>
    <t>628195001</t>
  </si>
  <si>
    <t>Očištění zdiva nebo betonu zdí a valů před započetím oprav ručně</t>
  </si>
  <si>
    <t>1037346826</t>
  </si>
  <si>
    <t>očištění základu pro podezívku oplocení</t>
  </si>
  <si>
    <t>2,62*2*0,30</t>
  </si>
  <si>
    <t>54</t>
  </si>
  <si>
    <t>635111242</t>
  </si>
  <si>
    <t>Násyp pod podlahy z hrubého kameniva 16-32 se zhutněním</t>
  </si>
  <si>
    <t>-2099030690</t>
  </si>
  <si>
    <t>pod vyrovnávací schody</t>
  </si>
  <si>
    <t>Ostatní konstrukce a práce, bourání</t>
  </si>
  <si>
    <t>55</t>
  </si>
  <si>
    <t>914431112</t>
  </si>
  <si>
    <t>Montáž dopravního zrcadla o velikosti do 1 m2 na sloupek nebo konzolu</t>
  </si>
  <si>
    <t>-1940584619</t>
  </si>
  <si>
    <t>pro výjezd</t>
  </si>
  <si>
    <t>56</t>
  </si>
  <si>
    <t>40445204</t>
  </si>
  <si>
    <t>zrcadlo dopravní čtvercové 800x1000mm</t>
  </si>
  <si>
    <t>-1337327669</t>
  </si>
  <si>
    <t>57</t>
  </si>
  <si>
    <t>914511113</t>
  </si>
  <si>
    <t>Montáž sloupku dopravních značek délky do 3,5 m s betonovým základem a patkou D 70 mm</t>
  </si>
  <si>
    <t>-64447142</t>
  </si>
  <si>
    <t>58</t>
  </si>
  <si>
    <t>40445230</t>
  </si>
  <si>
    <t>sloupek pro dopravní značku Zn D 70mm v 3,5m</t>
  </si>
  <si>
    <t>1714181156</t>
  </si>
  <si>
    <t>59</t>
  </si>
  <si>
    <t>40445241</t>
  </si>
  <si>
    <t>patka pro sloupek Al D 70mm</t>
  </si>
  <si>
    <t>-1134251990</t>
  </si>
  <si>
    <t>60</t>
  </si>
  <si>
    <t>40445257</t>
  </si>
  <si>
    <t>svorka upínací na sloupek D 70mm</t>
  </si>
  <si>
    <t>-12073202</t>
  </si>
  <si>
    <t>61</t>
  </si>
  <si>
    <t>40445254</t>
  </si>
  <si>
    <t>víčko plastové na sloupek D 70mm</t>
  </si>
  <si>
    <t>752854515</t>
  </si>
  <si>
    <t>62</t>
  </si>
  <si>
    <t>916131213</t>
  </si>
  <si>
    <t>Osazení silničního obrubníku betonového stojatého s boční opěrou do lože z betonu prostého</t>
  </si>
  <si>
    <t>-1952308951</t>
  </si>
  <si>
    <t>silniční obrubníky</t>
  </si>
  <si>
    <t>ABO 2 - 12</t>
  </si>
  <si>
    <t>124,30</t>
  </si>
  <si>
    <t>ABO 2 - 15 N</t>
  </si>
  <si>
    <t>87,50</t>
  </si>
  <si>
    <t>63</t>
  </si>
  <si>
    <t>59217031</t>
  </si>
  <si>
    <t>obrubník silniční betonový 1000x150x250mm</t>
  </si>
  <si>
    <t>1453766075</t>
  </si>
  <si>
    <t>124,3*1,1 'Přepočtené koeficientem množství</t>
  </si>
  <si>
    <t>64</t>
  </si>
  <si>
    <t>59217032</t>
  </si>
  <si>
    <t>obrubník silniční betonový 1000x150x150mm</t>
  </si>
  <si>
    <t>1245066413</t>
  </si>
  <si>
    <t>87,5*1,1 'Přepočtené koeficientem množství</t>
  </si>
  <si>
    <t>65</t>
  </si>
  <si>
    <t>916231213</t>
  </si>
  <si>
    <t>Osazení chodníkového obrubníku betonového stojatého s boční opěrou do lože z betonu prostého</t>
  </si>
  <si>
    <t>1756379745</t>
  </si>
  <si>
    <t>ABO 8 - 10</t>
  </si>
  <si>
    <t>214,70</t>
  </si>
  <si>
    <t>66</t>
  </si>
  <si>
    <t>59217016</t>
  </si>
  <si>
    <t>obrubník betonový chodníkový 1000x80x250mm</t>
  </si>
  <si>
    <t>1287726328</t>
  </si>
  <si>
    <t>214,7*1,1 'Přepočtené koeficientem množství</t>
  </si>
  <si>
    <t>67</t>
  </si>
  <si>
    <t>916991121</t>
  </si>
  <si>
    <t>Lože pod obrubníky, krajníky nebo obruby z dlažebních kostek z betonu prostého</t>
  </si>
  <si>
    <t>-601291076</t>
  </si>
  <si>
    <t>pod obrubníky</t>
  </si>
  <si>
    <t>(124,30+87,50)*0,20*0,30</t>
  </si>
  <si>
    <t>214,70*0,15*0,20</t>
  </si>
  <si>
    <t>68</t>
  </si>
  <si>
    <t>919726R1</t>
  </si>
  <si>
    <t>Textilie určená k záchytu ropných látek - dodávka materiálu a pokládka</t>
  </si>
  <si>
    <t>-1452751853</t>
  </si>
  <si>
    <t>69</t>
  </si>
  <si>
    <t>919735112</t>
  </si>
  <si>
    <t>Řezání stávajícího živičného krytu hl přes 50 do 100 mm</t>
  </si>
  <si>
    <t>495994581</t>
  </si>
  <si>
    <t>70</t>
  </si>
  <si>
    <t>935932418</t>
  </si>
  <si>
    <t>Odvodňovací plastový žlab pro zatížení D400 vnitřní š 150 mm s roštem můstkovým z litiny</t>
  </si>
  <si>
    <t>-1129807156</t>
  </si>
  <si>
    <t>71</t>
  </si>
  <si>
    <t>935932614</t>
  </si>
  <si>
    <t>Vpusť s kalovým košem pro plastový žlab vnitřní š 150 mm</t>
  </si>
  <si>
    <t>375213878</t>
  </si>
  <si>
    <t>72</t>
  </si>
  <si>
    <t>935932623</t>
  </si>
  <si>
    <t>Mezikus pro kalový koš pro plastový žlab vnitřní š 300 mm</t>
  </si>
  <si>
    <t>485547867</t>
  </si>
  <si>
    <t>73</t>
  </si>
  <si>
    <t>935932627</t>
  </si>
  <si>
    <t>Svislé odtokové hrdlo pro plastový žlab vnitřní š 150 mm z PP</t>
  </si>
  <si>
    <t>149462695</t>
  </si>
  <si>
    <t>74</t>
  </si>
  <si>
    <t>935932633</t>
  </si>
  <si>
    <t>Sifon a sítko pro plastový žlab vnitřní š 150 mm z PP a Pz oceli</t>
  </si>
  <si>
    <t>-1704546859</t>
  </si>
  <si>
    <t>75</t>
  </si>
  <si>
    <t>935932639</t>
  </si>
  <si>
    <t>Adaptér pro napojení pro plastový žlab vnitřní š 150 mm z Pz oceli</t>
  </si>
  <si>
    <t>-320490422</t>
  </si>
  <si>
    <t>76</t>
  </si>
  <si>
    <t>962042320</t>
  </si>
  <si>
    <t>Bourání zdiva nadzákladového z betonu prostého do 1 m3</t>
  </si>
  <si>
    <t>1873561940</t>
  </si>
  <si>
    <t>odstranění podezdívky rampy</t>
  </si>
  <si>
    <t>6,00*0,25*0,90</t>
  </si>
  <si>
    <t>77</t>
  </si>
  <si>
    <t>966003810</t>
  </si>
  <si>
    <t>Rozebrání oplocení s příčníky a dřevěnými sloupky z prken a latí</t>
  </si>
  <si>
    <t>-1422647288</t>
  </si>
  <si>
    <t>rozebrání stávajícího oplocení</t>
  </si>
  <si>
    <t>2,60*3</t>
  </si>
  <si>
    <t>997</t>
  </si>
  <si>
    <t>Přesun sutě</t>
  </si>
  <si>
    <t>78</t>
  </si>
  <si>
    <t>997221551</t>
  </si>
  <si>
    <t>Vodorovná doprava suti ze sypkých materiálů do 1 km</t>
  </si>
  <si>
    <t>85269251</t>
  </si>
  <si>
    <t>79</t>
  </si>
  <si>
    <t>997221559</t>
  </si>
  <si>
    <t>Příplatek ZKD 1 km u vodorovné dopravy suti ze sypkých materiálů</t>
  </si>
  <si>
    <t>-2144644989</t>
  </si>
  <si>
    <t>78,438*15 'Přepočtené koeficientem množství</t>
  </si>
  <si>
    <t>80</t>
  </si>
  <si>
    <t>997221611</t>
  </si>
  <si>
    <t>Nakládání suti na dopravní prostředky pro vodorovnou dopravu</t>
  </si>
  <si>
    <t>859262755</t>
  </si>
  <si>
    <t>81</t>
  </si>
  <si>
    <t>997221615</t>
  </si>
  <si>
    <t>Poplatek za uložení na skládce (skládkovné) stavebního odpadu betonového kód odpadu 17 01 01</t>
  </si>
  <si>
    <t>-1271003335</t>
  </si>
  <si>
    <t>78,438*0,30</t>
  </si>
  <si>
    <t>82</t>
  </si>
  <si>
    <t>997221861</t>
  </si>
  <si>
    <t>Poplatek za uložení na recyklační skládce (skládkovné) stavebního odpadu z prostého betonu pod kódem 17 01 01</t>
  </si>
  <si>
    <t>-78074594</t>
  </si>
  <si>
    <t>78,048*0,70</t>
  </si>
  <si>
    <t>998</t>
  </si>
  <si>
    <t>Přesun hmot</t>
  </si>
  <si>
    <t>83</t>
  </si>
  <si>
    <t>998223011</t>
  </si>
  <si>
    <t>Přesun hmot pro pozemní komunikace s krytem dlážděným</t>
  </si>
  <si>
    <t>-1501190729</t>
  </si>
  <si>
    <t>PSV</t>
  </si>
  <si>
    <t>Práce a dodávky PSV</t>
  </si>
  <si>
    <t>764</t>
  </si>
  <si>
    <t>Konstrukce klempířské</t>
  </si>
  <si>
    <t>84</t>
  </si>
  <si>
    <t>764212634</t>
  </si>
  <si>
    <t>Oplechování štítu závětrnou lištou z Pz s povrchovou úpravou rš 330 mm</t>
  </si>
  <si>
    <t>-1338105935</t>
  </si>
  <si>
    <t>přístřešek</t>
  </si>
  <si>
    <t>6,30*2</t>
  </si>
  <si>
    <t>85</t>
  </si>
  <si>
    <t>764212663</t>
  </si>
  <si>
    <t>Oplechování rovné okapové hrany z Pz s povrchovou úpravou rš 250 mm</t>
  </si>
  <si>
    <t>796929748</t>
  </si>
  <si>
    <t>4,70</t>
  </si>
  <si>
    <t>86</t>
  </si>
  <si>
    <t>764311605</t>
  </si>
  <si>
    <t>Lemování rovných zdí střech s krytinou prejzovou nebo vlnitou z Pz s povrchovou úpravou rš 400 mm</t>
  </si>
  <si>
    <t>1973501391</t>
  </si>
  <si>
    <t>87</t>
  </si>
  <si>
    <t>764511602</t>
  </si>
  <si>
    <t>Žlab podokapní půlkruhový z Pz s povrchovou úpravou rš 330 mm</t>
  </si>
  <si>
    <t>870089432</t>
  </si>
  <si>
    <t>88</t>
  </si>
  <si>
    <t>764511642</t>
  </si>
  <si>
    <t>Kotlík oválný (trychtýřový) pro podokapní žlaby z Pz s povrchovou úpravou 330/100 mm</t>
  </si>
  <si>
    <t>-1013516029</t>
  </si>
  <si>
    <t>89</t>
  </si>
  <si>
    <t>764518622</t>
  </si>
  <si>
    <t>Svody kruhové včetně objímek, kolen, odskoků z Pz s povrchovou úpravou průměru 100 mm</t>
  </si>
  <si>
    <t>-1078265246</t>
  </si>
  <si>
    <t>90</t>
  </si>
  <si>
    <t>998764311</t>
  </si>
  <si>
    <t>Přesun hmot procentní pro konstrukce klempířské ruční v objektech v do 6 m</t>
  </si>
  <si>
    <t>%</t>
  </si>
  <si>
    <t>-258312129</t>
  </si>
  <si>
    <t>765</t>
  </si>
  <si>
    <t>Krytina skládaná</t>
  </si>
  <si>
    <t>91</t>
  </si>
  <si>
    <t>765144101</t>
  </si>
  <si>
    <t>Krytina z polykarbonátových komůrkových desek trapézových tl. 10 mm sklon střechy do 15°</t>
  </si>
  <si>
    <t>446529755</t>
  </si>
  <si>
    <t xml:space="preserve">trapezová polykarbonátová deska 78 / 18 </t>
  </si>
  <si>
    <t>6,30*4,70</t>
  </si>
  <si>
    <t>92</t>
  </si>
  <si>
    <t>998765311</t>
  </si>
  <si>
    <t>Přesun hmot procentní pro krytiny skládané ruční v objektech v do 6 m</t>
  </si>
  <si>
    <t>252284217</t>
  </si>
  <si>
    <t>767</t>
  </si>
  <si>
    <t>Konstrukce zámečnické</t>
  </si>
  <si>
    <t>93</t>
  </si>
  <si>
    <t>767995114</t>
  </si>
  <si>
    <t>Montáž atypických zámečnických konstrukcí hmotnosti přes 20 do 50 kg</t>
  </si>
  <si>
    <t>-638196352</t>
  </si>
  <si>
    <t>OK přístřešku</t>
  </si>
  <si>
    <t>Ja 100 x 100 x 3</t>
  </si>
  <si>
    <t>(3,10+3,60+3,70)*2*9,22</t>
  </si>
  <si>
    <t>6,30*2*9,22</t>
  </si>
  <si>
    <t>patky</t>
  </si>
  <si>
    <t>0,25*0,25*0,01*7850*6*2</t>
  </si>
  <si>
    <t>ja 50 x 50 x 3</t>
  </si>
  <si>
    <t>4,70*11*4,393</t>
  </si>
  <si>
    <t>Mezisoučet</t>
  </si>
  <si>
    <t>pomocný a kotevní materiál</t>
  </si>
  <si>
    <t>593,941*0,15</t>
  </si>
  <si>
    <t>94</t>
  </si>
  <si>
    <t>553OK 1</t>
  </si>
  <si>
    <t>ocelový přístřešek - dodávka materiálu, výroba a povrchová úprava</t>
  </si>
  <si>
    <t>1529468312</t>
  </si>
  <si>
    <t>kompletní provedení dle PD</t>
  </si>
  <si>
    <t>683,032</t>
  </si>
  <si>
    <t>95</t>
  </si>
  <si>
    <t>767996701</t>
  </si>
  <si>
    <t>Demontáž atypických zámečnických konstrukcí řezáním hm jednotlivých dílů do 50 kg</t>
  </si>
  <si>
    <t>1161701827</t>
  </si>
  <si>
    <t>demontáž sušáku na prádlo</t>
  </si>
  <si>
    <t>10,00</t>
  </si>
  <si>
    <t>96</t>
  </si>
  <si>
    <t>998767311</t>
  </si>
  <si>
    <t>Přesun hmot procentní pro zámečnické konstrukce ruční v objektech v do 6 m</t>
  </si>
  <si>
    <t>-2114624564</t>
  </si>
  <si>
    <t>VRN</t>
  </si>
  <si>
    <t>Vedlejší rozpočtové náklady</t>
  </si>
  <si>
    <t>97</t>
  </si>
  <si>
    <t>3.109</t>
  </si>
  <si>
    <t>Dopravní opatření</t>
  </si>
  <si>
    <t>Kč</t>
  </si>
  <si>
    <t>-1264545741</t>
  </si>
  <si>
    <t>98</t>
  </si>
  <si>
    <t>3.111</t>
  </si>
  <si>
    <t>Označení stavby</t>
  </si>
  <si>
    <t>816999528</t>
  </si>
  <si>
    <t>99</t>
  </si>
  <si>
    <t>3.112</t>
  </si>
  <si>
    <t>Fotodokumentace stavby a všech objektů</t>
  </si>
  <si>
    <t>1961821598</t>
  </si>
  <si>
    <t>100</t>
  </si>
  <si>
    <t>3.113</t>
  </si>
  <si>
    <t>Pasportizace stávajících objektů před výstavbou (1x) a po výstavbě (1x)</t>
  </si>
  <si>
    <t>-2096503383</t>
  </si>
  <si>
    <t>VRN1</t>
  </si>
  <si>
    <t>Průzkumné, geodetické a projektové práce</t>
  </si>
  <si>
    <t>101</t>
  </si>
  <si>
    <t>012002000</t>
  </si>
  <si>
    <t>Geodetické práce</t>
  </si>
  <si>
    <t>CS ÚRS 2020 02</t>
  </si>
  <si>
    <t>1024</t>
  </si>
  <si>
    <t>-272495753</t>
  </si>
  <si>
    <t>vytyčení sítí a konstrukcí, práce v průběhu realizace</t>
  </si>
  <si>
    <t>vytičení sítí</t>
  </si>
  <si>
    <t>102</t>
  </si>
  <si>
    <t>013254000</t>
  </si>
  <si>
    <t>Dokumentace skutečného provedení stavby</t>
  </si>
  <si>
    <t>CS ÚRS 2022 02</t>
  </si>
  <si>
    <t>-1320698326</t>
  </si>
  <si>
    <t>VRN3</t>
  </si>
  <si>
    <t>Vedlejší náklady</t>
  </si>
  <si>
    <t>103</t>
  </si>
  <si>
    <t>030001000</t>
  </si>
  <si>
    <t>Zařízení staveniště</t>
  </si>
  <si>
    <t>proc</t>
  </si>
  <si>
    <t>817712790</t>
  </si>
  <si>
    <t>VRN4</t>
  </si>
  <si>
    <t>Inženýrská činnost</t>
  </si>
  <si>
    <t>104</t>
  </si>
  <si>
    <t>043154000</t>
  </si>
  <si>
    <t>Zkoušky hutnicí</t>
  </si>
  <si>
    <t>kpl</t>
  </si>
  <si>
    <t>CS ÚRS 2024 01</t>
  </si>
  <si>
    <t>-267955930</t>
  </si>
  <si>
    <t>105</t>
  </si>
  <si>
    <t>045203000</t>
  </si>
  <si>
    <t>Kompletační činnost</t>
  </si>
  <si>
    <t>704472488</t>
  </si>
  <si>
    <t>VRN7</t>
  </si>
  <si>
    <t>Ostatní náklady</t>
  </si>
  <si>
    <t>106</t>
  </si>
  <si>
    <t>070001000.7</t>
  </si>
  <si>
    <t>Podklady pro zajištění kolaudace stavby</t>
  </si>
  <si>
    <t>235631722</t>
  </si>
  <si>
    <t>podklady pro zajištění kolaudace stavby nebo souhlasu s užíváním stavby, účast na kolaudaci stavby</t>
  </si>
  <si>
    <t xml:space="preserve">dvě vyhotovení dokladové části + digitální forna  v pdf</t>
  </si>
  <si>
    <t>107</t>
  </si>
  <si>
    <t>079002000</t>
  </si>
  <si>
    <t>Ostatní provozní vlivy</t>
  </si>
  <si>
    <t>-1147361192</t>
  </si>
  <si>
    <t>VRN9</t>
  </si>
  <si>
    <t>108</t>
  </si>
  <si>
    <t>091002000</t>
  </si>
  <si>
    <t>sondy pro ověření stávajících sítí TI</t>
  </si>
  <si>
    <t>36678762</t>
  </si>
  <si>
    <t>109</t>
  </si>
  <si>
    <t>094104000</t>
  </si>
  <si>
    <t>Náklady na opatření BOZP</t>
  </si>
  <si>
    <t>-1295731892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</si>
</sst>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8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21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26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28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28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26</v>
      </c>
      <c r="AL14" s="23"/>
      <c r="AM14" s="23"/>
      <c r="AN14" s="35" t="s">
        <v>28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29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21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26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4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30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21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26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31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32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33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34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35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36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37</v>
      </c>
      <c r="E29" s="48"/>
      <c r="F29" s="33" t="s">
        <v>38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39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40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41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42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43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44</v>
      </c>
      <c r="U35" s="55"/>
      <c r="V35" s="55"/>
      <c r="W35" s="55"/>
      <c r="X35" s="57" t="s">
        <v>45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46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47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48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49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48</v>
      </c>
      <c r="AI60" s="43"/>
      <c r="AJ60" s="43"/>
      <c r="AK60" s="43"/>
      <c r="AL60" s="43"/>
      <c r="AM60" s="65" t="s">
        <v>49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50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51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48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49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48</v>
      </c>
      <c r="AI75" s="43"/>
      <c r="AJ75" s="43"/>
      <c r="AK75" s="43"/>
      <c r="AL75" s="43"/>
      <c r="AM75" s="65" t="s">
        <v>49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52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24S-HPR006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 xml:space="preserve">Štětí -  DSCHB U cementárny 452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 xml:space="preserve"> 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16. 10. 2024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 xml:space="preserve"> 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29</v>
      </c>
      <c r="AJ89" s="41"/>
      <c r="AK89" s="41"/>
      <c r="AL89" s="41"/>
      <c r="AM89" s="81" t="str">
        <f>IF(E17="","",E17)</f>
        <v xml:space="preserve"> </v>
      </c>
      <c r="AN89" s="72"/>
      <c r="AO89" s="72"/>
      <c r="AP89" s="72"/>
      <c r="AQ89" s="41"/>
      <c r="AR89" s="45"/>
      <c r="AS89" s="82" t="s">
        <v>53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27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30</v>
      </c>
      <c r="AJ90" s="41"/>
      <c r="AK90" s="41"/>
      <c r="AL90" s="41"/>
      <c r="AM90" s="81" t="str">
        <f>IF(E20="","",E20)</f>
        <v xml:space="preserve"> 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54</v>
      </c>
      <c r="D92" s="95"/>
      <c r="E92" s="95"/>
      <c r="F92" s="95"/>
      <c r="G92" s="95"/>
      <c r="H92" s="96"/>
      <c r="I92" s="97" t="s">
        <v>55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56</v>
      </c>
      <c r="AH92" s="95"/>
      <c r="AI92" s="95"/>
      <c r="AJ92" s="95"/>
      <c r="AK92" s="95"/>
      <c r="AL92" s="95"/>
      <c r="AM92" s="95"/>
      <c r="AN92" s="97" t="s">
        <v>57</v>
      </c>
      <c r="AO92" s="95"/>
      <c r="AP92" s="99"/>
      <c r="AQ92" s="100" t="s">
        <v>58</v>
      </c>
      <c r="AR92" s="45"/>
      <c r="AS92" s="101" t="s">
        <v>59</v>
      </c>
      <c r="AT92" s="102" t="s">
        <v>60</v>
      </c>
      <c r="AU92" s="102" t="s">
        <v>61</v>
      </c>
      <c r="AV92" s="102" t="s">
        <v>62</v>
      </c>
      <c r="AW92" s="102" t="s">
        <v>63</v>
      </c>
      <c r="AX92" s="102" t="s">
        <v>64</v>
      </c>
      <c r="AY92" s="102" t="s">
        <v>65</v>
      </c>
      <c r="AZ92" s="102" t="s">
        <v>66</v>
      </c>
      <c r="BA92" s="102" t="s">
        <v>67</v>
      </c>
      <c r="BB92" s="102" t="s">
        <v>68</v>
      </c>
      <c r="BC92" s="102" t="s">
        <v>69</v>
      </c>
      <c r="BD92" s="103" t="s">
        <v>70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71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ROUND(AG95,2)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ROUND(AS95,2)</f>
        <v>0</v>
      </c>
      <c r="AT94" s="115">
        <f>ROUND(SUM(AV94:AW94),2)</f>
        <v>0</v>
      </c>
      <c r="AU94" s="116">
        <f>ROUND(AU95,5)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ROUND(AZ95,2)</f>
        <v>0</v>
      </c>
      <c r="BA94" s="115">
        <f>ROUND(BA95,2)</f>
        <v>0</v>
      </c>
      <c r="BB94" s="115">
        <f>ROUND(BB95,2)</f>
        <v>0</v>
      </c>
      <c r="BC94" s="115">
        <f>ROUND(BC95,2)</f>
        <v>0</v>
      </c>
      <c r="BD94" s="117">
        <f>ROUND(BD95,2)</f>
        <v>0</v>
      </c>
      <c r="BE94" s="6"/>
      <c r="BS94" s="118" t="s">
        <v>72</v>
      </c>
      <c r="BT94" s="118" t="s">
        <v>73</v>
      </c>
      <c r="BV94" s="118" t="s">
        <v>74</v>
      </c>
      <c r="BW94" s="118" t="s">
        <v>5</v>
      </c>
      <c r="BX94" s="118" t="s">
        <v>75</v>
      </c>
      <c r="CL94" s="118" t="s">
        <v>1</v>
      </c>
    </row>
    <row r="95" s="7" customFormat="1" ht="24.75" customHeight="1">
      <c r="A95" s="119" t="s">
        <v>76</v>
      </c>
      <c r="B95" s="120"/>
      <c r="C95" s="121"/>
      <c r="D95" s="122" t="s">
        <v>14</v>
      </c>
      <c r="E95" s="122"/>
      <c r="F95" s="122"/>
      <c r="G95" s="122"/>
      <c r="H95" s="122"/>
      <c r="I95" s="123"/>
      <c r="J95" s="122" t="s">
        <v>17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'24S-HPR006 - Štětí -  DSC...'!J28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77</v>
      </c>
      <c r="AR95" s="126"/>
      <c r="AS95" s="127">
        <v>0</v>
      </c>
      <c r="AT95" s="128">
        <f>ROUND(SUM(AV95:AW95),2)</f>
        <v>0</v>
      </c>
      <c r="AU95" s="129">
        <f>'24S-HPR006 - Štětí -  DSC...'!P132</f>
        <v>0</v>
      </c>
      <c r="AV95" s="128">
        <f>'24S-HPR006 - Štětí -  DSC...'!J31</f>
        <v>0</v>
      </c>
      <c r="AW95" s="128">
        <f>'24S-HPR006 - Štětí -  DSC...'!J32</f>
        <v>0</v>
      </c>
      <c r="AX95" s="128">
        <f>'24S-HPR006 - Štětí -  DSC...'!J33</f>
        <v>0</v>
      </c>
      <c r="AY95" s="128">
        <f>'24S-HPR006 - Štětí -  DSC...'!J34</f>
        <v>0</v>
      </c>
      <c r="AZ95" s="128">
        <f>'24S-HPR006 - Štětí -  DSC...'!F31</f>
        <v>0</v>
      </c>
      <c r="BA95" s="128">
        <f>'24S-HPR006 - Štětí -  DSC...'!F32</f>
        <v>0</v>
      </c>
      <c r="BB95" s="128">
        <f>'24S-HPR006 - Štětí -  DSC...'!F33</f>
        <v>0</v>
      </c>
      <c r="BC95" s="128">
        <f>'24S-HPR006 - Štětí -  DSC...'!F34</f>
        <v>0</v>
      </c>
      <c r="BD95" s="130">
        <f>'24S-HPR006 - Štětí -  DSC...'!F35</f>
        <v>0</v>
      </c>
      <c r="BE95" s="7"/>
      <c r="BT95" s="131" t="s">
        <v>78</v>
      </c>
      <c r="BU95" s="131" t="s">
        <v>79</v>
      </c>
      <c r="BV95" s="131" t="s">
        <v>74</v>
      </c>
      <c r="BW95" s="131" t="s">
        <v>5</v>
      </c>
      <c r="BX95" s="131" t="s">
        <v>75</v>
      </c>
      <c r="CL95" s="131" t="s">
        <v>1</v>
      </c>
    </row>
    <row r="96" s="2" customFormat="1" ht="30" customHeight="1">
      <c r="A96" s="39"/>
      <c r="B96" s="40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5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="2" customFormat="1" ht="6.96" customHeight="1">
      <c r="A97" s="39"/>
      <c r="B97" s="67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8"/>
      <c r="AR97" s="45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</sheetData>
  <sheetProtection sheet="1" formatColumns="0" formatRows="0" objects="1" scenarios="1" spinCount="100000" saltValue="5fjH19QfzfwvRa/qZc3q/9oPZxeiCSuenSRf/MaxNN62Ox97bVmKXmjpyKAcDuRbE7z9OupSfCTwFE688IDQGw==" hashValue="cqhaiWz2Fj38Brk0S3aq8sl00QIoKS5yl5aOC69VtdU2NfPS7k7+hm/PQlSihJjpu4h6X+SgH1YVeThgvvvtjQ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4S-HPR006 - Štětí -  DSC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5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1"/>
      <c r="AT3" s="18" t="s">
        <v>80</v>
      </c>
    </row>
    <row r="4" s="1" customFormat="1" ht="24.96" customHeight="1">
      <c r="B4" s="21"/>
      <c r="D4" s="134" t="s">
        <v>81</v>
      </c>
      <c r="L4" s="21"/>
      <c r="M4" s="135" t="s">
        <v>10</v>
      </c>
      <c r="AT4" s="18" t="s">
        <v>4</v>
      </c>
    </row>
    <row r="5" s="1" customFormat="1" ht="6.96" customHeight="1">
      <c r="B5" s="21"/>
      <c r="L5" s="21"/>
    </row>
    <row r="6" s="2" customFormat="1" ht="12" customHeight="1">
      <c r="A6" s="39"/>
      <c r="B6" s="45"/>
      <c r="C6" s="39"/>
      <c r="D6" s="136" t="s">
        <v>16</v>
      </c>
      <c r="E6" s="39"/>
      <c r="F6" s="39"/>
      <c r="G6" s="39"/>
      <c r="H6" s="39"/>
      <c r="I6" s="39"/>
      <c r="J6" s="39"/>
      <c r="K6" s="39"/>
      <c r="L6" s="64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</row>
    <row r="7" s="2" customFormat="1" ht="16.5" customHeight="1">
      <c r="A7" s="39"/>
      <c r="B7" s="45"/>
      <c r="C7" s="39"/>
      <c r="D7" s="39"/>
      <c r="E7" s="137" t="s">
        <v>17</v>
      </c>
      <c r="F7" s="39"/>
      <c r="G7" s="39"/>
      <c r="H7" s="39"/>
      <c r="I7" s="39"/>
      <c r="J7" s="39"/>
      <c r="K7" s="39"/>
      <c r="L7" s="64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</row>
    <row r="8" s="2" customFormat="1">
      <c r="A8" s="39"/>
      <c r="B8" s="45"/>
      <c r="C8" s="39"/>
      <c r="D8" s="39"/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2" customHeight="1">
      <c r="A9" s="39"/>
      <c r="B9" s="45"/>
      <c r="C9" s="39"/>
      <c r="D9" s="136" t="s">
        <v>18</v>
      </c>
      <c r="E9" s="39"/>
      <c r="F9" s="138" t="s">
        <v>1</v>
      </c>
      <c r="G9" s="39"/>
      <c r="H9" s="39"/>
      <c r="I9" s="136" t="s">
        <v>19</v>
      </c>
      <c r="J9" s="138" t="s">
        <v>1</v>
      </c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36" t="s">
        <v>20</v>
      </c>
      <c r="E10" s="39"/>
      <c r="F10" s="138" t="s">
        <v>21</v>
      </c>
      <c r="G10" s="39"/>
      <c r="H10" s="39"/>
      <c r="I10" s="136" t="s">
        <v>22</v>
      </c>
      <c r="J10" s="139" t="str">
        <f>'Rekapitulace stavby'!AN8</f>
        <v>16. 10. 2024</v>
      </c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0.8" customHeight="1">
      <c r="A11" s="39"/>
      <c r="B11" s="45"/>
      <c r="C11" s="39"/>
      <c r="D11" s="39"/>
      <c r="E11" s="39"/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6" t="s">
        <v>24</v>
      </c>
      <c r="E12" s="39"/>
      <c r="F12" s="39"/>
      <c r="G12" s="39"/>
      <c r="H12" s="39"/>
      <c r="I12" s="136" t="s">
        <v>25</v>
      </c>
      <c r="J12" s="138" t="str">
        <f>IF('Rekapitulace stavby'!AN10="","",'Rekapitulace stavby'!AN10)</f>
        <v/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8" customHeight="1">
      <c r="A13" s="39"/>
      <c r="B13" s="45"/>
      <c r="C13" s="39"/>
      <c r="D13" s="39"/>
      <c r="E13" s="138" t="str">
        <f>IF('Rekapitulace stavby'!E11="","",'Rekapitulace stavby'!E11)</f>
        <v xml:space="preserve"> </v>
      </c>
      <c r="F13" s="39"/>
      <c r="G13" s="39"/>
      <c r="H13" s="39"/>
      <c r="I13" s="136" t="s">
        <v>26</v>
      </c>
      <c r="J13" s="138" t="str">
        <f>IF('Rekapitulace stavby'!AN11="","",'Rekapitulace stavby'!AN11)</f>
        <v/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6.96" customHeigh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36" t="s">
        <v>27</v>
      </c>
      <c r="E15" s="39"/>
      <c r="F15" s="39"/>
      <c r="G15" s="39"/>
      <c r="H15" s="39"/>
      <c r="I15" s="136" t="s">
        <v>25</v>
      </c>
      <c r="J15" s="34" t="str">
        <f>'Rekapitulace stavby'!AN13</f>
        <v>Vyplň údaj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8" customHeight="1">
      <c r="A16" s="39"/>
      <c r="B16" s="45"/>
      <c r="C16" s="39"/>
      <c r="D16" s="39"/>
      <c r="E16" s="34" t="str">
        <f>'Rekapitulace stavby'!E14</f>
        <v>Vyplň údaj</v>
      </c>
      <c r="F16" s="138"/>
      <c r="G16" s="138"/>
      <c r="H16" s="138"/>
      <c r="I16" s="136" t="s">
        <v>26</v>
      </c>
      <c r="J16" s="34" t="str">
        <f>'Rekapitulace stavby'!AN14</f>
        <v>Vyplň údaj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6.96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36" t="s">
        <v>29</v>
      </c>
      <c r="E18" s="39"/>
      <c r="F18" s="39"/>
      <c r="G18" s="39"/>
      <c r="H18" s="39"/>
      <c r="I18" s="136" t="s">
        <v>25</v>
      </c>
      <c r="J18" s="138" t="str">
        <f>IF('Rekapitulace stavby'!AN16="","",'Rekapitulace stavby'!AN16)</f>
        <v/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38" t="str">
        <f>IF('Rekapitulace stavby'!E17="","",'Rekapitulace stavby'!E17)</f>
        <v xml:space="preserve"> </v>
      </c>
      <c r="F19" s="39"/>
      <c r="G19" s="39"/>
      <c r="H19" s="39"/>
      <c r="I19" s="136" t="s">
        <v>26</v>
      </c>
      <c r="J19" s="138" t="str">
        <f>IF('Rekapitulace stavby'!AN17="","",'Rekapitulace stavby'!AN17)</f>
        <v/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36" t="s">
        <v>30</v>
      </c>
      <c r="E21" s="39"/>
      <c r="F21" s="39"/>
      <c r="G21" s="39"/>
      <c r="H21" s="39"/>
      <c r="I21" s="136" t="s">
        <v>25</v>
      </c>
      <c r="J21" s="138" t="str">
        <f>IF('Rekapitulace stavby'!AN19="","",'Rekapitulace stavby'!AN19)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138" t="str">
        <f>IF('Rekapitulace stavby'!E20="","",'Rekapitulace stavby'!E20)</f>
        <v xml:space="preserve"> </v>
      </c>
      <c r="F22" s="39"/>
      <c r="G22" s="39"/>
      <c r="H22" s="39"/>
      <c r="I22" s="136" t="s">
        <v>26</v>
      </c>
      <c r="J22" s="138" t="str">
        <f>IF('Rekapitulace stavby'!AN20="","",'Rekapitulace stavby'!AN20)</f>
        <v/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36" t="s">
        <v>32</v>
      </c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8" customFormat="1" ht="16.5" customHeight="1">
      <c r="A25" s="140"/>
      <c r="B25" s="141"/>
      <c r="C25" s="140"/>
      <c r="D25" s="140"/>
      <c r="E25" s="142" t="s">
        <v>1</v>
      </c>
      <c r="F25" s="142"/>
      <c r="G25" s="142"/>
      <c r="H25" s="142"/>
      <c r="I25" s="140"/>
      <c r="J25" s="140"/>
      <c r="K25" s="140"/>
      <c r="L25" s="143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144"/>
      <c r="E27" s="144"/>
      <c r="F27" s="144"/>
      <c r="G27" s="144"/>
      <c r="H27" s="144"/>
      <c r="I27" s="144"/>
      <c r="J27" s="144"/>
      <c r="K27" s="144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25.44" customHeight="1">
      <c r="A28" s="39"/>
      <c r="B28" s="45"/>
      <c r="C28" s="39"/>
      <c r="D28" s="145" t="s">
        <v>33</v>
      </c>
      <c r="E28" s="39"/>
      <c r="F28" s="39"/>
      <c r="G28" s="39"/>
      <c r="H28" s="39"/>
      <c r="I28" s="39"/>
      <c r="J28" s="146">
        <f>ROUND(J132, 2)</f>
        <v>0</v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4"/>
      <c r="E29" s="144"/>
      <c r="F29" s="144"/>
      <c r="G29" s="144"/>
      <c r="H29" s="144"/>
      <c r="I29" s="144"/>
      <c r="J29" s="144"/>
      <c r="K29" s="144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4.4" customHeight="1">
      <c r="A30" s="39"/>
      <c r="B30" s="45"/>
      <c r="C30" s="39"/>
      <c r="D30" s="39"/>
      <c r="E30" s="39"/>
      <c r="F30" s="147" t="s">
        <v>35</v>
      </c>
      <c r="G30" s="39"/>
      <c r="H30" s="39"/>
      <c r="I30" s="147" t="s">
        <v>34</v>
      </c>
      <c r="J30" s="147" t="s">
        <v>36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14.4" customHeight="1">
      <c r="A31" s="39"/>
      <c r="B31" s="45"/>
      <c r="C31" s="39"/>
      <c r="D31" s="148" t="s">
        <v>37</v>
      </c>
      <c r="E31" s="136" t="s">
        <v>38</v>
      </c>
      <c r="F31" s="149">
        <f>ROUND((SUM(BE132:BE491)),  2)</f>
        <v>0</v>
      </c>
      <c r="G31" s="39"/>
      <c r="H31" s="39"/>
      <c r="I31" s="150">
        <v>0.20999999999999999</v>
      </c>
      <c r="J31" s="149">
        <f>ROUND(((SUM(BE132:BE491))*I31),  2)</f>
        <v>0</v>
      </c>
      <c r="K31" s="3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136" t="s">
        <v>39</v>
      </c>
      <c r="F32" s="149">
        <f>ROUND((SUM(BF132:BF491)),  2)</f>
        <v>0</v>
      </c>
      <c r="G32" s="39"/>
      <c r="H32" s="39"/>
      <c r="I32" s="150">
        <v>0.12</v>
      </c>
      <c r="J32" s="149">
        <f>ROUND(((SUM(BF132:BF491))*I32), 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39"/>
      <c r="E33" s="136" t="s">
        <v>40</v>
      </c>
      <c r="F33" s="149">
        <f>ROUND((SUM(BG132:BG491)),  2)</f>
        <v>0</v>
      </c>
      <c r="G33" s="39"/>
      <c r="H33" s="39"/>
      <c r="I33" s="150">
        <v>0.20999999999999999</v>
      </c>
      <c r="J33" s="149">
        <f>0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36" t="s">
        <v>41</v>
      </c>
      <c r="F34" s="149">
        <f>ROUND((SUM(BH132:BH491)),  2)</f>
        <v>0</v>
      </c>
      <c r="G34" s="39"/>
      <c r="H34" s="39"/>
      <c r="I34" s="150">
        <v>0.12</v>
      </c>
      <c r="J34" s="149">
        <f>0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6" t="s">
        <v>42</v>
      </c>
      <c r="F35" s="149">
        <f>ROUND((SUM(BI132:BI491)),  2)</f>
        <v>0</v>
      </c>
      <c r="G35" s="39"/>
      <c r="H35" s="39"/>
      <c r="I35" s="150">
        <v>0</v>
      </c>
      <c r="J35" s="149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6.96" customHeight="1">
      <c r="A36" s="39"/>
      <c r="B36" s="45"/>
      <c r="C36" s="39"/>
      <c r="D36" s="39"/>
      <c r="E36" s="39"/>
      <c r="F36" s="39"/>
      <c r="G36" s="39"/>
      <c r="H36" s="39"/>
      <c r="I36" s="39"/>
      <c r="J36" s="39"/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25.44" customHeight="1">
      <c r="A37" s="39"/>
      <c r="B37" s="45"/>
      <c r="C37" s="151"/>
      <c r="D37" s="152" t="s">
        <v>43</v>
      </c>
      <c r="E37" s="153"/>
      <c r="F37" s="153"/>
      <c r="G37" s="154" t="s">
        <v>44</v>
      </c>
      <c r="H37" s="155" t="s">
        <v>45</v>
      </c>
      <c r="I37" s="153"/>
      <c r="J37" s="156">
        <f>SUM(J28:J35)</f>
        <v>0</v>
      </c>
      <c r="K37" s="157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1" customFormat="1" ht="14.4" customHeight="1">
      <c r="B39" s="21"/>
      <c r="L39" s="21"/>
    </row>
    <row r="40" s="1" customFormat="1" ht="14.4" customHeight="1">
      <c r="B40" s="21"/>
      <c r="L40" s="21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58" t="s">
        <v>46</v>
      </c>
      <c r="E50" s="159"/>
      <c r="F50" s="159"/>
      <c r="G50" s="158" t="s">
        <v>47</v>
      </c>
      <c r="H50" s="159"/>
      <c r="I50" s="159"/>
      <c r="J50" s="159"/>
      <c r="K50" s="159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0" t="s">
        <v>48</v>
      </c>
      <c r="E61" s="161"/>
      <c r="F61" s="162" t="s">
        <v>49</v>
      </c>
      <c r="G61" s="160" t="s">
        <v>48</v>
      </c>
      <c r="H61" s="161"/>
      <c r="I61" s="161"/>
      <c r="J61" s="163" t="s">
        <v>49</v>
      </c>
      <c r="K61" s="161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58" t="s">
        <v>50</v>
      </c>
      <c r="E65" s="164"/>
      <c r="F65" s="164"/>
      <c r="G65" s="158" t="s">
        <v>51</v>
      </c>
      <c r="H65" s="164"/>
      <c r="I65" s="164"/>
      <c r="J65" s="164"/>
      <c r="K65" s="164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0" t="s">
        <v>48</v>
      </c>
      <c r="E76" s="161"/>
      <c r="F76" s="162" t="s">
        <v>49</v>
      </c>
      <c r="G76" s="160" t="s">
        <v>48</v>
      </c>
      <c r="H76" s="161"/>
      <c r="I76" s="161"/>
      <c r="J76" s="163" t="s">
        <v>49</v>
      </c>
      <c r="K76" s="161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65"/>
      <c r="C77" s="166"/>
      <c r="D77" s="166"/>
      <c r="E77" s="166"/>
      <c r="F77" s="166"/>
      <c r="G77" s="166"/>
      <c r="H77" s="166"/>
      <c r="I77" s="166"/>
      <c r="J77" s="166"/>
      <c r="K77" s="166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67"/>
      <c r="C81" s="168"/>
      <c r="D81" s="168"/>
      <c r="E81" s="168"/>
      <c r="F81" s="168"/>
      <c r="G81" s="168"/>
      <c r="H81" s="168"/>
      <c r="I81" s="168"/>
      <c r="J81" s="168"/>
      <c r="K81" s="168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82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77" t="str">
        <f>E7</f>
        <v xml:space="preserve">Štětí -  DSCHB U cementárny 452</v>
      </c>
      <c r="F85" s="41"/>
      <c r="G85" s="41"/>
      <c r="H85" s="41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2" customHeight="1">
      <c r="A87" s="39"/>
      <c r="B87" s="40"/>
      <c r="C87" s="33" t="s">
        <v>20</v>
      </c>
      <c r="D87" s="41"/>
      <c r="E87" s="41"/>
      <c r="F87" s="28" t="str">
        <f>F10</f>
        <v xml:space="preserve"> </v>
      </c>
      <c r="G87" s="41"/>
      <c r="H87" s="41"/>
      <c r="I87" s="33" t="s">
        <v>22</v>
      </c>
      <c r="J87" s="80" t="str">
        <f>IF(J10="","",J10)</f>
        <v>16. 10. 2024</v>
      </c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5.15" customHeight="1">
      <c r="A89" s="39"/>
      <c r="B89" s="40"/>
      <c r="C89" s="33" t="s">
        <v>24</v>
      </c>
      <c r="D89" s="41"/>
      <c r="E89" s="41"/>
      <c r="F89" s="28" t="str">
        <f>E13</f>
        <v xml:space="preserve"> </v>
      </c>
      <c r="G89" s="41"/>
      <c r="H89" s="41"/>
      <c r="I89" s="33" t="s">
        <v>29</v>
      </c>
      <c r="J89" s="37" t="str">
        <f>E19</f>
        <v xml:space="preserve"> 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5.15" customHeight="1">
      <c r="A90" s="39"/>
      <c r="B90" s="40"/>
      <c r="C90" s="33" t="s">
        <v>27</v>
      </c>
      <c r="D90" s="41"/>
      <c r="E90" s="41"/>
      <c r="F90" s="28" t="str">
        <f>IF(E16="","",E16)</f>
        <v>Vyplň údaj</v>
      </c>
      <c r="G90" s="41"/>
      <c r="H90" s="41"/>
      <c r="I90" s="33" t="s">
        <v>30</v>
      </c>
      <c r="J90" s="37" t="str">
        <f>E22</f>
        <v xml:space="preserve"> </v>
      </c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0.32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9.28" customHeight="1">
      <c r="A92" s="39"/>
      <c r="B92" s="40"/>
      <c r="C92" s="169" t="s">
        <v>83</v>
      </c>
      <c r="D92" s="170"/>
      <c r="E92" s="170"/>
      <c r="F92" s="170"/>
      <c r="G92" s="170"/>
      <c r="H92" s="170"/>
      <c r="I92" s="170"/>
      <c r="J92" s="171" t="s">
        <v>84</v>
      </c>
      <c r="K92" s="170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2.8" customHeight="1">
      <c r="A94" s="39"/>
      <c r="B94" s="40"/>
      <c r="C94" s="172" t="s">
        <v>85</v>
      </c>
      <c r="D94" s="41"/>
      <c r="E94" s="41"/>
      <c r="F94" s="41"/>
      <c r="G94" s="41"/>
      <c r="H94" s="41"/>
      <c r="I94" s="41"/>
      <c r="J94" s="111">
        <f>J132</f>
        <v>0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U94" s="18" t="s">
        <v>86</v>
      </c>
    </row>
    <row r="95" s="9" customFormat="1" ht="24.96" customHeight="1">
      <c r="A95" s="9"/>
      <c r="B95" s="173"/>
      <c r="C95" s="174"/>
      <c r="D95" s="175" t="s">
        <v>87</v>
      </c>
      <c r="E95" s="176"/>
      <c r="F95" s="176"/>
      <c r="G95" s="176"/>
      <c r="H95" s="176"/>
      <c r="I95" s="176"/>
      <c r="J95" s="177">
        <f>J133</f>
        <v>0</v>
      </c>
      <c r="K95" s="174"/>
      <c r="L95" s="178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9"/>
      <c r="C96" s="180"/>
      <c r="D96" s="181" t="s">
        <v>88</v>
      </c>
      <c r="E96" s="182"/>
      <c r="F96" s="182"/>
      <c r="G96" s="182"/>
      <c r="H96" s="182"/>
      <c r="I96" s="182"/>
      <c r="J96" s="183">
        <f>J134</f>
        <v>0</v>
      </c>
      <c r="K96" s="180"/>
      <c r="L96" s="184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9"/>
      <c r="C97" s="180"/>
      <c r="D97" s="181" t="s">
        <v>89</v>
      </c>
      <c r="E97" s="182"/>
      <c r="F97" s="182"/>
      <c r="G97" s="182"/>
      <c r="H97" s="182"/>
      <c r="I97" s="182"/>
      <c r="J97" s="183">
        <f>J229</f>
        <v>0</v>
      </c>
      <c r="K97" s="180"/>
      <c r="L97" s="184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9"/>
      <c r="C98" s="180"/>
      <c r="D98" s="181" t="s">
        <v>90</v>
      </c>
      <c r="E98" s="182"/>
      <c r="F98" s="182"/>
      <c r="G98" s="182"/>
      <c r="H98" s="182"/>
      <c r="I98" s="182"/>
      <c r="J98" s="183">
        <f>J244</f>
        <v>0</v>
      </c>
      <c r="K98" s="180"/>
      <c r="L98" s="18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9"/>
      <c r="C99" s="180"/>
      <c r="D99" s="181" t="s">
        <v>91</v>
      </c>
      <c r="E99" s="182"/>
      <c r="F99" s="182"/>
      <c r="G99" s="182"/>
      <c r="H99" s="182"/>
      <c r="I99" s="182"/>
      <c r="J99" s="183">
        <f>J268</f>
        <v>0</v>
      </c>
      <c r="K99" s="180"/>
      <c r="L99" s="18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9"/>
      <c r="C100" s="180"/>
      <c r="D100" s="181" t="s">
        <v>92</v>
      </c>
      <c r="E100" s="182"/>
      <c r="F100" s="182"/>
      <c r="G100" s="182"/>
      <c r="H100" s="182"/>
      <c r="I100" s="182"/>
      <c r="J100" s="183">
        <f>J290</f>
        <v>0</v>
      </c>
      <c r="K100" s="180"/>
      <c r="L100" s="18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9"/>
      <c r="C101" s="180"/>
      <c r="D101" s="181" t="s">
        <v>93</v>
      </c>
      <c r="E101" s="182"/>
      <c r="F101" s="182"/>
      <c r="G101" s="182"/>
      <c r="H101" s="182"/>
      <c r="I101" s="182"/>
      <c r="J101" s="183">
        <f>J329</f>
        <v>0</v>
      </c>
      <c r="K101" s="180"/>
      <c r="L101" s="18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9"/>
      <c r="C102" s="180"/>
      <c r="D102" s="181" t="s">
        <v>94</v>
      </c>
      <c r="E102" s="182"/>
      <c r="F102" s="182"/>
      <c r="G102" s="182"/>
      <c r="H102" s="182"/>
      <c r="I102" s="182"/>
      <c r="J102" s="183">
        <f>J342</f>
        <v>0</v>
      </c>
      <c r="K102" s="180"/>
      <c r="L102" s="184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9"/>
      <c r="C103" s="180"/>
      <c r="D103" s="181" t="s">
        <v>95</v>
      </c>
      <c r="E103" s="182"/>
      <c r="F103" s="182"/>
      <c r="G103" s="182"/>
      <c r="H103" s="182"/>
      <c r="I103" s="182"/>
      <c r="J103" s="183">
        <f>J400</f>
        <v>0</v>
      </c>
      <c r="K103" s="180"/>
      <c r="L103" s="184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79"/>
      <c r="C104" s="180"/>
      <c r="D104" s="181" t="s">
        <v>96</v>
      </c>
      <c r="E104" s="182"/>
      <c r="F104" s="182"/>
      <c r="G104" s="182"/>
      <c r="H104" s="182"/>
      <c r="I104" s="182"/>
      <c r="J104" s="183">
        <f>J413</f>
        <v>0</v>
      </c>
      <c r="K104" s="180"/>
      <c r="L104" s="184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3"/>
      <c r="C105" s="174"/>
      <c r="D105" s="175" t="s">
        <v>97</v>
      </c>
      <c r="E105" s="176"/>
      <c r="F105" s="176"/>
      <c r="G105" s="176"/>
      <c r="H105" s="176"/>
      <c r="I105" s="176"/>
      <c r="J105" s="177">
        <f>J415</f>
        <v>0</v>
      </c>
      <c r="K105" s="174"/>
      <c r="L105" s="178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79"/>
      <c r="C106" s="180"/>
      <c r="D106" s="181" t="s">
        <v>98</v>
      </c>
      <c r="E106" s="182"/>
      <c r="F106" s="182"/>
      <c r="G106" s="182"/>
      <c r="H106" s="182"/>
      <c r="I106" s="182"/>
      <c r="J106" s="183">
        <f>J416</f>
        <v>0</v>
      </c>
      <c r="K106" s="180"/>
      <c r="L106" s="184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79"/>
      <c r="C107" s="180"/>
      <c r="D107" s="181" t="s">
        <v>99</v>
      </c>
      <c r="E107" s="182"/>
      <c r="F107" s="182"/>
      <c r="G107" s="182"/>
      <c r="H107" s="182"/>
      <c r="I107" s="182"/>
      <c r="J107" s="183">
        <f>J433</f>
        <v>0</v>
      </c>
      <c r="K107" s="180"/>
      <c r="L107" s="184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79"/>
      <c r="C108" s="180"/>
      <c r="D108" s="181" t="s">
        <v>100</v>
      </c>
      <c r="E108" s="182"/>
      <c r="F108" s="182"/>
      <c r="G108" s="182"/>
      <c r="H108" s="182"/>
      <c r="I108" s="182"/>
      <c r="J108" s="183">
        <f>J440</f>
        <v>0</v>
      </c>
      <c r="K108" s="180"/>
      <c r="L108" s="184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73"/>
      <c r="C109" s="174"/>
      <c r="D109" s="175" t="s">
        <v>101</v>
      </c>
      <c r="E109" s="176"/>
      <c r="F109" s="176"/>
      <c r="G109" s="176"/>
      <c r="H109" s="176"/>
      <c r="I109" s="176"/>
      <c r="J109" s="177">
        <f>J463</f>
        <v>0</v>
      </c>
      <c r="K109" s="174"/>
      <c r="L109" s="178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10" customFormat="1" ht="19.92" customHeight="1">
      <c r="A110" s="10"/>
      <c r="B110" s="179"/>
      <c r="C110" s="180"/>
      <c r="D110" s="181" t="s">
        <v>102</v>
      </c>
      <c r="E110" s="182"/>
      <c r="F110" s="182"/>
      <c r="G110" s="182"/>
      <c r="H110" s="182"/>
      <c r="I110" s="182"/>
      <c r="J110" s="183">
        <f>J468</f>
        <v>0</v>
      </c>
      <c r="K110" s="180"/>
      <c r="L110" s="184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79"/>
      <c r="C111" s="180"/>
      <c r="D111" s="181" t="s">
        <v>103</v>
      </c>
      <c r="E111" s="182"/>
      <c r="F111" s="182"/>
      <c r="G111" s="182"/>
      <c r="H111" s="182"/>
      <c r="I111" s="182"/>
      <c r="J111" s="183">
        <f>J475</f>
        <v>0</v>
      </c>
      <c r="K111" s="180"/>
      <c r="L111" s="184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79"/>
      <c r="C112" s="180"/>
      <c r="D112" s="181" t="s">
        <v>104</v>
      </c>
      <c r="E112" s="182"/>
      <c r="F112" s="182"/>
      <c r="G112" s="182"/>
      <c r="H112" s="182"/>
      <c r="I112" s="182"/>
      <c r="J112" s="183">
        <f>J477</f>
        <v>0</v>
      </c>
      <c r="K112" s="180"/>
      <c r="L112" s="184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79"/>
      <c r="C113" s="180"/>
      <c r="D113" s="181" t="s">
        <v>105</v>
      </c>
      <c r="E113" s="182"/>
      <c r="F113" s="182"/>
      <c r="G113" s="182"/>
      <c r="H113" s="182"/>
      <c r="I113" s="182"/>
      <c r="J113" s="183">
        <f>J480</f>
        <v>0</v>
      </c>
      <c r="K113" s="180"/>
      <c r="L113" s="184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79"/>
      <c r="C114" s="180"/>
      <c r="D114" s="181" t="s">
        <v>106</v>
      </c>
      <c r="E114" s="182"/>
      <c r="F114" s="182"/>
      <c r="G114" s="182"/>
      <c r="H114" s="182"/>
      <c r="I114" s="182"/>
      <c r="J114" s="183">
        <f>J487</f>
        <v>0</v>
      </c>
      <c r="K114" s="180"/>
      <c r="L114" s="184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2" customFormat="1" ht="21.84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67"/>
      <c r="C116" s="68"/>
      <c r="D116" s="68"/>
      <c r="E116" s="68"/>
      <c r="F116" s="68"/>
      <c r="G116" s="68"/>
      <c r="H116" s="68"/>
      <c r="I116" s="68"/>
      <c r="J116" s="68"/>
      <c r="K116" s="68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20" s="2" customFormat="1" ht="6.96" customHeight="1">
      <c r="A120" s="39"/>
      <c r="B120" s="69"/>
      <c r="C120" s="70"/>
      <c r="D120" s="70"/>
      <c r="E120" s="70"/>
      <c r="F120" s="70"/>
      <c r="G120" s="70"/>
      <c r="H120" s="70"/>
      <c r="I120" s="70"/>
      <c r="J120" s="70"/>
      <c r="K120" s="70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24.96" customHeight="1">
      <c r="A121" s="39"/>
      <c r="B121" s="40"/>
      <c r="C121" s="24" t="s">
        <v>107</v>
      </c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16</v>
      </c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6.5" customHeight="1">
      <c r="A124" s="39"/>
      <c r="B124" s="40"/>
      <c r="C124" s="41"/>
      <c r="D124" s="41"/>
      <c r="E124" s="77" t="str">
        <f>E7</f>
        <v xml:space="preserve">Štětí -  DSCHB U cementárny 452</v>
      </c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2" customHeight="1">
      <c r="A126" s="39"/>
      <c r="B126" s="40"/>
      <c r="C126" s="33" t="s">
        <v>20</v>
      </c>
      <c r="D126" s="41"/>
      <c r="E126" s="41"/>
      <c r="F126" s="28" t="str">
        <f>F10</f>
        <v xml:space="preserve"> </v>
      </c>
      <c r="G126" s="41"/>
      <c r="H126" s="41"/>
      <c r="I126" s="33" t="s">
        <v>22</v>
      </c>
      <c r="J126" s="80" t="str">
        <f>IF(J10="","",J10)</f>
        <v>16. 10. 2024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5.15" customHeight="1">
      <c r="A128" s="39"/>
      <c r="B128" s="40"/>
      <c r="C128" s="33" t="s">
        <v>24</v>
      </c>
      <c r="D128" s="41"/>
      <c r="E128" s="41"/>
      <c r="F128" s="28" t="str">
        <f>E13</f>
        <v xml:space="preserve"> </v>
      </c>
      <c r="G128" s="41"/>
      <c r="H128" s="41"/>
      <c r="I128" s="33" t="s">
        <v>29</v>
      </c>
      <c r="J128" s="37" t="str">
        <f>E19</f>
        <v xml:space="preserve"> 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5.15" customHeight="1">
      <c r="A129" s="39"/>
      <c r="B129" s="40"/>
      <c r="C129" s="33" t="s">
        <v>27</v>
      </c>
      <c r="D129" s="41"/>
      <c r="E129" s="41"/>
      <c r="F129" s="28" t="str">
        <f>IF(E16="","",E16)</f>
        <v>Vyplň údaj</v>
      </c>
      <c r="G129" s="41"/>
      <c r="H129" s="41"/>
      <c r="I129" s="33" t="s">
        <v>30</v>
      </c>
      <c r="J129" s="37" t="str">
        <f>E22</f>
        <v xml:space="preserve"> 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0.32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11" customFormat="1" ht="29.28" customHeight="1">
      <c r="A131" s="185"/>
      <c r="B131" s="186"/>
      <c r="C131" s="187" t="s">
        <v>108</v>
      </c>
      <c r="D131" s="188" t="s">
        <v>58</v>
      </c>
      <c r="E131" s="188" t="s">
        <v>54</v>
      </c>
      <c r="F131" s="188" t="s">
        <v>55</v>
      </c>
      <c r="G131" s="188" t="s">
        <v>109</v>
      </c>
      <c r="H131" s="188" t="s">
        <v>110</v>
      </c>
      <c r="I131" s="188" t="s">
        <v>111</v>
      </c>
      <c r="J131" s="188" t="s">
        <v>84</v>
      </c>
      <c r="K131" s="189" t="s">
        <v>112</v>
      </c>
      <c r="L131" s="190"/>
      <c r="M131" s="101" t="s">
        <v>1</v>
      </c>
      <c r="N131" s="102" t="s">
        <v>37</v>
      </c>
      <c r="O131" s="102" t="s">
        <v>113</v>
      </c>
      <c r="P131" s="102" t="s">
        <v>114</v>
      </c>
      <c r="Q131" s="102" t="s">
        <v>115</v>
      </c>
      <c r="R131" s="102" t="s">
        <v>116</v>
      </c>
      <c r="S131" s="102" t="s">
        <v>117</v>
      </c>
      <c r="T131" s="103" t="s">
        <v>118</v>
      </c>
      <c r="U131" s="185"/>
      <c r="V131" s="185"/>
      <c r="W131" s="185"/>
      <c r="X131" s="185"/>
      <c r="Y131" s="185"/>
      <c r="Z131" s="185"/>
      <c r="AA131" s="185"/>
      <c r="AB131" s="185"/>
      <c r="AC131" s="185"/>
      <c r="AD131" s="185"/>
      <c r="AE131" s="185"/>
    </row>
    <row r="132" s="2" customFormat="1" ht="22.8" customHeight="1">
      <c r="A132" s="39"/>
      <c r="B132" s="40"/>
      <c r="C132" s="108" t="s">
        <v>119</v>
      </c>
      <c r="D132" s="41"/>
      <c r="E132" s="41"/>
      <c r="F132" s="41"/>
      <c r="G132" s="41"/>
      <c r="H132" s="41"/>
      <c r="I132" s="41"/>
      <c r="J132" s="191">
        <f>BK132</f>
        <v>0</v>
      </c>
      <c r="K132" s="41"/>
      <c r="L132" s="45"/>
      <c r="M132" s="104"/>
      <c r="N132" s="192"/>
      <c r="O132" s="105"/>
      <c r="P132" s="193">
        <f>P133+P415+P463</f>
        <v>0</v>
      </c>
      <c r="Q132" s="105"/>
      <c r="R132" s="193">
        <f>R133+R415+R463</f>
        <v>231.86213644</v>
      </c>
      <c r="S132" s="105"/>
      <c r="T132" s="194">
        <f>T133+T415+T463</f>
        <v>78.438000000000002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72</v>
      </c>
      <c r="AU132" s="18" t="s">
        <v>86</v>
      </c>
      <c r="BK132" s="195">
        <f>BK133+BK415+BK463</f>
        <v>0</v>
      </c>
    </row>
    <row r="133" s="12" customFormat="1" ht="25.92" customHeight="1">
      <c r="A133" s="12"/>
      <c r="B133" s="196"/>
      <c r="C133" s="197"/>
      <c r="D133" s="198" t="s">
        <v>72</v>
      </c>
      <c r="E133" s="199" t="s">
        <v>120</v>
      </c>
      <c r="F133" s="199" t="s">
        <v>121</v>
      </c>
      <c r="G133" s="197"/>
      <c r="H133" s="197"/>
      <c r="I133" s="200"/>
      <c r="J133" s="201">
        <f>BK133</f>
        <v>0</v>
      </c>
      <c r="K133" s="197"/>
      <c r="L133" s="202"/>
      <c r="M133" s="203"/>
      <c r="N133" s="204"/>
      <c r="O133" s="204"/>
      <c r="P133" s="205">
        <f>P134+P229+P244+P268+P290+P329+P342+P400+P413</f>
        <v>0</v>
      </c>
      <c r="Q133" s="204"/>
      <c r="R133" s="205">
        <f>R134+R229+R244+R268+R290+R329+R342+R400+R413</f>
        <v>231.62843473999999</v>
      </c>
      <c r="S133" s="204"/>
      <c r="T133" s="206">
        <f>T134+T229+T244+T268+T290+T329+T342+T400+T413</f>
        <v>78.427999999999997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07" t="s">
        <v>78</v>
      </c>
      <c r="AT133" s="208" t="s">
        <v>72</v>
      </c>
      <c r="AU133" s="208" t="s">
        <v>73</v>
      </c>
      <c r="AY133" s="207" t="s">
        <v>122</v>
      </c>
      <c r="BK133" s="209">
        <f>BK134+BK229+BK244+BK268+BK290+BK329+BK342+BK400+BK413</f>
        <v>0</v>
      </c>
    </row>
    <row r="134" s="12" customFormat="1" ht="22.8" customHeight="1">
      <c r="A134" s="12"/>
      <c r="B134" s="196"/>
      <c r="C134" s="197"/>
      <c r="D134" s="198" t="s">
        <v>72</v>
      </c>
      <c r="E134" s="210" t="s">
        <v>78</v>
      </c>
      <c r="F134" s="210" t="s">
        <v>123</v>
      </c>
      <c r="G134" s="197"/>
      <c r="H134" s="197"/>
      <c r="I134" s="200"/>
      <c r="J134" s="211">
        <f>BK134</f>
        <v>0</v>
      </c>
      <c r="K134" s="197"/>
      <c r="L134" s="202"/>
      <c r="M134" s="203"/>
      <c r="N134" s="204"/>
      <c r="O134" s="204"/>
      <c r="P134" s="205">
        <f>SUM(P135:P228)</f>
        <v>0</v>
      </c>
      <c r="Q134" s="204"/>
      <c r="R134" s="205">
        <f>SUM(R135:R228)</f>
        <v>0.24049999999999999</v>
      </c>
      <c r="S134" s="204"/>
      <c r="T134" s="206">
        <f>SUM(T135:T228)</f>
        <v>75.028999999999996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07" t="s">
        <v>78</v>
      </c>
      <c r="AT134" s="208" t="s">
        <v>72</v>
      </c>
      <c r="AU134" s="208" t="s">
        <v>78</v>
      </c>
      <c r="AY134" s="207" t="s">
        <v>122</v>
      </c>
      <c r="BK134" s="209">
        <f>SUM(BK135:BK228)</f>
        <v>0</v>
      </c>
    </row>
    <row r="135" s="2" customFormat="1" ht="24.15" customHeight="1">
      <c r="A135" s="39"/>
      <c r="B135" s="40"/>
      <c r="C135" s="212" t="s">
        <v>78</v>
      </c>
      <c r="D135" s="212" t="s">
        <v>124</v>
      </c>
      <c r="E135" s="213" t="s">
        <v>125</v>
      </c>
      <c r="F135" s="214" t="s">
        <v>126</v>
      </c>
      <c r="G135" s="215" t="s">
        <v>127</v>
      </c>
      <c r="H135" s="216">
        <v>8</v>
      </c>
      <c r="I135" s="217"/>
      <c r="J135" s="218">
        <f>ROUND(I135*H135,2)</f>
        <v>0</v>
      </c>
      <c r="K135" s="214" t="s">
        <v>128</v>
      </c>
      <c r="L135" s="45"/>
      <c r="M135" s="219" t="s">
        <v>1</v>
      </c>
      <c r="N135" s="220" t="s">
        <v>38</v>
      </c>
      <c r="O135" s="92"/>
      <c r="P135" s="221">
        <f>O135*H135</f>
        <v>0</v>
      </c>
      <c r="Q135" s="221">
        <v>0</v>
      </c>
      <c r="R135" s="221">
        <f>Q135*H135</f>
        <v>0</v>
      </c>
      <c r="S135" s="221">
        <v>0</v>
      </c>
      <c r="T135" s="222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23" t="s">
        <v>129</v>
      </c>
      <c r="AT135" s="223" t="s">
        <v>124</v>
      </c>
      <c r="AU135" s="223" t="s">
        <v>80</v>
      </c>
      <c r="AY135" s="18" t="s">
        <v>122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8" t="s">
        <v>78</v>
      </c>
      <c r="BK135" s="224">
        <f>ROUND(I135*H135,2)</f>
        <v>0</v>
      </c>
      <c r="BL135" s="18" t="s">
        <v>129</v>
      </c>
      <c r="BM135" s="223" t="s">
        <v>130</v>
      </c>
    </row>
    <row r="136" s="13" customFormat="1">
      <c r="A136" s="13"/>
      <c r="B136" s="225"/>
      <c r="C136" s="226"/>
      <c r="D136" s="227" t="s">
        <v>131</v>
      </c>
      <c r="E136" s="228" t="s">
        <v>1</v>
      </c>
      <c r="F136" s="229" t="s">
        <v>132</v>
      </c>
      <c r="G136" s="226"/>
      <c r="H136" s="228" t="s">
        <v>1</v>
      </c>
      <c r="I136" s="230"/>
      <c r="J136" s="226"/>
      <c r="K136" s="226"/>
      <c r="L136" s="231"/>
      <c r="M136" s="232"/>
      <c r="N136" s="233"/>
      <c r="O136" s="233"/>
      <c r="P136" s="233"/>
      <c r="Q136" s="233"/>
      <c r="R136" s="233"/>
      <c r="S136" s="233"/>
      <c r="T136" s="23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5" t="s">
        <v>131</v>
      </c>
      <c r="AU136" s="235" t="s">
        <v>80</v>
      </c>
      <c r="AV136" s="13" t="s">
        <v>78</v>
      </c>
      <c r="AW136" s="13" t="s">
        <v>31</v>
      </c>
      <c r="AX136" s="13" t="s">
        <v>73</v>
      </c>
      <c r="AY136" s="235" t="s">
        <v>122</v>
      </c>
    </row>
    <row r="137" s="14" customFormat="1">
      <c r="A137" s="14"/>
      <c r="B137" s="236"/>
      <c r="C137" s="237"/>
      <c r="D137" s="227" t="s">
        <v>131</v>
      </c>
      <c r="E137" s="238" t="s">
        <v>1</v>
      </c>
      <c r="F137" s="239" t="s">
        <v>133</v>
      </c>
      <c r="G137" s="237"/>
      <c r="H137" s="240">
        <v>8</v>
      </c>
      <c r="I137" s="241"/>
      <c r="J137" s="237"/>
      <c r="K137" s="237"/>
      <c r="L137" s="242"/>
      <c r="M137" s="243"/>
      <c r="N137" s="244"/>
      <c r="O137" s="244"/>
      <c r="P137" s="244"/>
      <c r="Q137" s="244"/>
      <c r="R137" s="244"/>
      <c r="S137" s="244"/>
      <c r="T137" s="245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6" t="s">
        <v>131</v>
      </c>
      <c r="AU137" s="246" t="s">
        <v>80</v>
      </c>
      <c r="AV137" s="14" t="s">
        <v>80</v>
      </c>
      <c r="AW137" s="14" t="s">
        <v>31</v>
      </c>
      <c r="AX137" s="14" t="s">
        <v>73</v>
      </c>
      <c r="AY137" s="246" t="s">
        <v>122</v>
      </c>
    </row>
    <row r="138" s="15" customFormat="1">
      <c r="A138" s="15"/>
      <c r="B138" s="247"/>
      <c r="C138" s="248"/>
      <c r="D138" s="227" t="s">
        <v>131</v>
      </c>
      <c r="E138" s="249" t="s">
        <v>1</v>
      </c>
      <c r="F138" s="250" t="s">
        <v>134</v>
      </c>
      <c r="G138" s="248"/>
      <c r="H138" s="251">
        <v>8</v>
      </c>
      <c r="I138" s="252"/>
      <c r="J138" s="248"/>
      <c r="K138" s="248"/>
      <c r="L138" s="253"/>
      <c r="M138" s="254"/>
      <c r="N138" s="255"/>
      <c r="O138" s="255"/>
      <c r="P138" s="255"/>
      <c r="Q138" s="255"/>
      <c r="R138" s="255"/>
      <c r="S138" s="255"/>
      <c r="T138" s="256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57" t="s">
        <v>131</v>
      </c>
      <c r="AU138" s="257" t="s">
        <v>80</v>
      </c>
      <c r="AV138" s="15" t="s">
        <v>129</v>
      </c>
      <c r="AW138" s="15" t="s">
        <v>31</v>
      </c>
      <c r="AX138" s="15" t="s">
        <v>78</v>
      </c>
      <c r="AY138" s="257" t="s">
        <v>122</v>
      </c>
    </row>
    <row r="139" s="2" customFormat="1" ht="24.15" customHeight="1">
      <c r="A139" s="39"/>
      <c r="B139" s="40"/>
      <c r="C139" s="212" t="s">
        <v>80</v>
      </c>
      <c r="D139" s="212" t="s">
        <v>124</v>
      </c>
      <c r="E139" s="213" t="s">
        <v>135</v>
      </c>
      <c r="F139" s="214" t="s">
        <v>136</v>
      </c>
      <c r="G139" s="215" t="s">
        <v>137</v>
      </c>
      <c r="H139" s="216">
        <v>31.100000000000001</v>
      </c>
      <c r="I139" s="217"/>
      <c r="J139" s="218">
        <f>ROUND(I139*H139,2)</f>
        <v>0</v>
      </c>
      <c r="K139" s="214" t="s">
        <v>128</v>
      </c>
      <c r="L139" s="45"/>
      <c r="M139" s="219" t="s">
        <v>1</v>
      </c>
      <c r="N139" s="220" t="s">
        <v>38</v>
      </c>
      <c r="O139" s="92"/>
      <c r="P139" s="221">
        <f>O139*H139</f>
        <v>0</v>
      </c>
      <c r="Q139" s="221">
        <v>0</v>
      </c>
      <c r="R139" s="221">
        <f>Q139*H139</f>
        <v>0</v>
      </c>
      <c r="S139" s="221">
        <v>0.26000000000000001</v>
      </c>
      <c r="T139" s="222">
        <f>S139*H139</f>
        <v>8.0860000000000003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23" t="s">
        <v>129</v>
      </c>
      <c r="AT139" s="223" t="s">
        <v>124</v>
      </c>
      <c r="AU139" s="223" t="s">
        <v>80</v>
      </c>
      <c r="AY139" s="18" t="s">
        <v>122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8" t="s">
        <v>78</v>
      </c>
      <c r="BK139" s="224">
        <f>ROUND(I139*H139,2)</f>
        <v>0</v>
      </c>
      <c r="BL139" s="18" t="s">
        <v>129</v>
      </c>
      <c r="BM139" s="223" t="s">
        <v>138</v>
      </c>
    </row>
    <row r="140" s="13" customFormat="1">
      <c r="A140" s="13"/>
      <c r="B140" s="225"/>
      <c r="C140" s="226"/>
      <c r="D140" s="227" t="s">
        <v>131</v>
      </c>
      <c r="E140" s="228" t="s">
        <v>1</v>
      </c>
      <c r="F140" s="229" t="s">
        <v>139</v>
      </c>
      <c r="G140" s="226"/>
      <c r="H140" s="228" t="s">
        <v>1</v>
      </c>
      <c r="I140" s="230"/>
      <c r="J140" s="226"/>
      <c r="K140" s="226"/>
      <c r="L140" s="231"/>
      <c r="M140" s="232"/>
      <c r="N140" s="233"/>
      <c r="O140" s="233"/>
      <c r="P140" s="233"/>
      <c r="Q140" s="233"/>
      <c r="R140" s="233"/>
      <c r="S140" s="233"/>
      <c r="T140" s="23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5" t="s">
        <v>131</v>
      </c>
      <c r="AU140" s="235" t="s">
        <v>80</v>
      </c>
      <c r="AV140" s="13" t="s">
        <v>78</v>
      </c>
      <c r="AW140" s="13" t="s">
        <v>31</v>
      </c>
      <c r="AX140" s="13" t="s">
        <v>73</v>
      </c>
      <c r="AY140" s="235" t="s">
        <v>122</v>
      </c>
    </row>
    <row r="141" s="14" customFormat="1">
      <c r="A141" s="14"/>
      <c r="B141" s="236"/>
      <c r="C141" s="237"/>
      <c r="D141" s="227" t="s">
        <v>131</v>
      </c>
      <c r="E141" s="238" t="s">
        <v>1</v>
      </c>
      <c r="F141" s="239" t="s">
        <v>140</v>
      </c>
      <c r="G141" s="237"/>
      <c r="H141" s="240">
        <v>31.100000000000001</v>
      </c>
      <c r="I141" s="241"/>
      <c r="J141" s="237"/>
      <c r="K141" s="237"/>
      <c r="L141" s="242"/>
      <c r="M141" s="243"/>
      <c r="N141" s="244"/>
      <c r="O141" s="244"/>
      <c r="P141" s="244"/>
      <c r="Q141" s="244"/>
      <c r="R141" s="244"/>
      <c r="S141" s="244"/>
      <c r="T141" s="24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6" t="s">
        <v>131</v>
      </c>
      <c r="AU141" s="246" t="s">
        <v>80</v>
      </c>
      <c r="AV141" s="14" t="s">
        <v>80</v>
      </c>
      <c r="AW141" s="14" t="s">
        <v>31</v>
      </c>
      <c r="AX141" s="14" t="s">
        <v>73</v>
      </c>
      <c r="AY141" s="246" t="s">
        <v>122</v>
      </c>
    </row>
    <row r="142" s="15" customFormat="1">
      <c r="A142" s="15"/>
      <c r="B142" s="247"/>
      <c r="C142" s="248"/>
      <c r="D142" s="227" t="s">
        <v>131</v>
      </c>
      <c r="E142" s="249" t="s">
        <v>1</v>
      </c>
      <c r="F142" s="250" t="s">
        <v>134</v>
      </c>
      <c r="G142" s="248"/>
      <c r="H142" s="251">
        <v>31.100000000000001</v>
      </c>
      <c r="I142" s="252"/>
      <c r="J142" s="248"/>
      <c r="K142" s="248"/>
      <c r="L142" s="253"/>
      <c r="M142" s="254"/>
      <c r="N142" s="255"/>
      <c r="O142" s="255"/>
      <c r="P142" s="255"/>
      <c r="Q142" s="255"/>
      <c r="R142" s="255"/>
      <c r="S142" s="255"/>
      <c r="T142" s="256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57" t="s">
        <v>131</v>
      </c>
      <c r="AU142" s="257" t="s">
        <v>80</v>
      </c>
      <c r="AV142" s="15" t="s">
        <v>129</v>
      </c>
      <c r="AW142" s="15" t="s">
        <v>31</v>
      </c>
      <c r="AX142" s="15" t="s">
        <v>78</v>
      </c>
      <c r="AY142" s="257" t="s">
        <v>122</v>
      </c>
    </row>
    <row r="143" s="2" customFormat="1" ht="33" customHeight="1">
      <c r="A143" s="39"/>
      <c r="B143" s="40"/>
      <c r="C143" s="212" t="s">
        <v>141</v>
      </c>
      <c r="D143" s="212" t="s">
        <v>124</v>
      </c>
      <c r="E143" s="213" t="s">
        <v>142</v>
      </c>
      <c r="F143" s="214" t="s">
        <v>143</v>
      </c>
      <c r="G143" s="215" t="s">
        <v>137</v>
      </c>
      <c r="H143" s="216">
        <v>140</v>
      </c>
      <c r="I143" s="217"/>
      <c r="J143" s="218">
        <f>ROUND(I143*H143,2)</f>
        <v>0</v>
      </c>
      <c r="K143" s="214" t="s">
        <v>128</v>
      </c>
      <c r="L143" s="45"/>
      <c r="M143" s="219" t="s">
        <v>1</v>
      </c>
      <c r="N143" s="220" t="s">
        <v>38</v>
      </c>
      <c r="O143" s="92"/>
      <c r="P143" s="221">
        <f>O143*H143</f>
        <v>0</v>
      </c>
      <c r="Q143" s="221">
        <v>0</v>
      </c>
      <c r="R143" s="221">
        <f>Q143*H143</f>
        <v>0</v>
      </c>
      <c r="S143" s="221">
        <v>0.32500000000000001</v>
      </c>
      <c r="T143" s="222">
        <f>S143*H143</f>
        <v>45.5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23" t="s">
        <v>129</v>
      </c>
      <c r="AT143" s="223" t="s">
        <v>124</v>
      </c>
      <c r="AU143" s="223" t="s">
        <v>80</v>
      </c>
      <c r="AY143" s="18" t="s">
        <v>122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8" t="s">
        <v>78</v>
      </c>
      <c r="BK143" s="224">
        <f>ROUND(I143*H143,2)</f>
        <v>0</v>
      </c>
      <c r="BL143" s="18" t="s">
        <v>129</v>
      </c>
      <c r="BM143" s="223" t="s">
        <v>144</v>
      </c>
    </row>
    <row r="144" s="13" customFormat="1">
      <c r="A144" s="13"/>
      <c r="B144" s="225"/>
      <c r="C144" s="226"/>
      <c r="D144" s="227" t="s">
        <v>131</v>
      </c>
      <c r="E144" s="228" t="s">
        <v>1</v>
      </c>
      <c r="F144" s="229" t="s">
        <v>145</v>
      </c>
      <c r="G144" s="226"/>
      <c r="H144" s="228" t="s">
        <v>1</v>
      </c>
      <c r="I144" s="230"/>
      <c r="J144" s="226"/>
      <c r="K144" s="226"/>
      <c r="L144" s="231"/>
      <c r="M144" s="232"/>
      <c r="N144" s="233"/>
      <c r="O144" s="233"/>
      <c r="P144" s="233"/>
      <c r="Q144" s="233"/>
      <c r="R144" s="233"/>
      <c r="S144" s="233"/>
      <c r="T144" s="23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5" t="s">
        <v>131</v>
      </c>
      <c r="AU144" s="235" t="s">
        <v>80</v>
      </c>
      <c r="AV144" s="13" t="s">
        <v>78</v>
      </c>
      <c r="AW144" s="13" t="s">
        <v>31</v>
      </c>
      <c r="AX144" s="13" t="s">
        <v>73</v>
      </c>
      <c r="AY144" s="235" t="s">
        <v>122</v>
      </c>
    </row>
    <row r="145" s="14" customFormat="1">
      <c r="A145" s="14"/>
      <c r="B145" s="236"/>
      <c r="C145" s="237"/>
      <c r="D145" s="227" t="s">
        <v>131</v>
      </c>
      <c r="E145" s="238" t="s">
        <v>1</v>
      </c>
      <c r="F145" s="239" t="s">
        <v>146</v>
      </c>
      <c r="G145" s="237"/>
      <c r="H145" s="240">
        <v>140</v>
      </c>
      <c r="I145" s="241"/>
      <c r="J145" s="237"/>
      <c r="K145" s="237"/>
      <c r="L145" s="242"/>
      <c r="M145" s="243"/>
      <c r="N145" s="244"/>
      <c r="O145" s="244"/>
      <c r="P145" s="244"/>
      <c r="Q145" s="244"/>
      <c r="R145" s="244"/>
      <c r="S145" s="244"/>
      <c r="T145" s="245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6" t="s">
        <v>131</v>
      </c>
      <c r="AU145" s="246" t="s">
        <v>80</v>
      </c>
      <c r="AV145" s="14" t="s">
        <v>80</v>
      </c>
      <c r="AW145" s="14" t="s">
        <v>31</v>
      </c>
      <c r="AX145" s="14" t="s">
        <v>73</v>
      </c>
      <c r="AY145" s="246" t="s">
        <v>122</v>
      </c>
    </row>
    <row r="146" s="15" customFormat="1">
      <c r="A146" s="15"/>
      <c r="B146" s="247"/>
      <c r="C146" s="248"/>
      <c r="D146" s="227" t="s">
        <v>131</v>
      </c>
      <c r="E146" s="249" t="s">
        <v>1</v>
      </c>
      <c r="F146" s="250" t="s">
        <v>134</v>
      </c>
      <c r="G146" s="248"/>
      <c r="H146" s="251">
        <v>140</v>
      </c>
      <c r="I146" s="252"/>
      <c r="J146" s="248"/>
      <c r="K146" s="248"/>
      <c r="L146" s="253"/>
      <c r="M146" s="254"/>
      <c r="N146" s="255"/>
      <c r="O146" s="255"/>
      <c r="P146" s="255"/>
      <c r="Q146" s="255"/>
      <c r="R146" s="255"/>
      <c r="S146" s="255"/>
      <c r="T146" s="256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57" t="s">
        <v>131</v>
      </c>
      <c r="AU146" s="257" t="s">
        <v>80</v>
      </c>
      <c r="AV146" s="15" t="s">
        <v>129</v>
      </c>
      <c r="AW146" s="15" t="s">
        <v>31</v>
      </c>
      <c r="AX146" s="15" t="s">
        <v>78</v>
      </c>
      <c r="AY146" s="257" t="s">
        <v>122</v>
      </c>
    </row>
    <row r="147" s="2" customFormat="1" ht="16.5" customHeight="1">
      <c r="A147" s="39"/>
      <c r="B147" s="40"/>
      <c r="C147" s="212" t="s">
        <v>129</v>
      </c>
      <c r="D147" s="212" t="s">
        <v>124</v>
      </c>
      <c r="E147" s="213" t="s">
        <v>147</v>
      </c>
      <c r="F147" s="214" t="s">
        <v>148</v>
      </c>
      <c r="G147" s="215" t="s">
        <v>149</v>
      </c>
      <c r="H147" s="216">
        <v>104.59999999999999</v>
      </c>
      <c r="I147" s="217"/>
      <c r="J147" s="218">
        <f>ROUND(I147*H147,2)</f>
        <v>0</v>
      </c>
      <c r="K147" s="214" t="s">
        <v>128</v>
      </c>
      <c r="L147" s="45"/>
      <c r="M147" s="219" t="s">
        <v>1</v>
      </c>
      <c r="N147" s="220" t="s">
        <v>38</v>
      </c>
      <c r="O147" s="92"/>
      <c r="P147" s="221">
        <f>O147*H147</f>
        <v>0</v>
      </c>
      <c r="Q147" s="221">
        <v>0</v>
      </c>
      <c r="R147" s="221">
        <f>Q147*H147</f>
        <v>0</v>
      </c>
      <c r="S147" s="221">
        <v>0.20499999999999999</v>
      </c>
      <c r="T147" s="222">
        <f>S147*H147</f>
        <v>21.442999999999998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23" t="s">
        <v>129</v>
      </c>
      <c r="AT147" s="223" t="s">
        <v>124</v>
      </c>
      <c r="AU147" s="223" t="s">
        <v>80</v>
      </c>
      <c r="AY147" s="18" t="s">
        <v>122</v>
      </c>
      <c r="BE147" s="224">
        <f>IF(N147="základní",J147,0)</f>
        <v>0</v>
      </c>
      <c r="BF147" s="224">
        <f>IF(N147="snížená",J147,0)</f>
        <v>0</v>
      </c>
      <c r="BG147" s="224">
        <f>IF(N147="zákl. přenesená",J147,0)</f>
        <v>0</v>
      </c>
      <c r="BH147" s="224">
        <f>IF(N147="sníž. přenesená",J147,0)</f>
        <v>0</v>
      </c>
      <c r="BI147" s="224">
        <f>IF(N147="nulová",J147,0)</f>
        <v>0</v>
      </c>
      <c r="BJ147" s="18" t="s">
        <v>78</v>
      </c>
      <c r="BK147" s="224">
        <f>ROUND(I147*H147,2)</f>
        <v>0</v>
      </c>
      <c r="BL147" s="18" t="s">
        <v>129</v>
      </c>
      <c r="BM147" s="223" t="s">
        <v>150</v>
      </c>
    </row>
    <row r="148" s="13" customFormat="1">
      <c r="A148" s="13"/>
      <c r="B148" s="225"/>
      <c r="C148" s="226"/>
      <c r="D148" s="227" t="s">
        <v>131</v>
      </c>
      <c r="E148" s="228" t="s">
        <v>1</v>
      </c>
      <c r="F148" s="229" t="s">
        <v>151</v>
      </c>
      <c r="G148" s="226"/>
      <c r="H148" s="228" t="s">
        <v>1</v>
      </c>
      <c r="I148" s="230"/>
      <c r="J148" s="226"/>
      <c r="K148" s="226"/>
      <c r="L148" s="231"/>
      <c r="M148" s="232"/>
      <c r="N148" s="233"/>
      <c r="O148" s="233"/>
      <c r="P148" s="233"/>
      <c r="Q148" s="233"/>
      <c r="R148" s="233"/>
      <c r="S148" s="233"/>
      <c r="T148" s="23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5" t="s">
        <v>131</v>
      </c>
      <c r="AU148" s="235" t="s">
        <v>80</v>
      </c>
      <c r="AV148" s="13" t="s">
        <v>78</v>
      </c>
      <c r="AW148" s="13" t="s">
        <v>31</v>
      </c>
      <c r="AX148" s="13" t="s">
        <v>73</v>
      </c>
      <c r="AY148" s="235" t="s">
        <v>122</v>
      </c>
    </row>
    <row r="149" s="14" customFormat="1">
      <c r="A149" s="14"/>
      <c r="B149" s="236"/>
      <c r="C149" s="237"/>
      <c r="D149" s="227" t="s">
        <v>131</v>
      </c>
      <c r="E149" s="238" t="s">
        <v>1</v>
      </c>
      <c r="F149" s="239" t="s">
        <v>152</v>
      </c>
      <c r="G149" s="237"/>
      <c r="H149" s="240">
        <v>104.59999999999999</v>
      </c>
      <c r="I149" s="241"/>
      <c r="J149" s="237"/>
      <c r="K149" s="237"/>
      <c r="L149" s="242"/>
      <c r="M149" s="243"/>
      <c r="N149" s="244"/>
      <c r="O149" s="244"/>
      <c r="P149" s="244"/>
      <c r="Q149" s="244"/>
      <c r="R149" s="244"/>
      <c r="S149" s="244"/>
      <c r="T149" s="24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6" t="s">
        <v>131</v>
      </c>
      <c r="AU149" s="246" t="s">
        <v>80</v>
      </c>
      <c r="AV149" s="14" t="s">
        <v>80</v>
      </c>
      <c r="AW149" s="14" t="s">
        <v>31</v>
      </c>
      <c r="AX149" s="14" t="s">
        <v>73</v>
      </c>
      <c r="AY149" s="246" t="s">
        <v>122</v>
      </c>
    </row>
    <row r="150" s="15" customFormat="1">
      <c r="A150" s="15"/>
      <c r="B150" s="247"/>
      <c r="C150" s="248"/>
      <c r="D150" s="227" t="s">
        <v>131</v>
      </c>
      <c r="E150" s="249" t="s">
        <v>1</v>
      </c>
      <c r="F150" s="250" t="s">
        <v>134</v>
      </c>
      <c r="G150" s="248"/>
      <c r="H150" s="251">
        <v>104.59999999999999</v>
      </c>
      <c r="I150" s="252"/>
      <c r="J150" s="248"/>
      <c r="K150" s="248"/>
      <c r="L150" s="253"/>
      <c r="M150" s="254"/>
      <c r="N150" s="255"/>
      <c r="O150" s="255"/>
      <c r="P150" s="255"/>
      <c r="Q150" s="255"/>
      <c r="R150" s="255"/>
      <c r="S150" s="255"/>
      <c r="T150" s="256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57" t="s">
        <v>131</v>
      </c>
      <c r="AU150" s="257" t="s">
        <v>80</v>
      </c>
      <c r="AV150" s="15" t="s">
        <v>129</v>
      </c>
      <c r="AW150" s="15" t="s">
        <v>31</v>
      </c>
      <c r="AX150" s="15" t="s">
        <v>78</v>
      </c>
      <c r="AY150" s="257" t="s">
        <v>122</v>
      </c>
    </row>
    <row r="151" s="2" customFormat="1" ht="24.15" customHeight="1">
      <c r="A151" s="39"/>
      <c r="B151" s="40"/>
      <c r="C151" s="212" t="s">
        <v>153</v>
      </c>
      <c r="D151" s="212" t="s">
        <v>124</v>
      </c>
      <c r="E151" s="213" t="s">
        <v>154</v>
      </c>
      <c r="F151" s="214" t="s">
        <v>155</v>
      </c>
      <c r="G151" s="215" t="s">
        <v>137</v>
      </c>
      <c r="H151" s="216">
        <v>285</v>
      </c>
      <c r="I151" s="217"/>
      <c r="J151" s="218">
        <f>ROUND(I151*H151,2)</f>
        <v>0</v>
      </c>
      <c r="K151" s="214" t="s">
        <v>128</v>
      </c>
      <c r="L151" s="45"/>
      <c r="M151" s="219" t="s">
        <v>1</v>
      </c>
      <c r="N151" s="220" t="s">
        <v>38</v>
      </c>
      <c r="O151" s="92"/>
      <c r="P151" s="221">
        <f>O151*H151</f>
        <v>0</v>
      </c>
      <c r="Q151" s="221">
        <v>0</v>
      </c>
      <c r="R151" s="221">
        <f>Q151*H151</f>
        <v>0</v>
      </c>
      <c r="S151" s="221">
        <v>0</v>
      </c>
      <c r="T151" s="222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3" t="s">
        <v>129</v>
      </c>
      <c r="AT151" s="223" t="s">
        <v>124</v>
      </c>
      <c r="AU151" s="223" t="s">
        <v>80</v>
      </c>
      <c r="AY151" s="18" t="s">
        <v>122</v>
      </c>
      <c r="BE151" s="224">
        <f>IF(N151="základní",J151,0)</f>
        <v>0</v>
      </c>
      <c r="BF151" s="224">
        <f>IF(N151="snížená",J151,0)</f>
        <v>0</v>
      </c>
      <c r="BG151" s="224">
        <f>IF(N151="zákl. přenesená",J151,0)</f>
        <v>0</v>
      </c>
      <c r="BH151" s="224">
        <f>IF(N151="sníž. přenesená",J151,0)</f>
        <v>0</v>
      </c>
      <c r="BI151" s="224">
        <f>IF(N151="nulová",J151,0)</f>
        <v>0</v>
      </c>
      <c r="BJ151" s="18" t="s">
        <v>78</v>
      </c>
      <c r="BK151" s="224">
        <f>ROUND(I151*H151,2)</f>
        <v>0</v>
      </c>
      <c r="BL151" s="18" t="s">
        <v>129</v>
      </c>
      <c r="BM151" s="223" t="s">
        <v>156</v>
      </c>
    </row>
    <row r="152" s="13" customFormat="1">
      <c r="A152" s="13"/>
      <c r="B152" s="225"/>
      <c r="C152" s="226"/>
      <c r="D152" s="227" t="s">
        <v>131</v>
      </c>
      <c r="E152" s="228" t="s">
        <v>1</v>
      </c>
      <c r="F152" s="229" t="s">
        <v>157</v>
      </c>
      <c r="G152" s="226"/>
      <c r="H152" s="228" t="s">
        <v>1</v>
      </c>
      <c r="I152" s="230"/>
      <c r="J152" s="226"/>
      <c r="K152" s="226"/>
      <c r="L152" s="231"/>
      <c r="M152" s="232"/>
      <c r="N152" s="233"/>
      <c r="O152" s="233"/>
      <c r="P152" s="233"/>
      <c r="Q152" s="233"/>
      <c r="R152" s="233"/>
      <c r="S152" s="233"/>
      <c r="T152" s="23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5" t="s">
        <v>131</v>
      </c>
      <c r="AU152" s="235" t="s">
        <v>80</v>
      </c>
      <c r="AV152" s="13" t="s">
        <v>78</v>
      </c>
      <c r="AW152" s="13" t="s">
        <v>31</v>
      </c>
      <c r="AX152" s="13" t="s">
        <v>73</v>
      </c>
      <c r="AY152" s="235" t="s">
        <v>122</v>
      </c>
    </row>
    <row r="153" s="14" customFormat="1">
      <c r="A153" s="14"/>
      <c r="B153" s="236"/>
      <c r="C153" s="237"/>
      <c r="D153" s="227" t="s">
        <v>131</v>
      </c>
      <c r="E153" s="238" t="s">
        <v>1</v>
      </c>
      <c r="F153" s="239" t="s">
        <v>158</v>
      </c>
      <c r="G153" s="237"/>
      <c r="H153" s="240">
        <v>285</v>
      </c>
      <c r="I153" s="241"/>
      <c r="J153" s="237"/>
      <c r="K153" s="237"/>
      <c r="L153" s="242"/>
      <c r="M153" s="243"/>
      <c r="N153" s="244"/>
      <c r="O153" s="244"/>
      <c r="P153" s="244"/>
      <c r="Q153" s="244"/>
      <c r="R153" s="244"/>
      <c r="S153" s="244"/>
      <c r="T153" s="24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6" t="s">
        <v>131</v>
      </c>
      <c r="AU153" s="246" t="s">
        <v>80</v>
      </c>
      <c r="AV153" s="14" t="s">
        <v>80</v>
      </c>
      <c r="AW153" s="14" t="s">
        <v>31</v>
      </c>
      <c r="AX153" s="14" t="s">
        <v>73</v>
      </c>
      <c r="AY153" s="246" t="s">
        <v>122</v>
      </c>
    </row>
    <row r="154" s="15" customFormat="1">
      <c r="A154" s="15"/>
      <c r="B154" s="247"/>
      <c r="C154" s="248"/>
      <c r="D154" s="227" t="s">
        <v>131</v>
      </c>
      <c r="E154" s="249" t="s">
        <v>1</v>
      </c>
      <c r="F154" s="250" t="s">
        <v>134</v>
      </c>
      <c r="G154" s="248"/>
      <c r="H154" s="251">
        <v>285</v>
      </c>
      <c r="I154" s="252"/>
      <c r="J154" s="248"/>
      <c r="K154" s="248"/>
      <c r="L154" s="253"/>
      <c r="M154" s="254"/>
      <c r="N154" s="255"/>
      <c r="O154" s="255"/>
      <c r="P154" s="255"/>
      <c r="Q154" s="255"/>
      <c r="R154" s="255"/>
      <c r="S154" s="255"/>
      <c r="T154" s="256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57" t="s">
        <v>131</v>
      </c>
      <c r="AU154" s="257" t="s">
        <v>80</v>
      </c>
      <c r="AV154" s="15" t="s">
        <v>129</v>
      </c>
      <c r="AW154" s="15" t="s">
        <v>31</v>
      </c>
      <c r="AX154" s="15" t="s">
        <v>78</v>
      </c>
      <c r="AY154" s="257" t="s">
        <v>122</v>
      </c>
    </row>
    <row r="155" s="2" customFormat="1" ht="33" customHeight="1">
      <c r="A155" s="39"/>
      <c r="B155" s="40"/>
      <c r="C155" s="212" t="s">
        <v>159</v>
      </c>
      <c r="D155" s="212" t="s">
        <v>124</v>
      </c>
      <c r="E155" s="213" t="s">
        <v>160</v>
      </c>
      <c r="F155" s="214" t="s">
        <v>161</v>
      </c>
      <c r="G155" s="215" t="s">
        <v>162</v>
      </c>
      <c r="H155" s="216">
        <v>28.5</v>
      </c>
      <c r="I155" s="217"/>
      <c r="J155" s="218">
        <f>ROUND(I155*H155,2)</f>
        <v>0</v>
      </c>
      <c r="K155" s="214" t="s">
        <v>128</v>
      </c>
      <c r="L155" s="45"/>
      <c r="M155" s="219" t="s">
        <v>1</v>
      </c>
      <c r="N155" s="220" t="s">
        <v>38</v>
      </c>
      <c r="O155" s="92"/>
      <c r="P155" s="221">
        <f>O155*H155</f>
        <v>0</v>
      </c>
      <c r="Q155" s="221">
        <v>0</v>
      </c>
      <c r="R155" s="221">
        <f>Q155*H155</f>
        <v>0</v>
      </c>
      <c r="S155" s="221">
        <v>0</v>
      </c>
      <c r="T155" s="222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23" t="s">
        <v>129</v>
      </c>
      <c r="AT155" s="223" t="s">
        <v>124</v>
      </c>
      <c r="AU155" s="223" t="s">
        <v>80</v>
      </c>
      <c r="AY155" s="18" t="s">
        <v>122</v>
      </c>
      <c r="BE155" s="224">
        <f>IF(N155="základní",J155,0)</f>
        <v>0</v>
      </c>
      <c r="BF155" s="224">
        <f>IF(N155="snížená",J155,0)</f>
        <v>0</v>
      </c>
      <c r="BG155" s="224">
        <f>IF(N155="zákl. přenesená",J155,0)</f>
        <v>0</v>
      </c>
      <c r="BH155" s="224">
        <f>IF(N155="sníž. přenesená",J155,0)</f>
        <v>0</v>
      </c>
      <c r="BI155" s="224">
        <f>IF(N155="nulová",J155,0)</f>
        <v>0</v>
      </c>
      <c r="BJ155" s="18" t="s">
        <v>78</v>
      </c>
      <c r="BK155" s="224">
        <f>ROUND(I155*H155,2)</f>
        <v>0</v>
      </c>
      <c r="BL155" s="18" t="s">
        <v>129</v>
      </c>
      <c r="BM155" s="223" t="s">
        <v>163</v>
      </c>
    </row>
    <row r="156" s="13" customFormat="1">
      <c r="A156" s="13"/>
      <c r="B156" s="225"/>
      <c r="C156" s="226"/>
      <c r="D156" s="227" t="s">
        <v>131</v>
      </c>
      <c r="E156" s="228" t="s">
        <v>1</v>
      </c>
      <c r="F156" s="229" t="s">
        <v>164</v>
      </c>
      <c r="G156" s="226"/>
      <c r="H156" s="228" t="s">
        <v>1</v>
      </c>
      <c r="I156" s="230"/>
      <c r="J156" s="226"/>
      <c r="K156" s="226"/>
      <c r="L156" s="231"/>
      <c r="M156" s="232"/>
      <c r="N156" s="233"/>
      <c r="O156" s="233"/>
      <c r="P156" s="233"/>
      <c r="Q156" s="233"/>
      <c r="R156" s="233"/>
      <c r="S156" s="233"/>
      <c r="T156" s="23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5" t="s">
        <v>131</v>
      </c>
      <c r="AU156" s="235" t="s">
        <v>80</v>
      </c>
      <c r="AV156" s="13" t="s">
        <v>78</v>
      </c>
      <c r="AW156" s="13" t="s">
        <v>31</v>
      </c>
      <c r="AX156" s="13" t="s">
        <v>73</v>
      </c>
      <c r="AY156" s="235" t="s">
        <v>122</v>
      </c>
    </row>
    <row r="157" s="14" customFormat="1">
      <c r="A157" s="14"/>
      <c r="B157" s="236"/>
      <c r="C157" s="237"/>
      <c r="D157" s="227" t="s">
        <v>131</v>
      </c>
      <c r="E157" s="238" t="s">
        <v>1</v>
      </c>
      <c r="F157" s="239" t="s">
        <v>165</v>
      </c>
      <c r="G157" s="237"/>
      <c r="H157" s="240">
        <v>28.5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6" t="s">
        <v>131</v>
      </c>
      <c r="AU157" s="246" t="s">
        <v>80</v>
      </c>
      <c r="AV157" s="14" t="s">
        <v>80</v>
      </c>
      <c r="AW157" s="14" t="s">
        <v>31</v>
      </c>
      <c r="AX157" s="14" t="s">
        <v>73</v>
      </c>
      <c r="AY157" s="246" t="s">
        <v>122</v>
      </c>
    </row>
    <row r="158" s="15" customFormat="1">
      <c r="A158" s="15"/>
      <c r="B158" s="247"/>
      <c r="C158" s="248"/>
      <c r="D158" s="227" t="s">
        <v>131</v>
      </c>
      <c r="E158" s="249" t="s">
        <v>1</v>
      </c>
      <c r="F158" s="250" t="s">
        <v>134</v>
      </c>
      <c r="G158" s="248"/>
      <c r="H158" s="251">
        <v>28.5</v>
      </c>
      <c r="I158" s="252"/>
      <c r="J158" s="248"/>
      <c r="K158" s="248"/>
      <c r="L158" s="253"/>
      <c r="M158" s="254"/>
      <c r="N158" s="255"/>
      <c r="O158" s="255"/>
      <c r="P158" s="255"/>
      <c r="Q158" s="255"/>
      <c r="R158" s="255"/>
      <c r="S158" s="255"/>
      <c r="T158" s="256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57" t="s">
        <v>131</v>
      </c>
      <c r="AU158" s="257" t="s">
        <v>80</v>
      </c>
      <c r="AV158" s="15" t="s">
        <v>129</v>
      </c>
      <c r="AW158" s="15" t="s">
        <v>31</v>
      </c>
      <c r="AX158" s="15" t="s">
        <v>78</v>
      </c>
      <c r="AY158" s="257" t="s">
        <v>122</v>
      </c>
    </row>
    <row r="159" s="2" customFormat="1" ht="33" customHeight="1">
      <c r="A159" s="39"/>
      <c r="B159" s="40"/>
      <c r="C159" s="212" t="s">
        <v>166</v>
      </c>
      <c r="D159" s="212" t="s">
        <v>124</v>
      </c>
      <c r="E159" s="213" t="s">
        <v>167</v>
      </c>
      <c r="F159" s="214" t="s">
        <v>168</v>
      </c>
      <c r="G159" s="215" t="s">
        <v>162</v>
      </c>
      <c r="H159" s="216">
        <v>168.06999999999999</v>
      </c>
      <c r="I159" s="217"/>
      <c r="J159" s="218">
        <f>ROUND(I159*H159,2)</f>
        <v>0</v>
      </c>
      <c r="K159" s="214" t="s">
        <v>128</v>
      </c>
      <c r="L159" s="45"/>
      <c r="M159" s="219" t="s">
        <v>1</v>
      </c>
      <c r="N159" s="220" t="s">
        <v>38</v>
      </c>
      <c r="O159" s="92"/>
      <c r="P159" s="221">
        <f>O159*H159</f>
        <v>0</v>
      </c>
      <c r="Q159" s="221">
        <v>0</v>
      </c>
      <c r="R159" s="221">
        <f>Q159*H159</f>
        <v>0</v>
      </c>
      <c r="S159" s="221">
        <v>0</v>
      </c>
      <c r="T159" s="222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23" t="s">
        <v>129</v>
      </c>
      <c r="AT159" s="223" t="s">
        <v>124</v>
      </c>
      <c r="AU159" s="223" t="s">
        <v>80</v>
      </c>
      <c r="AY159" s="18" t="s">
        <v>122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8" t="s">
        <v>78</v>
      </c>
      <c r="BK159" s="224">
        <f>ROUND(I159*H159,2)</f>
        <v>0</v>
      </c>
      <c r="BL159" s="18" t="s">
        <v>129</v>
      </c>
      <c r="BM159" s="223" t="s">
        <v>169</v>
      </c>
    </row>
    <row r="160" s="13" customFormat="1">
      <c r="A160" s="13"/>
      <c r="B160" s="225"/>
      <c r="C160" s="226"/>
      <c r="D160" s="227" t="s">
        <v>131</v>
      </c>
      <c r="E160" s="228" t="s">
        <v>1</v>
      </c>
      <c r="F160" s="229" t="s">
        <v>170</v>
      </c>
      <c r="G160" s="226"/>
      <c r="H160" s="228" t="s">
        <v>1</v>
      </c>
      <c r="I160" s="230"/>
      <c r="J160" s="226"/>
      <c r="K160" s="226"/>
      <c r="L160" s="231"/>
      <c r="M160" s="232"/>
      <c r="N160" s="233"/>
      <c r="O160" s="233"/>
      <c r="P160" s="233"/>
      <c r="Q160" s="233"/>
      <c r="R160" s="233"/>
      <c r="S160" s="233"/>
      <c r="T160" s="23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5" t="s">
        <v>131</v>
      </c>
      <c r="AU160" s="235" t="s">
        <v>80</v>
      </c>
      <c r="AV160" s="13" t="s">
        <v>78</v>
      </c>
      <c r="AW160" s="13" t="s">
        <v>31</v>
      </c>
      <c r="AX160" s="13" t="s">
        <v>73</v>
      </c>
      <c r="AY160" s="235" t="s">
        <v>122</v>
      </c>
    </row>
    <row r="161" s="14" customFormat="1">
      <c r="A161" s="14"/>
      <c r="B161" s="236"/>
      <c r="C161" s="237"/>
      <c r="D161" s="227" t="s">
        <v>131</v>
      </c>
      <c r="E161" s="238" t="s">
        <v>1</v>
      </c>
      <c r="F161" s="239" t="s">
        <v>171</v>
      </c>
      <c r="G161" s="237"/>
      <c r="H161" s="240">
        <v>168.06999999999999</v>
      </c>
      <c r="I161" s="241"/>
      <c r="J161" s="237"/>
      <c r="K161" s="237"/>
      <c r="L161" s="242"/>
      <c r="M161" s="243"/>
      <c r="N161" s="244"/>
      <c r="O161" s="244"/>
      <c r="P161" s="244"/>
      <c r="Q161" s="244"/>
      <c r="R161" s="244"/>
      <c r="S161" s="244"/>
      <c r="T161" s="24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6" t="s">
        <v>131</v>
      </c>
      <c r="AU161" s="246" t="s">
        <v>80</v>
      </c>
      <c r="AV161" s="14" t="s">
        <v>80</v>
      </c>
      <c r="AW161" s="14" t="s">
        <v>31</v>
      </c>
      <c r="AX161" s="14" t="s">
        <v>73</v>
      </c>
      <c r="AY161" s="246" t="s">
        <v>122</v>
      </c>
    </row>
    <row r="162" s="15" customFormat="1">
      <c r="A162" s="15"/>
      <c r="B162" s="247"/>
      <c r="C162" s="248"/>
      <c r="D162" s="227" t="s">
        <v>131</v>
      </c>
      <c r="E162" s="249" t="s">
        <v>1</v>
      </c>
      <c r="F162" s="250" t="s">
        <v>134</v>
      </c>
      <c r="G162" s="248"/>
      <c r="H162" s="251">
        <v>168.06999999999999</v>
      </c>
      <c r="I162" s="252"/>
      <c r="J162" s="248"/>
      <c r="K162" s="248"/>
      <c r="L162" s="253"/>
      <c r="M162" s="254"/>
      <c r="N162" s="255"/>
      <c r="O162" s="255"/>
      <c r="P162" s="255"/>
      <c r="Q162" s="255"/>
      <c r="R162" s="255"/>
      <c r="S162" s="255"/>
      <c r="T162" s="256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57" t="s">
        <v>131</v>
      </c>
      <c r="AU162" s="257" t="s">
        <v>80</v>
      </c>
      <c r="AV162" s="15" t="s">
        <v>129</v>
      </c>
      <c r="AW162" s="15" t="s">
        <v>31</v>
      </c>
      <c r="AX162" s="15" t="s">
        <v>78</v>
      </c>
      <c r="AY162" s="257" t="s">
        <v>122</v>
      </c>
    </row>
    <row r="163" s="2" customFormat="1" ht="24.15" customHeight="1">
      <c r="A163" s="39"/>
      <c r="B163" s="40"/>
      <c r="C163" s="212" t="s">
        <v>133</v>
      </c>
      <c r="D163" s="212" t="s">
        <v>124</v>
      </c>
      <c r="E163" s="213" t="s">
        <v>172</v>
      </c>
      <c r="F163" s="214" t="s">
        <v>173</v>
      </c>
      <c r="G163" s="215" t="s">
        <v>162</v>
      </c>
      <c r="H163" s="216">
        <v>1.3500000000000001</v>
      </c>
      <c r="I163" s="217"/>
      <c r="J163" s="218">
        <f>ROUND(I163*H163,2)</f>
        <v>0</v>
      </c>
      <c r="K163" s="214" t="s">
        <v>128</v>
      </c>
      <c r="L163" s="45"/>
      <c r="M163" s="219" t="s">
        <v>1</v>
      </c>
      <c r="N163" s="220" t="s">
        <v>38</v>
      </c>
      <c r="O163" s="92"/>
      <c r="P163" s="221">
        <f>O163*H163</f>
        <v>0</v>
      </c>
      <c r="Q163" s="221">
        <v>0</v>
      </c>
      <c r="R163" s="221">
        <f>Q163*H163</f>
        <v>0</v>
      </c>
      <c r="S163" s="221">
        <v>0</v>
      </c>
      <c r="T163" s="222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23" t="s">
        <v>129</v>
      </c>
      <c r="AT163" s="223" t="s">
        <v>124</v>
      </c>
      <c r="AU163" s="223" t="s">
        <v>80</v>
      </c>
      <c r="AY163" s="18" t="s">
        <v>122</v>
      </c>
      <c r="BE163" s="224">
        <f>IF(N163="základní",J163,0)</f>
        <v>0</v>
      </c>
      <c r="BF163" s="224">
        <f>IF(N163="snížená",J163,0)</f>
        <v>0</v>
      </c>
      <c r="BG163" s="224">
        <f>IF(N163="zákl. přenesená",J163,0)</f>
        <v>0</v>
      </c>
      <c r="BH163" s="224">
        <f>IF(N163="sníž. přenesená",J163,0)</f>
        <v>0</v>
      </c>
      <c r="BI163" s="224">
        <f>IF(N163="nulová",J163,0)</f>
        <v>0</v>
      </c>
      <c r="BJ163" s="18" t="s">
        <v>78</v>
      </c>
      <c r="BK163" s="224">
        <f>ROUND(I163*H163,2)</f>
        <v>0</v>
      </c>
      <c r="BL163" s="18" t="s">
        <v>129</v>
      </c>
      <c r="BM163" s="223" t="s">
        <v>174</v>
      </c>
    </row>
    <row r="164" s="13" customFormat="1">
      <c r="A164" s="13"/>
      <c r="B164" s="225"/>
      <c r="C164" s="226"/>
      <c r="D164" s="227" t="s">
        <v>131</v>
      </c>
      <c r="E164" s="228" t="s">
        <v>1</v>
      </c>
      <c r="F164" s="229" t="s">
        <v>175</v>
      </c>
      <c r="G164" s="226"/>
      <c r="H164" s="228" t="s">
        <v>1</v>
      </c>
      <c r="I164" s="230"/>
      <c r="J164" s="226"/>
      <c r="K164" s="226"/>
      <c r="L164" s="231"/>
      <c r="M164" s="232"/>
      <c r="N164" s="233"/>
      <c r="O164" s="233"/>
      <c r="P164" s="233"/>
      <c r="Q164" s="233"/>
      <c r="R164" s="233"/>
      <c r="S164" s="233"/>
      <c r="T164" s="23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5" t="s">
        <v>131</v>
      </c>
      <c r="AU164" s="235" t="s">
        <v>80</v>
      </c>
      <c r="AV164" s="13" t="s">
        <v>78</v>
      </c>
      <c r="AW164" s="13" t="s">
        <v>31</v>
      </c>
      <c r="AX164" s="13" t="s">
        <v>73</v>
      </c>
      <c r="AY164" s="235" t="s">
        <v>122</v>
      </c>
    </row>
    <row r="165" s="14" customFormat="1">
      <c r="A165" s="14"/>
      <c r="B165" s="236"/>
      <c r="C165" s="237"/>
      <c r="D165" s="227" t="s">
        <v>131</v>
      </c>
      <c r="E165" s="238" t="s">
        <v>1</v>
      </c>
      <c r="F165" s="239" t="s">
        <v>176</v>
      </c>
      <c r="G165" s="237"/>
      <c r="H165" s="240">
        <v>1.3500000000000001</v>
      </c>
      <c r="I165" s="241"/>
      <c r="J165" s="237"/>
      <c r="K165" s="237"/>
      <c r="L165" s="242"/>
      <c r="M165" s="243"/>
      <c r="N165" s="244"/>
      <c r="O165" s="244"/>
      <c r="P165" s="244"/>
      <c r="Q165" s="244"/>
      <c r="R165" s="244"/>
      <c r="S165" s="244"/>
      <c r="T165" s="245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6" t="s">
        <v>131</v>
      </c>
      <c r="AU165" s="246" t="s">
        <v>80</v>
      </c>
      <c r="AV165" s="14" t="s">
        <v>80</v>
      </c>
      <c r="AW165" s="14" t="s">
        <v>31</v>
      </c>
      <c r="AX165" s="14" t="s">
        <v>73</v>
      </c>
      <c r="AY165" s="246" t="s">
        <v>122</v>
      </c>
    </row>
    <row r="166" s="15" customFormat="1">
      <c r="A166" s="15"/>
      <c r="B166" s="247"/>
      <c r="C166" s="248"/>
      <c r="D166" s="227" t="s">
        <v>131</v>
      </c>
      <c r="E166" s="249" t="s">
        <v>1</v>
      </c>
      <c r="F166" s="250" t="s">
        <v>134</v>
      </c>
      <c r="G166" s="248"/>
      <c r="H166" s="251">
        <v>1.3500000000000001</v>
      </c>
      <c r="I166" s="252"/>
      <c r="J166" s="248"/>
      <c r="K166" s="248"/>
      <c r="L166" s="253"/>
      <c r="M166" s="254"/>
      <c r="N166" s="255"/>
      <c r="O166" s="255"/>
      <c r="P166" s="255"/>
      <c r="Q166" s="255"/>
      <c r="R166" s="255"/>
      <c r="S166" s="255"/>
      <c r="T166" s="256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57" t="s">
        <v>131</v>
      </c>
      <c r="AU166" s="257" t="s">
        <v>80</v>
      </c>
      <c r="AV166" s="15" t="s">
        <v>129</v>
      </c>
      <c r="AW166" s="15" t="s">
        <v>31</v>
      </c>
      <c r="AX166" s="15" t="s">
        <v>78</v>
      </c>
      <c r="AY166" s="257" t="s">
        <v>122</v>
      </c>
    </row>
    <row r="167" s="2" customFormat="1" ht="33" customHeight="1">
      <c r="A167" s="39"/>
      <c r="B167" s="40"/>
      <c r="C167" s="212" t="s">
        <v>177</v>
      </c>
      <c r="D167" s="212" t="s">
        <v>124</v>
      </c>
      <c r="E167" s="213" t="s">
        <v>178</v>
      </c>
      <c r="F167" s="214" t="s">
        <v>179</v>
      </c>
      <c r="G167" s="215" t="s">
        <v>162</v>
      </c>
      <c r="H167" s="216">
        <v>2.6000000000000001</v>
      </c>
      <c r="I167" s="217"/>
      <c r="J167" s="218">
        <f>ROUND(I167*H167,2)</f>
        <v>0</v>
      </c>
      <c r="K167" s="214" t="s">
        <v>128</v>
      </c>
      <c r="L167" s="45"/>
      <c r="M167" s="219" t="s">
        <v>1</v>
      </c>
      <c r="N167" s="220" t="s">
        <v>38</v>
      </c>
      <c r="O167" s="92"/>
      <c r="P167" s="221">
        <f>O167*H167</f>
        <v>0</v>
      </c>
      <c r="Q167" s="221">
        <v>0</v>
      </c>
      <c r="R167" s="221">
        <f>Q167*H167</f>
        <v>0</v>
      </c>
      <c r="S167" s="221">
        <v>0</v>
      </c>
      <c r="T167" s="222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23" t="s">
        <v>129</v>
      </c>
      <c r="AT167" s="223" t="s">
        <v>124</v>
      </c>
      <c r="AU167" s="223" t="s">
        <v>80</v>
      </c>
      <c r="AY167" s="18" t="s">
        <v>122</v>
      </c>
      <c r="BE167" s="224">
        <f>IF(N167="základní",J167,0)</f>
        <v>0</v>
      </c>
      <c r="BF167" s="224">
        <f>IF(N167="snížená",J167,0)</f>
        <v>0</v>
      </c>
      <c r="BG167" s="224">
        <f>IF(N167="zákl. přenesená",J167,0)</f>
        <v>0</v>
      </c>
      <c r="BH167" s="224">
        <f>IF(N167="sníž. přenesená",J167,0)</f>
        <v>0</v>
      </c>
      <c r="BI167" s="224">
        <f>IF(N167="nulová",J167,0)</f>
        <v>0</v>
      </c>
      <c r="BJ167" s="18" t="s">
        <v>78</v>
      </c>
      <c r="BK167" s="224">
        <f>ROUND(I167*H167,2)</f>
        <v>0</v>
      </c>
      <c r="BL167" s="18" t="s">
        <v>129</v>
      </c>
      <c r="BM167" s="223" t="s">
        <v>180</v>
      </c>
    </row>
    <row r="168" s="13" customFormat="1">
      <c r="A168" s="13"/>
      <c r="B168" s="225"/>
      <c r="C168" s="226"/>
      <c r="D168" s="227" t="s">
        <v>131</v>
      </c>
      <c r="E168" s="228" t="s">
        <v>1</v>
      </c>
      <c r="F168" s="229" t="s">
        <v>181</v>
      </c>
      <c r="G168" s="226"/>
      <c r="H168" s="228" t="s">
        <v>1</v>
      </c>
      <c r="I168" s="230"/>
      <c r="J168" s="226"/>
      <c r="K168" s="226"/>
      <c r="L168" s="231"/>
      <c r="M168" s="232"/>
      <c r="N168" s="233"/>
      <c r="O168" s="233"/>
      <c r="P168" s="233"/>
      <c r="Q168" s="233"/>
      <c r="R168" s="233"/>
      <c r="S168" s="233"/>
      <c r="T168" s="23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5" t="s">
        <v>131</v>
      </c>
      <c r="AU168" s="235" t="s">
        <v>80</v>
      </c>
      <c r="AV168" s="13" t="s">
        <v>78</v>
      </c>
      <c r="AW168" s="13" t="s">
        <v>31</v>
      </c>
      <c r="AX168" s="13" t="s">
        <v>73</v>
      </c>
      <c r="AY168" s="235" t="s">
        <v>122</v>
      </c>
    </row>
    <row r="169" s="14" customFormat="1">
      <c r="A169" s="14"/>
      <c r="B169" s="236"/>
      <c r="C169" s="237"/>
      <c r="D169" s="227" t="s">
        <v>131</v>
      </c>
      <c r="E169" s="238" t="s">
        <v>1</v>
      </c>
      <c r="F169" s="239" t="s">
        <v>182</v>
      </c>
      <c r="G169" s="237"/>
      <c r="H169" s="240">
        <v>2.6000000000000001</v>
      </c>
      <c r="I169" s="241"/>
      <c r="J169" s="237"/>
      <c r="K169" s="237"/>
      <c r="L169" s="242"/>
      <c r="M169" s="243"/>
      <c r="N169" s="244"/>
      <c r="O169" s="244"/>
      <c r="P169" s="244"/>
      <c r="Q169" s="244"/>
      <c r="R169" s="244"/>
      <c r="S169" s="244"/>
      <c r="T169" s="24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6" t="s">
        <v>131</v>
      </c>
      <c r="AU169" s="246" t="s">
        <v>80</v>
      </c>
      <c r="AV169" s="14" t="s">
        <v>80</v>
      </c>
      <c r="AW169" s="14" t="s">
        <v>31</v>
      </c>
      <c r="AX169" s="14" t="s">
        <v>73</v>
      </c>
      <c r="AY169" s="246" t="s">
        <v>122</v>
      </c>
    </row>
    <row r="170" s="15" customFormat="1">
      <c r="A170" s="15"/>
      <c r="B170" s="247"/>
      <c r="C170" s="248"/>
      <c r="D170" s="227" t="s">
        <v>131</v>
      </c>
      <c r="E170" s="249" t="s">
        <v>1</v>
      </c>
      <c r="F170" s="250" t="s">
        <v>134</v>
      </c>
      <c r="G170" s="248"/>
      <c r="H170" s="251">
        <v>2.6000000000000001</v>
      </c>
      <c r="I170" s="252"/>
      <c r="J170" s="248"/>
      <c r="K170" s="248"/>
      <c r="L170" s="253"/>
      <c r="M170" s="254"/>
      <c r="N170" s="255"/>
      <c r="O170" s="255"/>
      <c r="P170" s="255"/>
      <c r="Q170" s="255"/>
      <c r="R170" s="255"/>
      <c r="S170" s="255"/>
      <c r="T170" s="256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57" t="s">
        <v>131</v>
      </c>
      <c r="AU170" s="257" t="s">
        <v>80</v>
      </c>
      <c r="AV170" s="15" t="s">
        <v>129</v>
      </c>
      <c r="AW170" s="15" t="s">
        <v>31</v>
      </c>
      <c r="AX170" s="15" t="s">
        <v>78</v>
      </c>
      <c r="AY170" s="257" t="s">
        <v>122</v>
      </c>
    </row>
    <row r="171" s="2" customFormat="1" ht="33" customHeight="1">
      <c r="A171" s="39"/>
      <c r="B171" s="40"/>
      <c r="C171" s="212" t="s">
        <v>183</v>
      </c>
      <c r="D171" s="212" t="s">
        <v>124</v>
      </c>
      <c r="E171" s="213" t="s">
        <v>184</v>
      </c>
      <c r="F171" s="214" t="s">
        <v>185</v>
      </c>
      <c r="G171" s="215" t="s">
        <v>162</v>
      </c>
      <c r="H171" s="216">
        <v>1.425</v>
      </c>
      <c r="I171" s="217"/>
      <c r="J171" s="218">
        <f>ROUND(I171*H171,2)</f>
        <v>0</v>
      </c>
      <c r="K171" s="214" t="s">
        <v>128</v>
      </c>
      <c r="L171" s="45"/>
      <c r="M171" s="219" t="s">
        <v>1</v>
      </c>
      <c r="N171" s="220" t="s">
        <v>38</v>
      </c>
      <c r="O171" s="92"/>
      <c r="P171" s="221">
        <f>O171*H171</f>
        <v>0</v>
      </c>
      <c r="Q171" s="221">
        <v>0</v>
      </c>
      <c r="R171" s="221">
        <f>Q171*H171</f>
        <v>0</v>
      </c>
      <c r="S171" s="221">
        <v>0</v>
      </c>
      <c r="T171" s="222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23" t="s">
        <v>129</v>
      </c>
      <c r="AT171" s="223" t="s">
        <v>124</v>
      </c>
      <c r="AU171" s="223" t="s">
        <v>80</v>
      </c>
      <c r="AY171" s="18" t="s">
        <v>122</v>
      </c>
      <c r="BE171" s="224">
        <f>IF(N171="základní",J171,0)</f>
        <v>0</v>
      </c>
      <c r="BF171" s="224">
        <f>IF(N171="snížená",J171,0)</f>
        <v>0</v>
      </c>
      <c r="BG171" s="224">
        <f>IF(N171="zákl. přenesená",J171,0)</f>
        <v>0</v>
      </c>
      <c r="BH171" s="224">
        <f>IF(N171="sníž. přenesená",J171,0)</f>
        <v>0</v>
      </c>
      <c r="BI171" s="224">
        <f>IF(N171="nulová",J171,0)</f>
        <v>0</v>
      </c>
      <c r="BJ171" s="18" t="s">
        <v>78</v>
      </c>
      <c r="BK171" s="224">
        <f>ROUND(I171*H171,2)</f>
        <v>0</v>
      </c>
      <c r="BL171" s="18" t="s">
        <v>129</v>
      </c>
      <c r="BM171" s="223" t="s">
        <v>186</v>
      </c>
    </row>
    <row r="172" s="13" customFormat="1">
      <c r="A172" s="13"/>
      <c r="B172" s="225"/>
      <c r="C172" s="226"/>
      <c r="D172" s="227" t="s">
        <v>131</v>
      </c>
      <c r="E172" s="228" t="s">
        <v>1</v>
      </c>
      <c r="F172" s="229" t="s">
        <v>187</v>
      </c>
      <c r="G172" s="226"/>
      <c r="H172" s="228" t="s">
        <v>1</v>
      </c>
      <c r="I172" s="230"/>
      <c r="J172" s="226"/>
      <c r="K172" s="226"/>
      <c r="L172" s="231"/>
      <c r="M172" s="232"/>
      <c r="N172" s="233"/>
      <c r="O172" s="233"/>
      <c r="P172" s="233"/>
      <c r="Q172" s="233"/>
      <c r="R172" s="233"/>
      <c r="S172" s="233"/>
      <c r="T172" s="23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5" t="s">
        <v>131</v>
      </c>
      <c r="AU172" s="235" t="s">
        <v>80</v>
      </c>
      <c r="AV172" s="13" t="s">
        <v>78</v>
      </c>
      <c r="AW172" s="13" t="s">
        <v>31</v>
      </c>
      <c r="AX172" s="13" t="s">
        <v>73</v>
      </c>
      <c r="AY172" s="235" t="s">
        <v>122</v>
      </c>
    </row>
    <row r="173" s="14" customFormat="1">
      <c r="A173" s="14"/>
      <c r="B173" s="236"/>
      <c r="C173" s="237"/>
      <c r="D173" s="227" t="s">
        <v>131</v>
      </c>
      <c r="E173" s="238" t="s">
        <v>1</v>
      </c>
      <c r="F173" s="239" t="s">
        <v>188</v>
      </c>
      <c r="G173" s="237"/>
      <c r="H173" s="240">
        <v>0.22500000000000001</v>
      </c>
      <c r="I173" s="241"/>
      <c r="J173" s="237"/>
      <c r="K173" s="237"/>
      <c r="L173" s="242"/>
      <c r="M173" s="243"/>
      <c r="N173" s="244"/>
      <c r="O173" s="244"/>
      <c r="P173" s="244"/>
      <c r="Q173" s="244"/>
      <c r="R173" s="244"/>
      <c r="S173" s="244"/>
      <c r="T173" s="24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6" t="s">
        <v>131</v>
      </c>
      <c r="AU173" s="246" t="s">
        <v>80</v>
      </c>
      <c r="AV173" s="14" t="s">
        <v>80</v>
      </c>
      <c r="AW173" s="14" t="s">
        <v>31</v>
      </c>
      <c r="AX173" s="14" t="s">
        <v>73</v>
      </c>
      <c r="AY173" s="246" t="s">
        <v>122</v>
      </c>
    </row>
    <row r="174" s="13" customFormat="1">
      <c r="A174" s="13"/>
      <c r="B174" s="225"/>
      <c r="C174" s="226"/>
      <c r="D174" s="227" t="s">
        <v>131</v>
      </c>
      <c r="E174" s="228" t="s">
        <v>1</v>
      </c>
      <c r="F174" s="229" t="s">
        <v>189</v>
      </c>
      <c r="G174" s="226"/>
      <c r="H174" s="228" t="s">
        <v>1</v>
      </c>
      <c r="I174" s="230"/>
      <c r="J174" s="226"/>
      <c r="K174" s="226"/>
      <c r="L174" s="231"/>
      <c r="M174" s="232"/>
      <c r="N174" s="233"/>
      <c r="O174" s="233"/>
      <c r="P174" s="233"/>
      <c r="Q174" s="233"/>
      <c r="R174" s="233"/>
      <c r="S174" s="233"/>
      <c r="T174" s="23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5" t="s">
        <v>131</v>
      </c>
      <c r="AU174" s="235" t="s">
        <v>80</v>
      </c>
      <c r="AV174" s="13" t="s">
        <v>78</v>
      </c>
      <c r="AW174" s="13" t="s">
        <v>31</v>
      </c>
      <c r="AX174" s="13" t="s">
        <v>73</v>
      </c>
      <c r="AY174" s="235" t="s">
        <v>122</v>
      </c>
    </row>
    <row r="175" s="14" customFormat="1">
      <c r="A175" s="14"/>
      <c r="B175" s="236"/>
      <c r="C175" s="237"/>
      <c r="D175" s="227" t="s">
        <v>131</v>
      </c>
      <c r="E175" s="238" t="s">
        <v>1</v>
      </c>
      <c r="F175" s="239" t="s">
        <v>190</v>
      </c>
      <c r="G175" s="237"/>
      <c r="H175" s="240">
        <v>1.2</v>
      </c>
      <c r="I175" s="241"/>
      <c r="J175" s="237"/>
      <c r="K175" s="237"/>
      <c r="L175" s="242"/>
      <c r="M175" s="243"/>
      <c r="N175" s="244"/>
      <c r="O175" s="244"/>
      <c r="P175" s="244"/>
      <c r="Q175" s="244"/>
      <c r="R175" s="244"/>
      <c r="S175" s="244"/>
      <c r="T175" s="245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6" t="s">
        <v>131</v>
      </c>
      <c r="AU175" s="246" t="s">
        <v>80</v>
      </c>
      <c r="AV175" s="14" t="s">
        <v>80</v>
      </c>
      <c r="AW175" s="14" t="s">
        <v>31</v>
      </c>
      <c r="AX175" s="14" t="s">
        <v>73</v>
      </c>
      <c r="AY175" s="246" t="s">
        <v>122</v>
      </c>
    </row>
    <row r="176" s="15" customFormat="1">
      <c r="A176" s="15"/>
      <c r="B176" s="247"/>
      <c r="C176" s="248"/>
      <c r="D176" s="227" t="s">
        <v>131</v>
      </c>
      <c r="E176" s="249" t="s">
        <v>1</v>
      </c>
      <c r="F176" s="250" t="s">
        <v>134</v>
      </c>
      <c r="G176" s="248"/>
      <c r="H176" s="251">
        <v>1.425</v>
      </c>
      <c r="I176" s="252"/>
      <c r="J176" s="248"/>
      <c r="K176" s="248"/>
      <c r="L176" s="253"/>
      <c r="M176" s="254"/>
      <c r="N176" s="255"/>
      <c r="O176" s="255"/>
      <c r="P176" s="255"/>
      <c r="Q176" s="255"/>
      <c r="R176" s="255"/>
      <c r="S176" s="255"/>
      <c r="T176" s="256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57" t="s">
        <v>131</v>
      </c>
      <c r="AU176" s="257" t="s">
        <v>80</v>
      </c>
      <c r="AV176" s="15" t="s">
        <v>129</v>
      </c>
      <c r="AW176" s="15" t="s">
        <v>31</v>
      </c>
      <c r="AX176" s="15" t="s">
        <v>78</v>
      </c>
      <c r="AY176" s="257" t="s">
        <v>122</v>
      </c>
    </row>
    <row r="177" s="2" customFormat="1" ht="24.15" customHeight="1">
      <c r="A177" s="39"/>
      <c r="B177" s="40"/>
      <c r="C177" s="212" t="s">
        <v>191</v>
      </c>
      <c r="D177" s="212" t="s">
        <v>124</v>
      </c>
      <c r="E177" s="213" t="s">
        <v>192</v>
      </c>
      <c r="F177" s="214" t="s">
        <v>193</v>
      </c>
      <c r="G177" s="215" t="s">
        <v>127</v>
      </c>
      <c r="H177" s="216">
        <v>14</v>
      </c>
      <c r="I177" s="217"/>
      <c r="J177" s="218">
        <f>ROUND(I177*H177,2)</f>
        <v>0</v>
      </c>
      <c r="K177" s="214" t="s">
        <v>128</v>
      </c>
      <c r="L177" s="45"/>
      <c r="M177" s="219" t="s">
        <v>1</v>
      </c>
      <c r="N177" s="220" t="s">
        <v>38</v>
      </c>
      <c r="O177" s="92"/>
      <c r="P177" s="221">
        <f>O177*H177</f>
        <v>0</v>
      </c>
      <c r="Q177" s="221">
        <v>0.017149999999999999</v>
      </c>
      <c r="R177" s="221">
        <f>Q177*H177</f>
        <v>0.24009999999999998</v>
      </c>
      <c r="S177" s="221">
        <v>0</v>
      </c>
      <c r="T177" s="222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23" t="s">
        <v>129</v>
      </c>
      <c r="AT177" s="223" t="s">
        <v>124</v>
      </c>
      <c r="AU177" s="223" t="s">
        <v>80</v>
      </c>
      <c r="AY177" s="18" t="s">
        <v>122</v>
      </c>
      <c r="BE177" s="224">
        <f>IF(N177="základní",J177,0)</f>
        <v>0</v>
      </c>
      <c r="BF177" s="224">
        <f>IF(N177="snížená",J177,0)</f>
        <v>0</v>
      </c>
      <c r="BG177" s="224">
        <f>IF(N177="zákl. přenesená",J177,0)</f>
        <v>0</v>
      </c>
      <c r="BH177" s="224">
        <f>IF(N177="sníž. přenesená",J177,0)</f>
        <v>0</v>
      </c>
      <c r="BI177" s="224">
        <f>IF(N177="nulová",J177,0)</f>
        <v>0</v>
      </c>
      <c r="BJ177" s="18" t="s">
        <v>78</v>
      </c>
      <c r="BK177" s="224">
        <f>ROUND(I177*H177,2)</f>
        <v>0</v>
      </c>
      <c r="BL177" s="18" t="s">
        <v>129</v>
      </c>
      <c r="BM177" s="223" t="s">
        <v>194</v>
      </c>
    </row>
    <row r="178" s="13" customFormat="1">
      <c r="A178" s="13"/>
      <c r="B178" s="225"/>
      <c r="C178" s="226"/>
      <c r="D178" s="227" t="s">
        <v>131</v>
      </c>
      <c r="E178" s="228" t="s">
        <v>1</v>
      </c>
      <c r="F178" s="229" t="s">
        <v>195</v>
      </c>
      <c r="G178" s="226"/>
      <c r="H178" s="228" t="s">
        <v>1</v>
      </c>
      <c r="I178" s="230"/>
      <c r="J178" s="226"/>
      <c r="K178" s="226"/>
      <c r="L178" s="231"/>
      <c r="M178" s="232"/>
      <c r="N178" s="233"/>
      <c r="O178" s="233"/>
      <c r="P178" s="233"/>
      <c r="Q178" s="233"/>
      <c r="R178" s="233"/>
      <c r="S178" s="233"/>
      <c r="T178" s="23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5" t="s">
        <v>131</v>
      </c>
      <c r="AU178" s="235" t="s">
        <v>80</v>
      </c>
      <c r="AV178" s="13" t="s">
        <v>78</v>
      </c>
      <c r="AW178" s="13" t="s">
        <v>31</v>
      </c>
      <c r="AX178" s="13" t="s">
        <v>73</v>
      </c>
      <c r="AY178" s="235" t="s">
        <v>122</v>
      </c>
    </row>
    <row r="179" s="14" customFormat="1">
      <c r="A179" s="14"/>
      <c r="B179" s="236"/>
      <c r="C179" s="237"/>
      <c r="D179" s="227" t="s">
        <v>131</v>
      </c>
      <c r="E179" s="238" t="s">
        <v>1</v>
      </c>
      <c r="F179" s="239" t="s">
        <v>196</v>
      </c>
      <c r="G179" s="237"/>
      <c r="H179" s="240">
        <v>14</v>
      </c>
      <c r="I179" s="241"/>
      <c r="J179" s="237"/>
      <c r="K179" s="237"/>
      <c r="L179" s="242"/>
      <c r="M179" s="243"/>
      <c r="N179" s="244"/>
      <c r="O179" s="244"/>
      <c r="P179" s="244"/>
      <c r="Q179" s="244"/>
      <c r="R179" s="244"/>
      <c r="S179" s="244"/>
      <c r="T179" s="245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6" t="s">
        <v>131</v>
      </c>
      <c r="AU179" s="246" t="s">
        <v>80</v>
      </c>
      <c r="AV179" s="14" t="s">
        <v>80</v>
      </c>
      <c r="AW179" s="14" t="s">
        <v>31</v>
      </c>
      <c r="AX179" s="14" t="s">
        <v>73</v>
      </c>
      <c r="AY179" s="246" t="s">
        <v>122</v>
      </c>
    </row>
    <row r="180" s="15" customFormat="1">
      <c r="A180" s="15"/>
      <c r="B180" s="247"/>
      <c r="C180" s="248"/>
      <c r="D180" s="227" t="s">
        <v>131</v>
      </c>
      <c r="E180" s="249" t="s">
        <v>1</v>
      </c>
      <c r="F180" s="250" t="s">
        <v>134</v>
      </c>
      <c r="G180" s="248"/>
      <c r="H180" s="251">
        <v>14</v>
      </c>
      <c r="I180" s="252"/>
      <c r="J180" s="248"/>
      <c r="K180" s="248"/>
      <c r="L180" s="253"/>
      <c r="M180" s="254"/>
      <c r="N180" s="255"/>
      <c r="O180" s="255"/>
      <c r="P180" s="255"/>
      <c r="Q180" s="255"/>
      <c r="R180" s="255"/>
      <c r="S180" s="255"/>
      <c r="T180" s="256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57" t="s">
        <v>131</v>
      </c>
      <c r="AU180" s="257" t="s">
        <v>80</v>
      </c>
      <c r="AV180" s="15" t="s">
        <v>129</v>
      </c>
      <c r="AW180" s="15" t="s">
        <v>31</v>
      </c>
      <c r="AX180" s="15" t="s">
        <v>78</v>
      </c>
      <c r="AY180" s="257" t="s">
        <v>122</v>
      </c>
    </row>
    <row r="181" s="2" customFormat="1" ht="37.8" customHeight="1">
      <c r="A181" s="39"/>
      <c r="B181" s="40"/>
      <c r="C181" s="212" t="s">
        <v>8</v>
      </c>
      <c r="D181" s="212" t="s">
        <v>124</v>
      </c>
      <c r="E181" s="213" t="s">
        <v>197</v>
      </c>
      <c r="F181" s="214" t="s">
        <v>198</v>
      </c>
      <c r="G181" s="215" t="s">
        <v>162</v>
      </c>
      <c r="H181" s="216">
        <v>71.25</v>
      </c>
      <c r="I181" s="217"/>
      <c r="J181" s="218">
        <f>ROUND(I181*H181,2)</f>
        <v>0</v>
      </c>
      <c r="K181" s="214" t="s">
        <v>128</v>
      </c>
      <c r="L181" s="45"/>
      <c r="M181" s="219" t="s">
        <v>1</v>
      </c>
      <c r="N181" s="220" t="s">
        <v>38</v>
      </c>
      <c r="O181" s="92"/>
      <c r="P181" s="221">
        <f>O181*H181</f>
        <v>0</v>
      </c>
      <c r="Q181" s="221">
        <v>0</v>
      </c>
      <c r="R181" s="221">
        <f>Q181*H181</f>
        <v>0</v>
      </c>
      <c r="S181" s="221">
        <v>0</v>
      </c>
      <c r="T181" s="222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23" t="s">
        <v>129</v>
      </c>
      <c r="AT181" s="223" t="s">
        <v>124</v>
      </c>
      <c r="AU181" s="223" t="s">
        <v>80</v>
      </c>
      <c r="AY181" s="18" t="s">
        <v>122</v>
      </c>
      <c r="BE181" s="224">
        <f>IF(N181="základní",J181,0)</f>
        <v>0</v>
      </c>
      <c r="BF181" s="224">
        <f>IF(N181="snížená",J181,0)</f>
        <v>0</v>
      </c>
      <c r="BG181" s="224">
        <f>IF(N181="zákl. přenesená",J181,0)</f>
        <v>0</v>
      </c>
      <c r="BH181" s="224">
        <f>IF(N181="sníž. přenesená",J181,0)</f>
        <v>0</v>
      </c>
      <c r="BI181" s="224">
        <f>IF(N181="nulová",J181,0)</f>
        <v>0</v>
      </c>
      <c r="BJ181" s="18" t="s">
        <v>78</v>
      </c>
      <c r="BK181" s="224">
        <f>ROUND(I181*H181,2)</f>
        <v>0</v>
      </c>
      <c r="BL181" s="18" t="s">
        <v>129</v>
      </c>
      <c r="BM181" s="223" t="s">
        <v>199</v>
      </c>
    </row>
    <row r="182" s="13" customFormat="1">
      <c r="A182" s="13"/>
      <c r="B182" s="225"/>
      <c r="C182" s="226"/>
      <c r="D182" s="227" t="s">
        <v>131</v>
      </c>
      <c r="E182" s="228" t="s">
        <v>1</v>
      </c>
      <c r="F182" s="229" t="s">
        <v>200</v>
      </c>
      <c r="G182" s="226"/>
      <c r="H182" s="228" t="s">
        <v>1</v>
      </c>
      <c r="I182" s="230"/>
      <c r="J182" s="226"/>
      <c r="K182" s="226"/>
      <c r="L182" s="231"/>
      <c r="M182" s="232"/>
      <c r="N182" s="233"/>
      <c r="O182" s="233"/>
      <c r="P182" s="233"/>
      <c r="Q182" s="233"/>
      <c r="R182" s="233"/>
      <c r="S182" s="233"/>
      <c r="T182" s="23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5" t="s">
        <v>131</v>
      </c>
      <c r="AU182" s="235" t="s">
        <v>80</v>
      </c>
      <c r="AV182" s="13" t="s">
        <v>78</v>
      </c>
      <c r="AW182" s="13" t="s">
        <v>31</v>
      </c>
      <c r="AX182" s="13" t="s">
        <v>73</v>
      </c>
      <c r="AY182" s="235" t="s">
        <v>122</v>
      </c>
    </row>
    <row r="183" s="14" customFormat="1">
      <c r="A183" s="14"/>
      <c r="B183" s="236"/>
      <c r="C183" s="237"/>
      <c r="D183" s="227" t="s">
        <v>131</v>
      </c>
      <c r="E183" s="238" t="s">
        <v>1</v>
      </c>
      <c r="F183" s="239" t="s">
        <v>201</v>
      </c>
      <c r="G183" s="237"/>
      <c r="H183" s="240">
        <v>71.25</v>
      </c>
      <c r="I183" s="241"/>
      <c r="J183" s="237"/>
      <c r="K183" s="237"/>
      <c r="L183" s="242"/>
      <c r="M183" s="243"/>
      <c r="N183" s="244"/>
      <c r="O183" s="244"/>
      <c r="P183" s="244"/>
      <c r="Q183" s="244"/>
      <c r="R183" s="244"/>
      <c r="S183" s="244"/>
      <c r="T183" s="245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6" t="s">
        <v>131</v>
      </c>
      <c r="AU183" s="246" t="s">
        <v>80</v>
      </c>
      <c r="AV183" s="14" t="s">
        <v>80</v>
      </c>
      <c r="AW183" s="14" t="s">
        <v>31</v>
      </c>
      <c r="AX183" s="14" t="s">
        <v>73</v>
      </c>
      <c r="AY183" s="246" t="s">
        <v>122</v>
      </c>
    </row>
    <row r="184" s="15" customFormat="1">
      <c r="A184" s="15"/>
      <c r="B184" s="247"/>
      <c r="C184" s="248"/>
      <c r="D184" s="227" t="s">
        <v>131</v>
      </c>
      <c r="E184" s="249" t="s">
        <v>1</v>
      </c>
      <c r="F184" s="250" t="s">
        <v>134</v>
      </c>
      <c r="G184" s="248"/>
      <c r="H184" s="251">
        <v>71.25</v>
      </c>
      <c r="I184" s="252"/>
      <c r="J184" s="248"/>
      <c r="K184" s="248"/>
      <c r="L184" s="253"/>
      <c r="M184" s="254"/>
      <c r="N184" s="255"/>
      <c r="O184" s="255"/>
      <c r="P184" s="255"/>
      <c r="Q184" s="255"/>
      <c r="R184" s="255"/>
      <c r="S184" s="255"/>
      <c r="T184" s="256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57" t="s">
        <v>131</v>
      </c>
      <c r="AU184" s="257" t="s">
        <v>80</v>
      </c>
      <c r="AV184" s="15" t="s">
        <v>129</v>
      </c>
      <c r="AW184" s="15" t="s">
        <v>31</v>
      </c>
      <c r="AX184" s="15" t="s">
        <v>78</v>
      </c>
      <c r="AY184" s="257" t="s">
        <v>122</v>
      </c>
    </row>
    <row r="185" s="2" customFormat="1" ht="37.8" customHeight="1">
      <c r="A185" s="39"/>
      <c r="B185" s="40"/>
      <c r="C185" s="212" t="s">
        <v>202</v>
      </c>
      <c r="D185" s="212" t="s">
        <v>124</v>
      </c>
      <c r="E185" s="213" t="s">
        <v>203</v>
      </c>
      <c r="F185" s="214" t="s">
        <v>204</v>
      </c>
      <c r="G185" s="215" t="s">
        <v>162</v>
      </c>
      <c r="H185" s="216">
        <v>201.94499999999999</v>
      </c>
      <c r="I185" s="217"/>
      <c r="J185" s="218">
        <f>ROUND(I185*H185,2)</f>
        <v>0</v>
      </c>
      <c r="K185" s="214" t="s">
        <v>128</v>
      </c>
      <c r="L185" s="45"/>
      <c r="M185" s="219" t="s">
        <v>1</v>
      </c>
      <c r="N185" s="220" t="s">
        <v>38</v>
      </c>
      <c r="O185" s="92"/>
      <c r="P185" s="221">
        <f>O185*H185</f>
        <v>0</v>
      </c>
      <c r="Q185" s="221">
        <v>0</v>
      </c>
      <c r="R185" s="221">
        <f>Q185*H185</f>
        <v>0</v>
      </c>
      <c r="S185" s="221">
        <v>0</v>
      </c>
      <c r="T185" s="222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23" t="s">
        <v>129</v>
      </c>
      <c r="AT185" s="223" t="s">
        <v>124</v>
      </c>
      <c r="AU185" s="223" t="s">
        <v>80</v>
      </c>
      <c r="AY185" s="18" t="s">
        <v>122</v>
      </c>
      <c r="BE185" s="224">
        <f>IF(N185="základní",J185,0)</f>
        <v>0</v>
      </c>
      <c r="BF185" s="224">
        <f>IF(N185="snížená",J185,0)</f>
        <v>0</v>
      </c>
      <c r="BG185" s="224">
        <f>IF(N185="zákl. přenesená",J185,0)</f>
        <v>0</v>
      </c>
      <c r="BH185" s="224">
        <f>IF(N185="sníž. přenesená",J185,0)</f>
        <v>0</v>
      </c>
      <c r="BI185" s="224">
        <f>IF(N185="nulová",J185,0)</f>
        <v>0</v>
      </c>
      <c r="BJ185" s="18" t="s">
        <v>78</v>
      </c>
      <c r="BK185" s="224">
        <f>ROUND(I185*H185,2)</f>
        <v>0</v>
      </c>
      <c r="BL185" s="18" t="s">
        <v>129</v>
      </c>
      <c r="BM185" s="223" t="s">
        <v>205</v>
      </c>
    </row>
    <row r="186" s="13" customFormat="1">
      <c r="A186" s="13"/>
      <c r="B186" s="225"/>
      <c r="C186" s="226"/>
      <c r="D186" s="227" t="s">
        <v>131</v>
      </c>
      <c r="E186" s="228" t="s">
        <v>1</v>
      </c>
      <c r="F186" s="229" t="s">
        <v>206</v>
      </c>
      <c r="G186" s="226"/>
      <c r="H186" s="228" t="s">
        <v>1</v>
      </c>
      <c r="I186" s="230"/>
      <c r="J186" s="226"/>
      <c r="K186" s="226"/>
      <c r="L186" s="231"/>
      <c r="M186" s="232"/>
      <c r="N186" s="233"/>
      <c r="O186" s="233"/>
      <c r="P186" s="233"/>
      <c r="Q186" s="233"/>
      <c r="R186" s="233"/>
      <c r="S186" s="233"/>
      <c r="T186" s="23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5" t="s">
        <v>131</v>
      </c>
      <c r="AU186" s="235" t="s">
        <v>80</v>
      </c>
      <c r="AV186" s="13" t="s">
        <v>78</v>
      </c>
      <c r="AW186" s="13" t="s">
        <v>31</v>
      </c>
      <c r="AX186" s="13" t="s">
        <v>73</v>
      </c>
      <c r="AY186" s="235" t="s">
        <v>122</v>
      </c>
    </row>
    <row r="187" s="14" customFormat="1">
      <c r="A187" s="14"/>
      <c r="B187" s="236"/>
      <c r="C187" s="237"/>
      <c r="D187" s="227" t="s">
        <v>131</v>
      </c>
      <c r="E187" s="238" t="s">
        <v>1</v>
      </c>
      <c r="F187" s="239" t="s">
        <v>207</v>
      </c>
      <c r="G187" s="237"/>
      <c r="H187" s="240">
        <v>201.94499999999999</v>
      </c>
      <c r="I187" s="241"/>
      <c r="J187" s="237"/>
      <c r="K187" s="237"/>
      <c r="L187" s="242"/>
      <c r="M187" s="243"/>
      <c r="N187" s="244"/>
      <c r="O187" s="244"/>
      <c r="P187" s="244"/>
      <c r="Q187" s="244"/>
      <c r="R187" s="244"/>
      <c r="S187" s="244"/>
      <c r="T187" s="245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6" t="s">
        <v>131</v>
      </c>
      <c r="AU187" s="246" t="s">
        <v>80</v>
      </c>
      <c r="AV187" s="14" t="s">
        <v>80</v>
      </c>
      <c r="AW187" s="14" t="s">
        <v>31</v>
      </c>
      <c r="AX187" s="14" t="s">
        <v>73</v>
      </c>
      <c r="AY187" s="246" t="s">
        <v>122</v>
      </c>
    </row>
    <row r="188" s="15" customFormat="1">
      <c r="A188" s="15"/>
      <c r="B188" s="247"/>
      <c r="C188" s="248"/>
      <c r="D188" s="227" t="s">
        <v>131</v>
      </c>
      <c r="E188" s="249" t="s">
        <v>1</v>
      </c>
      <c r="F188" s="250" t="s">
        <v>134</v>
      </c>
      <c r="G188" s="248"/>
      <c r="H188" s="251">
        <v>201.94499999999999</v>
      </c>
      <c r="I188" s="252"/>
      <c r="J188" s="248"/>
      <c r="K188" s="248"/>
      <c r="L188" s="253"/>
      <c r="M188" s="254"/>
      <c r="N188" s="255"/>
      <c r="O188" s="255"/>
      <c r="P188" s="255"/>
      <c r="Q188" s="255"/>
      <c r="R188" s="255"/>
      <c r="S188" s="255"/>
      <c r="T188" s="256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57" t="s">
        <v>131</v>
      </c>
      <c r="AU188" s="257" t="s">
        <v>80</v>
      </c>
      <c r="AV188" s="15" t="s">
        <v>129</v>
      </c>
      <c r="AW188" s="15" t="s">
        <v>31</v>
      </c>
      <c r="AX188" s="15" t="s">
        <v>78</v>
      </c>
      <c r="AY188" s="257" t="s">
        <v>122</v>
      </c>
    </row>
    <row r="189" s="2" customFormat="1" ht="37.8" customHeight="1">
      <c r="A189" s="39"/>
      <c r="B189" s="40"/>
      <c r="C189" s="212" t="s">
        <v>196</v>
      </c>
      <c r="D189" s="212" t="s">
        <v>124</v>
      </c>
      <c r="E189" s="213" t="s">
        <v>208</v>
      </c>
      <c r="F189" s="214" t="s">
        <v>209</v>
      </c>
      <c r="G189" s="215" t="s">
        <v>162</v>
      </c>
      <c r="H189" s="216">
        <v>1009.725</v>
      </c>
      <c r="I189" s="217"/>
      <c r="J189" s="218">
        <f>ROUND(I189*H189,2)</f>
        <v>0</v>
      </c>
      <c r="K189" s="214" t="s">
        <v>128</v>
      </c>
      <c r="L189" s="45"/>
      <c r="M189" s="219" t="s">
        <v>1</v>
      </c>
      <c r="N189" s="220" t="s">
        <v>38</v>
      </c>
      <c r="O189" s="92"/>
      <c r="P189" s="221">
        <f>O189*H189</f>
        <v>0</v>
      </c>
      <c r="Q189" s="221">
        <v>0</v>
      </c>
      <c r="R189" s="221">
        <f>Q189*H189</f>
        <v>0</v>
      </c>
      <c r="S189" s="221">
        <v>0</v>
      </c>
      <c r="T189" s="222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23" t="s">
        <v>129</v>
      </c>
      <c r="AT189" s="223" t="s">
        <v>124</v>
      </c>
      <c r="AU189" s="223" t="s">
        <v>80</v>
      </c>
      <c r="AY189" s="18" t="s">
        <v>122</v>
      </c>
      <c r="BE189" s="224">
        <f>IF(N189="základní",J189,0)</f>
        <v>0</v>
      </c>
      <c r="BF189" s="224">
        <f>IF(N189="snížená",J189,0)</f>
        <v>0</v>
      </c>
      <c r="BG189" s="224">
        <f>IF(N189="zákl. přenesená",J189,0)</f>
        <v>0</v>
      </c>
      <c r="BH189" s="224">
        <f>IF(N189="sníž. přenesená",J189,0)</f>
        <v>0</v>
      </c>
      <c r="BI189" s="224">
        <f>IF(N189="nulová",J189,0)</f>
        <v>0</v>
      </c>
      <c r="BJ189" s="18" t="s">
        <v>78</v>
      </c>
      <c r="BK189" s="224">
        <f>ROUND(I189*H189,2)</f>
        <v>0</v>
      </c>
      <c r="BL189" s="18" t="s">
        <v>129</v>
      </c>
      <c r="BM189" s="223" t="s">
        <v>210</v>
      </c>
    </row>
    <row r="190" s="14" customFormat="1">
      <c r="A190" s="14"/>
      <c r="B190" s="236"/>
      <c r="C190" s="237"/>
      <c r="D190" s="227" t="s">
        <v>131</v>
      </c>
      <c r="E190" s="237"/>
      <c r="F190" s="239" t="s">
        <v>211</v>
      </c>
      <c r="G190" s="237"/>
      <c r="H190" s="240">
        <v>1009.725</v>
      </c>
      <c r="I190" s="241"/>
      <c r="J190" s="237"/>
      <c r="K190" s="237"/>
      <c r="L190" s="242"/>
      <c r="M190" s="243"/>
      <c r="N190" s="244"/>
      <c r="O190" s="244"/>
      <c r="P190" s="244"/>
      <c r="Q190" s="244"/>
      <c r="R190" s="244"/>
      <c r="S190" s="244"/>
      <c r="T190" s="245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6" t="s">
        <v>131</v>
      </c>
      <c r="AU190" s="246" t="s">
        <v>80</v>
      </c>
      <c r="AV190" s="14" t="s">
        <v>80</v>
      </c>
      <c r="AW190" s="14" t="s">
        <v>4</v>
      </c>
      <c r="AX190" s="14" t="s">
        <v>78</v>
      </c>
      <c r="AY190" s="246" t="s">
        <v>122</v>
      </c>
    </row>
    <row r="191" s="2" customFormat="1" ht="24.15" customHeight="1">
      <c r="A191" s="39"/>
      <c r="B191" s="40"/>
      <c r="C191" s="212" t="s">
        <v>212</v>
      </c>
      <c r="D191" s="212" t="s">
        <v>124</v>
      </c>
      <c r="E191" s="213" t="s">
        <v>213</v>
      </c>
      <c r="F191" s="214" t="s">
        <v>214</v>
      </c>
      <c r="G191" s="215" t="s">
        <v>162</v>
      </c>
      <c r="H191" s="216">
        <v>5</v>
      </c>
      <c r="I191" s="217"/>
      <c r="J191" s="218">
        <f>ROUND(I191*H191,2)</f>
        <v>0</v>
      </c>
      <c r="K191" s="214" t="s">
        <v>128</v>
      </c>
      <c r="L191" s="45"/>
      <c r="M191" s="219" t="s">
        <v>1</v>
      </c>
      <c r="N191" s="220" t="s">
        <v>38</v>
      </c>
      <c r="O191" s="92"/>
      <c r="P191" s="221">
        <f>O191*H191</f>
        <v>0</v>
      </c>
      <c r="Q191" s="221">
        <v>0</v>
      </c>
      <c r="R191" s="221">
        <f>Q191*H191</f>
        <v>0</v>
      </c>
      <c r="S191" s="221">
        <v>0</v>
      </c>
      <c r="T191" s="222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23" t="s">
        <v>129</v>
      </c>
      <c r="AT191" s="223" t="s">
        <v>124</v>
      </c>
      <c r="AU191" s="223" t="s">
        <v>80</v>
      </c>
      <c r="AY191" s="18" t="s">
        <v>122</v>
      </c>
      <c r="BE191" s="224">
        <f>IF(N191="základní",J191,0)</f>
        <v>0</v>
      </c>
      <c r="BF191" s="224">
        <f>IF(N191="snížená",J191,0)</f>
        <v>0</v>
      </c>
      <c r="BG191" s="224">
        <f>IF(N191="zákl. přenesená",J191,0)</f>
        <v>0</v>
      </c>
      <c r="BH191" s="224">
        <f>IF(N191="sníž. přenesená",J191,0)</f>
        <v>0</v>
      </c>
      <c r="BI191" s="224">
        <f>IF(N191="nulová",J191,0)</f>
        <v>0</v>
      </c>
      <c r="BJ191" s="18" t="s">
        <v>78</v>
      </c>
      <c r="BK191" s="224">
        <f>ROUND(I191*H191,2)</f>
        <v>0</v>
      </c>
      <c r="BL191" s="18" t="s">
        <v>129</v>
      </c>
      <c r="BM191" s="223" t="s">
        <v>215</v>
      </c>
    </row>
    <row r="192" s="13" customFormat="1">
      <c r="A192" s="13"/>
      <c r="B192" s="225"/>
      <c r="C192" s="226"/>
      <c r="D192" s="227" t="s">
        <v>131</v>
      </c>
      <c r="E192" s="228" t="s">
        <v>1</v>
      </c>
      <c r="F192" s="229" t="s">
        <v>216</v>
      </c>
      <c r="G192" s="226"/>
      <c r="H192" s="228" t="s">
        <v>1</v>
      </c>
      <c r="I192" s="230"/>
      <c r="J192" s="226"/>
      <c r="K192" s="226"/>
      <c r="L192" s="231"/>
      <c r="M192" s="232"/>
      <c r="N192" s="233"/>
      <c r="O192" s="233"/>
      <c r="P192" s="233"/>
      <c r="Q192" s="233"/>
      <c r="R192" s="233"/>
      <c r="S192" s="233"/>
      <c r="T192" s="23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5" t="s">
        <v>131</v>
      </c>
      <c r="AU192" s="235" t="s">
        <v>80</v>
      </c>
      <c r="AV192" s="13" t="s">
        <v>78</v>
      </c>
      <c r="AW192" s="13" t="s">
        <v>31</v>
      </c>
      <c r="AX192" s="13" t="s">
        <v>73</v>
      </c>
      <c r="AY192" s="235" t="s">
        <v>122</v>
      </c>
    </row>
    <row r="193" s="14" customFormat="1">
      <c r="A193" s="14"/>
      <c r="B193" s="236"/>
      <c r="C193" s="237"/>
      <c r="D193" s="227" t="s">
        <v>131</v>
      </c>
      <c r="E193" s="238" t="s">
        <v>1</v>
      </c>
      <c r="F193" s="239" t="s">
        <v>217</v>
      </c>
      <c r="G193" s="237"/>
      <c r="H193" s="240">
        <v>5</v>
      </c>
      <c r="I193" s="241"/>
      <c r="J193" s="237"/>
      <c r="K193" s="237"/>
      <c r="L193" s="242"/>
      <c r="M193" s="243"/>
      <c r="N193" s="244"/>
      <c r="O193" s="244"/>
      <c r="P193" s="244"/>
      <c r="Q193" s="244"/>
      <c r="R193" s="244"/>
      <c r="S193" s="244"/>
      <c r="T193" s="245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6" t="s">
        <v>131</v>
      </c>
      <c r="AU193" s="246" t="s">
        <v>80</v>
      </c>
      <c r="AV193" s="14" t="s">
        <v>80</v>
      </c>
      <c r="AW193" s="14" t="s">
        <v>31</v>
      </c>
      <c r="AX193" s="14" t="s">
        <v>73</v>
      </c>
      <c r="AY193" s="246" t="s">
        <v>122</v>
      </c>
    </row>
    <row r="194" s="15" customFormat="1">
      <c r="A194" s="15"/>
      <c r="B194" s="247"/>
      <c r="C194" s="248"/>
      <c r="D194" s="227" t="s">
        <v>131</v>
      </c>
      <c r="E194" s="249" t="s">
        <v>1</v>
      </c>
      <c r="F194" s="250" t="s">
        <v>134</v>
      </c>
      <c r="G194" s="248"/>
      <c r="H194" s="251">
        <v>5</v>
      </c>
      <c r="I194" s="252"/>
      <c r="J194" s="248"/>
      <c r="K194" s="248"/>
      <c r="L194" s="253"/>
      <c r="M194" s="254"/>
      <c r="N194" s="255"/>
      <c r="O194" s="255"/>
      <c r="P194" s="255"/>
      <c r="Q194" s="255"/>
      <c r="R194" s="255"/>
      <c r="S194" s="255"/>
      <c r="T194" s="256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57" t="s">
        <v>131</v>
      </c>
      <c r="AU194" s="257" t="s">
        <v>80</v>
      </c>
      <c r="AV194" s="15" t="s">
        <v>129</v>
      </c>
      <c r="AW194" s="15" t="s">
        <v>31</v>
      </c>
      <c r="AX194" s="15" t="s">
        <v>78</v>
      </c>
      <c r="AY194" s="257" t="s">
        <v>122</v>
      </c>
    </row>
    <row r="195" s="2" customFormat="1" ht="24.15" customHeight="1">
      <c r="A195" s="39"/>
      <c r="B195" s="40"/>
      <c r="C195" s="212" t="s">
        <v>218</v>
      </c>
      <c r="D195" s="212" t="s">
        <v>124</v>
      </c>
      <c r="E195" s="213" t="s">
        <v>219</v>
      </c>
      <c r="F195" s="214" t="s">
        <v>220</v>
      </c>
      <c r="G195" s="215" t="s">
        <v>221</v>
      </c>
      <c r="H195" s="216">
        <v>109.05</v>
      </c>
      <c r="I195" s="217"/>
      <c r="J195" s="218">
        <f>ROUND(I195*H195,2)</f>
        <v>0</v>
      </c>
      <c r="K195" s="214" t="s">
        <v>128</v>
      </c>
      <c r="L195" s="45"/>
      <c r="M195" s="219" t="s">
        <v>1</v>
      </c>
      <c r="N195" s="220" t="s">
        <v>38</v>
      </c>
      <c r="O195" s="92"/>
      <c r="P195" s="221">
        <f>O195*H195</f>
        <v>0</v>
      </c>
      <c r="Q195" s="221">
        <v>0</v>
      </c>
      <c r="R195" s="221">
        <f>Q195*H195</f>
        <v>0</v>
      </c>
      <c r="S195" s="221">
        <v>0</v>
      </c>
      <c r="T195" s="222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23" t="s">
        <v>129</v>
      </c>
      <c r="AT195" s="223" t="s">
        <v>124</v>
      </c>
      <c r="AU195" s="223" t="s">
        <v>80</v>
      </c>
      <c r="AY195" s="18" t="s">
        <v>122</v>
      </c>
      <c r="BE195" s="224">
        <f>IF(N195="základní",J195,0)</f>
        <v>0</v>
      </c>
      <c r="BF195" s="224">
        <f>IF(N195="snížená",J195,0)</f>
        <v>0</v>
      </c>
      <c r="BG195" s="224">
        <f>IF(N195="zákl. přenesená",J195,0)</f>
        <v>0</v>
      </c>
      <c r="BH195" s="224">
        <f>IF(N195="sníž. přenesená",J195,0)</f>
        <v>0</v>
      </c>
      <c r="BI195" s="224">
        <f>IF(N195="nulová",J195,0)</f>
        <v>0</v>
      </c>
      <c r="BJ195" s="18" t="s">
        <v>78</v>
      </c>
      <c r="BK195" s="224">
        <f>ROUND(I195*H195,2)</f>
        <v>0</v>
      </c>
      <c r="BL195" s="18" t="s">
        <v>129</v>
      </c>
      <c r="BM195" s="223" t="s">
        <v>222</v>
      </c>
    </row>
    <row r="196" s="13" customFormat="1">
      <c r="A196" s="13"/>
      <c r="B196" s="225"/>
      <c r="C196" s="226"/>
      <c r="D196" s="227" t="s">
        <v>131</v>
      </c>
      <c r="E196" s="228" t="s">
        <v>1</v>
      </c>
      <c r="F196" s="229" t="s">
        <v>223</v>
      </c>
      <c r="G196" s="226"/>
      <c r="H196" s="228" t="s">
        <v>1</v>
      </c>
      <c r="I196" s="230"/>
      <c r="J196" s="226"/>
      <c r="K196" s="226"/>
      <c r="L196" s="231"/>
      <c r="M196" s="232"/>
      <c r="N196" s="233"/>
      <c r="O196" s="233"/>
      <c r="P196" s="233"/>
      <c r="Q196" s="233"/>
      <c r="R196" s="233"/>
      <c r="S196" s="233"/>
      <c r="T196" s="23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5" t="s">
        <v>131</v>
      </c>
      <c r="AU196" s="235" t="s">
        <v>80</v>
      </c>
      <c r="AV196" s="13" t="s">
        <v>78</v>
      </c>
      <c r="AW196" s="13" t="s">
        <v>31</v>
      </c>
      <c r="AX196" s="13" t="s">
        <v>73</v>
      </c>
      <c r="AY196" s="235" t="s">
        <v>122</v>
      </c>
    </row>
    <row r="197" s="14" customFormat="1">
      <c r="A197" s="14"/>
      <c r="B197" s="236"/>
      <c r="C197" s="237"/>
      <c r="D197" s="227" t="s">
        <v>131</v>
      </c>
      <c r="E197" s="238" t="s">
        <v>1</v>
      </c>
      <c r="F197" s="239" t="s">
        <v>224</v>
      </c>
      <c r="G197" s="237"/>
      <c r="H197" s="240">
        <v>109.05029999999999</v>
      </c>
      <c r="I197" s="241"/>
      <c r="J197" s="237"/>
      <c r="K197" s="237"/>
      <c r="L197" s="242"/>
      <c r="M197" s="243"/>
      <c r="N197" s="244"/>
      <c r="O197" s="244"/>
      <c r="P197" s="244"/>
      <c r="Q197" s="244"/>
      <c r="R197" s="244"/>
      <c r="S197" s="244"/>
      <c r="T197" s="24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6" t="s">
        <v>131</v>
      </c>
      <c r="AU197" s="246" t="s">
        <v>80</v>
      </c>
      <c r="AV197" s="14" t="s">
        <v>80</v>
      </c>
      <c r="AW197" s="14" t="s">
        <v>31</v>
      </c>
      <c r="AX197" s="14" t="s">
        <v>73</v>
      </c>
      <c r="AY197" s="246" t="s">
        <v>122</v>
      </c>
    </row>
    <row r="198" s="15" customFormat="1">
      <c r="A198" s="15"/>
      <c r="B198" s="247"/>
      <c r="C198" s="248"/>
      <c r="D198" s="227" t="s">
        <v>131</v>
      </c>
      <c r="E198" s="249" t="s">
        <v>1</v>
      </c>
      <c r="F198" s="250" t="s">
        <v>134</v>
      </c>
      <c r="G198" s="248"/>
      <c r="H198" s="251">
        <v>109.05029999999999</v>
      </c>
      <c r="I198" s="252"/>
      <c r="J198" s="248"/>
      <c r="K198" s="248"/>
      <c r="L198" s="253"/>
      <c r="M198" s="254"/>
      <c r="N198" s="255"/>
      <c r="O198" s="255"/>
      <c r="P198" s="255"/>
      <c r="Q198" s="255"/>
      <c r="R198" s="255"/>
      <c r="S198" s="255"/>
      <c r="T198" s="256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57" t="s">
        <v>131</v>
      </c>
      <c r="AU198" s="257" t="s">
        <v>80</v>
      </c>
      <c r="AV198" s="15" t="s">
        <v>129</v>
      </c>
      <c r="AW198" s="15" t="s">
        <v>31</v>
      </c>
      <c r="AX198" s="15" t="s">
        <v>78</v>
      </c>
      <c r="AY198" s="257" t="s">
        <v>122</v>
      </c>
    </row>
    <row r="199" s="2" customFormat="1" ht="33" customHeight="1">
      <c r="A199" s="39"/>
      <c r="B199" s="40"/>
      <c r="C199" s="212" t="s">
        <v>225</v>
      </c>
      <c r="D199" s="212" t="s">
        <v>124</v>
      </c>
      <c r="E199" s="213" t="s">
        <v>226</v>
      </c>
      <c r="F199" s="214" t="s">
        <v>227</v>
      </c>
      <c r="G199" s="215" t="s">
        <v>221</v>
      </c>
      <c r="H199" s="216">
        <v>254.45099999999999</v>
      </c>
      <c r="I199" s="217"/>
      <c r="J199" s="218">
        <f>ROUND(I199*H199,2)</f>
        <v>0</v>
      </c>
      <c r="K199" s="214" t="s">
        <v>128</v>
      </c>
      <c r="L199" s="45"/>
      <c r="M199" s="219" t="s">
        <v>1</v>
      </c>
      <c r="N199" s="220" t="s">
        <v>38</v>
      </c>
      <c r="O199" s="92"/>
      <c r="P199" s="221">
        <f>O199*H199</f>
        <v>0</v>
      </c>
      <c r="Q199" s="221">
        <v>0</v>
      </c>
      <c r="R199" s="221">
        <f>Q199*H199</f>
        <v>0</v>
      </c>
      <c r="S199" s="221">
        <v>0</v>
      </c>
      <c r="T199" s="222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23" t="s">
        <v>129</v>
      </c>
      <c r="AT199" s="223" t="s">
        <v>124</v>
      </c>
      <c r="AU199" s="223" t="s">
        <v>80</v>
      </c>
      <c r="AY199" s="18" t="s">
        <v>122</v>
      </c>
      <c r="BE199" s="224">
        <f>IF(N199="základní",J199,0)</f>
        <v>0</v>
      </c>
      <c r="BF199" s="224">
        <f>IF(N199="snížená",J199,0)</f>
        <v>0</v>
      </c>
      <c r="BG199" s="224">
        <f>IF(N199="zákl. přenesená",J199,0)</f>
        <v>0</v>
      </c>
      <c r="BH199" s="224">
        <f>IF(N199="sníž. přenesená",J199,0)</f>
        <v>0</v>
      </c>
      <c r="BI199" s="224">
        <f>IF(N199="nulová",J199,0)</f>
        <v>0</v>
      </c>
      <c r="BJ199" s="18" t="s">
        <v>78</v>
      </c>
      <c r="BK199" s="224">
        <f>ROUND(I199*H199,2)</f>
        <v>0</v>
      </c>
      <c r="BL199" s="18" t="s">
        <v>129</v>
      </c>
      <c r="BM199" s="223" t="s">
        <v>228</v>
      </c>
    </row>
    <row r="200" s="13" customFormat="1">
      <c r="A200" s="13"/>
      <c r="B200" s="225"/>
      <c r="C200" s="226"/>
      <c r="D200" s="227" t="s">
        <v>131</v>
      </c>
      <c r="E200" s="228" t="s">
        <v>1</v>
      </c>
      <c r="F200" s="229" t="s">
        <v>229</v>
      </c>
      <c r="G200" s="226"/>
      <c r="H200" s="228" t="s">
        <v>1</v>
      </c>
      <c r="I200" s="230"/>
      <c r="J200" s="226"/>
      <c r="K200" s="226"/>
      <c r="L200" s="231"/>
      <c r="M200" s="232"/>
      <c r="N200" s="233"/>
      <c r="O200" s="233"/>
      <c r="P200" s="233"/>
      <c r="Q200" s="233"/>
      <c r="R200" s="233"/>
      <c r="S200" s="233"/>
      <c r="T200" s="23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5" t="s">
        <v>131</v>
      </c>
      <c r="AU200" s="235" t="s">
        <v>80</v>
      </c>
      <c r="AV200" s="13" t="s">
        <v>78</v>
      </c>
      <c r="AW200" s="13" t="s">
        <v>31</v>
      </c>
      <c r="AX200" s="13" t="s">
        <v>73</v>
      </c>
      <c r="AY200" s="235" t="s">
        <v>122</v>
      </c>
    </row>
    <row r="201" s="14" customFormat="1">
      <c r="A201" s="14"/>
      <c r="B201" s="236"/>
      <c r="C201" s="237"/>
      <c r="D201" s="227" t="s">
        <v>131</v>
      </c>
      <c r="E201" s="238" t="s">
        <v>1</v>
      </c>
      <c r="F201" s="239" t="s">
        <v>230</v>
      </c>
      <c r="G201" s="237"/>
      <c r="H201" s="240">
        <v>254.45070000000001</v>
      </c>
      <c r="I201" s="241"/>
      <c r="J201" s="237"/>
      <c r="K201" s="237"/>
      <c r="L201" s="242"/>
      <c r="M201" s="243"/>
      <c r="N201" s="244"/>
      <c r="O201" s="244"/>
      <c r="P201" s="244"/>
      <c r="Q201" s="244"/>
      <c r="R201" s="244"/>
      <c r="S201" s="244"/>
      <c r="T201" s="245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6" t="s">
        <v>131</v>
      </c>
      <c r="AU201" s="246" t="s">
        <v>80</v>
      </c>
      <c r="AV201" s="14" t="s">
        <v>80</v>
      </c>
      <c r="AW201" s="14" t="s">
        <v>31</v>
      </c>
      <c r="AX201" s="14" t="s">
        <v>73</v>
      </c>
      <c r="AY201" s="246" t="s">
        <v>122</v>
      </c>
    </row>
    <row r="202" s="15" customFormat="1">
      <c r="A202" s="15"/>
      <c r="B202" s="247"/>
      <c r="C202" s="248"/>
      <c r="D202" s="227" t="s">
        <v>131</v>
      </c>
      <c r="E202" s="249" t="s">
        <v>1</v>
      </c>
      <c r="F202" s="250" t="s">
        <v>134</v>
      </c>
      <c r="G202" s="248"/>
      <c r="H202" s="251">
        <v>254.45070000000001</v>
      </c>
      <c r="I202" s="252"/>
      <c r="J202" s="248"/>
      <c r="K202" s="248"/>
      <c r="L202" s="253"/>
      <c r="M202" s="254"/>
      <c r="N202" s="255"/>
      <c r="O202" s="255"/>
      <c r="P202" s="255"/>
      <c r="Q202" s="255"/>
      <c r="R202" s="255"/>
      <c r="S202" s="255"/>
      <c r="T202" s="256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57" t="s">
        <v>131</v>
      </c>
      <c r="AU202" s="257" t="s">
        <v>80</v>
      </c>
      <c r="AV202" s="15" t="s">
        <v>129</v>
      </c>
      <c r="AW202" s="15" t="s">
        <v>31</v>
      </c>
      <c r="AX202" s="15" t="s">
        <v>78</v>
      </c>
      <c r="AY202" s="257" t="s">
        <v>122</v>
      </c>
    </row>
    <row r="203" s="2" customFormat="1" ht="16.5" customHeight="1">
      <c r="A203" s="39"/>
      <c r="B203" s="40"/>
      <c r="C203" s="212" t="s">
        <v>231</v>
      </c>
      <c r="D203" s="212" t="s">
        <v>124</v>
      </c>
      <c r="E203" s="213" t="s">
        <v>232</v>
      </c>
      <c r="F203" s="214" t="s">
        <v>233</v>
      </c>
      <c r="G203" s="215" t="s">
        <v>162</v>
      </c>
      <c r="H203" s="216">
        <v>273.19499999999999</v>
      </c>
      <c r="I203" s="217"/>
      <c r="J203" s="218">
        <f>ROUND(I203*H203,2)</f>
        <v>0</v>
      </c>
      <c r="K203" s="214" t="s">
        <v>128</v>
      </c>
      <c r="L203" s="45"/>
      <c r="M203" s="219" t="s">
        <v>1</v>
      </c>
      <c r="N203" s="220" t="s">
        <v>38</v>
      </c>
      <c r="O203" s="92"/>
      <c r="P203" s="221">
        <f>O203*H203</f>
        <v>0</v>
      </c>
      <c r="Q203" s="221">
        <v>0</v>
      </c>
      <c r="R203" s="221">
        <f>Q203*H203</f>
        <v>0</v>
      </c>
      <c r="S203" s="221">
        <v>0</v>
      </c>
      <c r="T203" s="222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23" t="s">
        <v>129</v>
      </c>
      <c r="AT203" s="223" t="s">
        <v>124</v>
      </c>
      <c r="AU203" s="223" t="s">
        <v>80</v>
      </c>
      <c r="AY203" s="18" t="s">
        <v>122</v>
      </c>
      <c r="BE203" s="224">
        <f>IF(N203="základní",J203,0)</f>
        <v>0</v>
      </c>
      <c r="BF203" s="224">
        <f>IF(N203="snížená",J203,0)</f>
        <v>0</v>
      </c>
      <c r="BG203" s="224">
        <f>IF(N203="zákl. přenesená",J203,0)</f>
        <v>0</v>
      </c>
      <c r="BH203" s="224">
        <f>IF(N203="sníž. přenesená",J203,0)</f>
        <v>0</v>
      </c>
      <c r="BI203" s="224">
        <f>IF(N203="nulová",J203,0)</f>
        <v>0</v>
      </c>
      <c r="BJ203" s="18" t="s">
        <v>78</v>
      </c>
      <c r="BK203" s="224">
        <f>ROUND(I203*H203,2)</f>
        <v>0</v>
      </c>
      <c r="BL203" s="18" t="s">
        <v>129</v>
      </c>
      <c r="BM203" s="223" t="s">
        <v>234</v>
      </c>
    </row>
    <row r="204" s="13" customFormat="1">
      <c r="A204" s="13"/>
      <c r="B204" s="225"/>
      <c r="C204" s="226"/>
      <c r="D204" s="227" t="s">
        <v>131</v>
      </c>
      <c r="E204" s="228" t="s">
        <v>1</v>
      </c>
      <c r="F204" s="229" t="s">
        <v>235</v>
      </c>
      <c r="G204" s="226"/>
      <c r="H204" s="228" t="s">
        <v>1</v>
      </c>
      <c r="I204" s="230"/>
      <c r="J204" s="226"/>
      <c r="K204" s="226"/>
      <c r="L204" s="231"/>
      <c r="M204" s="232"/>
      <c r="N204" s="233"/>
      <c r="O204" s="233"/>
      <c r="P204" s="233"/>
      <c r="Q204" s="233"/>
      <c r="R204" s="233"/>
      <c r="S204" s="233"/>
      <c r="T204" s="23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5" t="s">
        <v>131</v>
      </c>
      <c r="AU204" s="235" t="s">
        <v>80</v>
      </c>
      <c r="AV204" s="13" t="s">
        <v>78</v>
      </c>
      <c r="AW204" s="13" t="s">
        <v>31</v>
      </c>
      <c r="AX204" s="13" t="s">
        <v>73</v>
      </c>
      <c r="AY204" s="235" t="s">
        <v>122</v>
      </c>
    </row>
    <row r="205" s="14" customFormat="1">
      <c r="A205" s="14"/>
      <c r="B205" s="236"/>
      <c r="C205" s="237"/>
      <c r="D205" s="227" t="s">
        <v>131</v>
      </c>
      <c r="E205" s="238" t="s">
        <v>1</v>
      </c>
      <c r="F205" s="239" t="s">
        <v>236</v>
      </c>
      <c r="G205" s="237"/>
      <c r="H205" s="240">
        <v>71.25</v>
      </c>
      <c r="I205" s="241"/>
      <c r="J205" s="237"/>
      <c r="K205" s="237"/>
      <c r="L205" s="242"/>
      <c r="M205" s="243"/>
      <c r="N205" s="244"/>
      <c r="O205" s="244"/>
      <c r="P205" s="244"/>
      <c r="Q205" s="244"/>
      <c r="R205" s="244"/>
      <c r="S205" s="244"/>
      <c r="T205" s="245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6" t="s">
        <v>131</v>
      </c>
      <c r="AU205" s="246" t="s">
        <v>80</v>
      </c>
      <c r="AV205" s="14" t="s">
        <v>80</v>
      </c>
      <c r="AW205" s="14" t="s">
        <v>31</v>
      </c>
      <c r="AX205" s="14" t="s">
        <v>73</v>
      </c>
      <c r="AY205" s="246" t="s">
        <v>122</v>
      </c>
    </row>
    <row r="206" s="13" customFormat="1">
      <c r="A206" s="13"/>
      <c r="B206" s="225"/>
      <c r="C206" s="226"/>
      <c r="D206" s="227" t="s">
        <v>131</v>
      </c>
      <c r="E206" s="228" t="s">
        <v>1</v>
      </c>
      <c r="F206" s="229" t="s">
        <v>237</v>
      </c>
      <c r="G206" s="226"/>
      <c r="H206" s="228" t="s">
        <v>1</v>
      </c>
      <c r="I206" s="230"/>
      <c r="J206" s="226"/>
      <c r="K206" s="226"/>
      <c r="L206" s="231"/>
      <c r="M206" s="232"/>
      <c r="N206" s="233"/>
      <c r="O206" s="233"/>
      <c r="P206" s="233"/>
      <c r="Q206" s="233"/>
      <c r="R206" s="233"/>
      <c r="S206" s="233"/>
      <c r="T206" s="23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5" t="s">
        <v>131</v>
      </c>
      <c r="AU206" s="235" t="s">
        <v>80</v>
      </c>
      <c r="AV206" s="13" t="s">
        <v>78</v>
      </c>
      <c r="AW206" s="13" t="s">
        <v>31</v>
      </c>
      <c r="AX206" s="13" t="s">
        <v>73</v>
      </c>
      <c r="AY206" s="235" t="s">
        <v>122</v>
      </c>
    </row>
    <row r="207" s="14" customFormat="1">
      <c r="A207" s="14"/>
      <c r="B207" s="236"/>
      <c r="C207" s="237"/>
      <c r="D207" s="227" t="s">
        <v>131</v>
      </c>
      <c r="E207" s="238" t="s">
        <v>1</v>
      </c>
      <c r="F207" s="239" t="s">
        <v>238</v>
      </c>
      <c r="G207" s="237"/>
      <c r="H207" s="240">
        <v>201.94499999999999</v>
      </c>
      <c r="I207" s="241"/>
      <c r="J207" s="237"/>
      <c r="K207" s="237"/>
      <c r="L207" s="242"/>
      <c r="M207" s="243"/>
      <c r="N207" s="244"/>
      <c r="O207" s="244"/>
      <c r="P207" s="244"/>
      <c r="Q207" s="244"/>
      <c r="R207" s="244"/>
      <c r="S207" s="244"/>
      <c r="T207" s="245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6" t="s">
        <v>131</v>
      </c>
      <c r="AU207" s="246" t="s">
        <v>80</v>
      </c>
      <c r="AV207" s="14" t="s">
        <v>80</v>
      </c>
      <c r="AW207" s="14" t="s">
        <v>31</v>
      </c>
      <c r="AX207" s="14" t="s">
        <v>73</v>
      </c>
      <c r="AY207" s="246" t="s">
        <v>122</v>
      </c>
    </row>
    <row r="208" s="15" customFormat="1">
      <c r="A208" s="15"/>
      <c r="B208" s="247"/>
      <c r="C208" s="248"/>
      <c r="D208" s="227" t="s">
        <v>131</v>
      </c>
      <c r="E208" s="249" t="s">
        <v>1</v>
      </c>
      <c r="F208" s="250" t="s">
        <v>134</v>
      </c>
      <c r="G208" s="248"/>
      <c r="H208" s="251">
        <v>273.19499999999999</v>
      </c>
      <c r="I208" s="252"/>
      <c r="J208" s="248"/>
      <c r="K208" s="248"/>
      <c r="L208" s="253"/>
      <c r="M208" s="254"/>
      <c r="N208" s="255"/>
      <c r="O208" s="255"/>
      <c r="P208" s="255"/>
      <c r="Q208" s="255"/>
      <c r="R208" s="255"/>
      <c r="S208" s="255"/>
      <c r="T208" s="256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57" t="s">
        <v>131</v>
      </c>
      <c r="AU208" s="257" t="s">
        <v>80</v>
      </c>
      <c r="AV208" s="15" t="s">
        <v>129</v>
      </c>
      <c r="AW208" s="15" t="s">
        <v>31</v>
      </c>
      <c r="AX208" s="15" t="s">
        <v>78</v>
      </c>
      <c r="AY208" s="257" t="s">
        <v>122</v>
      </c>
    </row>
    <row r="209" s="2" customFormat="1" ht="16.5" customHeight="1">
      <c r="A209" s="39"/>
      <c r="B209" s="40"/>
      <c r="C209" s="212" t="s">
        <v>239</v>
      </c>
      <c r="D209" s="212" t="s">
        <v>124</v>
      </c>
      <c r="E209" s="213" t="s">
        <v>240</v>
      </c>
      <c r="F209" s="214" t="s">
        <v>241</v>
      </c>
      <c r="G209" s="215" t="s">
        <v>242</v>
      </c>
      <c r="H209" s="216">
        <v>10</v>
      </c>
      <c r="I209" s="217"/>
      <c r="J209" s="218">
        <f>ROUND(I209*H209,2)</f>
        <v>0</v>
      </c>
      <c r="K209" s="214" t="s">
        <v>1</v>
      </c>
      <c r="L209" s="45"/>
      <c r="M209" s="219" t="s">
        <v>1</v>
      </c>
      <c r="N209" s="220" t="s">
        <v>38</v>
      </c>
      <c r="O209" s="92"/>
      <c r="P209" s="221">
        <f>O209*H209</f>
        <v>0</v>
      </c>
      <c r="Q209" s="221">
        <v>0</v>
      </c>
      <c r="R209" s="221">
        <f>Q209*H209</f>
        <v>0</v>
      </c>
      <c r="S209" s="221">
        <v>0</v>
      </c>
      <c r="T209" s="222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23" t="s">
        <v>129</v>
      </c>
      <c r="AT209" s="223" t="s">
        <v>124</v>
      </c>
      <c r="AU209" s="223" t="s">
        <v>80</v>
      </c>
      <c r="AY209" s="18" t="s">
        <v>122</v>
      </c>
      <c r="BE209" s="224">
        <f>IF(N209="základní",J209,0)</f>
        <v>0</v>
      </c>
      <c r="BF209" s="224">
        <f>IF(N209="snížená",J209,0)</f>
        <v>0</v>
      </c>
      <c r="BG209" s="224">
        <f>IF(N209="zákl. přenesená",J209,0)</f>
        <v>0</v>
      </c>
      <c r="BH209" s="224">
        <f>IF(N209="sníž. přenesená",J209,0)</f>
        <v>0</v>
      </c>
      <c r="BI209" s="224">
        <f>IF(N209="nulová",J209,0)</f>
        <v>0</v>
      </c>
      <c r="BJ209" s="18" t="s">
        <v>78</v>
      </c>
      <c r="BK209" s="224">
        <f>ROUND(I209*H209,2)</f>
        <v>0</v>
      </c>
      <c r="BL209" s="18" t="s">
        <v>129</v>
      </c>
      <c r="BM209" s="223" t="s">
        <v>243</v>
      </c>
    </row>
    <row r="210" s="13" customFormat="1">
      <c r="A210" s="13"/>
      <c r="B210" s="225"/>
      <c r="C210" s="226"/>
      <c r="D210" s="227" t="s">
        <v>131</v>
      </c>
      <c r="E210" s="228" t="s">
        <v>1</v>
      </c>
      <c r="F210" s="229" t="s">
        <v>244</v>
      </c>
      <c r="G210" s="226"/>
      <c r="H210" s="228" t="s">
        <v>1</v>
      </c>
      <c r="I210" s="230"/>
      <c r="J210" s="226"/>
      <c r="K210" s="226"/>
      <c r="L210" s="231"/>
      <c r="M210" s="232"/>
      <c r="N210" s="233"/>
      <c r="O210" s="233"/>
      <c r="P210" s="233"/>
      <c r="Q210" s="233"/>
      <c r="R210" s="233"/>
      <c r="S210" s="233"/>
      <c r="T210" s="23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5" t="s">
        <v>131</v>
      </c>
      <c r="AU210" s="235" t="s">
        <v>80</v>
      </c>
      <c r="AV210" s="13" t="s">
        <v>78</v>
      </c>
      <c r="AW210" s="13" t="s">
        <v>31</v>
      </c>
      <c r="AX210" s="13" t="s">
        <v>73</v>
      </c>
      <c r="AY210" s="235" t="s">
        <v>122</v>
      </c>
    </row>
    <row r="211" s="14" customFormat="1">
      <c r="A211" s="14"/>
      <c r="B211" s="236"/>
      <c r="C211" s="237"/>
      <c r="D211" s="227" t="s">
        <v>131</v>
      </c>
      <c r="E211" s="238" t="s">
        <v>1</v>
      </c>
      <c r="F211" s="239" t="s">
        <v>183</v>
      </c>
      <c r="G211" s="237"/>
      <c r="H211" s="240">
        <v>10</v>
      </c>
      <c r="I211" s="241"/>
      <c r="J211" s="237"/>
      <c r="K211" s="237"/>
      <c r="L211" s="242"/>
      <c r="M211" s="243"/>
      <c r="N211" s="244"/>
      <c r="O211" s="244"/>
      <c r="P211" s="244"/>
      <c r="Q211" s="244"/>
      <c r="R211" s="244"/>
      <c r="S211" s="244"/>
      <c r="T211" s="24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6" t="s">
        <v>131</v>
      </c>
      <c r="AU211" s="246" t="s">
        <v>80</v>
      </c>
      <c r="AV211" s="14" t="s">
        <v>80</v>
      </c>
      <c r="AW211" s="14" t="s">
        <v>31</v>
      </c>
      <c r="AX211" s="14" t="s">
        <v>73</v>
      </c>
      <c r="AY211" s="246" t="s">
        <v>122</v>
      </c>
    </row>
    <row r="212" s="15" customFormat="1">
      <c r="A212" s="15"/>
      <c r="B212" s="247"/>
      <c r="C212" s="248"/>
      <c r="D212" s="227" t="s">
        <v>131</v>
      </c>
      <c r="E212" s="249" t="s">
        <v>1</v>
      </c>
      <c r="F212" s="250" t="s">
        <v>134</v>
      </c>
      <c r="G212" s="248"/>
      <c r="H212" s="251">
        <v>10</v>
      </c>
      <c r="I212" s="252"/>
      <c r="J212" s="248"/>
      <c r="K212" s="248"/>
      <c r="L212" s="253"/>
      <c r="M212" s="254"/>
      <c r="N212" s="255"/>
      <c r="O212" s="255"/>
      <c r="P212" s="255"/>
      <c r="Q212" s="255"/>
      <c r="R212" s="255"/>
      <c r="S212" s="255"/>
      <c r="T212" s="256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57" t="s">
        <v>131</v>
      </c>
      <c r="AU212" s="257" t="s">
        <v>80</v>
      </c>
      <c r="AV212" s="15" t="s">
        <v>129</v>
      </c>
      <c r="AW212" s="15" t="s">
        <v>31</v>
      </c>
      <c r="AX212" s="15" t="s">
        <v>78</v>
      </c>
      <c r="AY212" s="257" t="s">
        <v>122</v>
      </c>
    </row>
    <row r="213" s="2" customFormat="1" ht="24.15" customHeight="1">
      <c r="A213" s="39"/>
      <c r="B213" s="40"/>
      <c r="C213" s="212" t="s">
        <v>245</v>
      </c>
      <c r="D213" s="212" t="s">
        <v>124</v>
      </c>
      <c r="E213" s="213" t="s">
        <v>246</v>
      </c>
      <c r="F213" s="214" t="s">
        <v>247</v>
      </c>
      <c r="G213" s="215" t="s">
        <v>137</v>
      </c>
      <c r="H213" s="216">
        <v>20</v>
      </c>
      <c r="I213" s="217"/>
      <c r="J213" s="218">
        <f>ROUND(I213*H213,2)</f>
        <v>0</v>
      </c>
      <c r="K213" s="214" t="s">
        <v>128</v>
      </c>
      <c r="L213" s="45"/>
      <c r="M213" s="219" t="s">
        <v>1</v>
      </c>
      <c r="N213" s="220" t="s">
        <v>38</v>
      </c>
      <c r="O213" s="92"/>
      <c r="P213" s="221">
        <f>O213*H213</f>
        <v>0</v>
      </c>
      <c r="Q213" s="221">
        <v>0</v>
      </c>
      <c r="R213" s="221">
        <f>Q213*H213</f>
        <v>0</v>
      </c>
      <c r="S213" s="221">
        <v>0</v>
      </c>
      <c r="T213" s="222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23" t="s">
        <v>129</v>
      </c>
      <c r="AT213" s="223" t="s">
        <v>124</v>
      </c>
      <c r="AU213" s="223" t="s">
        <v>80</v>
      </c>
      <c r="AY213" s="18" t="s">
        <v>122</v>
      </c>
      <c r="BE213" s="224">
        <f>IF(N213="základní",J213,0)</f>
        <v>0</v>
      </c>
      <c r="BF213" s="224">
        <f>IF(N213="snížená",J213,0)</f>
        <v>0</v>
      </c>
      <c r="BG213" s="224">
        <f>IF(N213="zákl. přenesená",J213,0)</f>
        <v>0</v>
      </c>
      <c r="BH213" s="224">
        <f>IF(N213="sníž. přenesená",J213,0)</f>
        <v>0</v>
      </c>
      <c r="BI213" s="224">
        <f>IF(N213="nulová",J213,0)</f>
        <v>0</v>
      </c>
      <c r="BJ213" s="18" t="s">
        <v>78</v>
      </c>
      <c r="BK213" s="224">
        <f>ROUND(I213*H213,2)</f>
        <v>0</v>
      </c>
      <c r="BL213" s="18" t="s">
        <v>129</v>
      </c>
      <c r="BM213" s="223" t="s">
        <v>248</v>
      </c>
    </row>
    <row r="214" s="13" customFormat="1">
      <c r="A214" s="13"/>
      <c r="B214" s="225"/>
      <c r="C214" s="226"/>
      <c r="D214" s="227" t="s">
        <v>131</v>
      </c>
      <c r="E214" s="228" t="s">
        <v>1</v>
      </c>
      <c r="F214" s="229" t="s">
        <v>249</v>
      </c>
      <c r="G214" s="226"/>
      <c r="H214" s="228" t="s">
        <v>1</v>
      </c>
      <c r="I214" s="230"/>
      <c r="J214" s="226"/>
      <c r="K214" s="226"/>
      <c r="L214" s="231"/>
      <c r="M214" s="232"/>
      <c r="N214" s="233"/>
      <c r="O214" s="233"/>
      <c r="P214" s="233"/>
      <c r="Q214" s="233"/>
      <c r="R214" s="233"/>
      <c r="S214" s="233"/>
      <c r="T214" s="23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5" t="s">
        <v>131</v>
      </c>
      <c r="AU214" s="235" t="s">
        <v>80</v>
      </c>
      <c r="AV214" s="13" t="s">
        <v>78</v>
      </c>
      <c r="AW214" s="13" t="s">
        <v>31</v>
      </c>
      <c r="AX214" s="13" t="s">
        <v>73</v>
      </c>
      <c r="AY214" s="235" t="s">
        <v>122</v>
      </c>
    </row>
    <row r="215" s="14" customFormat="1">
      <c r="A215" s="14"/>
      <c r="B215" s="236"/>
      <c r="C215" s="237"/>
      <c r="D215" s="227" t="s">
        <v>131</v>
      </c>
      <c r="E215" s="238" t="s">
        <v>1</v>
      </c>
      <c r="F215" s="239" t="s">
        <v>250</v>
      </c>
      <c r="G215" s="237"/>
      <c r="H215" s="240">
        <v>20</v>
      </c>
      <c r="I215" s="241"/>
      <c r="J215" s="237"/>
      <c r="K215" s="237"/>
      <c r="L215" s="242"/>
      <c r="M215" s="243"/>
      <c r="N215" s="244"/>
      <c r="O215" s="244"/>
      <c r="P215" s="244"/>
      <c r="Q215" s="244"/>
      <c r="R215" s="244"/>
      <c r="S215" s="244"/>
      <c r="T215" s="245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6" t="s">
        <v>131</v>
      </c>
      <c r="AU215" s="246" t="s">
        <v>80</v>
      </c>
      <c r="AV215" s="14" t="s">
        <v>80</v>
      </c>
      <c r="AW215" s="14" t="s">
        <v>31</v>
      </c>
      <c r="AX215" s="14" t="s">
        <v>73</v>
      </c>
      <c r="AY215" s="246" t="s">
        <v>122</v>
      </c>
    </row>
    <row r="216" s="15" customFormat="1">
      <c r="A216" s="15"/>
      <c r="B216" s="247"/>
      <c r="C216" s="248"/>
      <c r="D216" s="227" t="s">
        <v>131</v>
      </c>
      <c r="E216" s="249" t="s">
        <v>1</v>
      </c>
      <c r="F216" s="250" t="s">
        <v>134</v>
      </c>
      <c r="G216" s="248"/>
      <c r="H216" s="251">
        <v>20</v>
      </c>
      <c r="I216" s="252"/>
      <c r="J216" s="248"/>
      <c r="K216" s="248"/>
      <c r="L216" s="253"/>
      <c r="M216" s="254"/>
      <c r="N216" s="255"/>
      <c r="O216" s="255"/>
      <c r="P216" s="255"/>
      <c r="Q216" s="255"/>
      <c r="R216" s="255"/>
      <c r="S216" s="255"/>
      <c r="T216" s="256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57" t="s">
        <v>131</v>
      </c>
      <c r="AU216" s="257" t="s">
        <v>80</v>
      </c>
      <c r="AV216" s="15" t="s">
        <v>129</v>
      </c>
      <c r="AW216" s="15" t="s">
        <v>31</v>
      </c>
      <c r="AX216" s="15" t="s">
        <v>78</v>
      </c>
      <c r="AY216" s="257" t="s">
        <v>122</v>
      </c>
    </row>
    <row r="217" s="2" customFormat="1" ht="24.15" customHeight="1">
      <c r="A217" s="39"/>
      <c r="B217" s="40"/>
      <c r="C217" s="212" t="s">
        <v>7</v>
      </c>
      <c r="D217" s="212" t="s">
        <v>124</v>
      </c>
      <c r="E217" s="213" t="s">
        <v>251</v>
      </c>
      <c r="F217" s="214" t="s">
        <v>252</v>
      </c>
      <c r="G217" s="215" t="s">
        <v>137</v>
      </c>
      <c r="H217" s="216">
        <v>20</v>
      </c>
      <c r="I217" s="217"/>
      <c r="J217" s="218">
        <f>ROUND(I217*H217,2)</f>
        <v>0</v>
      </c>
      <c r="K217" s="214" t="s">
        <v>128</v>
      </c>
      <c r="L217" s="45"/>
      <c r="M217" s="219" t="s">
        <v>1</v>
      </c>
      <c r="N217" s="220" t="s">
        <v>38</v>
      </c>
      <c r="O217" s="92"/>
      <c r="P217" s="221">
        <f>O217*H217</f>
        <v>0</v>
      </c>
      <c r="Q217" s="221">
        <v>0</v>
      </c>
      <c r="R217" s="221">
        <f>Q217*H217</f>
        <v>0</v>
      </c>
      <c r="S217" s="221">
        <v>0</v>
      </c>
      <c r="T217" s="222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23" t="s">
        <v>129</v>
      </c>
      <c r="AT217" s="223" t="s">
        <v>124</v>
      </c>
      <c r="AU217" s="223" t="s">
        <v>80</v>
      </c>
      <c r="AY217" s="18" t="s">
        <v>122</v>
      </c>
      <c r="BE217" s="224">
        <f>IF(N217="základní",J217,0)</f>
        <v>0</v>
      </c>
      <c r="BF217" s="224">
        <f>IF(N217="snížená",J217,0)</f>
        <v>0</v>
      </c>
      <c r="BG217" s="224">
        <f>IF(N217="zákl. přenesená",J217,0)</f>
        <v>0</v>
      </c>
      <c r="BH217" s="224">
        <f>IF(N217="sníž. přenesená",J217,0)</f>
        <v>0</v>
      </c>
      <c r="BI217" s="224">
        <f>IF(N217="nulová",J217,0)</f>
        <v>0</v>
      </c>
      <c r="BJ217" s="18" t="s">
        <v>78</v>
      </c>
      <c r="BK217" s="224">
        <f>ROUND(I217*H217,2)</f>
        <v>0</v>
      </c>
      <c r="BL217" s="18" t="s">
        <v>129</v>
      </c>
      <c r="BM217" s="223" t="s">
        <v>253</v>
      </c>
    </row>
    <row r="218" s="13" customFormat="1">
      <c r="A218" s="13"/>
      <c r="B218" s="225"/>
      <c r="C218" s="226"/>
      <c r="D218" s="227" t="s">
        <v>131</v>
      </c>
      <c r="E218" s="228" t="s">
        <v>1</v>
      </c>
      <c r="F218" s="229" t="s">
        <v>254</v>
      </c>
      <c r="G218" s="226"/>
      <c r="H218" s="228" t="s">
        <v>1</v>
      </c>
      <c r="I218" s="230"/>
      <c r="J218" s="226"/>
      <c r="K218" s="226"/>
      <c r="L218" s="231"/>
      <c r="M218" s="232"/>
      <c r="N218" s="233"/>
      <c r="O218" s="233"/>
      <c r="P218" s="233"/>
      <c r="Q218" s="233"/>
      <c r="R218" s="233"/>
      <c r="S218" s="233"/>
      <c r="T218" s="23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5" t="s">
        <v>131</v>
      </c>
      <c r="AU218" s="235" t="s">
        <v>80</v>
      </c>
      <c r="AV218" s="13" t="s">
        <v>78</v>
      </c>
      <c r="AW218" s="13" t="s">
        <v>31</v>
      </c>
      <c r="AX218" s="13" t="s">
        <v>73</v>
      </c>
      <c r="AY218" s="235" t="s">
        <v>122</v>
      </c>
    </row>
    <row r="219" s="14" customFormat="1">
      <c r="A219" s="14"/>
      <c r="B219" s="236"/>
      <c r="C219" s="237"/>
      <c r="D219" s="227" t="s">
        <v>131</v>
      </c>
      <c r="E219" s="238" t="s">
        <v>1</v>
      </c>
      <c r="F219" s="239" t="s">
        <v>250</v>
      </c>
      <c r="G219" s="237"/>
      <c r="H219" s="240">
        <v>20</v>
      </c>
      <c r="I219" s="241"/>
      <c r="J219" s="237"/>
      <c r="K219" s="237"/>
      <c r="L219" s="242"/>
      <c r="M219" s="243"/>
      <c r="N219" s="244"/>
      <c r="O219" s="244"/>
      <c r="P219" s="244"/>
      <c r="Q219" s="244"/>
      <c r="R219" s="244"/>
      <c r="S219" s="244"/>
      <c r="T219" s="245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6" t="s">
        <v>131</v>
      </c>
      <c r="AU219" s="246" t="s">
        <v>80</v>
      </c>
      <c r="AV219" s="14" t="s">
        <v>80</v>
      </c>
      <c r="AW219" s="14" t="s">
        <v>31</v>
      </c>
      <c r="AX219" s="14" t="s">
        <v>73</v>
      </c>
      <c r="AY219" s="246" t="s">
        <v>122</v>
      </c>
    </row>
    <row r="220" s="15" customFormat="1">
      <c r="A220" s="15"/>
      <c r="B220" s="247"/>
      <c r="C220" s="248"/>
      <c r="D220" s="227" t="s">
        <v>131</v>
      </c>
      <c r="E220" s="249" t="s">
        <v>1</v>
      </c>
      <c r="F220" s="250" t="s">
        <v>134</v>
      </c>
      <c r="G220" s="248"/>
      <c r="H220" s="251">
        <v>20</v>
      </c>
      <c r="I220" s="252"/>
      <c r="J220" s="248"/>
      <c r="K220" s="248"/>
      <c r="L220" s="253"/>
      <c r="M220" s="254"/>
      <c r="N220" s="255"/>
      <c r="O220" s="255"/>
      <c r="P220" s="255"/>
      <c r="Q220" s="255"/>
      <c r="R220" s="255"/>
      <c r="S220" s="255"/>
      <c r="T220" s="256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57" t="s">
        <v>131</v>
      </c>
      <c r="AU220" s="257" t="s">
        <v>80</v>
      </c>
      <c r="AV220" s="15" t="s">
        <v>129</v>
      </c>
      <c r="AW220" s="15" t="s">
        <v>31</v>
      </c>
      <c r="AX220" s="15" t="s">
        <v>78</v>
      </c>
      <c r="AY220" s="257" t="s">
        <v>122</v>
      </c>
    </row>
    <row r="221" s="2" customFormat="1" ht="16.5" customHeight="1">
      <c r="A221" s="39"/>
      <c r="B221" s="40"/>
      <c r="C221" s="258" t="s">
        <v>255</v>
      </c>
      <c r="D221" s="258" t="s">
        <v>256</v>
      </c>
      <c r="E221" s="259" t="s">
        <v>257</v>
      </c>
      <c r="F221" s="260" t="s">
        <v>258</v>
      </c>
      <c r="G221" s="261" t="s">
        <v>259</v>
      </c>
      <c r="H221" s="262">
        <v>0.40000000000000002</v>
      </c>
      <c r="I221" s="263"/>
      <c r="J221" s="264">
        <f>ROUND(I221*H221,2)</f>
        <v>0</v>
      </c>
      <c r="K221" s="260" t="s">
        <v>128</v>
      </c>
      <c r="L221" s="265"/>
      <c r="M221" s="266" t="s">
        <v>1</v>
      </c>
      <c r="N221" s="267" t="s">
        <v>38</v>
      </c>
      <c r="O221" s="92"/>
      <c r="P221" s="221">
        <f>O221*H221</f>
        <v>0</v>
      </c>
      <c r="Q221" s="221">
        <v>0.001</v>
      </c>
      <c r="R221" s="221">
        <f>Q221*H221</f>
        <v>0.00040000000000000002</v>
      </c>
      <c r="S221" s="221">
        <v>0</v>
      </c>
      <c r="T221" s="222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23" t="s">
        <v>133</v>
      </c>
      <c r="AT221" s="223" t="s">
        <v>256</v>
      </c>
      <c r="AU221" s="223" t="s">
        <v>80</v>
      </c>
      <c r="AY221" s="18" t="s">
        <v>122</v>
      </c>
      <c r="BE221" s="224">
        <f>IF(N221="základní",J221,0)</f>
        <v>0</v>
      </c>
      <c r="BF221" s="224">
        <f>IF(N221="snížená",J221,0)</f>
        <v>0</v>
      </c>
      <c r="BG221" s="224">
        <f>IF(N221="zákl. přenesená",J221,0)</f>
        <v>0</v>
      </c>
      <c r="BH221" s="224">
        <f>IF(N221="sníž. přenesená",J221,0)</f>
        <v>0</v>
      </c>
      <c r="BI221" s="224">
        <f>IF(N221="nulová",J221,0)</f>
        <v>0</v>
      </c>
      <c r="BJ221" s="18" t="s">
        <v>78</v>
      </c>
      <c r="BK221" s="224">
        <f>ROUND(I221*H221,2)</f>
        <v>0</v>
      </c>
      <c r="BL221" s="18" t="s">
        <v>129</v>
      </c>
      <c r="BM221" s="223" t="s">
        <v>260</v>
      </c>
    </row>
    <row r="222" s="14" customFormat="1">
      <c r="A222" s="14"/>
      <c r="B222" s="236"/>
      <c r="C222" s="237"/>
      <c r="D222" s="227" t="s">
        <v>131</v>
      </c>
      <c r="E222" s="237"/>
      <c r="F222" s="239" t="s">
        <v>261</v>
      </c>
      <c r="G222" s="237"/>
      <c r="H222" s="240">
        <v>0.40000000000000002</v>
      </c>
      <c r="I222" s="241"/>
      <c r="J222" s="237"/>
      <c r="K222" s="237"/>
      <c r="L222" s="242"/>
      <c r="M222" s="243"/>
      <c r="N222" s="244"/>
      <c r="O222" s="244"/>
      <c r="P222" s="244"/>
      <c r="Q222" s="244"/>
      <c r="R222" s="244"/>
      <c r="S222" s="244"/>
      <c r="T222" s="245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6" t="s">
        <v>131</v>
      </c>
      <c r="AU222" s="246" t="s">
        <v>80</v>
      </c>
      <c r="AV222" s="14" t="s">
        <v>80</v>
      </c>
      <c r="AW222" s="14" t="s">
        <v>4</v>
      </c>
      <c r="AX222" s="14" t="s">
        <v>78</v>
      </c>
      <c r="AY222" s="246" t="s">
        <v>122</v>
      </c>
    </row>
    <row r="223" s="2" customFormat="1" ht="24.15" customHeight="1">
      <c r="A223" s="39"/>
      <c r="B223" s="40"/>
      <c r="C223" s="212" t="s">
        <v>262</v>
      </c>
      <c r="D223" s="212" t="s">
        <v>124</v>
      </c>
      <c r="E223" s="213" t="s">
        <v>263</v>
      </c>
      <c r="F223" s="214" t="s">
        <v>264</v>
      </c>
      <c r="G223" s="215" t="s">
        <v>137</v>
      </c>
      <c r="H223" s="216">
        <v>628</v>
      </c>
      <c r="I223" s="217"/>
      <c r="J223" s="218">
        <f>ROUND(I223*H223,2)</f>
        <v>0</v>
      </c>
      <c r="K223" s="214" t="s">
        <v>128</v>
      </c>
      <c r="L223" s="45"/>
      <c r="M223" s="219" t="s">
        <v>1</v>
      </c>
      <c r="N223" s="220" t="s">
        <v>38</v>
      </c>
      <c r="O223" s="92"/>
      <c r="P223" s="221">
        <f>O223*H223</f>
        <v>0</v>
      </c>
      <c r="Q223" s="221">
        <v>0</v>
      </c>
      <c r="R223" s="221">
        <f>Q223*H223</f>
        <v>0</v>
      </c>
      <c r="S223" s="221">
        <v>0</v>
      </c>
      <c r="T223" s="222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23" t="s">
        <v>129</v>
      </c>
      <c r="AT223" s="223" t="s">
        <v>124</v>
      </c>
      <c r="AU223" s="223" t="s">
        <v>80</v>
      </c>
      <c r="AY223" s="18" t="s">
        <v>122</v>
      </c>
      <c r="BE223" s="224">
        <f>IF(N223="základní",J223,0)</f>
        <v>0</v>
      </c>
      <c r="BF223" s="224">
        <f>IF(N223="snížená",J223,0)</f>
        <v>0</v>
      </c>
      <c r="BG223" s="224">
        <f>IF(N223="zákl. přenesená",J223,0)</f>
        <v>0</v>
      </c>
      <c r="BH223" s="224">
        <f>IF(N223="sníž. přenesená",J223,0)</f>
        <v>0</v>
      </c>
      <c r="BI223" s="224">
        <f>IF(N223="nulová",J223,0)</f>
        <v>0</v>
      </c>
      <c r="BJ223" s="18" t="s">
        <v>78</v>
      </c>
      <c r="BK223" s="224">
        <f>ROUND(I223*H223,2)</f>
        <v>0</v>
      </c>
      <c r="BL223" s="18" t="s">
        <v>129</v>
      </c>
      <c r="BM223" s="223" t="s">
        <v>265</v>
      </c>
    </row>
    <row r="224" s="13" customFormat="1">
      <c r="A224" s="13"/>
      <c r="B224" s="225"/>
      <c r="C224" s="226"/>
      <c r="D224" s="227" t="s">
        <v>131</v>
      </c>
      <c r="E224" s="228" t="s">
        <v>1</v>
      </c>
      <c r="F224" s="229" t="s">
        <v>266</v>
      </c>
      <c r="G224" s="226"/>
      <c r="H224" s="228" t="s">
        <v>1</v>
      </c>
      <c r="I224" s="230"/>
      <c r="J224" s="226"/>
      <c r="K224" s="226"/>
      <c r="L224" s="231"/>
      <c r="M224" s="232"/>
      <c r="N224" s="233"/>
      <c r="O224" s="233"/>
      <c r="P224" s="233"/>
      <c r="Q224" s="233"/>
      <c r="R224" s="233"/>
      <c r="S224" s="233"/>
      <c r="T224" s="23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5" t="s">
        <v>131</v>
      </c>
      <c r="AU224" s="235" t="s">
        <v>80</v>
      </c>
      <c r="AV224" s="13" t="s">
        <v>78</v>
      </c>
      <c r="AW224" s="13" t="s">
        <v>31</v>
      </c>
      <c r="AX224" s="13" t="s">
        <v>73</v>
      </c>
      <c r="AY224" s="235" t="s">
        <v>122</v>
      </c>
    </row>
    <row r="225" s="14" customFormat="1">
      <c r="A225" s="14"/>
      <c r="B225" s="236"/>
      <c r="C225" s="237"/>
      <c r="D225" s="227" t="s">
        <v>131</v>
      </c>
      <c r="E225" s="238" t="s">
        <v>1</v>
      </c>
      <c r="F225" s="239" t="s">
        <v>267</v>
      </c>
      <c r="G225" s="237"/>
      <c r="H225" s="240">
        <v>285</v>
      </c>
      <c r="I225" s="241"/>
      <c r="J225" s="237"/>
      <c r="K225" s="237"/>
      <c r="L225" s="242"/>
      <c r="M225" s="243"/>
      <c r="N225" s="244"/>
      <c r="O225" s="244"/>
      <c r="P225" s="244"/>
      <c r="Q225" s="244"/>
      <c r="R225" s="244"/>
      <c r="S225" s="244"/>
      <c r="T225" s="245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6" t="s">
        <v>131</v>
      </c>
      <c r="AU225" s="246" t="s">
        <v>80</v>
      </c>
      <c r="AV225" s="14" t="s">
        <v>80</v>
      </c>
      <c r="AW225" s="14" t="s">
        <v>31</v>
      </c>
      <c r="AX225" s="14" t="s">
        <v>73</v>
      </c>
      <c r="AY225" s="246" t="s">
        <v>122</v>
      </c>
    </row>
    <row r="226" s="13" customFormat="1">
      <c r="A226" s="13"/>
      <c r="B226" s="225"/>
      <c r="C226" s="226"/>
      <c r="D226" s="227" t="s">
        <v>131</v>
      </c>
      <c r="E226" s="228" t="s">
        <v>1</v>
      </c>
      <c r="F226" s="229" t="s">
        <v>170</v>
      </c>
      <c r="G226" s="226"/>
      <c r="H226" s="228" t="s">
        <v>1</v>
      </c>
      <c r="I226" s="230"/>
      <c r="J226" s="226"/>
      <c r="K226" s="226"/>
      <c r="L226" s="231"/>
      <c r="M226" s="232"/>
      <c r="N226" s="233"/>
      <c r="O226" s="233"/>
      <c r="P226" s="233"/>
      <c r="Q226" s="233"/>
      <c r="R226" s="233"/>
      <c r="S226" s="233"/>
      <c r="T226" s="23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5" t="s">
        <v>131</v>
      </c>
      <c r="AU226" s="235" t="s">
        <v>80</v>
      </c>
      <c r="AV226" s="13" t="s">
        <v>78</v>
      </c>
      <c r="AW226" s="13" t="s">
        <v>31</v>
      </c>
      <c r="AX226" s="13" t="s">
        <v>73</v>
      </c>
      <c r="AY226" s="235" t="s">
        <v>122</v>
      </c>
    </row>
    <row r="227" s="14" customFormat="1">
      <c r="A227" s="14"/>
      <c r="B227" s="236"/>
      <c r="C227" s="237"/>
      <c r="D227" s="227" t="s">
        <v>131</v>
      </c>
      <c r="E227" s="238" t="s">
        <v>1</v>
      </c>
      <c r="F227" s="239" t="s">
        <v>268</v>
      </c>
      <c r="G227" s="237"/>
      <c r="H227" s="240">
        <v>343</v>
      </c>
      <c r="I227" s="241"/>
      <c r="J227" s="237"/>
      <c r="K227" s="237"/>
      <c r="L227" s="242"/>
      <c r="M227" s="243"/>
      <c r="N227" s="244"/>
      <c r="O227" s="244"/>
      <c r="P227" s="244"/>
      <c r="Q227" s="244"/>
      <c r="R227" s="244"/>
      <c r="S227" s="244"/>
      <c r="T227" s="245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6" t="s">
        <v>131</v>
      </c>
      <c r="AU227" s="246" t="s">
        <v>80</v>
      </c>
      <c r="AV227" s="14" t="s">
        <v>80</v>
      </c>
      <c r="AW227" s="14" t="s">
        <v>31</v>
      </c>
      <c r="AX227" s="14" t="s">
        <v>73</v>
      </c>
      <c r="AY227" s="246" t="s">
        <v>122</v>
      </c>
    </row>
    <row r="228" s="15" customFormat="1">
      <c r="A228" s="15"/>
      <c r="B228" s="247"/>
      <c r="C228" s="248"/>
      <c r="D228" s="227" t="s">
        <v>131</v>
      </c>
      <c r="E228" s="249" t="s">
        <v>1</v>
      </c>
      <c r="F228" s="250" t="s">
        <v>134</v>
      </c>
      <c r="G228" s="248"/>
      <c r="H228" s="251">
        <v>628</v>
      </c>
      <c r="I228" s="252"/>
      <c r="J228" s="248"/>
      <c r="K228" s="248"/>
      <c r="L228" s="253"/>
      <c r="M228" s="254"/>
      <c r="N228" s="255"/>
      <c r="O228" s="255"/>
      <c r="P228" s="255"/>
      <c r="Q228" s="255"/>
      <c r="R228" s="255"/>
      <c r="S228" s="255"/>
      <c r="T228" s="256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57" t="s">
        <v>131</v>
      </c>
      <c r="AU228" s="257" t="s">
        <v>80</v>
      </c>
      <c r="AV228" s="15" t="s">
        <v>129</v>
      </c>
      <c r="AW228" s="15" t="s">
        <v>31</v>
      </c>
      <c r="AX228" s="15" t="s">
        <v>78</v>
      </c>
      <c r="AY228" s="257" t="s">
        <v>122</v>
      </c>
    </row>
    <row r="229" s="12" customFormat="1" ht="22.8" customHeight="1">
      <c r="A229" s="12"/>
      <c r="B229" s="196"/>
      <c r="C229" s="197"/>
      <c r="D229" s="198" t="s">
        <v>72</v>
      </c>
      <c r="E229" s="210" t="s">
        <v>80</v>
      </c>
      <c r="F229" s="210" t="s">
        <v>269</v>
      </c>
      <c r="G229" s="197"/>
      <c r="H229" s="197"/>
      <c r="I229" s="200"/>
      <c r="J229" s="211">
        <f>BK229</f>
        <v>0</v>
      </c>
      <c r="K229" s="197"/>
      <c r="L229" s="202"/>
      <c r="M229" s="203"/>
      <c r="N229" s="204"/>
      <c r="O229" s="204"/>
      <c r="P229" s="205">
        <f>SUM(P230:P243)</f>
        <v>0</v>
      </c>
      <c r="Q229" s="204"/>
      <c r="R229" s="205">
        <f>SUM(R230:R243)</f>
        <v>21.740844200000002</v>
      </c>
      <c r="S229" s="204"/>
      <c r="T229" s="206">
        <f>SUM(T230:T243)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07" t="s">
        <v>78</v>
      </c>
      <c r="AT229" s="208" t="s">
        <v>72</v>
      </c>
      <c r="AU229" s="208" t="s">
        <v>78</v>
      </c>
      <c r="AY229" s="207" t="s">
        <v>122</v>
      </c>
      <c r="BK229" s="209">
        <f>SUM(BK230:BK243)</f>
        <v>0</v>
      </c>
    </row>
    <row r="230" s="2" customFormat="1" ht="37.8" customHeight="1">
      <c r="A230" s="39"/>
      <c r="B230" s="40"/>
      <c r="C230" s="212" t="s">
        <v>270</v>
      </c>
      <c r="D230" s="212" t="s">
        <v>124</v>
      </c>
      <c r="E230" s="213" t="s">
        <v>271</v>
      </c>
      <c r="F230" s="214" t="s">
        <v>272</v>
      </c>
      <c r="G230" s="215" t="s">
        <v>149</v>
      </c>
      <c r="H230" s="216">
        <v>65</v>
      </c>
      <c r="I230" s="217"/>
      <c r="J230" s="218">
        <f>ROUND(I230*H230,2)</f>
        <v>0</v>
      </c>
      <c r="K230" s="214" t="s">
        <v>128</v>
      </c>
      <c r="L230" s="45"/>
      <c r="M230" s="219" t="s">
        <v>1</v>
      </c>
      <c r="N230" s="220" t="s">
        <v>38</v>
      </c>
      <c r="O230" s="92"/>
      <c r="P230" s="221">
        <f>O230*H230</f>
        <v>0</v>
      </c>
      <c r="Q230" s="221">
        <v>0.27378000000000002</v>
      </c>
      <c r="R230" s="221">
        <f>Q230*H230</f>
        <v>17.7957</v>
      </c>
      <c r="S230" s="221">
        <v>0</v>
      </c>
      <c r="T230" s="222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23" t="s">
        <v>129</v>
      </c>
      <c r="AT230" s="223" t="s">
        <v>124</v>
      </c>
      <c r="AU230" s="223" t="s">
        <v>80</v>
      </c>
      <c r="AY230" s="18" t="s">
        <v>122</v>
      </c>
      <c r="BE230" s="224">
        <f>IF(N230="základní",J230,0)</f>
        <v>0</v>
      </c>
      <c r="BF230" s="224">
        <f>IF(N230="snížená",J230,0)</f>
        <v>0</v>
      </c>
      <c r="BG230" s="224">
        <f>IF(N230="zákl. přenesená",J230,0)</f>
        <v>0</v>
      </c>
      <c r="BH230" s="224">
        <f>IF(N230="sníž. přenesená",J230,0)</f>
        <v>0</v>
      </c>
      <c r="BI230" s="224">
        <f>IF(N230="nulová",J230,0)</f>
        <v>0</v>
      </c>
      <c r="BJ230" s="18" t="s">
        <v>78</v>
      </c>
      <c r="BK230" s="224">
        <f>ROUND(I230*H230,2)</f>
        <v>0</v>
      </c>
      <c r="BL230" s="18" t="s">
        <v>129</v>
      </c>
      <c r="BM230" s="223" t="s">
        <v>273</v>
      </c>
    </row>
    <row r="231" s="2" customFormat="1" ht="16.5" customHeight="1">
      <c r="A231" s="39"/>
      <c r="B231" s="40"/>
      <c r="C231" s="212" t="s">
        <v>274</v>
      </c>
      <c r="D231" s="212" t="s">
        <v>124</v>
      </c>
      <c r="E231" s="213" t="s">
        <v>275</v>
      </c>
      <c r="F231" s="214" t="s">
        <v>276</v>
      </c>
      <c r="G231" s="215" t="s">
        <v>242</v>
      </c>
      <c r="H231" s="216">
        <v>1</v>
      </c>
      <c r="I231" s="217"/>
      <c r="J231" s="218">
        <f>ROUND(I231*H231,2)</f>
        <v>0</v>
      </c>
      <c r="K231" s="214" t="s">
        <v>1</v>
      </c>
      <c r="L231" s="45"/>
      <c r="M231" s="219" t="s">
        <v>1</v>
      </c>
      <c r="N231" s="220" t="s">
        <v>38</v>
      </c>
      <c r="O231" s="92"/>
      <c r="P231" s="221">
        <f>O231*H231</f>
        <v>0</v>
      </c>
      <c r="Q231" s="221">
        <v>0</v>
      </c>
      <c r="R231" s="221">
        <f>Q231*H231</f>
        <v>0</v>
      </c>
      <c r="S231" s="221">
        <v>0</v>
      </c>
      <c r="T231" s="222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23" t="s">
        <v>129</v>
      </c>
      <c r="AT231" s="223" t="s">
        <v>124</v>
      </c>
      <c r="AU231" s="223" t="s">
        <v>80</v>
      </c>
      <c r="AY231" s="18" t="s">
        <v>122</v>
      </c>
      <c r="BE231" s="224">
        <f>IF(N231="základní",J231,0)</f>
        <v>0</v>
      </c>
      <c r="BF231" s="224">
        <f>IF(N231="snížená",J231,0)</f>
        <v>0</v>
      </c>
      <c r="BG231" s="224">
        <f>IF(N231="zákl. přenesená",J231,0)</f>
        <v>0</v>
      </c>
      <c r="BH231" s="224">
        <f>IF(N231="sníž. přenesená",J231,0)</f>
        <v>0</v>
      </c>
      <c r="BI231" s="224">
        <f>IF(N231="nulová",J231,0)</f>
        <v>0</v>
      </c>
      <c r="BJ231" s="18" t="s">
        <v>78</v>
      </c>
      <c r="BK231" s="224">
        <f>ROUND(I231*H231,2)</f>
        <v>0</v>
      </c>
      <c r="BL231" s="18" t="s">
        <v>129</v>
      </c>
      <c r="BM231" s="223" t="s">
        <v>277</v>
      </c>
    </row>
    <row r="232" s="2" customFormat="1" ht="16.5" customHeight="1">
      <c r="A232" s="39"/>
      <c r="B232" s="40"/>
      <c r="C232" s="212" t="s">
        <v>278</v>
      </c>
      <c r="D232" s="212" t="s">
        <v>124</v>
      </c>
      <c r="E232" s="213" t="s">
        <v>279</v>
      </c>
      <c r="F232" s="214" t="s">
        <v>280</v>
      </c>
      <c r="G232" s="215" t="s">
        <v>149</v>
      </c>
      <c r="H232" s="216">
        <v>65</v>
      </c>
      <c r="I232" s="217"/>
      <c r="J232" s="218">
        <f>ROUND(I232*H232,2)</f>
        <v>0</v>
      </c>
      <c r="K232" s="214" t="s">
        <v>128</v>
      </c>
      <c r="L232" s="45"/>
      <c r="M232" s="219" t="s">
        <v>1</v>
      </c>
      <c r="N232" s="220" t="s">
        <v>38</v>
      </c>
      <c r="O232" s="92"/>
      <c r="P232" s="221">
        <f>O232*H232</f>
        <v>0</v>
      </c>
      <c r="Q232" s="221">
        <v>0.00016000000000000001</v>
      </c>
      <c r="R232" s="221">
        <f>Q232*H232</f>
        <v>0.010400000000000001</v>
      </c>
      <c r="S232" s="221">
        <v>0</v>
      </c>
      <c r="T232" s="222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23" t="s">
        <v>129</v>
      </c>
      <c r="AT232" s="223" t="s">
        <v>124</v>
      </c>
      <c r="AU232" s="223" t="s">
        <v>80</v>
      </c>
      <c r="AY232" s="18" t="s">
        <v>122</v>
      </c>
      <c r="BE232" s="224">
        <f>IF(N232="základní",J232,0)</f>
        <v>0</v>
      </c>
      <c r="BF232" s="224">
        <f>IF(N232="snížená",J232,0)</f>
        <v>0</v>
      </c>
      <c r="BG232" s="224">
        <f>IF(N232="zákl. přenesená",J232,0)</f>
        <v>0</v>
      </c>
      <c r="BH232" s="224">
        <f>IF(N232="sníž. přenesená",J232,0)</f>
        <v>0</v>
      </c>
      <c r="BI232" s="224">
        <f>IF(N232="nulová",J232,0)</f>
        <v>0</v>
      </c>
      <c r="BJ232" s="18" t="s">
        <v>78</v>
      </c>
      <c r="BK232" s="224">
        <f>ROUND(I232*H232,2)</f>
        <v>0</v>
      </c>
      <c r="BL232" s="18" t="s">
        <v>129</v>
      </c>
      <c r="BM232" s="223" t="s">
        <v>281</v>
      </c>
    </row>
    <row r="233" s="13" customFormat="1">
      <c r="A233" s="13"/>
      <c r="B233" s="225"/>
      <c r="C233" s="226"/>
      <c r="D233" s="227" t="s">
        <v>131</v>
      </c>
      <c r="E233" s="228" t="s">
        <v>1</v>
      </c>
      <c r="F233" s="229" t="s">
        <v>282</v>
      </c>
      <c r="G233" s="226"/>
      <c r="H233" s="228" t="s">
        <v>1</v>
      </c>
      <c r="I233" s="230"/>
      <c r="J233" s="226"/>
      <c r="K233" s="226"/>
      <c r="L233" s="231"/>
      <c r="M233" s="232"/>
      <c r="N233" s="233"/>
      <c r="O233" s="233"/>
      <c r="P233" s="233"/>
      <c r="Q233" s="233"/>
      <c r="R233" s="233"/>
      <c r="S233" s="233"/>
      <c r="T233" s="234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5" t="s">
        <v>131</v>
      </c>
      <c r="AU233" s="235" t="s">
        <v>80</v>
      </c>
      <c r="AV233" s="13" t="s">
        <v>78</v>
      </c>
      <c r="AW233" s="13" t="s">
        <v>31</v>
      </c>
      <c r="AX233" s="13" t="s">
        <v>73</v>
      </c>
      <c r="AY233" s="235" t="s">
        <v>122</v>
      </c>
    </row>
    <row r="234" s="14" customFormat="1">
      <c r="A234" s="14"/>
      <c r="B234" s="236"/>
      <c r="C234" s="237"/>
      <c r="D234" s="227" t="s">
        <v>131</v>
      </c>
      <c r="E234" s="238" t="s">
        <v>1</v>
      </c>
      <c r="F234" s="239" t="s">
        <v>283</v>
      </c>
      <c r="G234" s="237"/>
      <c r="H234" s="240">
        <v>65</v>
      </c>
      <c r="I234" s="241"/>
      <c r="J234" s="237"/>
      <c r="K234" s="237"/>
      <c r="L234" s="242"/>
      <c r="M234" s="243"/>
      <c r="N234" s="244"/>
      <c r="O234" s="244"/>
      <c r="P234" s="244"/>
      <c r="Q234" s="244"/>
      <c r="R234" s="244"/>
      <c r="S234" s="244"/>
      <c r="T234" s="245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6" t="s">
        <v>131</v>
      </c>
      <c r="AU234" s="246" t="s">
        <v>80</v>
      </c>
      <c r="AV234" s="14" t="s">
        <v>80</v>
      </c>
      <c r="AW234" s="14" t="s">
        <v>31</v>
      </c>
      <c r="AX234" s="14" t="s">
        <v>73</v>
      </c>
      <c r="AY234" s="246" t="s">
        <v>122</v>
      </c>
    </row>
    <row r="235" s="15" customFormat="1">
      <c r="A235" s="15"/>
      <c r="B235" s="247"/>
      <c r="C235" s="248"/>
      <c r="D235" s="227" t="s">
        <v>131</v>
      </c>
      <c r="E235" s="249" t="s">
        <v>1</v>
      </c>
      <c r="F235" s="250" t="s">
        <v>134</v>
      </c>
      <c r="G235" s="248"/>
      <c r="H235" s="251">
        <v>65</v>
      </c>
      <c r="I235" s="252"/>
      <c r="J235" s="248"/>
      <c r="K235" s="248"/>
      <c r="L235" s="253"/>
      <c r="M235" s="254"/>
      <c r="N235" s="255"/>
      <c r="O235" s="255"/>
      <c r="P235" s="255"/>
      <c r="Q235" s="255"/>
      <c r="R235" s="255"/>
      <c r="S235" s="255"/>
      <c r="T235" s="256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57" t="s">
        <v>131</v>
      </c>
      <c r="AU235" s="257" t="s">
        <v>80</v>
      </c>
      <c r="AV235" s="15" t="s">
        <v>129</v>
      </c>
      <c r="AW235" s="15" t="s">
        <v>31</v>
      </c>
      <c r="AX235" s="15" t="s">
        <v>78</v>
      </c>
      <c r="AY235" s="257" t="s">
        <v>122</v>
      </c>
    </row>
    <row r="236" s="2" customFormat="1" ht="16.5" customHeight="1">
      <c r="A236" s="39"/>
      <c r="B236" s="40"/>
      <c r="C236" s="212" t="s">
        <v>284</v>
      </c>
      <c r="D236" s="212" t="s">
        <v>124</v>
      </c>
      <c r="E236" s="213" t="s">
        <v>285</v>
      </c>
      <c r="F236" s="214" t="s">
        <v>286</v>
      </c>
      <c r="G236" s="215" t="s">
        <v>162</v>
      </c>
      <c r="H236" s="216">
        <v>1.71</v>
      </c>
      <c r="I236" s="217"/>
      <c r="J236" s="218">
        <f>ROUND(I236*H236,2)</f>
        <v>0</v>
      </c>
      <c r="K236" s="214" t="s">
        <v>128</v>
      </c>
      <c r="L236" s="45"/>
      <c r="M236" s="219" t="s">
        <v>1</v>
      </c>
      <c r="N236" s="220" t="s">
        <v>38</v>
      </c>
      <c r="O236" s="92"/>
      <c r="P236" s="221">
        <f>O236*H236</f>
        <v>0</v>
      </c>
      <c r="Q236" s="221">
        <v>2.3010199999999998</v>
      </c>
      <c r="R236" s="221">
        <f>Q236*H236</f>
        <v>3.9347441999999995</v>
      </c>
      <c r="S236" s="221">
        <v>0</v>
      </c>
      <c r="T236" s="222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23" t="s">
        <v>129</v>
      </c>
      <c r="AT236" s="223" t="s">
        <v>124</v>
      </c>
      <c r="AU236" s="223" t="s">
        <v>80</v>
      </c>
      <c r="AY236" s="18" t="s">
        <v>122</v>
      </c>
      <c r="BE236" s="224">
        <f>IF(N236="základní",J236,0)</f>
        <v>0</v>
      </c>
      <c r="BF236" s="224">
        <f>IF(N236="snížená",J236,0)</f>
        <v>0</v>
      </c>
      <c r="BG236" s="224">
        <f>IF(N236="zákl. přenesená",J236,0)</f>
        <v>0</v>
      </c>
      <c r="BH236" s="224">
        <f>IF(N236="sníž. přenesená",J236,0)</f>
        <v>0</v>
      </c>
      <c r="BI236" s="224">
        <f>IF(N236="nulová",J236,0)</f>
        <v>0</v>
      </c>
      <c r="BJ236" s="18" t="s">
        <v>78</v>
      </c>
      <c r="BK236" s="224">
        <f>ROUND(I236*H236,2)</f>
        <v>0</v>
      </c>
      <c r="BL236" s="18" t="s">
        <v>129</v>
      </c>
      <c r="BM236" s="223" t="s">
        <v>287</v>
      </c>
    </row>
    <row r="237" s="13" customFormat="1">
      <c r="A237" s="13"/>
      <c r="B237" s="225"/>
      <c r="C237" s="226"/>
      <c r="D237" s="227" t="s">
        <v>131</v>
      </c>
      <c r="E237" s="228" t="s">
        <v>1</v>
      </c>
      <c r="F237" s="229" t="s">
        <v>288</v>
      </c>
      <c r="G237" s="226"/>
      <c r="H237" s="228" t="s">
        <v>1</v>
      </c>
      <c r="I237" s="230"/>
      <c r="J237" s="226"/>
      <c r="K237" s="226"/>
      <c r="L237" s="231"/>
      <c r="M237" s="232"/>
      <c r="N237" s="233"/>
      <c r="O237" s="233"/>
      <c r="P237" s="233"/>
      <c r="Q237" s="233"/>
      <c r="R237" s="233"/>
      <c r="S237" s="233"/>
      <c r="T237" s="234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5" t="s">
        <v>131</v>
      </c>
      <c r="AU237" s="235" t="s">
        <v>80</v>
      </c>
      <c r="AV237" s="13" t="s">
        <v>78</v>
      </c>
      <c r="AW237" s="13" t="s">
        <v>31</v>
      </c>
      <c r="AX237" s="13" t="s">
        <v>73</v>
      </c>
      <c r="AY237" s="235" t="s">
        <v>122</v>
      </c>
    </row>
    <row r="238" s="14" customFormat="1">
      <c r="A238" s="14"/>
      <c r="B238" s="236"/>
      <c r="C238" s="237"/>
      <c r="D238" s="227" t="s">
        <v>131</v>
      </c>
      <c r="E238" s="238" t="s">
        <v>1</v>
      </c>
      <c r="F238" s="239" t="s">
        <v>188</v>
      </c>
      <c r="G238" s="237"/>
      <c r="H238" s="240">
        <v>0.22500000000000001</v>
      </c>
      <c r="I238" s="241"/>
      <c r="J238" s="237"/>
      <c r="K238" s="237"/>
      <c r="L238" s="242"/>
      <c r="M238" s="243"/>
      <c r="N238" s="244"/>
      <c r="O238" s="244"/>
      <c r="P238" s="244"/>
      <c r="Q238" s="244"/>
      <c r="R238" s="244"/>
      <c r="S238" s="244"/>
      <c r="T238" s="245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6" t="s">
        <v>131</v>
      </c>
      <c r="AU238" s="246" t="s">
        <v>80</v>
      </c>
      <c r="AV238" s="14" t="s">
        <v>80</v>
      </c>
      <c r="AW238" s="14" t="s">
        <v>31</v>
      </c>
      <c r="AX238" s="14" t="s">
        <v>73</v>
      </c>
      <c r="AY238" s="246" t="s">
        <v>122</v>
      </c>
    </row>
    <row r="239" s="13" customFormat="1">
      <c r="A239" s="13"/>
      <c r="B239" s="225"/>
      <c r="C239" s="226"/>
      <c r="D239" s="227" t="s">
        <v>131</v>
      </c>
      <c r="E239" s="228" t="s">
        <v>1</v>
      </c>
      <c r="F239" s="229" t="s">
        <v>189</v>
      </c>
      <c r="G239" s="226"/>
      <c r="H239" s="228" t="s">
        <v>1</v>
      </c>
      <c r="I239" s="230"/>
      <c r="J239" s="226"/>
      <c r="K239" s="226"/>
      <c r="L239" s="231"/>
      <c r="M239" s="232"/>
      <c r="N239" s="233"/>
      <c r="O239" s="233"/>
      <c r="P239" s="233"/>
      <c r="Q239" s="233"/>
      <c r="R239" s="233"/>
      <c r="S239" s="233"/>
      <c r="T239" s="23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5" t="s">
        <v>131</v>
      </c>
      <c r="AU239" s="235" t="s">
        <v>80</v>
      </c>
      <c r="AV239" s="13" t="s">
        <v>78</v>
      </c>
      <c r="AW239" s="13" t="s">
        <v>31</v>
      </c>
      <c r="AX239" s="13" t="s">
        <v>73</v>
      </c>
      <c r="AY239" s="235" t="s">
        <v>122</v>
      </c>
    </row>
    <row r="240" s="14" customFormat="1">
      <c r="A240" s="14"/>
      <c r="B240" s="236"/>
      <c r="C240" s="237"/>
      <c r="D240" s="227" t="s">
        <v>131</v>
      </c>
      <c r="E240" s="238" t="s">
        <v>1</v>
      </c>
      <c r="F240" s="239" t="s">
        <v>190</v>
      </c>
      <c r="G240" s="237"/>
      <c r="H240" s="240">
        <v>1.2</v>
      </c>
      <c r="I240" s="241"/>
      <c r="J240" s="237"/>
      <c r="K240" s="237"/>
      <c r="L240" s="242"/>
      <c r="M240" s="243"/>
      <c r="N240" s="244"/>
      <c r="O240" s="244"/>
      <c r="P240" s="244"/>
      <c r="Q240" s="244"/>
      <c r="R240" s="244"/>
      <c r="S240" s="244"/>
      <c r="T240" s="245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6" t="s">
        <v>131</v>
      </c>
      <c r="AU240" s="246" t="s">
        <v>80</v>
      </c>
      <c r="AV240" s="14" t="s">
        <v>80</v>
      </c>
      <c r="AW240" s="14" t="s">
        <v>31</v>
      </c>
      <c r="AX240" s="14" t="s">
        <v>73</v>
      </c>
      <c r="AY240" s="246" t="s">
        <v>122</v>
      </c>
    </row>
    <row r="241" s="13" customFormat="1">
      <c r="A241" s="13"/>
      <c r="B241" s="225"/>
      <c r="C241" s="226"/>
      <c r="D241" s="227" t="s">
        <v>131</v>
      </c>
      <c r="E241" s="228" t="s">
        <v>1</v>
      </c>
      <c r="F241" s="229" t="s">
        <v>289</v>
      </c>
      <c r="G241" s="226"/>
      <c r="H241" s="228" t="s">
        <v>1</v>
      </c>
      <c r="I241" s="230"/>
      <c r="J241" s="226"/>
      <c r="K241" s="226"/>
      <c r="L241" s="231"/>
      <c r="M241" s="232"/>
      <c r="N241" s="233"/>
      <c r="O241" s="233"/>
      <c r="P241" s="233"/>
      <c r="Q241" s="233"/>
      <c r="R241" s="233"/>
      <c r="S241" s="233"/>
      <c r="T241" s="234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5" t="s">
        <v>131</v>
      </c>
      <c r="AU241" s="235" t="s">
        <v>80</v>
      </c>
      <c r="AV241" s="13" t="s">
        <v>78</v>
      </c>
      <c r="AW241" s="13" t="s">
        <v>31</v>
      </c>
      <c r="AX241" s="13" t="s">
        <v>73</v>
      </c>
      <c r="AY241" s="235" t="s">
        <v>122</v>
      </c>
    </row>
    <row r="242" s="14" customFormat="1">
      <c r="A242" s="14"/>
      <c r="B242" s="236"/>
      <c r="C242" s="237"/>
      <c r="D242" s="227" t="s">
        <v>131</v>
      </c>
      <c r="E242" s="238" t="s">
        <v>1</v>
      </c>
      <c r="F242" s="239" t="s">
        <v>290</v>
      </c>
      <c r="G242" s="237"/>
      <c r="H242" s="240">
        <v>0.28499999999999998</v>
      </c>
      <c r="I242" s="241"/>
      <c r="J242" s="237"/>
      <c r="K242" s="237"/>
      <c r="L242" s="242"/>
      <c r="M242" s="243"/>
      <c r="N242" s="244"/>
      <c r="O242" s="244"/>
      <c r="P242" s="244"/>
      <c r="Q242" s="244"/>
      <c r="R242" s="244"/>
      <c r="S242" s="244"/>
      <c r="T242" s="245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6" t="s">
        <v>131</v>
      </c>
      <c r="AU242" s="246" t="s">
        <v>80</v>
      </c>
      <c r="AV242" s="14" t="s">
        <v>80</v>
      </c>
      <c r="AW242" s="14" t="s">
        <v>31</v>
      </c>
      <c r="AX242" s="14" t="s">
        <v>73</v>
      </c>
      <c r="AY242" s="246" t="s">
        <v>122</v>
      </c>
    </row>
    <row r="243" s="15" customFormat="1">
      <c r="A243" s="15"/>
      <c r="B243" s="247"/>
      <c r="C243" s="248"/>
      <c r="D243" s="227" t="s">
        <v>131</v>
      </c>
      <c r="E243" s="249" t="s">
        <v>1</v>
      </c>
      <c r="F243" s="250" t="s">
        <v>134</v>
      </c>
      <c r="G243" s="248"/>
      <c r="H243" s="251">
        <v>1.71</v>
      </c>
      <c r="I243" s="252"/>
      <c r="J243" s="248"/>
      <c r="K243" s="248"/>
      <c r="L243" s="253"/>
      <c r="M243" s="254"/>
      <c r="N243" s="255"/>
      <c r="O243" s="255"/>
      <c r="P243" s="255"/>
      <c r="Q243" s="255"/>
      <c r="R243" s="255"/>
      <c r="S243" s="255"/>
      <c r="T243" s="256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57" t="s">
        <v>131</v>
      </c>
      <c r="AU243" s="257" t="s">
        <v>80</v>
      </c>
      <c r="AV243" s="15" t="s">
        <v>129</v>
      </c>
      <c r="AW243" s="15" t="s">
        <v>31</v>
      </c>
      <c r="AX243" s="15" t="s">
        <v>78</v>
      </c>
      <c r="AY243" s="257" t="s">
        <v>122</v>
      </c>
    </row>
    <row r="244" s="12" customFormat="1" ht="22.8" customHeight="1">
      <c r="A244" s="12"/>
      <c r="B244" s="196"/>
      <c r="C244" s="197"/>
      <c r="D244" s="198" t="s">
        <v>72</v>
      </c>
      <c r="E244" s="210" t="s">
        <v>141</v>
      </c>
      <c r="F244" s="210" t="s">
        <v>291</v>
      </c>
      <c r="G244" s="197"/>
      <c r="H244" s="197"/>
      <c r="I244" s="200"/>
      <c r="J244" s="211">
        <f>BK244</f>
        <v>0</v>
      </c>
      <c r="K244" s="197"/>
      <c r="L244" s="202"/>
      <c r="M244" s="203"/>
      <c r="N244" s="204"/>
      <c r="O244" s="204"/>
      <c r="P244" s="205">
        <f>SUM(P245:P267)</f>
        <v>0</v>
      </c>
      <c r="Q244" s="204"/>
      <c r="R244" s="205">
        <f>SUM(R245:R267)</f>
        <v>1.0076388000000003</v>
      </c>
      <c r="S244" s="204"/>
      <c r="T244" s="206">
        <f>SUM(T245:T267)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07" t="s">
        <v>78</v>
      </c>
      <c r="AT244" s="208" t="s">
        <v>72</v>
      </c>
      <c r="AU244" s="208" t="s">
        <v>78</v>
      </c>
      <c r="AY244" s="207" t="s">
        <v>122</v>
      </c>
      <c r="BK244" s="209">
        <f>SUM(BK245:BK267)</f>
        <v>0</v>
      </c>
    </row>
    <row r="245" s="2" customFormat="1" ht="24.15" customHeight="1">
      <c r="A245" s="39"/>
      <c r="B245" s="40"/>
      <c r="C245" s="212" t="s">
        <v>292</v>
      </c>
      <c r="D245" s="212" t="s">
        <v>124</v>
      </c>
      <c r="E245" s="213" t="s">
        <v>293</v>
      </c>
      <c r="F245" s="214" t="s">
        <v>294</v>
      </c>
      <c r="G245" s="215" t="s">
        <v>127</v>
      </c>
      <c r="H245" s="216">
        <v>1</v>
      </c>
      <c r="I245" s="217"/>
      <c r="J245" s="218">
        <f>ROUND(I245*H245,2)</f>
        <v>0</v>
      </c>
      <c r="K245" s="214" t="s">
        <v>128</v>
      </c>
      <c r="L245" s="45"/>
      <c r="M245" s="219" t="s">
        <v>1</v>
      </c>
      <c r="N245" s="220" t="s">
        <v>38</v>
      </c>
      <c r="O245" s="92"/>
      <c r="P245" s="221">
        <f>O245*H245</f>
        <v>0</v>
      </c>
      <c r="Q245" s="221">
        <v>0</v>
      </c>
      <c r="R245" s="221">
        <f>Q245*H245</f>
        <v>0</v>
      </c>
      <c r="S245" s="221">
        <v>0</v>
      </c>
      <c r="T245" s="222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23" t="s">
        <v>129</v>
      </c>
      <c r="AT245" s="223" t="s">
        <v>124</v>
      </c>
      <c r="AU245" s="223" t="s">
        <v>80</v>
      </c>
      <c r="AY245" s="18" t="s">
        <v>122</v>
      </c>
      <c r="BE245" s="224">
        <f>IF(N245="základní",J245,0)</f>
        <v>0</v>
      </c>
      <c r="BF245" s="224">
        <f>IF(N245="snížená",J245,0)</f>
        <v>0</v>
      </c>
      <c r="BG245" s="224">
        <f>IF(N245="zákl. přenesená",J245,0)</f>
        <v>0</v>
      </c>
      <c r="BH245" s="224">
        <f>IF(N245="sníž. přenesená",J245,0)</f>
        <v>0</v>
      </c>
      <c r="BI245" s="224">
        <f>IF(N245="nulová",J245,0)</f>
        <v>0</v>
      </c>
      <c r="BJ245" s="18" t="s">
        <v>78</v>
      </c>
      <c r="BK245" s="224">
        <f>ROUND(I245*H245,2)</f>
        <v>0</v>
      </c>
      <c r="BL245" s="18" t="s">
        <v>129</v>
      </c>
      <c r="BM245" s="223" t="s">
        <v>295</v>
      </c>
    </row>
    <row r="246" s="13" customFormat="1">
      <c r="A246" s="13"/>
      <c r="B246" s="225"/>
      <c r="C246" s="226"/>
      <c r="D246" s="227" t="s">
        <v>131</v>
      </c>
      <c r="E246" s="228" t="s">
        <v>1</v>
      </c>
      <c r="F246" s="229" t="s">
        <v>296</v>
      </c>
      <c r="G246" s="226"/>
      <c r="H246" s="228" t="s">
        <v>1</v>
      </c>
      <c r="I246" s="230"/>
      <c r="J246" s="226"/>
      <c r="K246" s="226"/>
      <c r="L246" s="231"/>
      <c r="M246" s="232"/>
      <c r="N246" s="233"/>
      <c r="O246" s="233"/>
      <c r="P246" s="233"/>
      <c r="Q246" s="233"/>
      <c r="R246" s="233"/>
      <c r="S246" s="233"/>
      <c r="T246" s="23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5" t="s">
        <v>131</v>
      </c>
      <c r="AU246" s="235" t="s">
        <v>80</v>
      </c>
      <c r="AV246" s="13" t="s">
        <v>78</v>
      </c>
      <c r="AW246" s="13" t="s">
        <v>31</v>
      </c>
      <c r="AX246" s="13" t="s">
        <v>73</v>
      </c>
      <c r="AY246" s="235" t="s">
        <v>122</v>
      </c>
    </row>
    <row r="247" s="14" customFormat="1">
      <c r="A247" s="14"/>
      <c r="B247" s="236"/>
      <c r="C247" s="237"/>
      <c r="D247" s="227" t="s">
        <v>131</v>
      </c>
      <c r="E247" s="238" t="s">
        <v>1</v>
      </c>
      <c r="F247" s="239" t="s">
        <v>78</v>
      </c>
      <c r="G247" s="237"/>
      <c r="H247" s="240">
        <v>1</v>
      </c>
      <c r="I247" s="241"/>
      <c r="J247" s="237"/>
      <c r="K247" s="237"/>
      <c r="L247" s="242"/>
      <c r="M247" s="243"/>
      <c r="N247" s="244"/>
      <c r="O247" s="244"/>
      <c r="P247" s="244"/>
      <c r="Q247" s="244"/>
      <c r="R247" s="244"/>
      <c r="S247" s="244"/>
      <c r="T247" s="245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6" t="s">
        <v>131</v>
      </c>
      <c r="AU247" s="246" t="s">
        <v>80</v>
      </c>
      <c r="AV247" s="14" t="s">
        <v>80</v>
      </c>
      <c r="AW247" s="14" t="s">
        <v>31</v>
      </c>
      <c r="AX247" s="14" t="s">
        <v>73</v>
      </c>
      <c r="AY247" s="246" t="s">
        <v>122</v>
      </c>
    </row>
    <row r="248" s="15" customFormat="1">
      <c r="A248" s="15"/>
      <c r="B248" s="247"/>
      <c r="C248" s="248"/>
      <c r="D248" s="227" t="s">
        <v>131</v>
      </c>
      <c r="E248" s="249" t="s">
        <v>1</v>
      </c>
      <c r="F248" s="250" t="s">
        <v>134</v>
      </c>
      <c r="G248" s="248"/>
      <c r="H248" s="251">
        <v>1</v>
      </c>
      <c r="I248" s="252"/>
      <c r="J248" s="248"/>
      <c r="K248" s="248"/>
      <c r="L248" s="253"/>
      <c r="M248" s="254"/>
      <c r="N248" s="255"/>
      <c r="O248" s="255"/>
      <c r="P248" s="255"/>
      <c r="Q248" s="255"/>
      <c r="R248" s="255"/>
      <c r="S248" s="255"/>
      <c r="T248" s="256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57" t="s">
        <v>131</v>
      </c>
      <c r="AU248" s="257" t="s">
        <v>80</v>
      </c>
      <c r="AV248" s="15" t="s">
        <v>129</v>
      </c>
      <c r="AW248" s="15" t="s">
        <v>31</v>
      </c>
      <c r="AX248" s="15" t="s">
        <v>78</v>
      </c>
      <c r="AY248" s="257" t="s">
        <v>122</v>
      </c>
    </row>
    <row r="249" s="2" customFormat="1" ht="16.5" customHeight="1">
      <c r="A249" s="39"/>
      <c r="B249" s="40"/>
      <c r="C249" s="258" t="s">
        <v>297</v>
      </c>
      <c r="D249" s="258" t="s">
        <v>256</v>
      </c>
      <c r="E249" s="259" t="s">
        <v>298</v>
      </c>
      <c r="F249" s="260" t="s">
        <v>299</v>
      </c>
      <c r="G249" s="261" t="s">
        <v>127</v>
      </c>
      <c r="H249" s="262">
        <v>1</v>
      </c>
      <c r="I249" s="263"/>
      <c r="J249" s="264">
        <f>ROUND(I249*H249,2)</f>
        <v>0</v>
      </c>
      <c r="K249" s="260" t="s">
        <v>1</v>
      </c>
      <c r="L249" s="265"/>
      <c r="M249" s="266" t="s">
        <v>1</v>
      </c>
      <c r="N249" s="267" t="s">
        <v>38</v>
      </c>
      <c r="O249" s="92"/>
      <c r="P249" s="221">
        <f>O249*H249</f>
        <v>0</v>
      </c>
      <c r="Q249" s="221">
        <v>0.055030000000000003</v>
      </c>
      <c r="R249" s="221">
        <f>Q249*H249</f>
        <v>0.055030000000000003</v>
      </c>
      <c r="S249" s="221">
        <v>0</v>
      </c>
      <c r="T249" s="222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23" t="s">
        <v>133</v>
      </c>
      <c r="AT249" s="223" t="s">
        <v>256</v>
      </c>
      <c r="AU249" s="223" t="s">
        <v>80</v>
      </c>
      <c r="AY249" s="18" t="s">
        <v>122</v>
      </c>
      <c r="BE249" s="224">
        <f>IF(N249="základní",J249,0)</f>
        <v>0</v>
      </c>
      <c r="BF249" s="224">
        <f>IF(N249="snížená",J249,0)</f>
        <v>0</v>
      </c>
      <c r="BG249" s="224">
        <f>IF(N249="zákl. přenesená",J249,0)</f>
        <v>0</v>
      </c>
      <c r="BH249" s="224">
        <f>IF(N249="sníž. přenesená",J249,0)</f>
        <v>0</v>
      </c>
      <c r="BI249" s="224">
        <f>IF(N249="nulová",J249,0)</f>
        <v>0</v>
      </c>
      <c r="BJ249" s="18" t="s">
        <v>78</v>
      </c>
      <c r="BK249" s="224">
        <f>ROUND(I249*H249,2)</f>
        <v>0</v>
      </c>
      <c r="BL249" s="18" t="s">
        <v>129</v>
      </c>
      <c r="BM249" s="223" t="s">
        <v>300</v>
      </c>
    </row>
    <row r="250" s="13" customFormat="1">
      <c r="A250" s="13"/>
      <c r="B250" s="225"/>
      <c r="C250" s="226"/>
      <c r="D250" s="227" t="s">
        <v>131</v>
      </c>
      <c r="E250" s="228" t="s">
        <v>1</v>
      </c>
      <c r="F250" s="229" t="s">
        <v>301</v>
      </c>
      <c r="G250" s="226"/>
      <c r="H250" s="228" t="s">
        <v>1</v>
      </c>
      <c r="I250" s="230"/>
      <c r="J250" s="226"/>
      <c r="K250" s="226"/>
      <c r="L250" s="231"/>
      <c r="M250" s="232"/>
      <c r="N250" s="233"/>
      <c r="O250" s="233"/>
      <c r="P250" s="233"/>
      <c r="Q250" s="233"/>
      <c r="R250" s="233"/>
      <c r="S250" s="233"/>
      <c r="T250" s="234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5" t="s">
        <v>131</v>
      </c>
      <c r="AU250" s="235" t="s">
        <v>80</v>
      </c>
      <c r="AV250" s="13" t="s">
        <v>78</v>
      </c>
      <c r="AW250" s="13" t="s">
        <v>31</v>
      </c>
      <c r="AX250" s="13" t="s">
        <v>73</v>
      </c>
      <c r="AY250" s="235" t="s">
        <v>122</v>
      </c>
    </row>
    <row r="251" s="14" customFormat="1">
      <c r="A251" s="14"/>
      <c r="B251" s="236"/>
      <c r="C251" s="237"/>
      <c r="D251" s="227" t="s">
        <v>131</v>
      </c>
      <c r="E251" s="238" t="s">
        <v>1</v>
      </c>
      <c r="F251" s="239" t="s">
        <v>78</v>
      </c>
      <c r="G251" s="237"/>
      <c r="H251" s="240">
        <v>1</v>
      </c>
      <c r="I251" s="241"/>
      <c r="J251" s="237"/>
      <c r="K251" s="237"/>
      <c r="L251" s="242"/>
      <c r="M251" s="243"/>
      <c r="N251" s="244"/>
      <c r="O251" s="244"/>
      <c r="P251" s="244"/>
      <c r="Q251" s="244"/>
      <c r="R251" s="244"/>
      <c r="S251" s="244"/>
      <c r="T251" s="245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6" t="s">
        <v>131</v>
      </c>
      <c r="AU251" s="246" t="s">
        <v>80</v>
      </c>
      <c r="AV251" s="14" t="s">
        <v>80</v>
      </c>
      <c r="AW251" s="14" t="s">
        <v>31</v>
      </c>
      <c r="AX251" s="14" t="s">
        <v>73</v>
      </c>
      <c r="AY251" s="246" t="s">
        <v>122</v>
      </c>
    </row>
    <row r="252" s="15" customFormat="1">
      <c r="A252" s="15"/>
      <c r="B252" s="247"/>
      <c r="C252" s="248"/>
      <c r="D252" s="227" t="s">
        <v>131</v>
      </c>
      <c r="E252" s="249" t="s">
        <v>1</v>
      </c>
      <c r="F252" s="250" t="s">
        <v>134</v>
      </c>
      <c r="G252" s="248"/>
      <c r="H252" s="251">
        <v>1</v>
      </c>
      <c r="I252" s="252"/>
      <c r="J252" s="248"/>
      <c r="K252" s="248"/>
      <c r="L252" s="253"/>
      <c r="M252" s="254"/>
      <c r="N252" s="255"/>
      <c r="O252" s="255"/>
      <c r="P252" s="255"/>
      <c r="Q252" s="255"/>
      <c r="R252" s="255"/>
      <c r="S252" s="255"/>
      <c r="T252" s="256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57" t="s">
        <v>131</v>
      </c>
      <c r="AU252" s="257" t="s">
        <v>80</v>
      </c>
      <c r="AV252" s="15" t="s">
        <v>129</v>
      </c>
      <c r="AW252" s="15" t="s">
        <v>31</v>
      </c>
      <c r="AX252" s="15" t="s">
        <v>78</v>
      </c>
      <c r="AY252" s="257" t="s">
        <v>122</v>
      </c>
    </row>
    <row r="253" s="2" customFormat="1" ht="21.75" customHeight="1">
      <c r="A253" s="39"/>
      <c r="B253" s="40"/>
      <c r="C253" s="212" t="s">
        <v>302</v>
      </c>
      <c r="D253" s="212" t="s">
        <v>124</v>
      </c>
      <c r="E253" s="213" t="s">
        <v>303</v>
      </c>
      <c r="F253" s="214" t="s">
        <v>304</v>
      </c>
      <c r="G253" s="215" t="s">
        <v>149</v>
      </c>
      <c r="H253" s="216">
        <v>5.2000000000000002</v>
      </c>
      <c r="I253" s="217"/>
      <c r="J253" s="218">
        <f>ROUND(I253*H253,2)</f>
        <v>0</v>
      </c>
      <c r="K253" s="214" t="s">
        <v>128</v>
      </c>
      <c r="L253" s="45"/>
      <c r="M253" s="219" t="s">
        <v>1</v>
      </c>
      <c r="N253" s="220" t="s">
        <v>38</v>
      </c>
      <c r="O253" s="92"/>
      <c r="P253" s="221">
        <f>O253*H253</f>
        <v>0</v>
      </c>
      <c r="Q253" s="221">
        <v>0</v>
      </c>
      <c r="R253" s="221">
        <f>Q253*H253</f>
        <v>0</v>
      </c>
      <c r="S253" s="221">
        <v>0</v>
      </c>
      <c r="T253" s="222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23" t="s">
        <v>129</v>
      </c>
      <c r="AT253" s="223" t="s">
        <v>124</v>
      </c>
      <c r="AU253" s="223" t="s">
        <v>80</v>
      </c>
      <c r="AY253" s="18" t="s">
        <v>122</v>
      </c>
      <c r="BE253" s="224">
        <f>IF(N253="základní",J253,0)</f>
        <v>0</v>
      </c>
      <c r="BF253" s="224">
        <f>IF(N253="snížená",J253,0)</f>
        <v>0</v>
      </c>
      <c r="BG253" s="224">
        <f>IF(N253="zákl. přenesená",J253,0)</f>
        <v>0</v>
      </c>
      <c r="BH253" s="224">
        <f>IF(N253="sníž. přenesená",J253,0)</f>
        <v>0</v>
      </c>
      <c r="BI253" s="224">
        <f>IF(N253="nulová",J253,0)</f>
        <v>0</v>
      </c>
      <c r="BJ253" s="18" t="s">
        <v>78</v>
      </c>
      <c r="BK253" s="224">
        <f>ROUND(I253*H253,2)</f>
        <v>0</v>
      </c>
      <c r="BL253" s="18" t="s">
        <v>129</v>
      </c>
      <c r="BM253" s="223" t="s">
        <v>305</v>
      </c>
    </row>
    <row r="254" s="13" customFormat="1">
      <c r="A254" s="13"/>
      <c r="B254" s="225"/>
      <c r="C254" s="226"/>
      <c r="D254" s="227" t="s">
        <v>131</v>
      </c>
      <c r="E254" s="228" t="s">
        <v>1</v>
      </c>
      <c r="F254" s="229" t="s">
        <v>306</v>
      </c>
      <c r="G254" s="226"/>
      <c r="H254" s="228" t="s">
        <v>1</v>
      </c>
      <c r="I254" s="230"/>
      <c r="J254" s="226"/>
      <c r="K254" s="226"/>
      <c r="L254" s="231"/>
      <c r="M254" s="232"/>
      <c r="N254" s="233"/>
      <c r="O254" s="233"/>
      <c r="P254" s="233"/>
      <c r="Q254" s="233"/>
      <c r="R254" s="233"/>
      <c r="S254" s="233"/>
      <c r="T254" s="234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5" t="s">
        <v>131</v>
      </c>
      <c r="AU254" s="235" t="s">
        <v>80</v>
      </c>
      <c r="AV254" s="13" t="s">
        <v>78</v>
      </c>
      <c r="AW254" s="13" t="s">
        <v>31</v>
      </c>
      <c r="AX254" s="13" t="s">
        <v>73</v>
      </c>
      <c r="AY254" s="235" t="s">
        <v>122</v>
      </c>
    </row>
    <row r="255" s="14" customFormat="1">
      <c r="A255" s="14"/>
      <c r="B255" s="236"/>
      <c r="C255" s="237"/>
      <c r="D255" s="227" t="s">
        <v>131</v>
      </c>
      <c r="E255" s="238" t="s">
        <v>1</v>
      </c>
      <c r="F255" s="239" t="s">
        <v>307</v>
      </c>
      <c r="G255" s="237"/>
      <c r="H255" s="240">
        <v>5.2000000000000002</v>
      </c>
      <c r="I255" s="241"/>
      <c r="J255" s="237"/>
      <c r="K255" s="237"/>
      <c r="L255" s="242"/>
      <c r="M255" s="243"/>
      <c r="N255" s="244"/>
      <c r="O255" s="244"/>
      <c r="P255" s="244"/>
      <c r="Q255" s="244"/>
      <c r="R255" s="244"/>
      <c r="S255" s="244"/>
      <c r="T255" s="245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6" t="s">
        <v>131</v>
      </c>
      <c r="AU255" s="246" t="s">
        <v>80</v>
      </c>
      <c r="AV255" s="14" t="s">
        <v>80</v>
      </c>
      <c r="AW255" s="14" t="s">
        <v>31</v>
      </c>
      <c r="AX255" s="14" t="s">
        <v>73</v>
      </c>
      <c r="AY255" s="246" t="s">
        <v>122</v>
      </c>
    </row>
    <row r="256" s="15" customFormat="1">
      <c r="A256" s="15"/>
      <c r="B256" s="247"/>
      <c r="C256" s="248"/>
      <c r="D256" s="227" t="s">
        <v>131</v>
      </c>
      <c r="E256" s="249" t="s">
        <v>1</v>
      </c>
      <c r="F256" s="250" t="s">
        <v>134</v>
      </c>
      <c r="G256" s="248"/>
      <c r="H256" s="251">
        <v>5.2000000000000002</v>
      </c>
      <c r="I256" s="252"/>
      <c r="J256" s="248"/>
      <c r="K256" s="248"/>
      <c r="L256" s="253"/>
      <c r="M256" s="254"/>
      <c r="N256" s="255"/>
      <c r="O256" s="255"/>
      <c r="P256" s="255"/>
      <c r="Q256" s="255"/>
      <c r="R256" s="255"/>
      <c r="S256" s="255"/>
      <c r="T256" s="256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57" t="s">
        <v>131</v>
      </c>
      <c r="AU256" s="257" t="s">
        <v>80</v>
      </c>
      <c r="AV256" s="15" t="s">
        <v>129</v>
      </c>
      <c r="AW256" s="15" t="s">
        <v>31</v>
      </c>
      <c r="AX256" s="15" t="s">
        <v>78</v>
      </c>
      <c r="AY256" s="257" t="s">
        <v>122</v>
      </c>
    </row>
    <row r="257" s="2" customFormat="1" ht="24.15" customHeight="1">
      <c r="A257" s="39"/>
      <c r="B257" s="40"/>
      <c r="C257" s="258" t="s">
        <v>308</v>
      </c>
      <c r="D257" s="258" t="s">
        <v>256</v>
      </c>
      <c r="E257" s="259" t="s">
        <v>309</v>
      </c>
      <c r="F257" s="260" t="s">
        <v>310</v>
      </c>
      <c r="G257" s="261" t="s">
        <v>149</v>
      </c>
      <c r="H257" s="262">
        <v>5.2000000000000002</v>
      </c>
      <c r="I257" s="263"/>
      <c r="J257" s="264">
        <f>ROUND(I257*H257,2)</f>
        <v>0</v>
      </c>
      <c r="K257" s="260" t="s">
        <v>1</v>
      </c>
      <c r="L257" s="265"/>
      <c r="M257" s="266" t="s">
        <v>1</v>
      </c>
      <c r="N257" s="267" t="s">
        <v>38</v>
      </c>
      <c r="O257" s="92"/>
      <c r="P257" s="221">
        <f>O257*H257</f>
        <v>0</v>
      </c>
      <c r="Q257" s="221">
        <v>0</v>
      </c>
      <c r="R257" s="221">
        <f>Q257*H257</f>
        <v>0</v>
      </c>
      <c r="S257" s="221">
        <v>0</v>
      </c>
      <c r="T257" s="222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23" t="s">
        <v>133</v>
      </c>
      <c r="AT257" s="223" t="s">
        <v>256</v>
      </c>
      <c r="AU257" s="223" t="s">
        <v>80</v>
      </c>
      <c r="AY257" s="18" t="s">
        <v>122</v>
      </c>
      <c r="BE257" s="224">
        <f>IF(N257="základní",J257,0)</f>
        <v>0</v>
      </c>
      <c r="BF257" s="224">
        <f>IF(N257="snížená",J257,0)</f>
        <v>0</v>
      </c>
      <c r="BG257" s="224">
        <f>IF(N257="zákl. přenesená",J257,0)</f>
        <v>0</v>
      </c>
      <c r="BH257" s="224">
        <f>IF(N257="sníž. přenesená",J257,0)</f>
        <v>0</v>
      </c>
      <c r="BI257" s="224">
        <f>IF(N257="nulová",J257,0)</f>
        <v>0</v>
      </c>
      <c r="BJ257" s="18" t="s">
        <v>78</v>
      </c>
      <c r="BK257" s="224">
        <f>ROUND(I257*H257,2)</f>
        <v>0</v>
      </c>
      <c r="BL257" s="18" t="s">
        <v>129</v>
      </c>
      <c r="BM257" s="223" t="s">
        <v>311</v>
      </c>
    </row>
    <row r="258" s="2" customFormat="1" ht="33" customHeight="1">
      <c r="A258" s="39"/>
      <c r="B258" s="40"/>
      <c r="C258" s="212" t="s">
        <v>312</v>
      </c>
      <c r="D258" s="212" t="s">
        <v>124</v>
      </c>
      <c r="E258" s="213" t="s">
        <v>313</v>
      </c>
      <c r="F258" s="214" t="s">
        <v>314</v>
      </c>
      <c r="G258" s="215" t="s">
        <v>137</v>
      </c>
      <c r="H258" s="216">
        <v>2.6200000000000001</v>
      </c>
      <c r="I258" s="217"/>
      <c r="J258" s="218">
        <f>ROUND(I258*H258,2)</f>
        <v>0</v>
      </c>
      <c r="K258" s="214" t="s">
        <v>128</v>
      </c>
      <c r="L258" s="45"/>
      <c r="M258" s="219" t="s">
        <v>1</v>
      </c>
      <c r="N258" s="220" t="s">
        <v>38</v>
      </c>
      <c r="O258" s="92"/>
      <c r="P258" s="221">
        <f>O258*H258</f>
        <v>0</v>
      </c>
      <c r="Q258" s="221">
        <v>0.29104000000000002</v>
      </c>
      <c r="R258" s="221">
        <f>Q258*H258</f>
        <v>0.76252480000000011</v>
      </c>
      <c r="S258" s="221">
        <v>0</v>
      </c>
      <c r="T258" s="222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23" t="s">
        <v>129</v>
      </c>
      <c r="AT258" s="223" t="s">
        <v>124</v>
      </c>
      <c r="AU258" s="223" t="s">
        <v>80</v>
      </c>
      <c r="AY258" s="18" t="s">
        <v>122</v>
      </c>
      <c r="BE258" s="224">
        <f>IF(N258="základní",J258,0)</f>
        <v>0</v>
      </c>
      <c r="BF258" s="224">
        <f>IF(N258="snížená",J258,0)</f>
        <v>0</v>
      </c>
      <c r="BG258" s="224">
        <f>IF(N258="zákl. přenesená",J258,0)</f>
        <v>0</v>
      </c>
      <c r="BH258" s="224">
        <f>IF(N258="sníž. přenesená",J258,0)</f>
        <v>0</v>
      </c>
      <c r="BI258" s="224">
        <f>IF(N258="nulová",J258,0)</f>
        <v>0</v>
      </c>
      <c r="BJ258" s="18" t="s">
        <v>78</v>
      </c>
      <c r="BK258" s="224">
        <f>ROUND(I258*H258,2)</f>
        <v>0</v>
      </c>
      <c r="BL258" s="18" t="s">
        <v>129</v>
      </c>
      <c r="BM258" s="223" t="s">
        <v>315</v>
      </c>
    </row>
    <row r="259" s="13" customFormat="1">
      <c r="A259" s="13"/>
      <c r="B259" s="225"/>
      <c r="C259" s="226"/>
      <c r="D259" s="227" t="s">
        <v>131</v>
      </c>
      <c r="E259" s="228" t="s">
        <v>1</v>
      </c>
      <c r="F259" s="229" t="s">
        <v>316</v>
      </c>
      <c r="G259" s="226"/>
      <c r="H259" s="228" t="s">
        <v>1</v>
      </c>
      <c r="I259" s="230"/>
      <c r="J259" s="226"/>
      <c r="K259" s="226"/>
      <c r="L259" s="231"/>
      <c r="M259" s="232"/>
      <c r="N259" s="233"/>
      <c r="O259" s="233"/>
      <c r="P259" s="233"/>
      <c r="Q259" s="233"/>
      <c r="R259" s="233"/>
      <c r="S259" s="233"/>
      <c r="T259" s="234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5" t="s">
        <v>131</v>
      </c>
      <c r="AU259" s="235" t="s">
        <v>80</v>
      </c>
      <c r="AV259" s="13" t="s">
        <v>78</v>
      </c>
      <c r="AW259" s="13" t="s">
        <v>31</v>
      </c>
      <c r="AX259" s="13" t="s">
        <v>73</v>
      </c>
      <c r="AY259" s="235" t="s">
        <v>122</v>
      </c>
    </row>
    <row r="260" s="14" customFormat="1">
      <c r="A260" s="14"/>
      <c r="B260" s="236"/>
      <c r="C260" s="237"/>
      <c r="D260" s="227" t="s">
        <v>131</v>
      </c>
      <c r="E260" s="238" t="s">
        <v>1</v>
      </c>
      <c r="F260" s="239" t="s">
        <v>317</v>
      </c>
      <c r="G260" s="237"/>
      <c r="H260" s="240">
        <v>2.6200000000000001</v>
      </c>
      <c r="I260" s="241"/>
      <c r="J260" s="237"/>
      <c r="K260" s="237"/>
      <c r="L260" s="242"/>
      <c r="M260" s="243"/>
      <c r="N260" s="244"/>
      <c r="O260" s="244"/>
      <c r="P260" s="244"/>
      <c r="Q260" s="244"/>
      <c r="R260" s="244"/>
      <c r="S260" s="244"/>
      <c r="T260" s="245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6" t="s">
        <v>131</v>
      </c>
      <c r="AU260" s="246" t="s">
        <v>80</v>
      </c>
      <c r="AV260" s="14" t="s">
        <v>80</v>
      </c>
      <c r="AW260" s="14" t="s">
        <v>31</v>
      </c>
      <c r="AX260" s="14" t="s">
        <v>73</v>
      </c>
      <c r="AY260" s="246" t="s">
        <v>122</v>
      </c>
    </row>
    <row r="261" s="15" customFormat="1">
      <c r="A261" s="15"/>
      <c r="B261" s="247"/>
      <c r="C261" s="248"/>
      <c r="D261" s="227" t="s">
        <v>131</v>
      </c>
      <c r="E261" s="249" t="s">
        <v>1</v>
      </c>
      <c r="F261" s="250" t="s">
        <v>134</v>
      </c>
      <c r="G261" s="248"/>
      <c r="H261" s="251">
        <v>2.6200000000000001</v>
      </c>
      <c r="I261" s="252"/>
      <c r="J261" s="248"/>
      <c r="K261" s="248"/>
      <c r="L261" s="253"/>
      <c r="M261" s="254"/>
      <c r="N261" s="255"/>
      <c r="O261" s="255"/>
      <c r="P261" s="255"/>
      <c r="Q261" s="255"/>
      <c r="R261" s="255"/>
      <c r="S261" s="255"/>
      <c r="T261" s="256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57" t="s">
        <v>131</v>
      </c>
      <c r="AU261" s="257" t="s">
        <v>80</v>
      </c>
      <c r="AV261" s="15" t="s">
        <v>129</v>
      </c>
      <c r="AW261" s="15" t="s">
        <v>31</v>
      </c>
      <c r="AX261" s="15" t="s">
        <v>78</v>
      </c>
      <c r="AY261" s="257" t="s">
        <v>122</v>
      </c>
    </row>
    <row r="262" s="2" customFormat="1" ht="24.15" customHeight="1">
      <c r="A262" s="39"/>
      <c r="B262" s="40"/>
      <c r="C262" s="212" t="s">
        <v>318</v>
      </c>
      <c r="D262" s="212" t="s">
        <v>124</v>
      </c>
      <c r="E262" s="213" t="s">
        <v>319</v>
      </c>
      <c r="F262" s="214" t="s">
        <v>320</v>
      </c>
      <c r="G262" s="215" t="s">
        <v>149</v>
      </c>
      <c r="H262" s="216">
        <v>5.2000000000000002</v>
      </c>
      <c r="I262" s="217"/>
      <c r="J262" s="218">
        <f>ROUND(I262*H262,2)</f>
        <v>0</v>
      </c>
      <c r="K262" s="214" t="s">
        <v>128</v>
      </c>
      <c r="L262" s="45"/>
      <c r="M262" s="219" t="s">
        <v>1</v>
      </c>
      <c r="N262" s="220" t="s">
        <v>38</v>
      </c>
      <c r="O262" s="92"/>
      <c r="P262" s="221">
        <f>O262*H262</f>
        <v>0</v>
      </c>
      <c r="Q262" s="221">
        <v>0.034169999999999999</v>
      </c>
      <c r="R262" s="221">
        <f>Q262*H262</f>
        <v>0.17768400000000001</v>
      </c>
      <c r="S262" s="221">
        <v>0</v>
      </c>
      <c r="T262" s="222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23" t="s">
        <v>129</v>
      </c>
      <c r="AT262" s="223" t="s">
        <v>124</v>
      </c>
      <c r="AU262" s="223" t="s">
        <v>80</v>
      </c>
      <c r="AY262" s="18" t="s">
        <v>122</v>
      </c>
      <c r="BE262" s="224">
        <f>IF(N262="základní",J262,0)</f>
        <v>0</v>
      </c>
      <c r="BF262" s="224">
        <f>IF(N262="snížená",J262,0)</f>
        <v>0</v>
      </c>
      <c r="BG262" s="224">
        <f>IF(N262="zákl. přenesená",J262,0)</f>
        <v>0</v>
      </c>
      <c r="BH262" s="224">
        <f>IF(N262="sníž. přenesená",J262,0)</f>
        <v>0</v>
      </c>
      <c r="BI262" s="224">
        <f>IF(N262="nulová",J262,0)</f>
        <v>0</v>
      </c>
      <c r="BJ262" s="18" t="s">
        <v>78</v>
      </c>
      <c r="BK262" s="224">
        <f>ROUND(I262*H262,2)</f>
        <v>0</v>
      </c>
      <c r="BL262" s="18" t="s">
        <v>129</v>
      </c>
      <c r="BM262" s="223" t="s">
        <v>321</v>
      </c>
    </row>
    <row r="263" s="13" customFormat="1">
      <c r="A263" s="13"/>
      <c r="B263" s="225"/>
      <c r="C263" s="226"/>
      <c r="D263" s="227" t="s">
        <v>131</v>
      </c>
      <c r="E263" s="228" t="s">
        <v>1</v>
      </c>
      <c r="F263" s="229" t="s">
        <v>322</v>
      </c>
      <c r="G263" s="226"/>
      <c r="H263" s="228" t="s">
        <v>1</v>
      </c>
      <c r="I263" s="230"/>
      <c r="J263" s="226"/>
      <c r="K263" s="226"/>
      <c r="L263" s="231"/>
      <c r="M263" s="232"/>
      <c r="N263" s="233"/>
      <c r="O263" s="233"/>
      <c r="P263" s="233"/>
      <c r="Q263" s="233"/>
      <c r="R263" s="233"/>
      <c r="S263" s="233"/>
      <c r="T263" s="234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5" t="s">
        <v>131</v>
      </c>
      <c r="AU263" s="235" t="s">
        <v>80</v>
      </c>
      <c r="AV263" s="13" t="s">
        <v>78</v>
      </c>
      <c r="AW263" s="13" t="s">
        <v>31</v>
      </c>
      <c r="AX263" s="13" t="s">
        <v>73</v>
      </c>
      <c r="AY263" s="235" t="s">
        <v>122</v>
      </c>
    </row>
    <row r="264" s="14" customFormat="1">
      <c r="A264" s="14"/>
      <c r="B264" s="236"/>
      <c r="C264" s="237"/>
      <c r="D264" s="227" t="s">
        <v>131</v>
      </c>
      <c r="E264" s="238" t="s">
        <v>1</v>
      </c>
      <c r="F264" s="239" t="s">
        <v>307</v>
      </c>
      <c r="G264" s="237"/>
      <c r="H264" s="240">
        <v>5.2000000000000002</v>
      </c>
      <c r="I264" s="241"/>
      <c r="J264" s="237"/>
      <c r="K264" s="237"/>
      <c r="L264" s="242"/>
      <c r="M264" s="243"/>
      <c r="N264" s="244"/>
      <c r="O264" s="244"/>
      <c r="P264" s="244"/>
      <c r="Q264" s="244"/>
      <c r="R264" s="244"/>
      <c r="S264" s="244"/>
      <c r="T264" s="245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6" t="s">
        <v>131</v>
      </c>
      <c r="AU264" s="246" t="s">
        <v>80</v>
      </c>
      <c r="AV264" s="14" t="s">
        <v>80</v>
      </c>
      <c r="AW264" s="14" t="s">
        <v>31</v>
      </c>
      <c r="AX264" s="14" t="s">
        <v>73</v>
      </c>
      <c r="AY264" s="246" t="s">
        <v>122</v>
      </c>
    </row>
    <row r="265" s="15" customFormat="1">
      <c r="A265" s="15"/>
      <c r="B265" s="247"/>
      <c r="C265" s="248"/>
      <c r="D265" s="227" t="s">
        <v>131</v>
      </c>
      <c r="E265" s="249" t="s">
        <v>1</v>
      </c>
      <c r="F265" s="250" t="s">
        <v>134</v>
      </c>
      <c r="G265" s="248"/>
      <c r="H265" s="251">
        <v>5.2000000000000002</v>
      </c>
      <c r="I265" s="252"/>
      <c r="J265" s="248"/>
      <c r="K265" s="248"/>
      <c r="L265" s="253"/>
      <c r="M265" s="254"/>
      <c r="N265" s="255"/>
      <c r="O265" s="255"/>
      <c r="P265" s="255"/>
      <c r="Q265" s="255"/>
      <c r="R265" s="255"/>
      <c r="S265" s="255"/>
      <c r="T265" s="256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57" t="s">
        <v>131</v>
      </c>
      <c r="AU265" s="257" t="s">
        <v>80</v>
      </c>
      <c r="AV265" s="15" t="s">
        <v>129</v>
      </c>
      <c r="AW265" s="15" t="s">
        <v>31</v>
      </c>
      <c r="AX265" s="15" t="s">
        <v>78</v>
      </c>
      <c r="AY265" s="257" t="s">
        <v>122</v>
      </c>
    </row>
    <row r="266" s="2" customFormat="1" ht="24.15" customHeight="1">
      <c r="A266" s="39"/>
      <c r="B266" s="40"/>
      <c r="C266" s="212" t="s">
        <v>323</v>
      </c>
      <c r="D266" s="212" t="s">
        <v>124</v>
      </c>
      <c r="E266" s="213" t="s">
        <v>324</v>
      </c>
      <c r="F266" s="214" t="s">
        <v>325</v>
      </c>
      <c r="G266" s="215" t="s">
        <v>127</v>
      </c>
      <c r="H266" s="216">
        <v>8</v>
      </c>
      <c r="I266" s="217"/>
      <c r="J266" s="218">
        <f>ROUND(I266*H266,2)</f>
        <v>0</v>
      </c>
      <c r="K266" s="214" t="s">
        <v>128</v>
      </c>
      <c r="L266" s="45"/>
      <c r="M266" s="219" t="s">
        <v>1</v>
      </c>
      <c r="N266" s="220" t="s">
        <v>38</v>
      </c>
      <c r="O266" s="92"/>
      <c r="P266" s="221">
        <f>O266*H266</f>
        <v>0</v>
      </c>
      <c r="Q266" s="221">
        <v>0.00080000000000000004</v>
      </c>
      <c r="R266" s="221">
        <f>Q266*H266</f>
        <v>0.0064000000000000003</v>
      </c>
      <c r="S266" s="221">
        <v>0</v>
      </c>
      <c r="T266" s="222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23" t="s">
        <v>129</v>
      </c>
      <c r="AT266" s="223" t="s">
        <v>124</v>
      </c>
      <c r="AU266" s="223" t="s">
        <v>80</v>
      </c>
      <c r="AY266" s="18" t="s">
        <v>122</v>
      </c>
      <c r="BE266" s="224">
        <f>IF(N266="základní",J266,0)</f>
        <v>0</v>
      </c>
      <c r="BF266" s="224">
        <f>IF(N266="snížená",J266,0)</f>
        <v>0</v>
      </c>
      <c r="BG266" s="224">
        <f>IF(N266="zákl. přenesená",J266,0)</f>
        <v>0</v>
      </c>
      <c r="BH266" s="224">
        <f>IF(N266="sníž. přenesená",J266,0)</f>
        <v>0</v>
      </c>
      <c r="BI266" s="224">
        <f>IF(N266="nulová",J266,0)</f>
        <v>0</v>
      </c>
      <c r="BJ266" s="18" t="s">
        <v>78</v>
      </c>
      <c r="BK266" s="224">
        <f>ROUND(I266*H266,2)</f>
        <v>0</v>
      </c>
      <c r="BL266" s="18" t="s">
        <v>129</v>
      </c>
      <c r="BM266" s="223" t="s">
        <v>326</v>
      </c>
    </row>
    <row r="267" s="2" customFormat="1" ht="24.15" customHeight="1">
      <c r="A267" s="39"/>
      <c r="B267" s="40"/>
      <c r="C267" s="212" t="s">
        <v>327</v>
      </c>
      <c r="D267" s="212" t="s">
        <v>124</v>
      </c>
      <c r="E267" s="213" t="s">
        <v>328</v>
      </c>
      <c r="F267" s="214" t="s">
        <v>329</v>
      </c>
      <c r="G267" s="215" t="s">
        <v>127</v>
      </c>
      <c r="H267" s="216">
        <v>4</v>
      </c>
      <c r="I267" s="217"/>
      <c r="J267" s="218">
        <f>ROUND(I267*H267,2)</f>
        <v>0</v>
      </c>
      <c r="K267" s="214" t="s">
        <v>128</v>
      </c>
      <c r="L267" s="45"/>
      <c r="M267" s="219" t="s">
        <v>1</v>
      </c>
      <c r="N267" s="220" t="s">
        <v>38</v>
      </c>
      <c r="O267" s="92"/>
      <c r="P267" s="221">
        <f>O267*H267</f>
        <v>0</v>
      </c>
      <c r="Q267" s="221">
        <v>0.0015</v>
      </c>
      <c r="R267" s="221">
        <f>Q267*H267</f>
        <v>0.0060000000000000001</v>
      </c>
      <c r="S267" s="221">
        <v>0</v>
      </c>
      <c r="T267" s="222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23" t="s">
        <v>129</v>
      </c>
      <c r="AT267" s="223" t="s">
        <v>124</v>
      </c>
      <c r="AU267" s="223" t="s">
        <v>80</v>
      </c>
      <c r="AY267" s="18" t="s">
        <v>122</v>
      </c>
      <c r="BE267" s="224">
        <f>IF(N267="základní",J267,0)</f>
        <v>0</v>
      </c>
      <c r="BF267" s="224">
        <f>IF(N267="snížená",J267,0)</f>
        <v>0</v>
      </c>
      <c r="BG267" s="224">
        <f>IF(N267="zákl. přenesená",J267,0)</f>
        <v>0</v>
      </c>
      <c r="BH267" s="224">
        <f>IF(N267="sníž. přenesená",J267,0)</f>
        <v>0</v>
      </c>
      <c r="BI267" s="224">
        <f>IF(N267="nulová",J267,0)</f>
        <v>0</v>
      </c>
      <c r="BJ267" s="18" t="s">
        <v>78</v>
      </c>
      <c r="BK267" s="224">
        <f>ROUND(I267*H267,2)</f>
        <v>0</v>
      </c>
      <c r="BL267" s="18" t="s">
        <v>129</v>
      </c>
      <c r="BM267" s="223" t="s">
        <v>330</v>
      </c>
    </row>
    <row r="268" s="12" customFormat="1" ht="22.8" customHeight="1">
      <c r="A268" s="12"/>
      <c r="B268" s="196"/>
      <c r="C268" s="197"/>
      <c r="D268" s="198" t="s">
        <v>72</v>
      </c>
      <c r="E268" s="210" t="s">
        <v>129</v>
      </c>
      <c r="F268" s="210" t="s">
        <v>331</v>
      </c>
      <c r="G268" s="197"/>
      <c r="H268" s="197"/>
      <c r="I268" s="200"/>
      <c r="J268" s="211">
        <f>BK268</f>
        <v>0</v>
      </c>
      <c r="K268" s="197"/>
      <c r="L268" s="202"/>
      <c r="M268" s="203"/>
      <c r="N268" s="204"/>
      <c r="O268" s="204"/>
      <c r="P268" s="205">
        <f>SUM(P269:P289)</f>
        <v>0</v>
      </c>
      <c r="Q268" s="204"/>
      <c r="R268" s="205">
        <f>SUM(R269:R289)</f>
        <v>2.9949445800000003</v>
      </c>
      <c r="S268" s="204"/>
      <c r="T268" s="206">
        <f>SUM(T269:T289)</f>
        <v>0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207" t="s">
        <v>78</v>
      </c>
      <c r="AT268" s="208" t="s">
        <v>72</v>
      </c>
      <c r="AU268" s="208" t="s">
        <v>78</v>
      </c>
      <c r="AY268" s="207" t="s">
        <v>122</v>
      </c>
      <c r="BK268" s="209">
        <f>SUM(BK269:BK289)</f>
        <v>0</v>
      </c>
    </row>
    <row r="269" s="2" customFormat="1" ht="21.75" customHeight="1">
      <c r="A269" s="39"/>
      <c r="B269" s="40"/>
      <c r="C269" s="212" t="s">
        <v>332</v>
      </c>
      <c r="D269" s="212" t="s">
        <v>124</v>
      </c>
      <c r="E269" s="213" t="s">
        <v>333</v>
      </c>
      <c r="F269" s="214" t="s">
        <v>334</v>
      </c>
      <c r="G269" s="215" t="s">
        <v>162</v>
      </c>
      <c r="H269" s="216">
        <v>0.54000000000000004</v>
      </c>
      <c r="I269" s="217"/>
      <c r="J269" s="218">
        <f>ROUND(I269*H269,2)</f>
        <v>0</v>
      </c>
      <c r="K269" s="214" t="s">
        <v>128</v>
      </c>
      <c r="L269" s="45"/>
      <c r="M269" s="219" t="s">
        <v>1</v>
      </c>
      <c r="N269" s="220" t="s">
        <v>38</v>
      </c>
      <c r="O269" s="92"/>
      <c r="P269" s="221">
        <f>O269*H269</f>
        <v>0</v>
      </c>
      <c r="Q269" s="221">
        <v>2.5019499999999999</v>
      </c>
      <c r="R269" s="221">
        <f>Q269*H269</f>
        <v>1.3510530000000001</v>
      </c>
      <c r="S269" s="221">
        <v>0</v>
      </c>
      <c r="T269" s="222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23" t="s">
        <v>129</v>
      </c>
      <c r="AT269" s="223" t="s">
        <v>124</v>
      </c>
      <c r="AU269" s="223" t="s">
        <v>80</v>
      </c>
      <c r="AY269" s="18" t="s">
        <v>122</v>
      </c>
      <c r="BE269" s="224">
        <f>IF(N269="základní",J269,0)</f>
        <v>0</v>
      </c>
      <c r="BF269" s="224">
        <f>IF(N269="snížená",J269,0)</f>
        <v>0</v>
      </c>
      <c r="BG269" s="224">
        <f>IF(N269="zákl. přenesená",J269,0)</f>
        <v>0</v>
      </c>
      <c r="BH269" s="224">
        <f>IF(N269="sníž. přenesená",J269,0)</f>
        <v>0</v>
      </c>
      <c r="BI269" s="224">
        <f>IF(N269="nulová",J269,0)</f>
        <v>0</v>
      </c>
      <c r="BJ269" s="18" t="s">
        <v>78</v>
      </c>
      <c r="BK269" s="224">
        <f>ROUND(I269*H269,2)</f>
        <v>0</v>
      </c>
      <c r="BL269" s="18" t="s">
        <v>129</v>
      </c>
      <c r="BM269" s="223" t="s">
        <v>335</v>
      </c>
    </row>
    <row r="270" s="13" customFormat="1">
      <c r="A270" s="13"/>
      <c r="B270" s="225"/>
      <c r="C270" s="226"/>
      <c r="D270" s="227" t="s">
        <v>131</v>
      </c>
      <c r="E270" s="228" t="s">
        <v>1</v>
      </c>
      <c r="F270" s="229" t="s">
        <v>336</v>
      </c>
      <c r="G270" s="226"/>
      <c r="H270" s="228" t="s">
        <v>1</v>
      </c>
      <c r="I270" s="230"/>
      <c r="J270" s="226"/>
      <c r="K270" s="226"/>
      <c r="L270" s="231"/>
      <c r="M270" s="232"/>
      <c r="N270" s="233"/>
      <c r="O270" s="233"/>
      <c r="P270" s="233"/>
      <c r="Q270" s="233"/>
      <c r="R270" s="233"/>
      <c r="S270" s="233"/>
      <c r="T270" s="234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5" t="s">
        <v>131</v>
      </c>
      <c r="AU270" s="235" t="s">
        <v>80</v>
      </c>
      <c r="AV270" s="13" t="s">
        <v>78</v>
      </c>
      <c r="AW270" s="13" t="s">
        <v>31</v>
      </c>
      <c r="AX270" s="13" t="s">
        <v>73</v>
      </c>
      <c r="AY270" s="235" t="s">
        <v>122</v>
      </c>
    </row>
    <row r="271" s="14" customFormat="1">
      <c r="A271" s="14"/>
      <c r="B271" s="236"/>
      <c r="C271" s="237"/>
      <c r="D271" s="227" t="s">
        <v>131</v>
      </c>
      <c r="E271" s="238" t="s">
        <v>1</v>
      </c>
      <c r="F271" s="239" t="s">
        <v>337</v>
      </c>
      <c r="G271" s="237"/>
      <c r="H271" s="240">
        <v>0.54000000000000004</v>
      </c>
      <c r="I271" s="241"/>
      <c r="J271" s="237"/>
      <c r="K271" s="237"/>
      <c r="L271" s="242"/>
      <c r="M271" s="243"/>
      <c r="N271" s="244"/>
      <c r="O271" s="244"/>
      <c r="P271" s="244"/>
      <c r="Q271" s="244"/>
      <c r="R271" s="244"/>
      <c r="S271" s="244"/>
      <c r="T271" s="245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46" t="s">
        <v>131</v>
      </c>
      <c r="AU271" s="246" t="s">
        <v>80</v>
      </c>
      <c r="AV271" s="14" t="s">
        <v>80</v>
      </c>
      <c r="AW271" s="14" t="s">
        <v>31</v>
      </c>
      <c r="AX271" s="14" t="s">
        <v>73</v>
      </c>
      <c r="AY271" s="246" t="s">
        <v>122</v>
      </c>
    </row>
    <row r="272" s="15" customFormat="1">
      <c r="A272" s="15"/>
      <c r="B272" s="247"/>
      <c r="C272" s="248"/>
      <c r="D272" s="227" t="s">
        <v>131</v>
      </c>
      <c r="E272" s="249" t="s">
        <v>1</v>
      </c>
      <c r="F272" s="250" t="s">
        <v>134</v>
      </c>
      <c r="G272" s="248"/>
      <c r="H272" s="251">
        <v>0.54000000000000004</v>
      </c>
      <c r="I272" s="252"/>
      <c r="J272" s="248"/>
      <c r="K272" s="248"/>
      <c r="L272" s="253"/>
      <c r="M272" s="254"/>
      <c r="N272" s="255"/>
      <c r="O272" s="255"/>
      <c r="P272" s="255"/>
      <c r="Q272" s="255"/>
      <c r="R272" s="255"/>
      <c r="S272" s="255"/>
      <c r="T272" s="256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57" t="s">
        <v>131</v>
      </c>
      <c r="AU272" s="257" t="s">
        <v>80</v>
      </c>
      <c r="AV272" s="15" t="s">
        <v>129</v>
      </c>
      <c r="AW272" s="15" t="s">
        <v>31</v>
      </c>
      <c r="AX272" s="15" t="s">
        <v>78</v>
      </c>
      <c r="AY272" s="257" t="s">
        <v>122</v>
      </c>
    </row>
    <row r="273" s="2" customFormat="1" ht="24.15" customHeight="1">
      <c r="A273" s="39"/>
      <c r="B273" s="40"/>
      <c r="C273" s="212" t="s">
        <v>338</v>
      </c>
      <c r="D273" s="212" t="s">
        <v>124</v>
      </c>
      <c r="E273" s="213" t="s">
        <v>339</v>
      </c>
      <c r="F273" s="214" t="s">
        <v>340</v>
      </c>
      <c r="G273" s="215" t="s">
        <v>221</v>
      </c>
      <c r="H273" s="216">
        <v>0.053999999999999999</v>
      </c>
      <c r="I273" s="217"/>
      <c r="J273" s="218">
        <f>ROUND(I273*H273,2)</f>
        <v>0</v>
      </c>
      <c r="K273" s="214" t="s">
        <v>128</v>
      </c>
      <c r="L273" s="45"/>
      <c r="M273" s="219" t="s">
        <v>1</v>
      </c>
      <c r="N273" s="220" t="s">
        <v>38</v>
      </c>
      <c r="O273" s="92"/>
      <c r="P273" s="221">
        <f>O273*H273</f>
        <v>0</v>
      </c>
      <c r="Q273" s="221">
        <v>1.0492699999999999</v>
      </c>
      <c r="R273" s="221">
        <f>Q273*H273</f>
        <v>0.056660579999999995</v>
      </c>
      <c r="S273" s="221">
        <v>0</v>
      </c>
      <c r="T273" s="222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23" t="s">
        <v>129</v>
      </c>
      <c r="AT273" s="223" t="s">
        <v>124</v>
      </c>
      <c r="AU273" s="223" t="s">
        <v>80</v>
      </c>
      <c r="AY273" s="18" t="s">
        <v>122</v>
      </c>
      <c r="BE273" s="224">
        <f>IF(N273="základní",J273,0)</f>
        <v>0</v>
      </c>
      <c r="BF273" s="224">
        <f>IF(N273="snížená",J273,0)</f>
        <v>0</v>
      </c>
      <c r="BG273" s="224">
        <f>IF(N273="zákl. přenesená",J273,0)</f>
        <v>0</v>
      </c>
      <c r="BH273" s="224">
        <f>IF(N273="sníž. přenesená",J273,0)</f>
        <v>0</v>
      </c>
      <c r="BI273" s="224">
        <f>IF(N273="nulová",J273,0)</f>
        <v>0</v>
      </c>
      <c r="BJ273" s="18" t="s">
        <v>78</v>
      </c>
      <c r="BK273" s="224">
        <f>ROUND(I273*H273,2)</f>
        <v>0</v>
      </c>
      <c r="BL273" s="18" t="s">
        <v>129</v>
      </c>
      <c r="BM273" s="223" t="s">
        <v>341</v>
      </c>
    </row>
    <row r="274" s="13" customFormat="1">
      <c r="A274" s="13"/>
      <c r="B274" s="225"/>
      <c r="C274" s="226"/>
      <c r="D274" s="227" t="s">
        <v>131</v>
      </c>
      <c r="E274" s="228" t="s">
        <v>1</v>
      </c>
      <c r="F274" s="229" t="s">
        <v>336</v>
      </c>
      <c r="G274" s="226"/>
      <c r="H274" s="228" t="s">
        <v>1</v>
      </c>
      <c r="I274" s="230"/>
      <c r="J274" s="226"/>
      <c r="K274" s="226"/>
      <c r="L274" s="231"/>
      <c r="M274" s="232"/>
      <c r="N274" s="233"/>
      <c r="O274" s="233"/>
      <c r="P274" s="233"/>
      <c r="Q274" s="233"/>
      <c r="R274" s="233"/>
      <c r="S274" s="233"/>
      <c r="T274" s="234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5" t="s">
        <v>131</v>
      </c>
      <c r="AU274" s="235" t="s">
        <v>80</v>
      </c>
      <c r="AV274" s="13" t="s">
        <v>78</v>
      </c>
      <c r="AW274" s="13" t="s">
        <v>31</v>
      </c>
      <c r="AX274" s="13" t="s">
        <v>73</v>
      </c>
      <c r="AY274" s="235" t="s">
        <v>122</v>
      </c>
    </row>
    <row r="275" s="14" customFormat="1">
      <c r="A275" s="14"/>
      <c r="B275" s="236"/>
      <c r="C275" s="237"/>
      <c r="D275" s="227" t="s">
        <v>131</v>
      </c>
      <c r="E275" s="238" t="s">
        <v>1</v>
      </c>
      <c r="F275" s="239" t="s">
        <v>342</v>
      </c>
      <c r="G275" s="237"/>
      <c r="H275" s="240">
        <v>0.053999999999999999</v>
      </c>
      <c r="I275" s="241"/>
      <c r="J275" s="237"/>
      <c r="K275" s="237"/>
      <c r="L275" s="242"/>
      <c r="M275" s="243"/>
      <c r="N275" s="244"/>
      <c r="O275" s="244"/>
      <c r="P275" s="244"/>
      <c r="Q275" s="244"/>
      <c r="R275" s="244"/>
      <c r="S275" s="244"/>
      <c r="T275" s="245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6" t="s">
        <v>131</v>
      </c>
      <c r="AU275" s="246" t="s">
        <v>80</v>
      </c>
      <c r="AV275" s="14" t="s">
        <v>80</v>
      </c>
      <c r="AW275" s="14" t="s">
        <v>31</v>
      </c>
      <c r="AX275" s="14" t="s">
        <v>73</v>
      </c>
      <c r="AY275" s="246" t="s">
        <v>122</v>
      </c>
    </row>
    <row r="276" s="15" customFormat="1">
      <c r="A276" s="15"/>
      <c r="B276" s="247"/>
      <c r="C276" s="248"/>
      <c r="D276" s="227" t="s">
        <v>131</v>
      </c>
      <c r="E276" s="249" t="s">
        <v>1</v>
      </c>
      <c r="F276" s="250" t="s">
        <v>134</v>
      </c>
      <c r="G276" s="248"/>
      <c r="H276" s="251">
        <v>0.053999999999999999</v>
      </c>
      <c r="I276" s="252"/>
      <c r="J276" s="248"/>
      <c r="K276" s="248"/>
      <c r="L276" s="253"/>
      <c r="M276" s="254"/>
      <c r="N276" s="255"/>
      <c r="O276" s="255"/>
      <c r="P276" s="255"/>
      <c r="Q276" s="255"/>
      <c r="R276" s="255"/>
      <c r="S276" s="255"/>
      <c r="T276" s="256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57" t="s">
        <v>131</v>
      </c>
      <c r="AU276" s="257" t="s">
        <v>80</v>
      </c>
      <c r="AV276" s="15" t="s">
        <v>129</v>
      </c>
      <c r="AW276" s="15" t="s">
        <v>31</v>
      </c>
      <c r="AX276" s="15" t="s">
        <v>78</v>
      </c>
      <c r="AY276" s="257" t="s">
        <v>122</v>
      </c>
    </row>
    <row r="277" s="2" customFormat="1" ht="21.75" customHeight="1">
      <c r="A277" s="39"/>
      <c r="B277" s="40"/>
      <c r="C277" s="212" t="s">
        <v>343</v>
      </c>
      <c r="D277" s="212" t="s">
        <v>124</v>
      </c>
      <c r="E277" s="213" t="s">
        <v>344</v>
      </c>
      <c r="F277" s="214" t="s">
        <v>345</v>
      </c>
      <c r="G277" s="215" t="s">
        <v>149</v>
      </c>
      <c r="H277" s="216">
        <v>8.0999999999999996</v>
      </c>
      <c r="I277" s="217"/>
      <c r="J277" s="218">
        <f>ROUND(I277*H277,2)</f>
        <v>0</v>
      </c>
      <c r="K277" s="214" t="s">
        <v>128</v>
      </c>
      <c r="L277" s="45"/>
      <c r="M277" s="219" t="s">
        <v>1</v>
      </c>
      <c r="N277" s="220" t="s">
        <v>38</v>
      </c>
      <c r="O277" s="92"/>
      <c r="P277" s="221">
        <f>O277*H277</f>
        <v>0</v>
      </c>
      <c r="Q277" s="221">
        <v>0.03465</v>
      </c>
      <c r="R277" s="221">
        <f>Q277*H277</f>
        <v>0.280665</v>
      </c>
      <c r="S277" s="221">
        <v>0</v>
      </c>
      <c r="T277" s="222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23" t="s">
        <v>129</v>
      </c>
      <c r="AT277" s="223" t="s">
        <v>124</v>
      </c>
      <c r="AU277" s="223" t="s">
        <v>80</v>
      </c>
      <c r="AY277" s="18" t="s">
        <v>122</v>
      </c>
      <c r="BE277" s="224">
        <f>IF(N277="základní",J277,0)</f>
        <v>0</v>
      </c>
      <c r="BF277" s="224">
        <f>IF(N277="snížená",J277,0)</f>
        <v>0</v>
      </c>
      <c r="BG277" s="224">
        <f>IF(N277="zákl. přenesená",J277,0)</f>
        <v>0</v>
      </c>
      <c r="BH277" s="224">
        <f>IF(N277="sníž. přenesená",J277,0)</f>
        <v>0</v>
      </c>
      <c r="BI277" s="224">
        <f>IF(N277="nulová",J277,0)</f>
        <v>0</v>
      </c>
      <c r="BJ277" s="18" t="s">
        <v>78</v>
      </c>
      <c r="BK277" s="224">
        <f>ROUND(I277*H277,2)</f>
        <v>0</v>
      </c>
      <c r="BL277" s="18" t="s">
        <v>129</v>
      </c>
      <c r="BM277" s="223" t="s">
        <v>346</v>
      </c>
    </row>
    <row r="278" s="13" customFormat="1">
      <c r="A278" s="13"/>
      <c r="B278" s="225"/>
      <c r="C278" s="226"/>
      <c r="D278" s="227" t="s">
        <v>131</v>
      </c>
      <c r="E278" s="228" t="s">
        <v>1</v>
      </c>
      <c r="F278" s="229" t="s">
        <v>347</v>
      </c>
      <c r="G278" s="226"/>
      <c r="H278" s="228" t="s">
        <v>1</v>
      </c>
      <c r="I278" s="230"/>
      <c r="J278" s="226"/>
      <c r="K278" s="226"/>
      <c r="L278" s="231"/>
      <c r="M278" s="232"/>
      <c r="N278" s="233"/>
      <c r="O278" s="233"/>
      <c r="P278" s="233"/>
      <c r="Q278" s="233"/>
      <c r="R278" s="233"/>
      <c r="S278" s="233"/>
      <c r="T278" s="234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5" t="s">
        <v>131</v>
      </c>
      <c r="AU278" s="235" t="s">
        <v>80</v>
      </c>
      <c r="AV278" s="13" t="s">
        <v>78</v>
      </c>
      <c r="AW278" s="13" t="s">
        <v>31</v>
      </c>
      <c r="AX278" s="13" t="s">
        <v>73</v>
      </c>
      <c r="AY278" s="235" t="s">
        <v>122</v>
      </c>
    </row>
    <row r="279" s="14" customFormat="1">
      <c r="A279" s="14"/>
      <c r="B279" s="236"/>
      <c r="C279" s="237"/>
      <c r="D279" s="227" t="s">
        <v>131</v>
      </c>
      <c r="E279" s="238" t="s">
        <v>1</v>
      </c>
      <c r="F279" s="239" t="s">
        <v>348</v>
      </c>
      <c r="G279" s="237"/>
      <c r="H279" s="240">
        <v>8.0999999999999996</v>
      </c>
      <c r="I279" s="241"/>
      <c r="J279" s="237"/>
      <c r="K279" s="237"/>
      <c r="L279" s="242"/>
      <c r="M279" s="243"/>
      <c r="N279" s="244"/>
      <c r="O279" s="244"/>
      <c r="P279" s="244"/>
      <c r="Q279" s="244"/>
      <c r="R279" s="244"/>
      <c r="S279" s="244"/>
      <c r="T279" s="245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6" t="s">
        <v>131</v>
      </c>
      <c r="AU279" s="246" t="s">
        <v>80</v>
      </c>
      <c r="AV279" s="14" t="s">
        <v>80</v>
      </c>
      <c r="AW279" s="14" t="s">
        <v>31</v>
      </c>
      <c r="AX279" s="14" t="s">
        <v>73</v>
      </c>
      <c r="AY279" s="246" t="s">
        <v>122</v>
      </c>
    </row>
    <row r="280" s="15" customFormat="1">
      <c r="A280" s="15"/>
      <c r="B280" s="247"/>
      <c r="C280" s="248"/>
      <c r="D280" s="227" t="s">
        <v>131</v>
      </c>
      <c r="E280" s="249" t="s">
        <v>1</v>
      </c>
      <c r="F280" s="250" t="s">
        <v>134</v>
      </c>
      <c r="G280" s="248"/>
      <c r="H280" s="251">
        <v>8.0999999999999996</v>
      </c>
      <c r="I280" s="252"/>
      <c r="J280" s="248"/>
      <c r="K280" s="248"/>
      <c r="L280" s="253"/>
      <c r="M280" s="254"/>
      <c r="N280" s="255"/>
      <c r="O280" s="255"/>
      <c r="P280" s="255"/>
      <c r="Q280" s="255"/>
      <c r="R280" s="255"/>
      <c r="S280" s="255"/>
      <c r="T280" s="256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57" t="s">
        <v>131</v>
      </c>
      <c r="AU280" s="257" t="s">
        <v>80</v>
      </c>
      <c r="AV280" s="15" t="s">
        <v>129</v>
      </c>
      <c r="AW280" s="15" t="s">
        <v>31</v>
      </c>
      <c r="AX280" s="15" t="s">
        <v>78</v>
      </c>
      <c r="AY280" s="257" t="s">
        <v>122</v>
      </c>
    </row>
    <row r="281" s="2" customFormat="1" ht="21.75" customHeight="1">
      <c r="A281" s="39"/>
      <c r="B281" s="40"/>
      <c r="C281" s="258" t="s">
        <v>349</v>
      </c>
      <c r="D281" s="258" t="s">
        <v>256</v>
      </c>
      <c r="E281" s="259" t="s">
        <v>350</v>
      </c>
      <c r="F281" s="260" t="s">
        <v>351</v>
      </c>
      <c r="G281" s="261" t="s">
        <v>127</v>
      </c>
      <c r="H281" s="262">
        <v>3.2999999999999998</v>
      </c>
      <c r="I281" s="263"/>
      <c r="J281" s="264">
        <f>ROUND(I281*H281,2)</f>
        <v>0</v>
      </c>
      <c r="K281" s="260" t="s">
        <v>1</v>
      </c>
      <c r="L281" s="265"/>
      <c r="M281" s="266" t="s">
        <v>1</v>
      </c>
      <c r="N281" s="267" t="s">
        <v>38</v>
      </c>
      <c r="O281" s="92"/>
      <c r="P281" s="221">
        <f>O281*H281</f>
        <v>0</v>
      </c>
      <c r="Q281" s="221">
        <v>0.12</v>
      </c>
      <c r="R281" s="221">
        <f>Q281*H281</f>
        <v>0.39599999999999996</v>
      </c>
      <c r="S281" s="221">
        <v>0</v>
      </c>
      <c r="T281" s="222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23" t="s">
        <v>133</v>
      </c>
      <c r="AT281" s="223" t="s">
        <v>256</v>
      </c>
      <c r="AU281" s="223" t="s">
        <v>80</v>
      </c>
      <c r="AY281" s="18" t="s">
        <v>122</v>
      </c>
      <c r="BE281" s="224">
        <f>IF(N281="základní",J281,0)</f>
        <v>0</v>
      </c>
      <c r="BF281" s="224">
        <f>IF(N281="snížená",J281,0)</f>
        <v>0</v>
      </c>
      <c r="BG281" s="224">
        <f>IF(N281="zákl. přenesená",J281,0)</f>
        <v>0</v>
      </c>
      <c r="BH281" s="224">
        <f>IF(N281="sníž. přenesená",J281,0)</f>
        <v>0</v>
      </c>
      <c r="BI281" s="224">
        <f>IF(N281="nulová",J281,0)</f>
        <v>0</v>
      </c>
      <c r="BJ281" s="18" t="s">
        <v>78</v>
      </c>
      <c r="BK281" s="224">
        <f>ROUND(I281*H281,2)</f>
        <v>0</v>
      </c>
      <c r="BL281" s="18" t="s">
        <v>129</v>
      </c>
      <c r="BM281" s="223" t="s">
        <v>352</v>
      </c>
    </row>
    <row r="282" s="14" customFormat="1">
      <c r="A282" s="14"/>
      <c r="B282" s="236"/>
      <c r="C282" s="237"/>
      <c r="D282" s="227" t="s">
        <v>131</v>
      </c>
      <c r="E282" s="238" t="s">
        <v>1</v>
      </c>
      <c r="F282" s="239" t="s">
        <v>353</v>
      </c>
      <c r="G282" s="237"/>
      <c r="H282" s="240">
        <v>3.2999999999999998</v>
      </c>
      <c r="I282" s="241"/>
      <c r="J282" s="237"/>
      <c r="K282" s="237"/>
      <c r="L282" s="242"/>
      <c r="M282" s="243"/>
      <c r="N282" s="244"/>
      <c r="O282" s="244"/>
      <c r="P282" s="244"/>
      <c r="Q282" s="244"/>
      <c r="R282" s="244"/>
      <c r="S282" s="244"/>
      <c r="T282" s="245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46" t="s">
        <v>131</v>
      </c>
      <c r="AU282" s="246" t="s">
        <v>80</v>
      </c>
      <c r="AV282" s="14" t="s">
        <v>80</v>
      </c>
      <c r="AW282" s="14" t="s">
        <v>31</v>
      </c>
      <c r="AX282" s="14" t="s">
        <v>73</v>
      </c>
      <c r="AY282" s="246" t="s">
        <v>122</v>
      </c>
    </row>
    <row r="283" s="15" customFormat="1">
      <c r="A283" s="15"/>
      <c r="B283" s="247"/>
      <c r="C283" s="248"/>
      <c r="D283" s="227" t="s">
        <v>131</v>
      </c>
      <c r="E283" s="249" t="s">
        <v>1</v>
      </c>
      <c r="F283" s="250" t="s">
        <v>134</v>
      </c>
      <c r="G283" s="248"/>
      <c r="H283" s="251">
        <v>3.2999999999999998</v>
      </c>
      <c r="I283" s="252"/>
      <c r="J283" s="248"/>
      <c r="K283" s="248"/>
      <c r="L283" s="253"/>
      <c r="M283" s="254"/>
      <c r="N283" s="255"/>
      <c r="O283" s="255"/>
      <c r="P283" s="255"/>
      <c r="Q283" s="255"/>
      <c r="R283" s="255"/>
      <c r="S283" s="255"/>
      <c r="T283" s="256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57" t="s">
        <v>131</v>
      </c>
      <c r="AU283" s="257" t="s">
        <v>80</v>
      </c>
      <c r="AV283" s="15" t="s">
        <v>129</v>
      </c>
      <c r="AW283" s="15" t="s">
        <v>31</v>
      </c>
      <c r="AX283" s="15" t="s">
        <v>78</v>
      </c>
      <c r="AY283" s="257" t="s">
        <v>122</v>
      </c>
    </row>
    <row r="284" s="2" customFormat="1" ht="24.15" customHeight="1">
      <c r="A284" s="39"/>
      <c r="B284" s="40"/>
      <c r="C284" s="212" t="s">
        <v>354</v>
      </c>
      <c r="D284" s="212" t="s">
        <v>124</v>
      </c>
      <c r="E284" s="213" t="s">
        <v>355</v>
      </c>
      <c r="F284" s="214" t="s">
        <v>356</v>
      </c>
      <c r="G284" s="215" t="s">
        <v>149</v>
      </c>
      <c r="H284" s="216">
        <v>8.0999999999999996</v>
      </c>
      <c r="I284" s="217"/>
      <c r="J284" s="218">
        <f>ROUND(I284*H284,2)</f>
        <v>0</v>
      </c>
      <c r="K284" s="214" t="s">
        <v>128</v>
      </c>
      <c r="L284" s="45"/>
      <c r="M284" s="219" t="s">
        <v>1</v>
      </c>
      <c r="N284" s="220" t="s">
        <v>38</v>
      </c>
      <c r="O284" s="92"/>
      <c r="P284" s="221">
        <f>O284*H284</f>
        <v>0</v>
      </c>
      <c r="Q284" s="221">
        <v>0.11046</v>
      </c>
      <c r="R284" s="221">
        <f>Q284*H284</f>
        <v>0.89472600000000002</v>
      </c>
      <c r="S284" s="221">
        <v>0</v>
      </c>
      <c r="T284" s="222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23" t="s">
        <v>129</v>
      </c>
      <c r="AT284" s="223" t="s">
        <v>124</v>
      </c>
      <c r="AU284" s="223" t="s">
        <v>80</v>
      </c>
      <c r="AY284" s="18" t="s">
        <v>122</v>
      </c>
      <c r="BE284" s="224">
        <f>IF(N284="základní",J284,0)</f>
        <v>0</v>
      </c>
      <c r="BF284" s="224">
        <f>IF(N284="snížená",J284,0)</f>
        <v>0</v>
      </c>
      <c r="BG284" s="224">
        <f>IF(N284="zákl. přenesená",J284,0)</f>
        <v>0</v>
      </c>
      <c r="BH284" s="224">
        <f>IF(N284="sníž. přenesená",J284,0)</f>
        <v>0</v>
      </c>
      <c r="BI284" s="224">
        <f>IF(N284="nulová",J284,0)</f>
        <v>0</v>
      </c>
      <c r="BJ284" s="18" t="s">
        <v>78</v>
      </c>
      <c r="BK284" s="224">
        <f>ROUND(I284*H284,2)</f>
        <v>0</v>
      </c>
      <c r="BL284" s="18" t="s">
        <v>129</v>
      </c>
      <c r="BM284" s="223" t="s">
        <v>357</v>
      </c>
    </row>
    <row r="285" s="13" customFormat="1">
      <c r="A285" s="13"/>
      <c r="B285" s="225"/>
      <c r="C285" s="226"/>
      <c r="D285" s="227" t="s">
        <v>131</v>
      </c>
      <c r="E285" s="228" t="s">
        <v>1</v>
      </c>
      <c r="F285" s="229" t="s">
        <v>336</v>
      </c>
      <c r="G285" s="226"/>
      <c r="H285" s="228" t="s">
        <v>1</v>
      </c>
      <c r="I285" s="230"/>
      <c r="J285" s="226"/>
      <c r="K285" s="226"/>
      <c r="L285" s="231"/>
      <c r="M285" s="232"/>
      <c r="N285" s="233"/>
      <c r="O285" s="233"/>
      <c r="P285" s="233"/>
      <c r="Q285" s="233"/>
      <c r="R285" s="233"/>
      <c r="S285" s="233"/>
      <c r="T285" s="234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5" t="s">
        <v>131</v>
      </c>
      <c r="AU285" s="235" t="s">
        <v>80</v>
      </c>
      <c r="AV285" s="13" t="s">
        <v>78</v>
      </c>
      <c r="AW285" s="13" t="s">
        <v>31</v>
      </c>
      <c r="AX285" s="13" t="s">
        <v>73</v>
      </c>
      <c r="AY285" s="235" t="s">
        <v>122</v>
      </c>
    </row>
    <row r="286" s="14" customFormat="1">
      <c r="A286" s="14"/>
      <c r="B286" s="236"/>
      <c r="C286" s="237"/>
      <c r="D286" s="227" t="s">
        <v>131</v>
      </c>
      <c r="E286" s="238" t="s">
        <v>1</v>
      </c>
      <c r="F286" s="239" t="s">
        <v>348</v>
      </c>
      <c r="G286" s="237"/>
      <c r="H286" s="240">
        <v>8.0999999999999996</v>
      </c>
      <c r="I286" s="241"/>
      <c r="J286" s="237"/>
      <c r="K286" s="237"/>
      <c r="L286" s="242"/>
      <c r="M286" s="243"/>
      <c r="N286" s="244"/>
      <c r="O286" s="244"/>
      <c r="P286" s="244"/>
      <c r="Q286" s="244"/>
      <c r="R286" s="244"/>
      <c r="S286" s="244"/>
      <c r="T286" s="245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46" t="s">
        <v>131</v>
      </c>
      <c r="AU286" s="246" t="s">
        <v>80</v>
      </c>
      <c r="AV286" s="14" t="s">
        <v>80</v>
      </c>
      <c r="AW286" s="14" t="s">
        <v>31</v>
      </c>
      <c r="AX286" s="14" t="s">
        <v>73</v>
      </c>
      <c r="AY286" s="246" t="s">
        <v>122</v>
      </c>
    </row>
    <row r="287" s="15" customFormat="1">
      <c r="A287" s="15"/>
      <c r="B287" s="247"/>
      <c r="C287" s="248"/>
      <c r="D287" s="227" t="s">
        <v>131</v>
      </c>
      <c r="E287" s="249" t="s">
        <v>1</v>
      </c>
      <c r="F287" s="250" t="s">
        <v>134</v>
      </c>
      <c r="G287" s="248"/>
      <c r="H287" s="251">
        <v>8.0999999999999996</v>
      </c>
      <c r="I287" s="252"/>
      <c r="J287" s="248"/>
      <c r="K287" s="248"/>
      <c r="L287" s="253"/>
      <c r="M287" s="254"/>
      <c r="N287" s="255"/>
      <c r="O287" s="255"/>
      <c r="P287" s="255"/>
      <c r="Q287" s="255"/>
      <c r="R287" s="255"/>
      <c r="S287" s="255"/>
      <c r="T287" s="256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57" t="s">
        <v>131</v>
      </c>
      <c r="AU287" s="257" t="s">
        <v>80</v>
      </c>
      <c r="AV287" s="15" t="s">
        <v>129</v>
      </c>
      <c r="AW287" s="15" t="s">
        <v>31</v>
      </c>
      <c r="AX287" s="15" t="s">
        <v>78</v>
      </c>
      <c r="AY287" s="257" t="s">
        <v>122</v>
      </c>
    </row>
    <row r="288" s="2" customFormat="1" ht="16.5" customHeight="1">
      <c r="A288" s="39"/>
      <c r="B288" s="40"/>
      <c r="C288" s="212" t="s">
        <v>358</v>
      </c>
      <c r="D288" s="212" t="s">
        <v>124</v>
      </c>
      <c r="E288" s="213" t="s">
        <v>359</v>
      </c>
      <c r="F288" s="214" t="s">
        <v>360</v>
      </c>
      <c r="G288" s="215" t="s">
        <v>137</v>
      </c>
      <c r="H288" s="216">
        <v>2</v>
      </c>
      <c r="I288" s="217"/>
      <c r="J288" s="218">
        <f>ROUND(I288*H288,2)</f>
        <v>0</v>
      </c>
      <c r="K288" s="214" t="s">
        <v>128</v>
      </c>
      <c r="L288" s="45"/>
      <c r="M288" s="219" t="s">
        <v>1</v>
      </c>
      <c r="N288" s="220" t="s">
        <v>38</v>
      </c>
      <c r="O288" s="92"/>
      <c r="P288" s="221">
        <f>O288*H288</f>
        <v>0</v>
      </c>
      <c r="Q288" s="221">
        <v>0.00792</v>
      </c>
      <c r="R288" s="221">
        <f>Q288*H288</f>
        <v>0.01584</v>
      </c>
      <c r="S288" s="221">
        <v>0</v>
      </c>
      <c r="T288" s="222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23" t="s">
        <v>129</v>
      </c>
      <c r="AT288" s="223" t="s">
        <v>124</v>
      </c>
      <c r="AU288" s="223" t="s">
        <v>80</v>
      </c>
      <c r="AY288" s="18" t="s">
        <v>122</v>
      </c>
      <c r="BE288" s="224">
        <f>IF(N288="základní",J288,0)</f>
        <v>0</v>
      </c>
      <c r="BF288" s="224">
        <f>IF(N288="snížená",J288,0)</f>
        <v>0</v>
      </c>
      <c r="BG288" s="224">
        <f>IF(N288="zákl. přenesená",J288,0)</f>
        <v>0</v>
      </c>
      <c r="BH288" s="224">
        <f>IF(N288="sníž. přenesená",J288,0)</f>
        <v>0</v>
      </c>
      <c r="BI288" s="224">
        <f>IF(N288="nulová",J288,0)</f>
        <v>0</v>
      </c>
      <c r="BJ288" s="18" t="s">
        <v>78</v>
      </c>
      <c r="BK288" s="224">
        <f>ROUND(I288*H288,2)</f>
        <v>0</v>
      </c>
      <c r="BL288" s="18" t="s">
        <v>129</v>
      </c>
      <c r="BM288" s="223" t="s">
        <v>361</v>
      </c>
    </row>
    <row r="289" s="2" customFormat="1" ht="16.5" customHeight="1">
      <c r="A289" s="39"/>
      <c r="B289" s="40"/>
      <c r="C289" s="212" t="s">
        <v>362</v>
      </c>
      <c r="D289" s="212" t="s">
        <v>124</v>
      </c>
      <c r="E289" s="213" t="s">
        <v>363</v>
      </c>
      <c r="F289" s="214" t="s">
        <v>364</v>
      </c>
      <c r="G289" s="215" t="s">
        <v>137</v>
      </c>
      <c r="H289" s="216">
        <v>2</v>
      </c>
      <c r="I289" s="217"/>
      <c r="J289" s="218">
        <f>ROUND(I289*H289,2)</f>
        <v>0</v>
      </c>
      <c r="K289" s="214" t="s">
        <v>128</v>
      </c>
      <c r="L289" s="45"/>
      <c r="M289" s="219" t="s">
        <v>1</v>
      </c>
      <c r="N289" s="220" t="s">
        <v>38</v>
      </c>
      <c r="O289" s="92"/>
      <c r="P289" s="221">
        <f>O289*H289</f>
        <v>0</v>
      </c>
      <c r="Q289" s="221">
        <v>0</v>
      </c>
      <c r="R289" s="221">
        <f>Q289*H289</f>
        <v>0</v>
      </c>
      <c r="S289" s="221">
        <v>0</v>
      </c>
      <c r="T289" s="222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23" t="s">
        <v>129</v>
      </c>
      <c r="AT289" s="223" t="s">
        <v>124</v>
      </c>
      <c r="AU289" s="223" t="s">
        <v>80</v>
      </c>
      <c r="AY289" s="18" t="s">
        <v>122</v>
      </c>
      <c r="BE289" s="224">
        <f>IF(N289="základní",J289,0)</f>
        <v>0</v>
      </c>
      <c r="BF289" s="224">
        <f>IF(N289="snížená",J289,0)</f>
        <v>0</v>
      </c>
      <c r="BG289" s="224">
        <f>IF(N289="zákl. přenesená",J289,0)</f>
        <v>0</v>
      </c>
      <c r="BH289" s="224">
        <f>IF(N289="sníž. přenesená",J289,0)</f>
        <v>0</v>
      </c>
      <c r="BI289" s="224">
        <f>IF(N289="nulová",J289,0)</f>
        <v>0</v>
      </c>
      <c r="BJ289" s="18" t="s">
        <v>78</v>
      </c>
      <c r="BK289" s="224">
        <f>ROUND(I289*H289,2)</f>
        <v>0</v>
      </c>
      <c r="BL289" s="18" t="s">
        <v>129</v>
      </c>
      <c r="BM289" s="223" t="s">
        <v>365</v>
      </c>
    </row>
    <row r="290" s="12" customFormat="1" ht="22.8" customHeight="1">
      <c r="A290" s="12"/>
      <c r="B290" s="196"/>
      <c r="C290" s="197"/>
      <c r="D290" s="198" t="s">
        <v>72</v>
      </c>
      <c r="E290" s="210" t="s">
        <v>153</v>
      </c>
      <c r="F290" s="210" t="s">
        <v>366</v>
      </c>
      <c r="G290" s="197"/>
      <c r="H290" s="197"/>
      <c r="I290" s="200"/>
      <c r="J290" s="211">
        <f>BK290</f>
        <v>0</v>
      </c>
      <c r="K290" s="197"/>
      <c r="L290" s="202"/>
      <c r="M290" s="203"/>
      <c r="N290" s="204"/>
      <c r="O290" s="204"/>
      <c r="P290" s="205">
        <f>SUM(P291:P328)</f>
        <v>0</v>
      </c>
      <c r="Q290" s="204"/>
      <c r="R290" s="205">
        <f>SUM(R291:R328)</f>
        <v>70.210112500000008</v>
      </c>
      <c r="S290" s="204"/>
      <c r="T290" s="206">
        <f>SUM(T291:T328)</f>
        <v>0</v>
      </c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R290" s="207" t="s">
        <v>78</v>
      </c>
      <c r="AT290" s="208" t="s">
        <v>72</v>
      </c>
      <c r="AU290" s="208" t="s">
        <v>78</v>
      </c>
      <c r="AY290" s="207" t="s">
        <v>122</v>
      </c>
      <c r="BK290" s="209">
        <f>SUM(BK291:BK328)</f>
        <v>0</v>
      </c>
    </row>
    <row r="291" s="2" customFormat="1" ht="24.15" customHeight="1">
      <c r="A291" s="39"/>
      <c r="B291" s="40"/>
      <c r="C291" s="212" t="s">
        <v>367</v>
      </c>
      <c r="D291" s="212" t="s">
        <v>124</v>
      </c>
      <c r="E291" s="213" t="s">
        <v>368</v>
      </c>
      <c r="F291" s="214" t="s">
        <v>369</v>
      </c>
      <c r="G291" s="215" t="s">
        <v>137</v>
      </c>
      <c r="H291" s="216">
        <v>686</v>
      </c>
      <c r="I291" s="217"/>
      <c r="J291" s="218">
        <f>ROUND(I291*H291,2)</f>
        <v>0</v>
      </c>
      <c r="K291" s="214" t="s">
        <v>128</v>
      </c>
      <c r="L291" s="45"/>
      <c r="M291" s="219" t="s">
        <v>1</v>
      </c>
      <c r="N291" s="220" t="s">
        <v>38</v>
      </c>
      <c r="O291" s="92"/>
      <c r="P291" s="221">
        <f>O291*H291</f>
        <v>0</v>
      </c>
      <c r="Q291" s="221">
        <v>0</v>
      </c>
      <c r="R291" s="221">
        <f>Q291*H291</f>
        <v>0</v>
      </c>
      <c r="S291" s="221">
        <v>0</v>
      </c>
      <c r="T291" s="222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23" t="s">
        <v>129</v>
      </c>
      <c r="AT291" s="223" t="s">
        <v>124</v>
      </c>
      <c r="AU291" s="223" t="s">
        <v>80</v>
      </c>
      <c r="AY291" s="18" t="s">
        <v>122</v>
      </c>
      <c r="BE291" s="224">
        <f>IF(N291="základní",J291,0)</f>
        <v>0</v>
      </c>
      <c r="BF291" s="224">
        <f>IF(N291="snížená",J291,0)</f>
        <v>0</v>
      </c>
      <c r="BG291" s="224">
        <f>IF(N291="zákl. přenesená",J291,0)</f>
        <v>0</v>
      </c>
      <c r="BH291" s="224">
        <f>IF(N291="sníž. přenesená",J291,0)</f>
        <v>0</v>
      </c>
      <c r="BI291" s="224">
        <f>IF(N291="nulová",J291,0)</f>
        <v>0</v>
      </c>
      <c r="BJ291" s="18" t="s">
        <v>78</v>
      </c>
      <c r="BK291" s="224">
        <f>ROUND(I291*H291,2)</f>
        <v>0</v>
      </c>
      <c r="BL291" s="18" t="s">
        <v>129</v>
      </c>
      <c r="BM291" s="223" t="s">
        <v>370</v>
      </c>
    </row>
    <row r="292" s="13" customFormat="1">
      <c r="A292" s="13"/>
      <c r="B292" s="225"/>
      <c r="C292" s="226"/>
      <c r="D292" s="227" t="s">
        <v>131</v>
      </c>
      <c r="E292" s="228" t="s">
        <v>1</v>
      </c>
      <c r="F292" s="229" t="s">
        <v>371</v>
      </c>
      <c r="G292" s="226"/>
      <c r="H292" s="228" t="s">
        <v>1</v>
      </c>
      <c r="I292" s="230"/>
      <c r="J292" s="226"/>
      <c r="K292" s="226"/>
      <c r="L292" s="231"/>
      <c r="M292" s="232"/>
      <c r="N292" s="233"/>
      <c r="O292" s="233"/>
      <c r="P292" s="233"/>
      <c r="Q292" s="233"/>
      <c r="R292" s="233"/>
      <c r="S292" s="233"/>
      <c r="T292" s="234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5" t="s">
        <v>131</v>
      </c>
      <c r="AU292" s="235" t="s">
        <v>80</v>
      </c>
      <c r="AV292" s="13" t="s">
        <v>78</v>
      </c>
      <c r="AW292" s="13" t="s">
        <v>31</v>
      </c>
      <c r="AX292" s="13" t="s">
        <v>73</v>
      </c>
      <c r="AY292" s="235" t="s">
        <v>122</v>
      </c>
    </row>
    <row r="293" s="13" customFormat="1">
      <c r="A293" s="13"/>
      <c r="B293" s="225"/>
      <c r="C293" s="226"/>
      <c r="D293" s="227" t="s">
        <v>131</v>
      </c>
      <c r="E293" s="228" t="s">
        <v>1</v>
      </c>
      <c r="F293" s="229" t="s">
        <v>170</v>
      </c>
      <c r="G293" s="226"/>
      <c r="H293" s="228" t="s">
        <v>1</v>
      </c>
      <c r="I293" s="230"/>
      <c r="J293" s="226"/>
      <c r="K293" s="226"/>
      <c r="L293" s="231"/>
      <c r="M293" s="232"/>
      <c r="N293" s="233"/>
      <c r="O293" s="233"/>
      <c r="P293" s="233"/>
      <c r="Q293" s="233"/>
      <c r="R293" s="233"/>
      <c r="S293" s="233"/>
      <c r="T293" s="234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5" t="s">
        <v>131</v>
      </c>
      <c r="AU293" s="235" t="s">
        <v>80</v>
      </c>
      <c r="AV293" s="13" t="s">
        <v>78</v>
      </c>
      <c r="AW293" s="13" t="s">
        <v>31</v>
      </c>
      <c r="AX293" s="13" t="s">
        <v>73</v>
      </c>
      <c r="AY293" s="235" t="s">
        <v>122</v>
      </c>
    </row>
    <row r="294" s="14" customFormat="1">
      <c r="A294" s="14"/>
      <c r="B294" s="236"/>
      <c r="C294" s="237"/>
      <c r="D294" s="227" t="s">
        <v>131</v>
      </c>
      <c r="E294" s="238" t="s">
        <v>1</v>
      </c>
      <c r="F294" s="239" t="s">
        <v>372</v>
      </c>
      <c r="G294" s="237"/>
      <c r="H294" s="240">
        <v>686</v>
      </c>
      <c r="I294" s="241"/>
      <c r="J294" s="237"/>
      <c r="K294" s="237"/>
      <c r="L294" s="242"/>
      <c r="M294" s="243"/>
      <c r="N294" s="244"/>
      <c r="O294" s="244"/>
      <c r="P294" s="244"/>
      <c r="Q294" s="244"/>
      <c r="R294" s="244"/>
      <c r="S294" s="244"/>
      <c r="T294" s="245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6" t="s">
        <v>131</v>
      </c>
      <c r="AU294" s="246" t="s">
        <v>80</v>
      </c>
      <c r="AV294" s="14" t="s">
        <v>80</v>
      </c>
      <c r="AW294" s="14" t="s">
        <v>31</v>
      </c>
      <c r="AX294" s="14" t="s">
        <v>73</v>
      </c>
      <c r="AY294" s="246" t="s">
        <v>122</v>
      </c>
    </row>
    <row r="295" s="15" customFormat="1">
      <c r="A295" s="15"/>
      <c r="B295" s="247"/>
      <c r="C295" s="248"/>
      <c r="D295" s="227" t="s">
        <v>131</v>
      </c>
      <c r="E295" s="249" t="s">
        <v>1</v>
      </c>
      <c r="F295" s="250" t="s">
        <v>134</v>
      </c>
      <c r="G295" s="248"/>
      <c r="H295" s="251">
        <v>686</v>
      </c>
      <c r="I295" s="252"/>
      <c r="J295" s="248"/>
      <c r="K295" s="248"/>
      <c r="L295" s="253"/>
      <c r="M295" s="254"/>
      <c r="N295" s="255"/>
      <c r="O295" s="255"/>
      <c r="P295" s="255"/>
      <c r="Q295" s="255"/>
      <c r="R295" s="255"/>
      <c r="S295" s="255"/>
      <c r="T295" s="256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57" t="s">
        <v>131</v>
      </c>
      <c r="AU295" s="257" t="s">
        <v>80</v>
      </c>
      <c r="AV295" s="15" t="s">
        <v>129</v>
      </c>
      <c r="AW295" s="15" t="s">
        <v>31</v>
      </c>
      <c r="AX295" s="15" t="s">
        <v>78</v>
      </c>
      <c r="AY295" s="257" t="s">
        <v>122</v>
      </c>
    </row>
    <row r="296" s="2" customFormat="1" ht="24.15" customHeight="1">
      <c r="A296" s="39"/>
      <c r="B296" s="40"/>
      <c r="C296" s="212" t="s">
        <v>373</v>
      </c>
      <c r="D296" s="212" t="s">
        <v>124</v>
      </c>
      <c r="E296" s="213" t="s">
        <v>374</v>
      </c>
      <c r="F296" s="214" t="s">
        <v>375</v>
      </c>
      <c r="G296" s="215" t="s">
        <v>137</v>
      </c>
      <c r="H296" s="216">
        <v>285</v>
      </c>
      <c r="I296" s="217"/>
      <c r="J296" s="218">
        <f>ROUND(I296*H296,2)</f>
        <v>0</v>
      </c>
      <c r="K296" s="214" t="s">
        <v>128</v>
      </c>
      <c r="L296" s="45"/>
      <c r="M296" s="219" t="s">
        <v>1</v>
      </c>
      <c r="N296" s="220" t="s">
        <v>38</v>
      </c>
      <c r="O296" s="92"/>
      <c r="P296" s="221">
        <f>O296*H296</f>
        <v>0</v>
      </c>
      <c r="Q296" s="221">
        <v>0</v>
      </c>
      <c r="R296" s="221">
        <f>Q296*H296</f>
        <v>0</v>
      </c>
      <c r="S296" s="221">
        <v>0</v>
      </c>
      <c r="T296" s="222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23" t="s">
        <v>129</v>
      </c>
      <c r="AT296" s="223" t="s">
        <v>124</v>
      </c>
      <c r="AU296" s="223" t="s">
        <v>80</v>
      </c>
      <c r="AY296" s="18" t="s">
        <v>122</v>
      </c>
      <c r="BE296" s="224">
        <f>IF(N296="základní",J296,0)</f>
        <v>0</v>
      </c>
      <c r="BF296" s="224">
        <f>IF(N296="snížená",J296,0)</f>
        <v>0</v>
      </c>
      <c r="BG296" s="224">
        <f>IF(N296="zákl. přenesená",J296,0)</f>
        <v>0</v>
      </c>
      <c r="BH296" s="224">
        <f>IF(N296="sníž. přenesená",J296,0)</f>
        <v>0</v>
      </c>
      <c r="BI296" s="224">
        <f>IF(N296="nulová",J296,0)</f>
        <v>0</v>
      </c>
      <c r="BJ296" s="18" t="s">
        <v>78</v>
      </c>
      <c r="BK296" s="224">
        <f>ROUND(I296*H296,2)</f>
        <v>0</v>
      </c>
      <c r="BL296" s="18" t="s">
        <v>129</v>
      </c>
      <c r="BM296" s="223" t="s">
        <v>376</v>
      </c>
    </row>
    <row r="297" s="13" customFormat="1">
      <c r="A297" s="13"/>
      <c r="B297" s="225"/>
      <c r="C297" s="226"/>
      <c r="D297" s="227" t="s">
        <v>131</v>
      </c>
      <c r="E297" s="228" t="s">
        <v>1</v>
      </c>
      <c r="F297" s="229" t="s">
        <v>266</v>
      </c>
      <c r="G297" s="226"/>
      <c r="H297" s="228" t="s">
        <v>1</v>
      </c>
      <c r="I297" s="230"/>
      <c r="J297" s="226"/>
      <c r="K297" s="226"/>
      <c r="L297" s="231"/>
      <c r="M297" s="232"/>
      <c r="N297" s="233"/>
      <c r="O297" s="233"/>
      <c r="P297" s="233"/>
      <c r="Q297" s="233"/>
      <c r="R297" s="233"/>
      <c r="S297" s="233"/>
      <c r="T297" s="234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5" t="s">
        <v>131</v>
      </c>
      <c r="AU297" s="235" t="s">
        <v>80</v>
      </c>
      <c r="AV297" s="13" t="s">
        <v>78</v>
      </c>
      <c r="AW297" s="13" t="s">
        <v>31</v>
      </c>
      <c r="AX297" s="13" t="s">
        <v>73</v>
      </c>
      <c r="AY297" s="235" t="s">
        <v>122</v>
      </c>
    </row>
    <row r="298" s="14" customFormat="1">
      <c r="A298" s="14"/>
      <c r="B298" s="236"/>
      <c r="C298" s="237"/>
      <c r="D298" s="227" t="s">
        <v>131</v>
      </c>
      <c r="E298" s="238" t="s">
        <v>1</v>
      </c>
      <c r="F298" s="239" t="s">
        <v>267</v>
      </c>
      <c r="G298" s="237"/>
      <c r="H298" s="240">
        <v>285</v>
      </c>
      <c r="I298" s="241"/>
      <c r="J298" s="237"/>
      <c r="K298" s="237"/>
      <c r="L298" s="242"/>
      <c r="M298" s="243"/>
      <c r="N298" s="244"/>
      <c r="O298" s="244"/>
      <c r="P298" s="244"/>
      <c r="Q298" s="244"/>
      <c r="R298" s="244"/>
      <c r="S298" s="244"/>
      <c r="T298" s="245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6" t="s">
        <v>131</v>
      </c>
      <c r="AU298" s="246" t="s">
        <v>80</v>
      </c>
      <c r="AV298" s="14" t="s">
        <v>80</v>
      </c>
      <c r="AW298" s="14" t="s">
        <v>31</v>
      </c>
      <c r="AX298" s="14" t="s">
        <v>73</v>
      </c>
      <c r="AY298" s="246" t="s">
        <v>122</v>
      </c>
    </row>
    <row r="299" s="15" customFormat="1">
      <c r="A299" s="15"/>
      <c r="B299" s="247"/>
      <c r="C299" s="248"/>
      <c r="D299" s="227" t="s">
        <v>131</v>
      </c>
      <c r="E299" s="249" t="s">
        <v>1</v>
      </c>
      <c r="F299" s="250" t="s">
        <v>134</v>
      </c>
      <c r="G299" s="248"/>
      <c r="H299" s="251">
        <v>285</v>
      </c>
      <c r="I299" s="252"/>
      <c r="J299" s="248"/>
      <c r="K299" s="248"/>
      <c r="L299" s="253"/>
      <c r="M299" s="254"/>
      <c r="N299" s="255"/>
      <c r="O299" s="255"/>
      <c r="P299" s="255"/>
      <c r="Q299" s="255"/>
      <c r="R299" s="255"/>
      <c r="S299" s="255"/>
      <c r="T299" s="256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57" t="s">
        <v>131</v>
      </c>
      <c r="AU299" s="257" t="s">
        <v>80</v>
      </c>
      <c r="AV299" s="15" t="s">
        <v>129</v>
      </c>
      <c r="AW299" s="15" t="s">
        <v>31</v>
      </c>
      <c r="AX299" s="15" t="s">
        <v>78</v>
      </c>
      <c r="AY299" s="257" t="s">
        <v>122</v>
      </c>
    </row>
    <row r="300" s="2" customFormat="1" ht="33" customHeight="1">
      <c r="A300" s="39"/>
      <c r="B300" s="40"/>
      <c r="C300" s="212" t="s">
        <v>377</v>
      </c>
      <c r="D300" s="212" t="s">
        <v>124</v>
      </c>
      <c r="E300" s="213" t="s">
        <v>378</v>
      </c>
      <c r="F300" s="214" t="s">
        <v>379</v>
      </c>
      <c r="G300" s="215" t="s">
        <v>137</v>
      </c>
      <c r="H300" s="216">
        <v>16.25</v>
      </c>
      <c r="I300" s="217"/>
      <c r="J300" s="218">
        <f>ROUND(I300*H300,2)</f>
        <v>0</v>
      </c>
      <c r="K300" s="214" t="s">
        <v>128</v>
      </c>
      <c r="L300" s="45"/>
      <c r="M300" s="219" t="s">
        <v>1</v>
      </c>
      <c r="N300" s="220" t="s">
        <v>38</v>
      </c>
      <c r="O300" s="92"/>
      <c r="P300" s="221">
        <f>O300*H300</f>
        <v>0</v>
      </c>
      <c r="Q300" s="221">
        <v>0.20745</v>
      </c>
      <c r="R300" s="221">
        <f>Q300*H300</f>
        <v>3.3710624999999999</v>
      </c>
      <c r="S300" s="221">
        <v>0</v>
      </c>
      <c r="T300" s="222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23" t="s">
        <v>129</v>
      </c>
      <c r="AT300" s="223" t="s">
        <v>124</v>
      </c>
      <c r="AU300" s="223" t="s">
        <v>80</v>
      </c>
      <c r="AY300" s="18" t="s">
        <v>122</v>
      </c>
      <c r="BE300" s="224">
        <f>IF(N300="základní",J300,0)</f>
        <v>0</v>
      </c>
      <c r="BF300" s="224">
        <f>IF(N300="snížená",J300,0)</f>
        <v>0</v>
      </c>
      <c r="BG300" s="224">
        <f>IF(N300="zákl. přenesená",J300,0)</f>
        <v>0</v>
      </c>
      <c r="BH300" s="224">
        <f>IF(N300="sníž. přenesená",J300,0)</f>
        <v>0</v>
      </c>
      <c r="BI300" s="224">
        <f>IF(N300="nulová",J300,0)</f>
        <v>0</v>
      </c>
      <c r="BJ300" s="18" t="s">
        <v>78</v>
      </c>
      <c r="BK300" s="224">
        <f>ROUND(I300*H300,2)</f>
        <v>0</v>
      </c>
      <c r="BL300" s="18" t="s">
        <v>129</v>
      </c>
      <c r="BM300" s="223" t="s">
        <v>380</v>
      </c>
    </row>
    <row r="301" s="13" customFormat="1">
      <c r="A301" s="13"/>
      <c r="B301" s="225"/>
      <c r="C301" s="226"/>
      <c r="D301" s="227" t="s">
        <v>131</v>
      </c>
      <c r="E301" s="228" t="s">
        <v>1</v>
      </c>
      <c r="F301" s="229" t="s">
        <v>381</v>
      </c>
      <c r="G301" s="226"/>
      <c r="H301" s="228" t="s">
        <v>1</v>
      </c>
      <c r="I301" s="230"/>
      <c r="J301" s="226"/>
      <c r="K301" s="226"/>
      <c r="L301" s="231"/>
      <c r="M301" s="232"/>
      <c r="N301" s="233"/>
      <c r="O301" s="233"/>
      <c r="P301" s="233"/>
      <c r="Q301" s="233"/>
      <c r="R301" s="233"/>
      <c r="S301" s="233"/>
      <c r="T301" s="234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5" t="s">
        <v>131</v>
      </c>
      <c r="AU301" s="235" t="s">
        <v>80</v>
      </c>
      <c r="AV301" s="13" t="s">
        <v>78</v>
      </c>
      <c r="AW301" s="13" t="s">
        <v>31</v>
      </c>
      <c r="AX301" s="13" t="s">
        <v>73</v>
      </c>
      <c r="AY301" s="235" t="s">
        <v>122</v>
      </c>
    </row>
    <row r="302" s="14" customFormat="1">
      <c r="A302" s="14"/>
      <c r="B302" s="236"/>
      <c r="C302" s="237"/>
      <c r="D302" s="227" t="s">
        <v>131</v>
      </c>
      <c r="E302" s="238" t="s">
        <v>1</v>
      </c>
      <c r="F302" s="239" t="s">
        <v>382</v>
      </c>
      <c r="G302" s="237"/>
      <c r="H302" s="240">
        <v>16.25</v>
      </c>
      <c r="I302" s="241"/>
      <c r="J302" s="237"/>
      <c r="K302" s="237"/>
      <c r="L302" s="242"/>
      <c r="M302" s="243"/>
      <c r="N302" s="244"/>
      <c r="O302" s="244"/>
      <c r="P302" s="244"/>
      <c r="Q302" s="244"/>
      <c r="R302" s="244"/>
      <c r="S302" s="244"/>
      <c r="T302" s="245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46" t="s">
        <v>131</v>
      </c>
      <c r="AU302" s="246" t="s">
        <v>80</v>
      </c>
      <c r="AV302" s="14" t="s">
        <v>80</v>
      </c>
      <c r="AW302" s="14" t="s">
        <v>31</v>
      </c>
      <c r="AX302" s="14" t="s">
        <v>73</v>
      </c>
      <c r="AY302" s="246" t="s">
        <v>122</v>
      </c>
    </row>
    <row r="303" s="15" customFormat="1">
      <c r="A303" s="15"/>
      <c r="B303" s="247"/>
      <c r="C303" s="248"/>
      <c r="D303" s="227" t="s">
        <v>131</v>
      </c>
      <c r="E303" s="249" t="s">
        <v>1</v>
      </c>
      <c r="F303" s="250" t="s">
        <v>134</v>
      </c>
      <c r="G303" s="248"/>
      <c r="H303" s="251">
        <v>16.25</v>
      </c>
      <c r="I303" s="252"/>
      <c r="J303" s="248"/>
      <c r="K303" s="248"/>
      <c r="L303" s="253"/>
      <c r="M303" s="254"/>
      <c r="N303" s="255"/>
      <c r="O303" s="255"/>
      <c r="P303" s="255"/>
      <c r="Q303" s="255"/>
      <c r="R303" s="255"/>
      <c r="S303" s="255"/>
      <c r="T303" s="256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257" t="s">
        <v>131</v>
      </c>
      <c r="AU303" s="257" t="s">
        <v>80</v>
      </c>
      <c r="AV303" s="15" t="s">
        <v>129</v>
      </c>
      <c r="AW303" s="15" t="s">
        <v>31</v>
      </c>
      <c r="AX303" s="15" t="s">
        <v>78</v>
      </c>
      <c r="AY303" s="257" t="s">
        <v>122</v>
      </c>
    </row>
    <row r="304" s="2" customFormat="1" ht="24.15" customHeight="1">
      <c r="A304" s="39"/>
      <c r="B304" s="40"/>
      <c r="C304" s="212" t="s">
        <v>383</v>
      </c>
      <c r="D304" s="212" t="s">
        <v>124</v>
      </c>
      <c r="E304" s="213" t="s">
        <v>384</v>
      </c>
      <c r="F304" s="214" t="s">
        <v>385</v>
      </c>
      <c r="G304" s="215" t="s">
        <v>149</v>
      </c>
      <c r="H304" s="216">
        <v>65</v>
      </c>
      <c r="I304" s="217"/>
      <c r="J304" s="218">
        <f>ROUND(I304*H304,2)</f>
        <v>0</v>
      </c>
      <c r="K304" s="214" t="s">
        <v>128</v>
      </c>
      <c r="L304" s="45"/>
      <c r="M304" s="219" t="s">
        <v>1</v>
      </c>
      <c r="N304" s="220" t="s">
        <v>38</v>
      </c>
      <c r="O304" s="92"/>
      <c r="P304" s="221">
        <f>O304*H304</f>
        <v>0</v>
      </c>
      <c r="Q304" s="221">
        <v>0.00056999999999999998</v>
      </c>
      <c r="R304" s="221">
        <f>Q304*H304</f>
        <v>0.03705</v>
      </c>
      <c r="S304" s="221">
        <v>0</v>
      </c>
      <c r="T304" s="222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23" t="s">
        <v>129</v>
      </c>
      <c r="AT304" s="223" t="s">
        <v>124</v>
      </c>
      <c r="AU304" s="223" t="s">
        <v>80</v>
      </c>
      <c r="AY304" s="18" t="s">
        <v>122</v>
      </c>
      <c r="BE304" s="224">
        <f>IF(N304="základní",J304,0)</f>
        <v>0</v>
      </c>
      <c r="BF304" s="224">
        <f>IF(N304="snížená",J304,0)</f>
        <v>0</v>
      </c>
      <c r="BG304" s="224">
        <f>IF(N304="zákl. přenesená",J304,0)</f>
        <v>0</v>
      </c>
      <c r="BH304" s="224">
        <f>IF(N304="sníž. přenesená",J304,0)</f>
        <v>0</v>
      </c>
      <c r="BI304" s="224">
        <f>IF(N304="nulová",J304,0)</f>
        <v>0</v>
      </c>
      <c r="BJ304" s="18" t="s">
        <v>78</v>
      </c>
      <c r="BK304" s="224">
        <f>ROUND(I304*H304,2)</f>
        <v>0</v>
      </c>
      <c r="BL304" s="18" t="s">
        <v>129</v>
      </c>
      <c r="BM304" s="223" t="s">
        <v>386</v>
      </c>
    </row>
    <row r="305" s="13" customFormat="1">
      <c r="A305" s="13"/>
      <c r="B305" s="225"/>
      <c r="C305" s="226"/>
      <c r="D305" s="227" t="s">
        <v>131</v>
      </c>
      <c r="E305" s="228" t="s">
        <v>1</v>
      </c>
      <c r="F305" s="229" t="s">
        <v>387</v>
      </c>
      <c r="G305" s="226"/>
      <c r="H305" s="228" t="s">
        <v>1</v>
      </c>
      <c r="I305" s="230"/>
      <c r="J305" s="226"/>
      <c r="K305" s="226"/>
      <c r="L305" s="231"/>
      <c r="M305" s="232"/>
      <c r="N305" s="233"/>
      <c r="O305" s="233"/>
      <c r="P305" s="233"/>
      <c r="Q305" s="233"/>
      <c r="R305" s="233"/>
      <c r="S305" s="233"/>
      <c r="T305" s="234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5" t="s">
        <v>131</v>
      </c>
      <c r="AU305" s="235" t="s">
        <v>80</v>
      </c>
      <c r="AV305" s="13" t="s">
        <v>78</v>
      </c>
      <c r="AW305" s="13" t="s">
        <v>31</v>
      </c>
      <c r="AX305" s="13" t="s">
        <v>73</v>
      </c>
      <c r="AY305" s="235" t="s">
        <v>122</v>
      </c>
    </row>
    <row r="306" s="14" customFormat="1">
      <c r="A306" s="14"/>
      <c r="B306" s="236"/>
      <c r="C306" s="237"/>
      <c r="D306" s="227" t="s">
        <v>131</v>
      </c>
      <c r="E306" s="238" t="s">
        <v>1</v>
      </c>
      <c r="F306" s="239" t="s">
        <v>283</v>
      </c>
      <c r="G306" s="237"/>
      <c r="H306" s="240">
        <v>65</v>
      </c>
      <c r="I306" s="241"/>
      <c r="J306" s="237"/>
      <c r="K306" s="237"/>
      <c r="L306" s="242"/>
      <c r="M306" s="243"/>
      <c r="N306" s="244"/>
      <c r="O306" s="244"/>
      <c r="P306" s="244"/>
      <c r="Q306" s="244"/>
      <c r="R306" s="244"/>
      <c r="S306" s="244"/>
      <c r="T306" s="245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46" t="s">
        <v>131</v>
      </c>
      <c r="AU306" s="246" t="s">
        <v>80</v>
      </c>
      <c r="AV306" s="14" t="s">
        <v>80</v>
      </c>
      <c r="AW306" s="14" t="s">
        <v>31</v>
      </c>
      <c r="AX306" s="14" t="s">
        <v>73</v>
      </c>
      <c r="AY306" s="246" t="s">
        <v>122</v>
      </c>
    </row>
    <row r="307" s="15" customFormat="1">
      <c r="A307" s="15"/>
      <c r="B307" s="247"/>
      <c r="C307" s="248"/>
      <c r="D307" s="227" t="s">
        <v>131</v>
      </c>
      <c r="E307" s="249" t="s">
        <v>1</v>
      </c>
      <c r="F307" s="250" t="s">
        <v>134</v>
      </c>
      <c r="G307" s="248"/>
      <c r="H307" s="251">
        <v>65</v>
      </c>
      <c r="I307" s="252"/>
      <c r="J307" s="248"/>
      <c r="K307" s="248"/>
      <c r="L307" s="253"/>
      <c r="M307" s="254"/>
      <c r="N307" s="255"/>
      <c r="O307" s="255"/>
      <c r="P307" s="255"/>
      <c r="Q307" s="255"/>
      <c r="R307" s="255"/>
      <c r="S307" s="255"/>
      <c r="T307" s="256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57" t="s">
        <v>131</v>
      </c>
      <c r="AU307" s="257" t="s">
        <v>80</v>
      </c>
      <c r="AV307" s="15" t="s">
        <v>129</v>
      </c>
      <c r="AW307" s="15" t="s">
        <v>31</v>
      </c>
      <c r="AX307" s="15" t="s">
        <v>78</v>
      </c>
      <c r="AY307" s="257" t="s">
        <v>122</v>
      </c>
    </row>
    <row r="308" s="2" customFormat="1" ht="24.15" customHeight="1">
      <c r="A308" s="39"/>
      <c r="B308" s="40"/>
      <c r="C308" s="212" t="s">
        <v>388</v>
      </c>
      <c r="D308" s="212" t="s">
        <v>124</v>
      </c>
      <c r="E308" s="213" t="s">
        <v>389</v>
      </c>
      <c r="F308" s="214" t="s">
        <v>390</v>
      </c>
      <c r="G308" s="215" t="s">
        <v>137</v>
      </c>
      <c r="H308" s="216">
        <v>207</v>
      </c>
      <c r="I308" s="217"/>
      <c r="J308" s="218">
        <f>ROUND(I308*H308,2)</f>
        <v>0</v>
      </c>
      <c r="K308" s="214" t="s">
        <v>1</v>
      </c>
      <c r="L308" s="45"/>
      <c r="M308" s="219" t="s">
        <v>1</v>
      </c>
      <c r="N308" s="220" t="s">
        <v>38</v>
      </c>
      <c r="O308" s="92"/>
      <c r="P308" s="221">
        <f>O308*H308</f>
        <v>0</v>
      </c>
      <c r="Q308" s="221">
        <v>0</v>
      </c>
      <c r="R308" s="221">
        <f>Q308*H308</f>
        <v>0</v>
      </c>
      <c r="S308" s="221">
        <v>0</v>
      </c>
      <c r="T308" s="222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23" t="s">
        <v>129</v>
      </c>
      <c r="AT308" s="223" t="s">
        <v>124</v>
      </c>
      <c r="AU308" s="223" t="s">
        <v>80</v>
      </c>
      <c r="AY308" s="18" t="s">
        <v>122</v>
      </c>
      <c r="BE308" s="224">
        <f>IF(N308="základní",J308,0)</f>
        <v>0</v>
      </c>
      <c r="BF308" s="224">
        <f>IF(N308="snížená",J308,0)</f>
        <v>0</v>
      </c>
      <c r="BG308" s="224">
        <f>IF(N308="zákl. přenesená",J308,0)</f>
        <v>0</v>
      </c>
      <c r="BH308" s="224">
        <f>IF(N308="sníž. přenesená",J308,0)</f>
        <v>0</v>
      </c>
      <c r="BI308" s="224">
        <f>IF(N308="nulová",J308,0)</f>
        <v>0</v>
      </c>
      <c r="BJ308" s="18" t="s">
        <v>78</v>
      </c>
      <c r="BK308" s="224">
        <f>ROUND(I308*H308,2)</f>
        <v>0</v>
      </c>
      <c r="BL308" s="18" t="s">
        <v>129</v>
      </c>
      <c r="BM308" s="223" t="s">
        <v>391</v>
      </c>
    </row>
    <row r="309" s="13" customFormat="1">
      <c r="A309" s="13"/>
      <c r="B309" s="225"/>
      <c r="C309" s="226"/>
      <c r="D309" s="227" t="s">
        <v>131</v>
      </c>
      <c r="E309" s="228" t="s">
        <v>1</v>
      </c>
      <c r="F309" s="229" t="s">
        <v>254</v>
      </c>
      <c r="G309" s="226"/>
      <c r="H309" s="228" t="s">
        <v>1</v>
      </c>
      <c r="I309" s="230"/>
      <c r="J309" s="226"/>
      <c r="K309" s="226"/>
      <c r="L309" s="231"/>
      <c r="M309" s="232"/>
      <c r="N309" s="233"/>
      <c r="O309" s="233"/>
      <c r="P309" s="233"/>
      <c r="Q309" s="233"/>
      <c r="R309" s="233"/>
      <c r="S309" s="233"/>
      <c r="T309" s="234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5" t="s">
        <v>131</v>
      </c>
      <c r="AU309" s="235" t="s">
        <v>80</v>
      </c>
      <c r="AV309" s="13" t="s">
        <v>78</v>
      </c>
      <c r="AW309" s="13" t="s">
        <v>31</v>
      </c>
      <c r="AX309" s="13" t="s">
        <v>73</v>
      </c>
      <c r="AY309" s="235" t="s">
        <v>122</v>
      </c>
    </row>
    <row r="310" s="13" customFormat="1">
      <c r="A310" s="13"/>
      <c r="B310" s="225"/>
      <c r="C310" s="226"/>
      <c r="D310" s="227" t="s">
        <v>131</v>
      </c>
      <c r="E310" s="228" t="s">
        <v>1</v>
      </c>
      <c r="F310" s="229" t="s">
        <v>392</v>
      </c>
      <c r="G310" s="226"/>
      <c r="H310" s="228" t="s">
        <v>1</v>
      </c>
      <c r="I310" s="230"/>
      <c r="J310" s="226"/>
      <c r="K310" s="226"/>
      <c r="L310" s="231"/>
      <c r="M310" s="232"/>
      <c r="N310" s="233"/>
      <c r="O310" s="233"/>
      <c r="P310" s="233"/>
      <c r="Q310" s="233"/>
      <c r="R310" s="233"/>
      <c r="S310" s="233"/>
      <c r="T310" s="234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5" t="s">
        <v>131</v>
      </c>
      <c r="AU310" s="235" t="s">
        <v>80</v>
      </c>
      <c r="AV310" s="13" t="s">
        <v>78</v>
      </c>
      <c r="AW310" s="13" t="s">
        <v>31</v>
      </c>
      <c r="AX310" s="13" t="s">
        <v>73</v>
      </c>
      <c r="AY310" s="235" t="s">
        <v>122</v>
      </c>
    </row>
    <row r="311" s="13" customFormat="1">
      <c r="A311" s="13"/>
      <c r="B311" s="225"/>
      <c r="C311" s="226"/>
      <c r="D311" s="227" t="s">
        <v>131</v>
      </c>
      <c r="E311" s="228" t="s">
        <v>1</v>
      </c>
      <c r="F311" s="229" t="s">
        <v>393</v>
      </c>
      <c r="G311" s="226"/>
      <c r="H311" s="228" t="s">
        <v>1</v>
      </c>
      <c r="I311" s="230"/>
      <c r="J311" s="226"/>
      <c r="K311" s="226"/>
      <c r="L311" s="231"/>
      <c r="M311" s="232"/>
      <c r="N311" s="233"/>
      <c r="O311" s="233"/>
      <c r="P311" s="233"/>
      <c r="Q311" s="233"/>
      <c r="R311" s="233"/>
      <c r="S311" s="233"/>
      <c r="T311" s="234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5" t="s">
        <v>131</v>
      </c>
      <c r="AU311" s="235" t="s">
        <v>80</v>
      </c>
      <c r="AV311" s="13" t="s">
        <v>78</v>
      </c>
      <c r="AW311" s="13" t="s">
        <v>31</v>
      </c>
      <c r="AX311" s="13" t="s">
        <v>73</v>
      </c>
      <c r="AY311" s="235" t="s">
        <v>122</v>
      </c>
    </row>
    <row r="312" s="14" customFormat="1">
      <c r="A312" s="14"/>
      <c r="B312" s="236"/>
      <c r="C312" s="237"/>
      <c r="D312" s="227" t="s">
        <v>131</v>
      </c>
      <c r="E312" s="238" t="s">
        <v>1</v>
      </c>
      <c r="F312" s="239" t="s">
        <v>394</v>
      </c>
      <c r="G312" s="237"/>
      <c r="H312" s="240">
        <v>207</v>
      </c>
      <c r="I312" s="241"/>
      <c r="J312" s="237"/>
      <c r="K312" s="237"/>
      <c r="L312" s="242"/>
      <c r="M312" s="243"/>
      <c r="N312" s="244"/>
      <c r="O312" s="244"/>
      <c r="P312" s="244"/>
      <c r="Q312" s="244"/>
      <c r="R312" s="244"/>
      <c r="S312" s="244"/>
      <c r="T312" s="245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46" t="s">
        <v>131</v>
      </c>
      <c r="AU312" s="246" t="s">
        <v>80</v>
      </c>
      <c r="AV312" s="14" t="s">
        <v>80</v>
      </c>
      <c r="AW312" s="14" t="s">
        <v>31</v>
      </c>
      <c r="AX312" s="14" t="s">
        <v>73</v>
      </c>
      <c r="AY312" s="246" t="s">
        <v>122</v>
      </c>
    </row>
    <row r="313" s="15" customFormat="1">
      <c r="A313" s="15"/>
      <c r="B313" s="247"/>
      <c r="C313" s="248"/>
      <c r="D313" s="227" t="s">
        <v>131</v>
      </c>
      <c r="E313" s="249" t="s">
        <v>1</v>
      </c>
      <c r="F313" s="250" t="s">
        <v>134</v>
      </c>
      <c r="G313" s="248"/>
      <c r="H313" s="251">
        <v>207</v>
      </c>
      <c r="I313" s="252"/>
      <c r="J313" s="248"/>
      <c r="K313" s="248"/>
      <c r="L313" s="253"/>
      <c r="M313" s="254"/>
      <c r="N313" s="255"/>
      <c r="O313" s="255"/>
      <c r="P313" s="255"/>
      <c r="Q313" s="255"/>
      <c r="R313" s="255"/>
      <c r="S313" s="255"/>
      <c r="T313" s="256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257" t="s">
        <v>131</v>
      </c>
      <c r="AU313" s="257" t="s">
        <v>80</v>
      </c>
      <c r="AV313" s="15" t="s">
        <v>129</v>
      </c>
      <c r="AW313" s="15" t="s">
        <v>31</v>
      </c>
      <c r="AX313" s="15" t="s">
        <v>78</v>
      </c>
      <c r="AY313" s="257" t="s">
        <v>122</v>
      </c>
    </row>
    <row r="314" s="2" customFormat="1" ht="24.15" customHeight="1">
      <c r="A314" s="39"/>
      <c r="B314" s="40"/>
      <c r="C314" s="212" t="s">
        <v>395</v>
      </c>
      <c r="D314" s="212" t="s">
        <v>124</v>
      </c>
      <c r="E314" s="213" t="s">
        <v>396</v>
      </c>
      <c r="F314" s="214" t="s">
        <v>397</v>
      </c>
      <c r="G314" s="215" t="s">
        <v>137</v>
      </c>
      <c r="H314" s="216">
        <v>136</v>
      </c>
      <c r="I314" s="217"/>
      <c r="J314" s="218">
        <f>ROUND(I314*H314,2)</f>
        <v>0</v>
      </c>
      <c r="K314" s="214" t="s">
        <v>1</v>
      </c>
      <c r="L314" s="45"/>
      <c r="M314" s="219" t="s">
        <v>1</v>
      </c>
      <c r="N314" s="220" t="s">
        <v>38</v>
      </c>
      <c r="O314" s="92"/>
      <c r="P314" s="221">
        <f>O314*H314</f>
        <v>0</v>
      </c>
      <c r="Q314" s="221">
        <v>0</v>
      </c>
      <c r="R314" s="221">
        <f>Q314*H314</f>
        <v>0</v>
      </c>
      <c r="S314" s="221">
        <v>0</v>
      </c>
      <c r="T314" s="222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23" t="s">
        <v>129</v>
      </c>
      <c r="AT314" s="223" t="s">
        <v>124</v>
      </c>
      <c r="AU314" s="223" t="s">
        <v>80</v>
      </c>
      <c r="AY314" s="18" t="s">
        <v>122</v>
      </c>
      <c r="BE314" s="224">
        <f>IF(N314="základní",J314,0)</f>
        <v>0</v>
      </c>
      <c r="BF314" s="224">
        <f>IF(N314="snížená",J314,0)</f>
        <v>0</v>
      </c>
      <c r="BG314" s="224">
        <f>IF(N314="zákl. přenesená",J314,0)</f>
        <v>0</v>
      </c>
      <c r="BH314" s="224">
        <f>IF(N314="sníž. přenesená",J314,0)</f>
        <v>0</v>
      </c>
      <c r="BI314" s="224">
        <f>IF(N314="nulová",J314,0)</f>
        <v>0</v>
      </c>
      <c r="BJ314" s="18" t="s">
        <v>78</v>
      </c>
      <c r="BK314" s="224">
        <f>ROUND(I314*H314,2)</f>
        <v>0</v>
      </c>
      <c r="BL314" s="18" t="s">
        <v>129</v>
      </c>
      <c r="BM314" s="223" t="s">
        <v>398</v>
      </c>
    </row>
    <row r="315" s="13" customFormat="1">
      <c r="A315" s="13"/>
      <c r="B315" s="225"/>
      <c r="C315" s="226"/>
      <c r="D315" s="227" t="s">
        <v>131</v>
      </c>
      <c r="E315" s="228" t="s">
        <v>1</v>
      </c>
      <c r="F315" s="229" t="s">
        <v>254</v>
      </c>
      <c r="G315" s="226"/>
      <c r="H315" s="228" t="s">
        <v>1</v>
      </c>
      <c r="I315" s="230"/>
      <c r="J315" s="226"/>
      <c r="K315" s="226"/>
      <c r="L315" s="231"/>
      <c r="M315" s="232"/>
      <c r="N315" s="233"/>
      <c r="O315" s="233"/>
      <c r="P315" s="233"/>
      <c r="Q315" s="233"/>
      <c r="R315" s="233"/>
      <c r="S315" s="233"/>
      <c r="T315" s="234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5" t="s">
        <v>131</v>
      </c>
      <c r="AU315" s="235" t="s">
        <v>80</v>
      </c>
      <c r="AV315" s="13" t="s">
        <v>78</v>
      </c>
      <c r="AW315" s="13" t="s">
        <v>31</v>
      </c>
      <c r="AX315" s="13" t="s">
        <v>73</v>
      </c>
      <c r="AY315" s="235" t="s">
        <v>122</v>
      </c>
    </row>
    <row r="316" s="13" customFormat="1">
      <c r="A316" s="13"/>
      <c r="B316" s="225"/>
      <c r="C316" s="226"/>
      <c r="D316" s="227" t="s">
        <v>131</v>
      </c>
      <c r="E316" s="228" t="s">
        <v>1</v>
      </c>
      <c r="F316" s="229" t="s">
        <v>392</v>
      </c>
      <c r="G316" s="226"/>
      <c r="H316" s="228" t="s">
        <v>1</v>
      </c>
      <c r="I316" s="230"/>
      <c r="J316" s="226"/>
      <c r="K316" s="226"/>
      <c r="L316" s="231"/>
      <c r="M316" s="232"/>
      <c r="N316" s="233"/>
      <c r="O316" s="233"/>
      <c r="P316" s="233"/>
      <c r="Q316" s="233"/>
      <c r="R316" s="233"/>
      <c r="S316" s="233"/>
      <c r="T316" s="234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5" t="s">
        <v>131</v>
      </c>
      <c r="AU316" s="235" t="s">
        <v>80</v>
      </c>
      <c r="AV316" s="13" t="s">
        <v>78</v>
      </c>
      <c r="AW316" s="13" t="s">
        <v>31</v>
      </c>
      <c r="AX316" s="13" t="s">
        <v>73</v>
      </c>
      <c r="AY316" s="235" t="s">
        <v>122</v>
      </c>
    </row>
    <row r="317" s="13" customFormat="1">
      <c r="A317" s="13"/>
      <c r="B317" s="225"/>
      <c r="C317" s="226"/>
      <c r="D317" s="227" t="s">
        <v>131</v>
      </c>
      <c r="E317" s="228" t="s">
        <v>1</v>
      </c>
      <c r="F317" s="229" t="s">
        <v>393</v>
      </c>
      <c r="G317" s="226"/>
      <c r="H317" s="228" t="s">
        <v>1</v>
      </c>
      <c r="I317" s="230"/>
      <c r="J317" s="226"/>
      <c r="K317" s="226"/>
      <c r="L317" s="231"/>
      <c r="M317" s="232"/>
      <c r="N317" s="233"/>
      <c r="O317" s="233"/>
      <c r="P317" s="233"/>
      <c r="Q317" s="233"/>
      <c r="R317" s="233"/>
      <c r="S317" s="233"/>
      <c r="T317" s="234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5" t="s">
        <v>131</v>
      </c>
      <c r="AU317" s="235" t="s">
        <v>80</v>
      </c>
      <c r="AV317" s="13" t="s">
        <v>78</v>
      </c>
      <c r="AW317" s="13" t="s">
        <v>31</v>
      </c>
      <c r="AX317" s="13" t="s">
        <v>73</v>
      </c>
      <c r="AY317" s="235" t="s">
        <v>122</v>
      </c>
    </row>
    <row r="318" s="13" customFormat="1">
      <c r="A318" s="13"/>
      <c r="B318" s="225"/>
      <c r="C318" s="226"/>
      <c r="D318" s="227" t="s">
        <v>131</v>
      </c>
      <c r="E318" s="228" t="s">
        <v>1</v>
      </c>
      <c r="F318" s="229" t="s">
        <v>399</v>
      </c>
      <c r="G318" s="226"/>
      <c r="H318" s="228" t="s">
        <v>1</v>
      </c>
      <c r="I318" s="230"/>
      <c r="J318" s="226"/>
      <c r="K318" s="226"/>
      <c r="L318" s="231"/>
      <c r="M318" s="232"/>
      <c r="N318" s="233"/>
      <c r="O318" s="233"/>
      <c r="P318" s="233"/>
      <c r="Q318" s="233"/>
      <c r="R318" s="233"/>
      <c r="S318" s="233"/>
      <c r="T318" s="234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5" t="s">
        <v>131</v>
      </c>
      <c r="AU318" s="235" t="s">
        <v>80</v>
      </c>
      <c r="AV318" s="13" t="s">
        <v>78</v>
      </c>
      <c r="AW318" s="13" t="s">
        <v>31</v>
      </c>
      <c r="AX318" s="13" t="s">
        <v>73</v>
      </c>
      <c r="AY318" s="235" t="s">
        <v>122</v>
      </c>
    </row>
    <row r="319" s="14" customFormat="1">
      <c r="A319" s="14"/>
      <c r="B319" s="236"/>
      <c r="C319" s="237"/>
      <c r="D319" s="227" t="s">
        <v>131</v>
      </c>
      <c r="E319" s="238" t="s">
        <v>1</v>
      </c>
      <c r="F319" s="239" t="s">
        <v>400</v>
      </c>
      <c r="G319" s="237"/>
      <c r="H319" s="240">
        <v>136</v>
      </c>
      <c r="I319" s="241"/>
      <c r="J319" s="237"/>
      <c r="K319" s="237"/>
      <c r="L319" s="242"/>
      <c r="M319" s="243"/>
      <c r="N319" s="244"/>
      <c r="O319" s="244"/>
      <c r="P319" s="244"/>
      <c r="Q319" s="244"/>
      <c r="R319" s="244"/>
      <c r="S319" s="244"/>
      <c r="T319" s="245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46" t="s">
        <v>131</v>
      </c>
      <c r="AU319" s="246" t="s">
        <v>80</v>
      </c>
      <c r="AV319" s="14" t="s">
        <v>80</v>
      </c>
      <c r="AW319" s="14" t="s">
        <v>31</v>
      </c>
      <c r="AX319" s="14" t="s">
        <v>73</v>
      </c>
      <c r="AY319" s="246" t="s">
        <v>122</v>
      </c>
    </row>
    <row r="320" s="15" customFormat="1">
      <c r="A320" s="15"/>
      <c r="B320" s="247"/>
      <c r="C320" s="248"/>
      <c r="D320" s="227" t="s">
        <v>131</v>
      </c>
      <c r="E320" s="249" t="s">
        <v>1</v>
      </c>
      <c r="F320" s="250" t="s">
        <v>134</v>
      </c>
      <c r="G320" s="248"/>
      <c r="H320" s="251">
        <v>136</v>
      </c>
      <c r="I320" s="252"/>
      <c r="J320" s="248"/>
      <c r="K320" s="248"/>
      <c r="L320" s="253"/>
      <c r="M320" s="254"/>
      <c r="N320" s="255"/>
      <c r="O320" s="255"/>
      <c r="P320" s="255"/>
      <c r="Q320" s="255"/>
      <c r="R320" s="255"/>
      <c r="S320" s="255"/>
      <c r="T320" s="256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257" t="s">
        <v>131</v>
      </c>
      <c r="AU320" s="257" t="s">
        <v>80</v>
      </c>
      <c r="AV320" s="15" t="s">
        <v>129</v>
      </c>
      <c r="AW320" s="15" t="s">
        <v>31</v>
      </c>
      <c r="AX320" s="15" t="s">
        <v>78</v>
      </c>
      <c r="AY320" s="257" t="s">
        <v>122</v>
      </c>
    </row>
    <row r="321" s="2" customFormat="1" ht="33" customHeight="1">
      <c r="A321" s="39"/>
      <c r="B321" s="40"/>
      <c r="C321" s="212" t="s">
        <v>401</v>
      </c>
      <c r="D321" s="212" t="s">
        <v>124</v>
      </c>
      <c r="E321" s="213" t="s">
        <v>402</v>
      </c>
      <c r="F321" s="214" t="s">
        <v>403</v>
      </c>
      <c r="G321" s="215" t="s">
        <v>137</v>
      </c>
      <c r="H321" s="216">
        <v>285</v>
      </c>
      <c r="I321" s="217"/>
      <c r="J321" s="218">
        <f>ROUND(I321*H321,2)</f>
        <v>0</v>
      </c>
      <c r="K321" s="214" t="s">
        <v>128</v>
      </c>
      <c r="L321" s="45"/>
      <c r="M321" s="219" t="s">
        <v>1</v>
      </c>
      <c r="N321" s="220" t="s">
        <v>38</v>
      </c>
      <c r="O321" s="92"/>
      <c r="P321" s="221">
        <f>O321*H321</f>
        <v>0</v>
      </c>
      <c r="Q321" s="221">
        <v>0.089219999999999994</v>
      </c>
      <c r="R321" s="221">
        <f>Q321*H321</f>
        <v>25.427699999999998</v>
      </c>
      <c r="S321" s="221">
        <v>0</v>
      </c>
      <c r="T321" s="222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23" t="s">
        <v>129</v>
      </c>
      <c r="AT321" s="223" t="s">
        <v>124</v>
      </c>
      <c r="AU321" s="223" t="s">
        <v>80</v>
      </c>
      <c r="AY321" s="18" t="s">
        <v>122</v>
      </c>
      <c r="BE321" s="224">
        <f>IF(N321="základní",J321,0)</f>
        <v>0</v>
      </c>
      <c r="BF321" s="224">
        <f>IF(N321="snížená",J321,0)</f>
        <v>0</v>
      </c>
      <c r="BG321" s="224">
        <f>IF(N321="zákl. přenesená",J321,0)</f>
        <v>0</v>
      </c>
      <c r="BH321" s="224">
        <f>IF(N321="sníž. přenesená",J321,0)</f>
        <v>0</v>
      </c>
      <c r="BI321" s="224">
        <f>IF(N321="nulová",J321,0)</f>
        <v>0</v>
      </c>
      <c r="BJ321" s="18" t="s">
        <v>78</v>
      </c>
      <c r="BK321" s="224">
        <f>ROUND(I321*H321,2)</f>
        <v>0</v>
      </c>
      <c r="BL321" s="18" t="s">
        <v>129</v>
      </c>
      <c r="BM321" s="223" t="s">
        <v>404</v>
      </c>
    </row>
    <row r="322" s="13" customFormat="1">
      <c r="A322" s="13"/>
      <c r="B322" s="225"/>
      <c r="C322" s="226"/>
      <c r="D322" s="227" t="s">
        <v>131</v>
      </c>
      <c r="E322" s="228" t="s">
        <v>1</v>
      </c>
      <c r="F322" s="229" t="s">
        <v>405</v>
      </c>
      <c r="G322" s="226"/>
      <c r="H322" s="228" t="s">
        <v>1</v>
      </c>
      <c r="I322" s="230"/>
      <c r="J322" s="226"/>
      <c r="K322" s="226"/>
      <c r="L322" s="231"/>
      <c r="M322" s="232"/>
      <c r="N322" s="233"/>
      <c r="O322" s="233"/>
      <c r="P322" s="233"/>
      <c r="Q322" s="233"/>
      <c r="R322" s="233"/>
      <c r="S322" s="233"/>
      <c r="T322" s="234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5" t="s">
        <v>131</v>
      </c>
      <c r="AU322" s="235" t="s">
        <v>80</v>
      </c>
      <c r="AV322" s="13" t="s">
        <v>78</v>
      </c>
      <c r="AW322" s="13" t="s">
        <v>31</v>
      </c>
      <c r="AX322" s="13" t="s">
        <v>73</v>
      </c>
      <c r="AY322" s="235" t="s">
        <v>122</v>
      </c>
    </row>
    <row r="323" s="14" customFormat="1">
      <c r="A323" s="14"/>
      <c r="B323" s="236"/>
      <c r="C323" s="237"/>
      <c r="D323" s="227" t="s">
        <v>131</v>
      </c>
      <c r="E323" s="238" t="s">
        <v>1</v>
      </c>
      <c r="F323" s="239" t="s">
        <v>267</v>
      </c>
      <c r="G323" s="237"/>
      <c r="H323" s="240">
        <v>285</v>
      </c>
      <c r="I323" s="241"/>
      <c r="J323" s="237"/>
      <c r="K323" s="237"/>
      <c r="L323" s="242"/>
      <c r="M323" s="243"/>
      <c r="N323" s="244"/>
      <c r="O323" s="244"/>
      <c r="P323" s="244"/>
      <c r="Q323" s="244"/>
      <c r="R323" s="244"/>
      <c r="S323" s="244"/>
      <c r="T323" s="245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46" t="s">
        <v>131</v>
      </c>
      <c r="AU323" s="246" t="s">
        <v>80</v>
      </c>
      <c r="AV323" s="14" t="s">
        <v>80</v>
      </c>
      <c r="AW323" s="14" t="s">
        <v>31</v>
      </c>
      <c r="AX323" s="14" t="s">
        <v>73</v>
      </c>
      <c r="AY323" s="246" t="s">
        <v>122</v>
      </c>
    </row>
    <row r="324" s="15" customFormat="1">
      <c r="A324" s="15"/>
      <c r="B324" s="247"/>
      <c r="C324" s="248"/>
      <c r="D324" s="227" t="s">
        <v>131</v>
      </c>
      <c r="E324" s="249" t="s">
        <v>1</v>
      </c>
      <c r="F324" s="250" t="s">
        <v>134</v>
      </c>
      <c r="G324" s="248"/>
      <c r="H324" s="251">
        <v>285</v>
      </c>
      <c r="I324" s="252"/>
      <c r="J324" s="248"/>
      <c r="K324" s="248"/>
      <c r="L324" s="253"/>
      <c r="M324" s="254"/>
      <c r="N324" s="255"/>
      <c r="O324" s="255"/>
      <c r="P324" s="255"/>
      <c r="Q324" s="255"/>
      <c r="R324" s="255"/>
      <c r="S324" s="255"/>
      <c r="T324" s="256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257" t="s">
        <v>131</v>
      </c>
      <c r="AU324" s="257" t="s">
        <v>80</v>
      </c>
      <c r="AV324" s="15" t="s">
        <v>129</v>
      </c>
      <c r="AW324" s="15" t="s">
        <v>31</v>
      </c>
      <c r="AX324" s="15" t="s">
        <v>78</v>
      </c>
      <c r="AY324" s="257" t="s">
        <v>122</v>
      </c>
    </row>
    <row r="325" s="2" customFormat="1" ht="24.15" customHeight="1">
      <c r="A325" s="39"/>
      <c r="B325" s="40"/>
      <c r="C325" s="258" t="s">
        <v>406</v>
      </c>
      <c r="D325" s="258" t="s">
        <v>256</v>
      </c>
      <c r="E325" s="259" t="s">
        <v>407</v>
      </c>
      <c r="F325" s="260" t="s">
        <v>408</v>
      </c>
      <c r="G325" s="261" t="s">
        <v>137</v>
      </c>
      <c r="H325" s="262">
        <v>305.80000000000001</v>
      </c>
      <c r="I325" s="263"/>
      <c r="J325" s="264">
        <f>ROUND(I325*H325,2)</f>
        <v>0</v>
      </c>
      <c r="K325" s="260" t="s">
        <v>128</v>
      </c>
      <c r="L325" s="265"/>
      <c r="M325" s="266" t="s">
        <v>1</v>
      </c>
      <c r="N325" s="267" t="s">
        <v>38</v>
      </c>
      <c r="O325" s="92"/>
      <c r="P325" s="221">
        <f>O325*H325</f>
        <v>0</v>
      </c>
      <c r="Q325" s="221">
        <v>0.13200000000000001</v>
      </c>
      <c r="R325" s="221">
        <f>Q325*H325</f>
        <v>40.365600000000001</v>
      </c>
      <c r="S325" s="221">
        <v>0</v>
      </c>
      <c r="T325" s="222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23" t="s">
        <v>133</v>
      </c>
      <c r="AT325" s="223" t="s">
        <v>256</v>
      </c>
      <c r="AU325" s="223" t="s">
        <v>80</v>
      </c>
      <c r="AY325" s="18" t="s">
        <v>122</v>
      </c>
      <c r="BE325" s="224">
        <f>IF(N325="základní",J325,0)</f>
        <v>0</v>
      </c>
      <c r="BF325" s="224">
        <f>IF(N325="snížená",J325,0)</f>
        <v>0</v>
      </c>
      <c r="BG325" s="224">
        <f>IF(N325="zákl. přenesená",J325,0)</f>
        <v>0</v>
      </c>
      <c r="BH325" s="224">
        <f>IF(N325="sníž. přenesená",J325,0)</f>
        <v>0</v>
      </c>
      <c r="BI325" s="224">
        <f>IF(N325="nulová",J325,0)</f>
        <v>0</v>
      </c>
      <c r="BJ325" s="18" t="s">
        <v>78</v>
      </c>
      <c r="BK325" s="224">
        <f>ROUND(I325*H325,2)</f>
        <v>0</v>
      </c>
      <c r="BL325" s="18" t="s">
        <v>129</v>
      </c>
      <c r="BM325" s="223" t="s">
        <v>409</v>
      </c>
    </row>
    <row r="326" s="14" customFormat="1">
      <c r="A326" s="14"/>
      <c r="B326" s="236"/>
      <c r="C326" s="237"/>
      <c r="D326" s="227" t="s">
        <v>131</v>
      </c>
      <c r="E326" s="237"/>
      <c r="F326" s="239" t="s">
        <v>410</v>
      </c>
      <c r="G326" s="237"/>
      <c r="H326" s="240">
        <v>305.80000000000001</v>
      </c>
      <c r="I326" s="241"/>
      <c r="J326" s="237"/>
      <c r="K326" s="237"/>
      <c r="L326" s="242"/>
      <c r="M326" s="243"/>
      <c r="N326" s="244"/>
      <c r="O326" s="244"/>
      <c r="P326" s="244"/>
      <c r="Q326" s="244"/>
      <c r="R326" s="244"/>
      <c r="S326" s="244"/>
      <c r="T326" s="245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6" t="s">
        <v>131</v>
      </c>
      <c r="AU326" s="246" t="s">
        <v>80</v>
      </c>
      <c r="AV326" s="14" t="s">
        <v>80</v>
      </c>
      <c r="AW326" s="14" t="s">
        <v>4</v>
      </c>
      <c r="AX326" s="14" t="s">
        <v>78</v>
      </c>
      <c r="AY326" s="246" t="s">
        <v>122</v>
      </c>
    </row>
    <row r="327" s="2" customFormat="1" ht="24.15" customHeight="1">
      <c r="A327" s="39"/>
      <c r="B327" s="40"/>
      <c r="C327" s="258" t="s">
        <v>411</v>
      </c>
      <c r="D327" s="258" t="s">
        <v>256</v>
      </c>
      <c r="E327" s="259" t="s">
        <v>412</v>
      </c>
      <c r="F327" s="260" t="s">
        <v>413</v>
      </c>
      <c r="G327" s="261" t="s">
        <v>137</v>
      </c>
      <c r="H327" s="262">
        <v>7.7000000000000002</v>
      </c>
      <c r="I327" s="263"/>
      <c r="J327" s="264">
        <f>ROUND(I327*H327,2)</f>
        <v>0</v>
      </c>
      <c r="K327" s="260" t="s">
        <v>128</v>
      </c>
      <c r="L327" s="265"/>
      <c r="M327" s="266" t="s">
        <v>1</v>
      </c>
      <c r="N327" s="267" t="s">
        <v>38</v>
      </c>
      <c r="O327" s="92"/>
      <c r="P327" s="221">
        <f>O327*H327</f>
        <v>0</v>
      </c>
      <c r="Q327" s="221">
        <v>0.13100000000000001</v>
      </c>
      <c r="R327" s="221">
        <f>Q327*H327</f>
        <v>1.0087000000000002</v>
      </c>
      <c r="S327" s="221">
        <v>0</v>
      </c>
      <c r="T327" s="222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23" t="s">
        <v>133</v>
      </c>
      <c r="AT327" s="223" t="s">
        <v>256</v>
      </c>
      <c r="AU327" s="223" t="s">
        <v>80</v>
      </c>
      <c r="AY327" s="18" t="s">
        <v>122</v>
      </c>
      <c r="BE327" s="224">
        <f>IF(N327="základní",J327,0)</f>
        <v>0</v>
      </c>
      <c r="BF327" s="224">
        <f>IF(N327="snížená",J327,0)</f>
        <v>0</v>
      </c>
      <c r="BG327" s="224">
        <f>IF(N327="zákl. přenesená",J327,0)</f>
        <v>0</v>
      </c>
      <c r="BH327" s="224">
        <f>IF(N327="sníž. přenesená",J327,0)</f>
        <v>0</v>
      </c>
      <c r="BI327" s="224">
        <f>IF(N327="nulová",J327,0)</f>
        <v>0</v>
      </c>
      <c r="BJ327" s="18" t="s">
        <v>78</v>
      </c>
      <c r="BK327" s="224">
        <f>ROUND(I327*H327,2)</f>
        <v>0</v>
      </c>
      <c r="BL327" s="18" t="s">
        <v>129</v>
      </c>
      <c r="BM327" s="223" t="s">
        <v>414</v>
      </c>
    </row>
    <row r="328" s="14" customFormat="1">
      <c r="A328" s="14"/>
      <c r="B328" s="236"/>
      <c r="C328" s="237"/>
      <c r="D328" s="227" t="s">
        <v>131</v>
      </c>
      <c r="E328" s="237"/>
      <c r="F328" s="239" t="s">
        <v>415</v>
      </c>
      <c r="G328" s="237"/>
      <c r="H328" s="240">
        <v>7.7000000000000002</v>
      </c>
      <c r="I328" s="241"/>
      <c r="J328" s="237"/>
      <c r="K328" s="237"/>
      <c r="L328" s="242"/>
      <c r="M328" s="243"/>
      <c r="N328" s="244"/>
      <c r="O328" s="244"/>
      <c r="P328" s="244"/>
      <c r="Q328" s="244"/>
      <c r="R328" s="244"/>
      <c r="S328" s="244"/>
      <c r="T328" s="245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46" t="s">
        <v>131</v>
      </c>
      <c r="AU328" s="246" t="s">
        <v>80</v>
      </c>
      <c r="AV328" s="14" t="s">
        <v>80</v>
      </c>
      <c r="AW328" s="14" t="s">
        <v>4</v>
      </c>
      <c r="AX328" s="14" t="s">
        <v>78</v>
      </c>
      <c r="AY328" s="246" t="s">
        <v>122</v>
      </c>
    </row>
    <row r="329" s="12" customFormat="1" ht="22.8" customHeight="1">
      <c r="A329" s="12"/>
      <c r="B329" s="196"/>
      <c r="C329" s="197"/>
      <c r="D329" s="198" t="s">
        <v>72</v>
      </c>
      <c r="E329" s="210" t="s">
        <v>159</v>
      </c>
      <c r="F329" s="210" t="s">
        <v>416</v>
      </c>
      <c r="G329" s="197"/>
      <c r="H329" s="197"/>
      <c r="I329" s="200"/>
      <c r="J329" s="211">
        <f>BK329</f>
        <v>0</v>
      </c>
      <c r="K329" s="197"/>
      <c r="L329" s="202"/>
      <c r="M329" s="203"/>
      <c r="N329" s="204"/>
      <c r="O329" s="204"/>
      <c r="P329" s="205">
        <f>SUM(P330:P341)</f>
        <v>0</v>
      </c>
      <c r="Q329" s="204"/>
      <c r="R329" s="205">
        <f>SUM(R330:R341)</f>
        <v>1.2054</v>
      </c>
      <c r="S329" s="204"/>
      <c r="T329" s="206">
        <f>SUM(T330:T341)</f>
        <v>0</v>
      </c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R329" s="207" t="s">
        <v>78</v>
      </c>
      <c r="AT329" s="208" t="s">
        <v>72</v>
      </c>
      <c r="AU329" s="208" t="s">
        <v>78</v>
      </c>
      <c r="AY329" s="207" t="s">
        <v>122</v>
      </c>
      <c r="BK329" s="209">
        <f>SUM(BK330:BK341)</f>
        <v>0</v>
      </c>
    </row>
    <row r="330" s="2" customFormat="1" ht="33" customHeight="1">
      <c r="A330" s="39"/>
      <c r="B330" s="40"/>
      <c r="C330" s="212" t="s">
        <v>417</v>
      </c>
      <c r="D330" s="212" t="s">
        <v>124</v>
      </c>
      <c r="E330" s="213" t="s">
        <v>418</v>
      </c>
      <c r="F330" s="214" t="s">
        <v>419</v>
      </c>
      <c r="G330" s="215" t="s">
        <v>127</v>
      </c>
      <c r="H330" s="216">
        <v>3</v>
      </c>
      <c r="I330" s="217"/>
      <c r="J330" s="218">
        <f>ROUND(I330*H330,2)</f>
        <v>0</v>
      </c>
      <c r="K330" s="214" t="s">
        <v>128</v>
      </c>
      <c r="L330" s="45"/>
      <c r="M330" s="219" t="s">
        <v>1</v>
      </c>
      <c r="N330" s="220" t="s">
        <v>38</v>
      </c>
      <c r="O330" s="92"/>
      <c r="P330" s="221">
        <f>O330*H330</f>
        <v>0</v>
      </c>
      <c r="Q330" s="221">
        <v>0.012999999999999999</v>
      </c>
      <c r="R330" s="221">
        <f>Q330*H330</f>
        <v>0.039</v>
      </c>
      <c r="S330" s="221">
        <v>0</v>
      </c>
      <c r="T330" s="222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23" t="s">
        <v>129</v>
      </c>
      <c r="AT330" s="223" t="s">
        <v>124</v>
      </c>
      <c r="AU330" s="223" t="s">
        <v>80</v>
      </c>
      <c r="AY330" s="18" t="s">
        <v>122</v>
      </c>
      <c r="BE330" s="224">
        <f>IF(N330="základní",J330,0)</f>
        <v>0</v>
      </c>
      <c r="BF330" s="224">
        <f>IF(N330="snížená",J330,0)</f>
        <v>0</v>
      </c>
      <c r="BG330" s="224">
        <f>IF(N330="zákl. přenesená",J330,0)</f>
        <v>0</v>
      </c>
      <c r="BH330" s="224">
        <f>IF(N330="sníž. přenesená",J330,0)</f>
        <v>0</v>
      </c>
      <c r="BI330" s="224">
        <f>IF(N330="nulová",J330,0)</f>
        <v>0</v>
      </c>
      <c r="BJ330" s="18" t="s">
        <v>78</v>
      </c>
      <c r="BK330" s="224">
        <f>ROUND(I330*H330,2)</f>
        <v>0</v>
      </c>
      <c r="BL330" s="18" t="s">
        <v>129</v>
      </c>
      <c r="BM330" s="223" t="s">
        <v>420</v>
      </c>
    </row>
    <row r="331" s="13" customFormat="1">
      <c r="A331" s="13"/>
      <c r="B331" s="225"/>
      <c r="C331" s="226"/>
      <c r="D331" s="227" t="s">
        <v>131</v>
      </c>
      <c r="E331" s="228" t="s">
        <v>1</v>
      </c>
      <c r="F331" s="229" t="s">
        <v>421</v>
      </c>
      <c r="G331" s="226"/>
      <c r="H331" s="228" t="s">
        <v>1</v>
      </c>
      <c r="I331" s="230"/>
      <c r="J331" s="226"/>
      <c r="K331" s="226"/>
      <c r="L331" s="231"/>
      <c r="M331" s="232"/>
      <c r="N331" s="233"/>
      <c r="O331" s="233"/>
      <c r="P331" s="233"/>
      <c r="Q331" s="233"/>
      <c r="R331" s="233"/>
      <c r="S331" s="233"/>
      <c r="T331" s="234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5" t="s">
        <v>131</v>
      </c>
      <c r="AU331" s="235" t="s">
        <v>80</v>
      </c>
      <c r="AV331" s="13" t="s">
        <v>78</v>
      </c>
      <c r="AW331" s="13" t="s">
        <v>31</v>
      </c>
      <c r="AX331" s="13" t="s">
        <v>73</v>
      </c>
      <c r="AY331" s="235" t="s">
        <v>122</v>
      </c>
    </row>
    <row r="332" s="14" customFormat="1">
      <c r="A332" s="14"/>
      <c r="B332" s="236"/>
      <c r="C332" s="237"/>
      <c r="D332" s="227" t="s">
        <v>131</v>
      </c>
      <c r="E332" s="238" t="s">
        <v>1</v>
      </c>
      <c r="F332" s="239" t="s">
        <v>422</v>
      </c>
      <c r="G332" s="237"/>
      <c r="H332" s="240">
        <v>3</v>
      </c>
      <c r="I332" s="241"/>
      <c r="J332" s="237"/>
      <c r="K332" s="237"/>
      <c r="L332" s="242"/>
      <c r="M332" s="243"/>
      <c r="N332" s="244"/>
      <c r="O332" s="244"/>
      <c r="P332" s="244"/>
      <c r="Q332" s="244"/>
      <c r="R332" s="244"/>
      <c r="S332" s="244"/>
      <c r="T332" s="245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46" t="s">
        <v>131</v>
      </c>
      <c r="AU332" s="246" t="s">
        <v>80</v>
      </c>
      <c r="AV332" s="14" t="s">
        <v>80</v>
      </c>
      <c r="AW332" s="14" t="s">
        <v>31</v>
      </c>
      <c r="AX332" s="14" t="s">
        <v>73</v>
      </c>
      <c r="AY332" s="246" t="s">
        <v>122</v>
      </c>
    </row>
    <row r="333" s="15" customFormat="1">
      <c r="A333" s="15"/>
      <c r="B333" s="247"/>
      <c r="C333" s="248"/>
      <c r="D333" s="227" t="s">
        <v>131</v>
      </c>
      <c r="E333" s="249" t="s">
        <v>1</v>
      </c>
      <c r="F333" s="250" t="s">
        <v>134</v>
      </c>
      <c r="G333" s="248"/>
      <c r="H333" s="251">
        <v>3</v>
      </c>
      <c r="I333" s="252"/>
      <c r="J333" s="248"/>
      <c r="K333" s="248"/>
      <c r="L333" s="253"/>
      <c r="M333" s="254"/>
      <c r="N333" s="255"/>
      <c r="O333" s="255"/>
      <c r="P333" s="255"/>
      <c r="Q333" s="255"/>
      <c r="R333" s="255"/>
      <c r="S333" s="255"/>
      <c r="T333" s="256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T333" s="257" t="s">
        <v>131</v>
      </c>
      <c r="AU333" s="257" t="s">
        <v>80</v>
      </c>
      <c r="AV333" s="15" t="s">
        <v>129</v>
      </c>
      <c r="AW333" s="15" t="s">
        <v>31</v>
      </c>
      <c r="AX333" s="15" t="s">
        <v>78</v>
      </c>
      <c r="AY333" s="257" t="s">
        <v>122</v>
      </c>
    </row>
    <row r="334" s="2" customFormat="1" ht="24.15" customHeight="1">
      <c r="A334" s="39"/>
      <c r="B334" s="40"/>
      <c r="C334" s="212" t="s">
        <v>423</v>
      </c>
      <c r="D334" s="212" t="s">
        <v>124</v>
      </c>
      <c r="E334" s="213" t="s">
        <v>424</v>
      </c>
      <c r="F334" s="214" t="s">
        <v>425</v>
      </c>
      <c r="G334" s="215" t="s">
        <v>137</v>
      </c>
      <c r="H334" s="216">
        <v>1.5720000000000001</v>
      </c>
      <c r="I334" s="217"/>
      <c r="J334" s="218">
        <f>ROUND(I334*H334,2)</f>
        <v>0</v>
      </c>
      <c r="K334" s="214" t="s">
        <v>128</v>
      </c>
      <c r="L334" s="45"/>
      <c r="M334" s="219" t="s">
        <v>1</v>
      </c>
      <c r="N334" s="220" t="s">
        <v>38</v>
      </c>
      <c r="O334" s="92"/>
      <c r="P334" s="221">
        <f>O334*H334</f>
        <v>0</v>
      </c>
      <c r="Q334" s="221">
        <v>0</v>
      </c>
      <c r="R334" s="221">
        <f>Q334*H334</f>
        <v>0</v>
      </c>
      <c r="S334" s="221">
        <v>0</v>
      </c>
      <c r="T334" s="222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23" t="s">
        <v>129</v>
      </c>
      <c r="AT334" s="223" t="s">
        <v>124</v>
      </c>
      <c r="AU334" s="223" t="s">
        <v>80</v>
      </c>
      <c r="AY334" s="18" t="s">
        <v>122</v>
      </c>
      <c r="BE334" s="224">
        <f>IF(N334="základní",J334,0)</f>
        <v>0</v>
      </c>
      <c r="BF334" s="224">
        <f>IF(N334="snížená",J334,0)</f>
        <v>0</v>
      </c>
      <c r="BG334" s="224">
        <f>IF(N334="zákl. přenesená",J334,0)</f>
        <v>0</v>
      </c>
      <c r="BH334" s="224">
        <f>IF(N334="sníž. přenesená",J334,0)</f>
        <v>0</v>
      </c>
      <c r="BI334" s="224">
        <f>IF(N334="nulová",J334,0)</f>
        <v>0</v>
      </c>
      <c r="BJ334" s="18" t="s">
        <v>78</v>
      </c>
      <c r="BK334" s="224">
        <f>ROUND(I334*H334,2)</f>
        <v>0</v>
      </c>
      <c r="BL334" s="18" t="s">
        <v>129</v>
      </c>
      <c r="BM334" s="223" t="s">
        <v>426</v>
      </c>
    </row>
    <row r="335" s="13" customFormat="1">
      <c r="A335" s="13"/>
      <c r="B335" s="225"/>
      <c r="C335" s="226"/>
      <c r="D335" s="227" t="s">
        <v>131</v>
      </c>
      <c r="E335" s="228" t="s">
        <v>1</v>
      </c>
      <c r="F335" s="229" t="s">
        <v>427</v>
      </c>
      <c r="G335" s="226"/>
      <c r="H335" s="228" t="s">
        <v>1</v>
      </c>
      <c r="I335" s="230"/>
      <c r="J335" s="226"/>
      <c r="K335" s="226"/>
      <c r="L335" s="231"/>
      <c r="M335" s="232"/>
      <c r="N335" s="233"/>
      <c r="O335" s="233"/>
      <c r="P335" s="233"/>
      <c r="Q335" s="233"/>
      <c r="R335" s="233"/>
      <c r="S335" s="233"/>
      <c r="T335" s="234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5" t="s">
        <v>131</v>
      </c>
      <c r="AU335" s="235" t="s">
        <v>80</v>
      </c>
      <c r="AV335" s="13" t="s">
        <v>78</v>
      </c>
      <c r="AW335" s="13" t="s">
        <v>31</v>
      </c>
      <c r="AX335" s="13" t="s">
        <v>73</v>
      </c>
      <c r="AY335" s="235" t="s">
        <v>122</v>
      </c>
    </row>
    <row r="336" s="14" customFormat="1">
      <c r="A336" s="14"/>
      <c r="B336" s="236"/>
      <c r="C336" s="237"/>
      <c r="D336" s="227" t="s">
        <v>131</v>
      </c>
      <c r="E336" s="238" t="s">
        <v>1</v>
      </c>
      <c r="F336" s="239" t="s">
        <v>428</v>
      </c>
      <c r="G336" s="237"/>
      <c r="H336" s="240">
        <v>1.5720000000000001</v>
      </c>
      <c r="I336" s="241"/>
      <c r="J336" s="237"/>
      <c r="K336" s="237"/>
      <c r="L336" s="242"/>
      <c r="M336" s="243"/>
      <c r="N336" s="244"/>
      <c r="O336" s="244"/>
      <c r="P336" s="244"/>
      <c r="Q336" s="244"/>
      <c r="R336" s="244"/>
      <c r="S336" s="244"/>
      <c r="T336" s="245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46" t="s">
        <v>131</v>
      </c>
      <c r="AU336" s="246" t="s">
        <v>80</v>
      </c>
      <c r="AV336" s="14" t="s">
        <v>80</v>
      </c>
      <c r="AW336" s="14" t="s">
        <v>31</v>
      </c>
      <c r="AX336" s="14" t="s">
        <v>73</v>
      </c>
      <c r="AY336" s="246" t="s">
        <v>122</v>
      </c>
    </row>
    <row r="337" s="15" customFormat="1">
      <c r="A337" s="15"/>
      <c r="B337" s="247"/>
      <c r="C337" s="248"/>
      <c r="D337" s="227" t="s">
        <v>131</v>
      </c>
      <c r="E337" s="249" t="s">
        <v>1</v>
      </c>
      <c r="F337" s="250" t="s">
        <v>134</v>
      </c>
      <c r="G337" s="248"/>
      <c r="H337" s="251">
        <v>1.5720000000000001</v>
      </c>
      <c r="I337" s="252"/>
      <c r="J337" s="248"/>
      <c r="K337" s="248"/>
      <c r="L337" s="253"/>
      <c r="M337" s="254"/>
      <c r="N337" s="255"/>
      <c r="O337" s="255"/>
      <c r="P337" s="255"/>
      <c r="Q337" s="255"/>
      <c r="R337" s="255"/>
      <c r="S337" s="255"/>
      <c r="T337" s="256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T337" s="257" t="s">
        <v>131</v>
      </c>
      <c r="AU337" s="257" t="s">
        <v>80</v>
      </c>
      <c r="AV337" s="15" t="s">
        <v>129</v>
      </c>
      <c r="AW337" s="15" t="s">
        <v>31</v>
      </c>
      <c r="AX337" s="15" t="s">
        <v>78</v>
      </c>
      <c r="AY337" s="257" t="s">
        <v>122</v>
      </c>
    </row>
    <row r="338" s="2" customFormat="1" ht="24.15" customHeight="1">
      <c r="A338" s="39"/>
      <c r="B338" s="40"/>
      <c r="C338" s="212" t="s">
        <v>429</v>
      </c>
      <c r="D338" s="212" t="s">
        <v>124</v>
      </c>
      <c r="E338" s="213" t="s">
        <v>430</v>
      </c>
      <c r="F338" s="214" t="s">
        <v>431</v>
      </c>
      <c r="G338" s="215" t="s">
        <v>162</v>
      </c>
      <c r="H338" s="216">
        <v>0.54000000000000004</v>
      </c>
      <c r="I338" s="217"/>
      <c r="J338" s="218">
        <f>ROUND(I338*H338,2)</f>
        <v>0</v>
      </c>
      <c r="K338" s="214" t="s">
        <v>128</v>
      </c>
      <c r="L338" s="45"/>
      <c r="M338" s="219" t="s">
        <v>1</v>
      </c>
      <c r="N338" s="220" t="s">
        <v>38</v>
      </c>
      <c r="O338" s="92"/>
      <c r="P338" s="221">
        <f>O338*H338</f>
        <v>0</v>
      </c>
      <c r="Q338" s="221">
        <v>2.1600000000000001</v>
      </c>
      <c r="R338" s="221">
        <f>Q338*H338</f>
        <v>1.1664000000000001</v>
      </c>
      <c r="S338" s="221">
        <v>0</v>
      </c>
      <c r="T338" s="222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23" t="s">
        <v>129</v>
      </c>
      <c r="AT338" s="223" t="s">
        <v>124</v>
      </c>
      <c r="AU338" s="223" t="s">
        <v>80</v>
      </c>
      <c r="AY338" s="18" t="s">
        <v>122</v>
      </c>
      <c r="BE338" s="224">
        <f>IF(N338="základní",J338,0)</f>
        <v>0</v>
      </c>
      <c r="BF338" s="224">
        <f>IF(N338="snížená",J338,0)</f>
        <v>0</v>
      </c>
      <c r="BG338" s="224">
        <f>IF(N338="zákl. přenesená",J338,0)</f>
        <v>0</v>
      </c>
      <c r="BH338" s="224">
        <f>IF(N338="sníž. přenesená",J338,0)</f>
        <v>0</v>
      </c>
      <c r="BI338" s="224">
        <f>IF(N338="nulová",J338,0)</f>
        <v>0</v>
      </c>
      <c r="BJ338" s="18" t="s">
        <v>78</v>
      </c>
      <c r="BK338" s="224">
        <f>ROUND(I338*H338,2)</f>
        <v>0</v>
      </c>
      <c r="BL338" s="18" t="s">
        <v>129</v>
      </c>
      <c r="BM338" s="223" t="s">
        <v>432</v>
      </c>
    </row>
    <row r="339" s="13" customFormat="1">
      <c r="A339" s="13"/>
      <c r="B339" s="225"/>
      <c r="C339" s="226"/>
      <c r="D339" s="227" t="s">
        <v>131</v>
      </c>
      <c r="E339" s="228" t="s">
        <v>1</v>
      </c>
      <c r="F339" s="229" t="s">
        <v>433</v>
      </c>
      <c r="G339" s="226"/>
      <c r="H339" s="228" t="s">
        <v>1</v>
      </c>
      <c r="I339" s="230"/>
      <c r="J339" s="226"/>
      <c r="K339" s="226"/>
      <c r="L339" s="231"/>
      <c r="M339" s="232"/>
      <c r="N339" s="233"/>
      <c r="O339" s="233"/>
      <c r="P339" s="233"/>
      <c r="Q339" s="233"/>
      <c r="R339" s="233"/>
      <c r="S339" s="233"/>
      <c r="T339" s="234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5" t="s">
        <v>131</v>
      </c>
      <c r="AU339" s="235" t="s">
        <v>80</v>
      </c>
      <c r="AV339" s="13" t="s">
        <v>78</v>
      </c>
      <c r="AW339" s="13" t="s">
        <v>31</v>
      </c>
      <c r="AX339" s="13" t="s">
        <v>73</v>
      </c>
      <c r="AY339" s="235" t="s">
        <v>122</v>
      </c>
    </row>
    <row r="340" s="14" customFormat="1">
      <c r="A340" s="14"/>
      <c r="B340" s="236"/>
      <c r="C340" s="237"/>
      <c r="D340" s="227" t="s">
        <v>131</v>
      </c>
      <c r="E340" s="238" t="s">
        <v>1</v>
      </c>
      <c r="F340" s="239" t="s">
        <v>337</v>
      </c>
      <c r="G340" s="237"/>
      <c r="H340" s="240">
        <v>0.54000000000000004</v>
      </c>
      <c r="I340" s="241"/>
      <c r="J340" s="237"/>
      <c r="K340" s="237"/>
      <c r="L340" s="242"/>
      <c r="M340" s="243"/>
      <c r="N340" s="244"/>
      <c r="O340" s="244"/>
      <c r="P340" s="244"/>
      <c r="Q340" s="244"/>
      <c r="R340" s="244"/>
      <c r="S340" s="244"/>
      <c r="T340" s="245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46" t="s">
        <v>131</v>
      </c>
      <c r="AU340" s="246" t="s">
        <v>80</v>
      </c>
      <c r="AV340" s="14" t="s">
        <v>80</v>
      </c>
      <c r="AW340" s="14" t="s">
        <v>31</v>
      </c>
      <c r="AX340" s="14" t="s">
        <v>73</v>
      </c>
      <c r="AY340" s="246" t="s">
        <v>122</v>
      </c>
    </row>
    <row r="341" s="15" customFormat="1">
      <c r="A341" s="15"/>
      <c r="B341" s="247"/>
      <c r="C341" s="248"/>
      <c r="D341" s="227" t="s">
        <v>131</v>
      </c>
      <c r="E341" s="249" t="s">
        <v>1</v>
      </c>
      <c r="F341" s="250" t="s">
        <v>134</v>
      </c>
      <c r="G341" s="248"/>
      <c r="H341" s="251">
        <v>0.54000000000000004</v>
      </c>
      <c r="I341" s="252"/>
      <c r="J341" s="248"/>
      <c r="K341" s="248"/>
      <c r="L341" s="253"/>
      <c r="M341" s="254"/>
      <c r="N341" s="255"/>
      <c r="O341" s="255"/>
      <c r="P341" s="255"/>
      <c r="Q341" s="255"/>
      <c r="R341" s="255"/>
      <c r="S341" s="255"/>
      <c r="T341" s="256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257" t="s">
        <v>131</v>
      </c>
      <c r="AU341" s="257" t="s">
        <v>80</v>
      </c>
      <c r="AV341" s="15" t="s">
        <v>129</v>
      </c>
      <c r="AW341" s="15" t="s">
        <v>31</v>
      </c>
      <c r="AX341" s="15" t="s">
        <v>78</v>
      </c>
      <c r="AY341" s="257" t="s">
        <v>122</v>
      </c>
    </row>
    <row r="342" s="12" customFormat="1" ht="22.8" customHeight="1">
      <c r="A342" s="12"/>
      <c r="B342" s="196"/>
      <c r="C342" s="197"/>
      <c r="D342" s="198" t="s">
        <v>72</v>
      </c>
      <c r="E342" s="210" t="s">
        <v>177</v>
      </c>
      <c r="F342" s="210" t="s">
        <v>434</v>
      </c>
      <c r="G342" s="197"/>
      <c r="H342" s="197"/>
      <c r="I342" s="200"/>
      <c r="J342" s="211">
        <f>BK342</f>
        <v>0</v>
      </c>
      <c r="K342" s="197"/>
      <c r="L342" s="202"/>
      <c r="M342" s="203"/>
      <c r="N342" s="204"/>
      <c r="O342" s="204"/>
      <c r="P342" s="205">
        <f>SUM(P343:P399)</f>
        <v>0</v>
      </c>
      <c r="Q342" s="204"/>
      <c r="R342" s="205">
        <f>SUM(R343:R399)</f>
        <v>134.22899465999998</v>
      </c>
      <c r="S342" s="204"/>
      <c r="T342" s="206">
        <f>SUM(T343:T399)</f>
        <v>3.3990000000000005</v>
      </c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R342" s="207" t="s">
        <v>78</v>
      </c>
      <c r="AT342" s="208" t="s">
        <v>72</v>
      </c>
      <c r="AU342" s="208" t="s">
        <v>78</v>
      </c>
      <c r="AY342" s="207" t="s">
        <v>122</v>
      </c>
      <c r="BK342" s="209">
        <f>SUM(BK343:BK399)</f>
        <v>0</v>
      </c>
    </row>
    <row r="343" s="2" customFormat="1" ht="24.15" customHeight="1">
      <c r="A343" s="39"/>
      <c r="B343" s="40"/>
      <c r="C343" s="212" t="s">
        <v>435</v>
      </c>
      <c r="D343" s="212" t="s">
        <v>124</v>
      </c>
      <c r="E343" s="213" t="s">
        <v>436</v>
      </c>
      <c r="F343" s="214" t="s">
        <v>437</v>
      </c>
      <c r="G343" s="215" t="s">
        <v>127</v>
      </c>
      <c r="H343" s="216">
        <v>1</v>
      </c>
      <c r="I343" s="217"/>
      <c r="J343" s="218">
        <f>ROUND(I343*H343,2)</f>
        <v>0</v>
      </c>
      <c r="K343" s="214" t="s">
        <v>128</v>
      </c>
      <c r="L343" s="45"/>
      <c r="M343" s="219" t="s">
        <v>1</v>
      </c>
      <c r="N343" s="220" t="s">
        <v>38</v>
      </c>
      <c r="O343" s="92"/>
      <c r="P343" s="221">
        <f>O343*H343</f>
        <v>0</v>
      </c>
      <c r="Q343" s="221">
        <v>0</v>
      </c>
      <c r="R343" s="221">
        <f>Q343*H343</f>
        <v>0</v>
      </c>
      <c r="S343" s="221">
        <v>0</v>
      </c>
      <c r="T343" s="222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23" t="s">
        <v>129</v>
      </c>
      <c r="AT343" s="223" t="s">
        <v>124</v>
      </c>
      <c r="AU343" s="223" t="s">
        <v>80</v>
      </c>
      <c r="AY343" s="18" t="s">
        <v>122</v>
      </c>
      <c r="BE343" s="224">
        <f>IF(N343="základní",J343,0)</f>
        <v>0</v>
      </c>
      <c r="BF343" s="224">
        <f>IF(N343="snížená",J343,0)</f>
        <v>0</v>
      </c>
      <c r="BG343" s="224">
        <f>IF(N343="zákl. přenesená",J343,0)</f>
        <v>0</v>
      </c>
      <c r="BH343" s="224">
        <f>IF(N343="sníž. přenesená",J343,0)</f>
        <v>0</v>
      </c>
      <c r="BI343" s="224">
        <f>IF(N343="nulová",J343,0)</f>
        <v>0</v>
      </c>
      <c r="BJ343" s="18" t="s">
        <v>78</v>
      </c>
      <c r="BK343" s="224">
        <f>ROUND(I343*H343,2)</f>
        <v>0</v>
      </c>
      <c r="BL343" s="18" t="s">
        <v>129</v>
      </c>
      <c r="BM343" s="223" t="s">
        <v>438</v>
      </c>
    </row>
    <row r="344" s="13" customFormat="1">
      <c r="A344" s="13"/>
      <c r="B344" s="225"/>
      <c r="C344" s="226"/>
      <c r="D344" s="227" t="s">
        <v>131</v>
      </c>
      <c r="E344" s="228" t="s">
        <v>1</v>
      </c>
      <c r="F344" s="229" t="s">
        <v>439</v>
      </c>
      <c r="G344" s="226"/>
      <c r="H344" s="228" t="s">
        <v>1</v>
      </c>
      <c r="I344" s="230"/>
      <c r="J344" s="226"/>
      <c r="K344" s="226"/>
      <c r="L344" s="231"/>
      <c r="M344" s="232"/>
      <c r="N344" s="233"/>
      <c r="O344" s="233"/>
      <c r="P344" s="233"/>
      <c r="Q344" s="233"/>
      <c r="R344" s="233"/>
      <c r="S344" s="233"/>
      <c r="T344" s="234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35" t="s">
        <v>131</v>
      </c>
      <c r="AU344" s="235" t="s">
        <v>80</v>
      </c>
      <c r="AV344" s="13" t="s">
        <v>78</v>
      </c>
      <c r="AW344" s="13" t="s">
        <v>31</v>
      </c>
      <c r="AX344" s="13" t="s">
        <v>73</v>
      </c>
      <c r="AY344" s="235" t="s">
        <v>122</v>
      </c>
    </row>
    <row r="345" s="14" customFormat="1">
      <c r="A345" s="14"/>
      <c r="B345" s="236"/>
      <c r="C345" s="237"/>
      <c r="D345" s="227" t="s">
        <v>131</v>
      </c>
      <c r="E345" s="238" t="s">
        <v>1</v>
      </c>
      <c r="F345" s="239" t="s">
        <v>78</v>
      </c>
      <c r="G345" s="237"/>
      <c r="H345" s="240">
        <v>1</v>
      </c>
      <c r="I345" s="241"/>
      <c r="J345" s="237"/>
      <c r="K345" s="237"/>
      <c r="L345" s="242"/>
      <c r="M345" s="243"/>
      <c r="N345" s="244"/>
      <c r="O345" s="244"/>
      <c r="P345" s="244"/>
      <c r="Q345" s="244"/>
      <c r="R345" s="244"/>
      <c r="S345" s="244"/>
      <c r="T345" s="245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46" t="s">
        <v>131</v>
      </c>
      <c r="AU345" s="246" t="s">
        <v>80</v>
      </c>
      <c r="AV345" s="14" t="s">
        <v>80</v>
      </c>
      <c r="AW345" s="14" t="s">
        <v>31</v>
      </c>
      <c r="AX345" s="14" t="s">
        <v>73</v>
      </c>
      <c r="AY345" s="246" t="s">
        <v>122</v>
      </c>
    </row>
    <row r="346" s="15" customFormat="1">
      <c r="A346" s="15"/>
      <c r="B346" s="247"/>
      <c r="C346" s="248"/>
      <c r="D346" s="227" t="s">
        <v>131</v>
      </c>
      <c r="E346" s="249" t="s">
        <v>1</v>
      </c>
      <c r="F346" s="250" t="s">
        <v>134</v>
      </c>
      <c r="G346" s="248"/>
      <c r="H346" s="251">
        <v>1</v>
      </c>
      <c r="I346" s="252"/>
      <c r="J346" s="248"/>
      <c r="K346" s="248"/>
      <c r="L346" s="253"/>
      <c r="M346" s="254"/>
      <c r="N346" s="255"/>
      <c r="O346" s="255"/>
      <c r="P346" s="255"/>
      <c r="Q346" s="255"/>
      <c r="R346" s="255"/>
      <c r="S346" s="255"/>
      <c r="T346" s="256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T346" s="257" t="s">
        <v>131</v>
      </c>
      <c r="AU346" s="257" t="s">
        <v>80</v>
      </c>
      <c r="AV346" s="15" t="s">
        <v>129</v>
      </c>
      <c r="AW346" s="15" t="s">
        <v>31</v>
      </c>
      <c r="AX346" s="15" t="s">
        <v>78</v>
      </c>
      <c r="AY346" s="257" t="s">
        <v>122</v>
      </c>
    </row>
    <row r="347" s="2" customFormat="1" ht="16.5" customHeight="1">
      <c r="A347" s="39"/>
      <c r="B347" s="40"/>
      <c r="C347" s="258" t="s">
        <v>440</v>
      </c>
      <c r="D347" s="258" t="s">
        <v>256</v>
      </c>
      <c r="E347" s="259" t="s">
        <v>441</v>
      </c>
      <c r="F347" s="260" t="s">
        <v>442</v>
      </c>
      <c r="G347" s="261" t="s">
        <v>127</v>
      </c>
      <c r="H347" s="262">
        <v>1</v>
      </c>
      <c r="I347" s="263"/>
      <c r="J347" s="264">
        <f>ROUND(I347*H347,2)</f>
        <v>0</v>
      </c>
      <c r="K347" s="260" t="s">
        <v>128</v>
      </c>
      <c r="L347" s="265"/>
      <c r="M347" s="266" t="s">
        <v>1</v>
      </c>
      <c r="N347" s="267" t="s">
        <v>38</v>
      </c>
      <c r="O347" s="92"/>
      <c r="P347" s="221">
        <f>O347*H347</f>
        <v>0</v>
      </c>
      <c r="Q347" s="221">
        <v>0.015699999999999999</v>
      </c>
      <c r="R347" s="221">
        <f>Q347*H347</f>
        <v>0.015699999999999999</v>
      </c>
      <c r="S347" s="221">
        <v>0</v>
      </c>
      <c r="T347" s="222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23" t="s">
        <v>133</v>
      </c>
      <c r="AT347" s="223" t="s">
        <v>256</v>
      </c>
      <c r="AU347" s="223" t="s">
        <v>80</v>
      </c>
      <c r="AY347" s="18" t="s">
        <v>122</v>
      </c>
      <c r="BE347" s="224">
        <f>IF(N347="základní",J347,0)</f>
        <v>0</v>
      </c>
      <c r="BF347" s="224">
        <f>IF(N347="snížená",J347,0)</f>
        <v>0</v>
      </c>
      <c r="BG347" s="224">
        <f>IF(N347="zákl. přenesená",J347,0)</f>
        <v>0</v>
      </c>
      <c r="BH347" s="224">
        <f>IF(N347="sníž. přenesená",J347,0)</f>
        <v>0</v>
      </c>
      <c r="BI347" s="224">
        <f>IF(N347="nulová",J347,0)</f>
        <v>0</v>
      </c>
      <c r="BJ347" s="18" t="s">
        <v>78</v>
      </c>
      <c r="BK347" s="224">
        <f>ROUND(I347*H347,2)</f>
        <v>0</v>
      </c>
      <c r="BL347" s="18" t="s">
        <v>129</v>
      </c>
      <c r="BM347" s="223" t="s">
        <v>443</v>
      </c>
    </row>
    <row r="348" s="2" customFormat="1" ht="24.15" customHeight="1">
      <c r="A348" s="39"/>
      <c r="B348" s="40"/>
      <c r="C348" s="212" t="s">
        <v>444</v>
      </c>
      <c r="D348" s="212" t="s">
        <v>124</v>
      </c>
      <c r="E348" s="213" t="s">
        <v>445</v>
      </c>
      <c r="F348" s="214" t="s">
        <v>446</v>
      </c>
      <c r="G348" s="215" t="s">
        <v>127</v>
      </c>
      <c r="H348" s="216">
        <v>1</v>
      </c>
      <c r="I348" s="217"/>
      <c r="J348" s="218">
        <f>ROUND(I348*H348,2)</f>
        <v>0</v>
      </c>
      <c r="K348" s="214" t="s">
        <v>128</v>
      </c>
      <c r="L348" s="45"/>
      <c r="M348" s="219" t="s">
        <v>1</v>
      </c>
      <c r="N348" s="220" t="s">
        <v>38</v>
      </c>
      <c r="O348" s="92"/>
      <c r="P348" s="221">
        <f>O348*H348</f>
        <v>0</v>
      </c>
      <c r="Q348" s="221">
        <v>0.11276</v>
      </c>
      <c r="R348" s="221">
        <f>Q348*H348</f>
        <v>0.11276</v>
      </c>
      <c r="S348" s="221">
        <v>0</v>
      </c>
      <c r="T348" s="222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23" t="s">
        <v>129</v>
      </c>
      <c r="AT348" s="223" t="s">
        <v>124</v>
      </c>
      <c r="AU348" s="223" t="s">
        <v>80</v>
      </c>
      <c r="AY348" s="18" t="s">
        <v>122</v>
      </c>
      <c r="BE348" s="224">
        <f>IF(N348="základní",J348,0)</f>
        <v>0</v>
      </c>
      <c r="BF348" s="224">
        <f>IF(N348="snížená",J348,0)</f>
        <v>0</v>
      </c>
      <c r="BG348" s="224">
        <f>IF(N348="zákl. přenesená",J348,0)</f>
        <v>0</v>
      </c>
      <c r="BH348" s="224">
        <f>IF(N348="sníž. přenesená",J348,0)</f>
        <v>0</v>
      </c>
      <c r="BI348" s="224">
        <f>IF(N348="nulová",J348,0)</f>
        <v>0</v>
      </c>
      <c r="BJ348" s="18" t="s">
        <v>78</v>
      </c>
      <c r="BK348" s="224">
        <f>ROUND(I348*H348,2)</f>
        <v>0</v>
      </c>
      <c r="BL348" s="18" t="s">
        <v>129</v>
      </c>
      <c r="BM348" s="223" t="s">
        <v>447</v>
      </c>
    </row>
    <row r="349" s="13" customFormat="1">
      <c r="A349" s="13"/>
      <c r="B349" s="225"/>
      <c r="C349" s="226"/>
      <c r="D349" s="227" t="s">
        <v>131</v>
      </c>
      <c r="E349" s="228" t="s">
        <v>1</v>
      </c>
      <c r="F349" s="229" t="s">
        <v>187</v>
      </c>
      <c r="G349" s="226"/>
      <c r="H349" s="228" t="s">
        <v>1</v>
      </c>
      <c r="I349" s="230"/>
      <c r="J349" s="226"/>
      <c r="K349" s="226"/>
      <c r="L349" s="231"/>
      <c r="M349" s="232"/>
      <c r="N349" s="233"/>
      <c r="O349" s="233"/>
      <c r="P349" s="233"/>
      <c r="Q349" s="233"/>
      <c r="R349" s="233"/>
      <c r="S349" s="233"/>
      <c r="T349" s="234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5" t="s">
        <v>131</v>
      </c>
      <c r="AU349" s="235" t="s">
        <v>80</v>
      </c>
      <c r="AV349" s="13" t="s">
        <v>78</v>
      </c>
      <c r="AW349" s="13" t="s">
        <v>31</v>
      </c>
      <c r="AX349" s="13" t="s">
        <v>73</v>
      </c>
      <c r="AY349" s="235" t="s">
        <v>122</v>
      </c>
    </row>
    <row r="350" s="14" customFormat="1">
      <c r="A350" s="14"/>
      <c r="B350" s="236"/>
      <c r="C350" s="237"/>
      <c r="D350" s="227" t="s">
        <v>131</v>
      </c>
      <c r="E350" s="238" t="s">
        <v>1</v>
      </c>
      <c r="F350" s="239" t="s">
        <v>78</v>
      </c>
      <c r="G350" s="237"/>
      <c r="H350" s="240">
        <v>1</v>
      </c>
      <c r="I350" s="241"/>
      <c r="J350" s="237"/>
      <c r="K350" s="237"/>
      <c r="L350" s="242"/>
      <c r="M350" s="243"/>
      <c r="N350" s="244"/>
      <c r="O350" s="244"/>
      <c r="P350" s="244"/>
      <c r="Q350" s="244"/>
      <c r="R350" s="244"/>
      <c r="S350" s="244"/>
      <c r="T350" s="245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46" t="s">
        <v>131</v>
      </c>
      <c r="AU350" s="246" t="s">
        <v>80</v>
      </c>
      <c r="AV350" s="14" t="s">
        <v>80</v>
      </c>
      <c r="AW350" s="14" t="s">
        <v>31</v>
      </c>
      <c r="AX350" s="14" t="s">
        <v>73</v>
      </c>
      <c r="AY350" s="246" t="s">
        <v>122</v>
      </c>
    </row>
    <row r="351" s="15" customFormat="1">
      <c r="A351" s="15"/>
      <c r="B351" s="247"/>
      <c r="C351" s="248"/>
      <c r="D351" s="227" t="s">
        <v>131</v>
      </c>
      <c r="E351" s="249" t="s">
        <v>1</v>
      </c>
      <c r="F351" s="250" t="s">
        <v>134</v>
      </c>
      <c r="G351" s="248"/>
      <c r="H351" s="251">
        <v>1</v>
      </c>
      <c r="I351" s="252"/>
      <c r="J351" s="248"/>
      <c r="K351" s="248"/>
      <c r="L351" s="253"/>
      <c r="M351" s="254"/>
      <c r="N351" s="255"/>
      <c r="O351" s="255"/>
      <c r="P351" s="255"/>
      <c r="Q351" s="255"/>
      <c r="R351" s="255"/>
      <c r="S351" s="255"/>
      <c r="T351" s="256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T351" s="257" t="s">
        <v>131</v>
      </c>
      <c r="AU351" s="257" t="s">
        <v>80</v>
      </c>
      <c r="AV351" s="15" t="s">
        <v>129</v>
      </c>
      <c r="AW351" s="15" t="s">
        <v>31</v>
      </c>
      <c r="AX351" s="15" t="s">
        <v>78</v>
      </c>
      <c r="AY351" s="257" t="s">
        <v>122</v>
      </c>
    </row>
    <row r="352" s="2" customFormat="1" ht="21.75" customHeight="1">
      <c r="A352" s="39"/>
      <c r="B352" s="40"/>
      <c r="C352" s="258" t="s">
        <v>448</v>
      </c>
      <c r="D352" s="258" t="s">
        <v>256</v>
      </c>
      <c r="E352" s="259" t="s">
        <v>449</v>
      </c>
      <c r="F352" s="260" t="s">
        <v>450</v>
      </c>
      <c r="G352" s="261" t="s">
        <v>127</v>
      </c>
      <c r="H352" s="262">
        <v>1</v>
      </c>
      <c r="I352" s="263"/>
      <c r="J352" s="264">
        <f>ROUND(I352*H352,2)</f>
        <v>0</v>
      </c>
      <c r="K352" s="260" t="s">
        <v>128</v>
      </c>
      <c r="L352" s="265"/>
      <c r="M352" s="266" t="s">
        <v>1</v>
      </c>
      <c r="N352" s="267" t="s">
        <v>38</v>
      </c>
      <c r="O352" s="92"/>
      <c r="P352" s="221">
        <f>O352*H352</f>
        <v>0</v>
      </c>
      <c r="Q352" s="221">
        <v>0.0064999999999999997</v>
      </c>
      <c r="R352" s="221">
        <f>Q352*H352</f>
        <v>0.0064999999999999997</v>
      </c>
      <c r="S352" s="221">
        <v>0</v>
      </c>
      <c r="T352" s="222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23" t="s">
        <v>133</v>
      </c>
      <c r="AT352" s="223" t="s">
        <v>256</v>
      </c>
      <c r="AU352" s="223" t="s">
        <v>80</v>
      </c>
      <c r="AY352" s="18" t="s">
        <v>122</v>
      </c>
      <c r="BE352" s="224">
        <f>IF(N352="základní",J352,0)</f>
        <v>0</v>
      </c>
      <c r="BF352" s="224">
        <f>IF(N352="snížená",J352,0)</f>
        <v>0</v>
      </c>
      <c r="BG352" s="224">
        <f>IF(N352="zákl. přenesená",J352,0)</f>
        <v>0</v>
      </c>
      <c r="BH352" s="224">
        <f>IF(N352="sníž. přenesená",J352,0)</f>
        <v>0</v>
      </c>
      <c r="BI352" s="224">
        <f>IF(N352="nulová",J352,0)</f>
        <v>0</v>
      </c>
      <c r="BJ352" s="18" t="s">
        <v>78</v>
      </c>
      <c r="BK352" s="224">
        <f>ROUND(I352*H352,2)</f>
        <v>0</v>
      </c>
      <c r="BL352" s="18" t="s">
        <v>129</v>
      </c>
      <c r="BM352" s="223" t="s">
        <v>451</v>
      </c>
    </row>
    <row r="353" s="2" customFormat="1" ht="16.5" customHeight="1">
      <c r="A353" s="39"/>
      <c r="B353" s="40"/>
      <c r="C353" s="258" t="s">
        <v>452</v>
      </c>
      <c r="D353" s="258" t="s">
        <v>256</v>
      </c>
      <c r="E353" s="259" t="s">
        <v>453</v>
      </c>
      <c r="F353" s="260" t="s">
        <v>454</v>
      </c>
      <c r="G353" s="261" t="s">
        <v>127</v>
      </c>
      <c r="H353" s="262">
        <v>1</v>
      </c>
      <c r="I353" s="263"/>
      <c r="J353" s="264">
        <f>ROUND(I353*H353,2)</f>
        <v>0</v>
      </c>
      <c r="K353" s="260" t="s">
        <v>128</v>
      </c>
      <c r="L353" s="265"/>
      <c r="M353" s="266" t="s">
        <v>1</v>
      </c>
      <c r="N353" s="267" t="s">
        <v>38</v>
      </c>
      <c r="O353" s="92"/>
      <c r="P353" s="221">
        <f>O353*H353</f>
        <v>0</v>
      </c>
      <c r="Q353" s="221">
        <v>0.0033</v>
      </c>
      <c r="R353" s="221">
        <f>Q353*H353</f>
        <v>0.0033</v>
      </c>
      <c r="S353" s="221">
        <v>0</v>
      </c>
      <c r="T353" s="222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23" t="s">
        <v>133</v>
      </c>
      <c r="AT353" s="223" t="s">
        <v>256</v>
      </c>
      <c r="AU353" s="223" t="s">
        <v>80</v>
      </c>
      <c r="AY353" s="18" t="s">
        <v>122</v>
      </c>
      <c r="BE353" s="224">
        <f>IF(N353="základní",J353,0)</f>
        <v>0</v>
      </c>
      <c r="BF353" s="224">
        <f>IF(N353="snížená",J353,0)</f>
        <v>0</v>
      </c>
      <c r="BG353" s="224">
        <f>IF(N353="zákl. přenesená",J353,0)</f>
        <v>0</v>
      </c>
      <c r="BH353" s="224">
        <f>IF(N353="sníž. přenesená",J353,0)</f>
        <v>0</v>
      </c>
      <c r="BI353" s="224">
        <f>IF(N353="nulová",J353,0)</f>
        <v>0</v>
      </c>
      <c r="BJ353" s="18" t="s">
        <v>78</v>
      </c>
      <c r="BK353" s="224">
        <f>ROUND(I353*H353,2)</f>
        <v>0</v>
      </c>
      <c r="BL353" s="18" t="s">
        <v>129</v>
      </c>
      <c r="BM353" s="223" t="s">
        <v>455</v>
      </c>
    </row>
    <row r="354" s="2" customFormat="1" ht="16.5" customHeight="1">
      <c r="A354" s="39"/>
      <c r="B354" s="40"/>
      <c r="C354" s="258" t="s">
        <v>456</v>
      </c>
      <c r="D354" s="258" t="s">
        <v>256</v>
      </c>
      <c r="E354" s="259" t="s">
        <v>457</v>
      </c>
      <c r="F354" s="260" t="s">
        <v>458</v>
      </c>
      <c r="G354" s="261" t="s">
        <v>127</v>
      </c>
      <c r="H354" s="262">
        <v>2</v>
      </c>
      <c r="I354" s="263"/>
      <c r="J354" s="264">
        <f>ROUND(I354*H354,2)</f>
        <v>0</v>
      </c>
      <c r="K354" s="260" t="s">
        <v>128</v>
      </c>
      <c r="L354" s="265"/>
      <c r="M354" s="266" t="s">
        <v>1</v>
      </c>
      <c r="N354" s="267" t="s">
        <v>38</v>
      </c>
      <c r="O354" s="92"/>
      <c r="P354" s="221">
        <f>O354*H354</f>
        <v>0</v>
      </c>
      <c r="Q354" s="221">
        <v>0.00040000000000000002</v>
      </c>
      <c r="R354" s="221">
        <f>Q354*H354</f>
        <v>0.00080000000000000004</v>
      </c>
      <c r="S354" s="221">
        <v>0</v>
      </c>
      <c r="T354" s="222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23" t="s">
        <v>133</v>
      </c>
      <c r="AT354" s="223" t="s">
        <v>256</v>
      </c>
      <c r="AU354" s="223" t="s">
        <v>80</v>
      </c>
      <c r="AY354" s="18" t="s">
        <v>122</v>
      </c>
      <c r="BE354" s="224">
        <f>IF(N354="základní",J354,0)</f>
        <v>0</v>
      </c>
      <c r="BF354" s="224">
        <f>IF(N354="snížená",J354,0)</f>
        <v>0</v>
      </c>
      <c r="BG354" s="224">
        <f>IF(N354="zákl. přenesená",J354,0)</f>
        <v>0</v>
      </c>
      <c r="BH354" s="224">
        <f>IF(N354="sníž. přenesená",J354,0)</f>
        <v>0</v>
      </c>
      <c r="BI354" s="224">
        <f>IF(N354="nulová",J354,0)</f>
        <v>0</v>
      </c>
      <c r="BJ354" s="18" t="s">
        <v>78</v>
      </c>
      <c r="BK354" s="224">
        <f>ROUND(I354*H354,2)</f>
        <v>0</v>
      </c>
      <c r="BL354" s="18" t="s">
        <v>129</v>
      </c>
      <c r="BM354" s="223" t="s">
        <v>459</v>
      </c>
    </row>
    <row r="355" s="2" customFormat="1" ht="16.5" customHeight="1">
      <c r="A355" s="39"/>
      <c r="B355" s="40"/>
      <c r="C355" s="258" t="s">
        <v>460</v>
      </c>
      <c r="D355" s="258" t="s">
        <v>256</v>
      </c>
      <c r="E355" s="259" t="s">
        <v>461</v>
      </c>
      <c r="F355" s="260" t="s">
        <v>462</v>
      </c>
      <c r="G355" s="261" t="s">
        <v>127</v>
      </c>
      <c r="H355" s="262">
        <v>1</v>
      </c>
      <c r="I355" s="263"/>
      <c r="J355" s="264">
        <f>ROUND(I355*H355,2)</f>
        <v>0</v>
      </c>
      <c r="K355" s="260" t="s">
        <v>128</v>
      </c>
      <c r="L355" s="265"/>
      <c r="M355" s="266" t="s">
        <v>1</v>
      </c>
      <c r="N355" s="267" t="s">
        <v>38</v>
      </c>
      <c r="O355" s="92"/>
      <c r="P355" s="221">
        <f>O355*H355</f>
        <v>0</v>
      </c>
      <c r="Q355" s="221">
        <v>0.00014999999999999999</v>
      </c>
      <c r="R355" s="221">
        <f>Q355*H355</f>
        <v>0.00014999999999999999</v>
      </c>
      <c r="S355" s="221">
        <v>0</v>
      </c>
      <c r="T355" s="222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23" t="s">
        <v>133</v>
      </c>
      <c r="AT355" s="223" t="s">
        <v>256</v>
      </c>
      <c r="AU355" s="223" t="s">
        <v>80</v>
      </c>
      <c r="AY355" s="18" t="s">
        <v>122</v>
      </c>
      <c r="BE355" s="224">
        <f>IF(N355="základní",J355,0)</f>
        <v>0</v>
      </c>
      <c r="BF355" s="224">
        <f>IF(N355="snížená",J355,0)</f>
        <v>0</v>
      </c>
      <c r="BG355" s="224">
        <f>IF(N355="zákl. přenesená",J355,0)</f>
        <v>0</v>
      </c>
      <c r="BH355" s="224">
        <f>IF(N355="sníž. přenesená",J355,0)</f>
        <v>0</v>
      </c>
      <c r="BI355" s="224">
        <f>IF(N355="nulová",J355,0)</f>
        <v>0</v>
      </c>
      <c r="BJ355" s="18" t="s">
        <v>78</v>
      </c>
      <c r="BK355" s="224">
        <f>ROUND(I355*H355,2)</f>
        <v>0</v>
      </c>
      <c r="BL355" s="18" t="s">
        <v>129</v>
      </c>
      <c r="BM355" s="223" t="s">
        <v>463</v>
      </c>
    </row>
    <row r="356" s="2" customFormat="1" ht="33" customHeight="1">
      <c r="A356" s="39"/>
      <c r="B356" s="40"/>
      <c r="C356" s="212" t="s">
        <v>464</v>
      </c>
      <c r="D356" s="212" t="s">
        <v>124</v>
      </c>
      <c r="E356" s="213" t="s">
        <v>465</v>
      </c>
      <c r="F356" s="214" t="s">
        <v>466</v>
      </c>
      <c r="G356" s="215" t="s">
        <v>149</v>
      </c>
      <c r="H356" s="216">
        <v>211.80000000000001</v>
      </c>
      <c r="I356" s="217"/>
      <c r="J356" s="218">
        <f>ROUND(I356*H356,2)</f>
        <v>0</v>
      </c>
      <c r="K356" s="214" t="s">
        <v>128</v>
      </c>
      <c r="L356" s="45"/>
      <c r="M356" s="219" t="s">
        <v>1</v>
      </c>
      <c r="N356" s="220" t="s">
        <v>38</v>
      </c>
      <c r="O356" s="92"/>
      <c r="P356" s="221">
        <f>O356*H356</f>
        <v>0</v>
      </c>
      <c r="Q356" s="221">
        <v>0.15540000000000001</v>
      </c>
      <c r="R356" s="221">
        <f>Q356*H356</f>
        <v>32.913720000000005</v>
      </c>
      <c r="S356" s="221">
        <v>0</v>
      </c>
      <c r="T356" s="222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23" t="s">
        <v>129</v>
      </c>
      <c r="AT356" s="223" t="s">
        <v>124</v>
      </c>
      <c r="AU356" s="223" t="s">
        <v>80</v>
      </c>
      <c r="AY356" s="18" t="s">
        <v>122</v>
      </c>
      <c r="BE356" s="224">
        <f>IF(N356="základní",J356,0)</f>
        <v>0</v>
      </c>
      <c r="BF356" s="224">
        <f>IF(N356="snížená",J356,0)</f>
        <v>0</v>
      </c>
      <c r="BG356" s="224">
        <f>IF(N356="zákl. přenesená",J356,0)</f>
        <v>0</v>
      </c>
      <c r="BH356" s="224">
        <f>IF(N356="sníž. přenesená",J356,0)</f>
        <v>0</v>
      </c>
      <c r="BI356" s="224">
        <f>IF(N356="nulová",J356,0)</f>
        <v>0</v>
      </c>
      <c r="BJ356" s="18" t="s">
        <v>78</v>
      </c>
      <c r="BK356" s="224">
        <f>ROUND(I356*H356,2)</f>
        <v>0</v>
      </c>
      <c r="BL356" s="18" t="s">
        <v>129</v>
      </c>
      <c r="BM356" s="223" t="s">
        <v>467</v>
      </c>
    </row>
    <row r="357" s="13" customFormat="1">
      <c r="A357" s="13"/>
      <c r="B357" s="225"/>
      <c r="C357" s="226"/>
      <c r="D357" s="227" t="s">
        <v>131</v>
      </c>
      <c r="E357" s="228" t="s">
        <v>1</v>
      </c>
      <c r="F357" s="229" t="s">
        <v>468</v>
      </c>
      <c r="G357" s="226"/>
      <c r="H357" s="228" t="s">
        <v>1</v>
      </c>
      <c r="I357" s="230"/>
      <c r="J357" s="226"/>
      <c r="K357" s="226"/>
      <c r="L357" s="231"/>
      <c r="M357" s="232"/>
      <c r="N357" s="233"/>
      <c r="O357" s="233"/>
      <c r="P357" s="233"/>
      <c r="Q357" s="233"/>
      <c r="R357" s="233"/>
      <c r="S357" s="233"/>
      <c r="T357" s="234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5" t="s">
        <v>131</v>
      </c>
      <c r="AU357" s="235" t="s">
        <v>80</v>
      </c>
      <c r="AV357" s="13" t="s">
        <v>78</v>
      </c>
      <c r="AW357" s="13" t="s">
        <v>31</v>
      </c>
      <c r="AX357" s="13" t="s">
        <v>73</v>
      </c>
      <c r="AY357" s="235" t="s">
        <v>122</v>
      </c>
    </row>
    <row r="358" s="13" customFormat="1">
      <c r="A358" s="13"/>
      <c r="B358" s="225"/>
      <c r="C358" s="226"/>
      <c r="D358" s="227" t="s">
        <v>131</v>
      </c>
      <c r="E358" s="228" t="s">
        <v>1</v>
      </c>
      <c r="F358" s="229" t="s">
        <v>469</v>
      </c>
      <c r="G358" s="226"/>
      <c r="H358" s="228" t="s">
        <v>1</v>
      </c>
      <c r="I358" s="230"/>
      <c r="J358" s="226"/>
      <c r="K358" s="226"/>
      <c r="L358" s="231"/>
      <c r="M358" s="232"/>
      <c r="N358" s="233"/>
      <c r="O358" s="233"/>
      <c r="P358" s="233"/>
      <c r="Q358" s="233"/>
      <c r="R358" s="233"/>
      <c r="S358" s="233"/>
      <c r="T358" s="234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35" t="s">
        <v>131</v>
      </c>
      <c r="AU358" s="235" t="s">
        <v>80</v>
      </c>
      <c r="AV358" s="13" t="s">
        <v>78</v>
      </c>
      <c r="AW358" s="13" t="s">
        <v>31</v>
      </c>
      <c r="AX358" s="13" t="s">
        <v>73</v>
      </c>
      <c r="AY358" s="235" t="s">
        <v>122</v>
      </c>
    </row>
    <row r="359" s="14" customFormat="1">
      <c r="A359" s="14"/>
      <c r="B359" s="236"/>
      <c r="C359" s="237"/>
      <c r="D359" s="227" t="s">
        <v>131</v>
      </c>
      <c r="E359" s="238" t="s">
        <v>1</v>
      </c>
      <c r="F359" s="239" t="s">
        <v>470</v>
      </c>
      <c r="G359" s="237"/>
      <c r="H359" s="240">
        <v>124.3</v>
      </c>
      <c r="I359" s="241"/>
      <c r="J359" s="237"/>
      <c r="K359" s="237"/>
      <c r="L359" s="242"/>
      <c r="M359" s="243"/>
      <c r="N359" s="244"/>
      <c r="O359" s="244"/>
      <c r="P359" s="244"/>
      <c r="Q359" s="244"/>
      <c r="R359" s="244"/>
      <c r="S359" s="244"/>
      <c r="T359" s="245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46" t="s">
        <v>131</v>
      </c>
      <c r="AU359" s="246" t="s">
        <v>80</v>
      </c>
      <c r="AV359" s="14" t="s">
        <v>80</v>
      </c>
      <c r="AW359" s="14" t="s">
        <v>31</v>
      </c>
      <c r="AX359" s="14" t="s">
        <v>73</v>
      </c>
      <c r="AY359" s="246" t="s">
        <v>122</v>
      </c>
    </row>
    <row r="360" s="13" customFormat="1">
      <c r="A360" s="13"/>
      <c r="B360" s="225"/>
      <c r="C360" s="226"/>
      <c r="D360" s="227" t="s">
        <v>131</v>
      </c>
      <c r="E360" s="228" t="s">
        <v>1</v>
      </c>
      <c r="F360" s="229" t="s">
        <v>471</v>
      </c>
      <c r="G360" s="226"/>
      <c r="H360" s="228" t="s">
        <v>1</v>
      </c>
      <c r="I360" s="230"/>
      <c r="J360" s="226"/>
      <c r="K360" s="226"/>
      <c r="L360" s="231"/>
      <c r="M360" s="232"/>
      <c r="N360" s="233"/>
      <c r="O360" s="233"/>
      <c r="P360" s="233"/>
      <c r="Q360" s="233"/>
      <c r="R360" s="233"/>
      <c r="S360" s="233"/>
      <c r="T360" s="234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5" t="s">
        <v>131</v>
      </c>
      <c r="AU360" s="235" t="s">
        <v>80</v>
      </c>
      <c r="AV360" s="13" t="s">
        <v>78</v>
      </c>
      <c r="AW360" s="13" t="s">
        <v>31</v>
      </c>
      <c r="AX360" s="13" t="s">
        <v>73</v>
      </c>
      <c r="AY360" s="235" t="s">
        <v>122</v>
      </c>
    </row>
    <row r="361" s="14" customFormat="1">
      <c r="A361" s="14"/>
      <c r="B361" s="236"/>
      <c r="C361" s="237"/>
      <c r="D361" s="227" t="s">
        <v>131</v>
      </c>
      <c r="E361" s="238" t="s">
        <v>1</v>
      </c>
      <c r="F361" s="239" t="s">
        <v>472</v>
      </c>
      <c r="G361" s="237"/>
      <c r="H361" s="240">
        <v>87.5</v>
      </c>
      <c r="I361" s="241"/>
      <c r="J361" s="237"/>
      <c r="K361" s="237"/>
      <c r="L361" s="242"/>
      <c r="M361" s="243"/>
      <c r="N361" s="244"/>
      <c r="O361" s="244"/>
      <c r="P361" s="244"/>
      <c r="Q361" s="244"/>
      <c r="R361" s="244"/>
      <c r="S361" s="244"/>
      <c r="T361" s="245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46" t="s">
        <v>131</v>
      </c>
      <c r="AU361" s="246" t="s">
        <v>80</v>
      </c>
      <c r="AV361" s="14" t="s">
        <v>80</v>
      </c>
      <c r="AW361" s="14" t="s">
        <v>31</v>
      </c>
      <c r="AX361" s="14" t="s">
        <v>73</v>
      </c>
      <c r="AY361" s="246" t="s">
        <v>122</v>
      </c>
    </row>
    <row r="362" s="15" customFormat="1">
      <c r="A362" s="15"/>
      <c r="B362" s="247"/>
      <c r="C362" s="248"/>
      <c r="D362" s="227" t="s">
        <v>131</v>
      </c>
      <c r="E362" s="249" t="s">
        <v>1</v>
      </c>
      <c r="F362" s="250" t="s">
        <v>134</v>
      </c>
      <c r="G362" s="248"/>
      <c r="H362" s="251">
        <v>211.80000000000001</v>
      </c>
      <c r="I362" s="252"/>
      <c r="J362" s="248"/>
      <c r="K362" s="248"/>
      <c r="L362" s="253"/>
      <c r="M362" s="254"/>
      <c r="N362" s="255"/>
      <c r="O362" s="255"/>
      <c r="P362" s="255"/>
      <c r="Q362" s="255"/>
      <c r="R362" s="255"/>
      <c r="S362" s="255"/>
      <c r="T362" s="256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T362" s="257" t="s">
        <v>131</v>
      </c>
      <c r="AU362" s="257" t="s">
        <v>80</v>
      </c>
      <c r="AV362" s="15" t="s">
        <v>129</v>
      </c>
      <c r="AW362" s="15" t="s">
        <v>31</v>
      </c>
      <c r="AX362" s="15" t="s">
        <v>78</v>
      </c>
      <c r="AY362" s="257" t="s">
        <v>122</v>
      </c>
    </row>
    <row r="363" s="2" customFormat="1" ht="16.5" customHeight="1">
      <c r="A363" s="39"/>
      <c r="B363" s="40"/>
      <c r="C363" s="258" t="s">
        <v>473</v>
      </c>
      <c r="D363" s="258" t="s">
        <v>256</v>
      </c>
      <c r="E363" s="259" t="s">
        <v>474</v>
      </c>
      <c r="F363" s="260" t="s">
        <v>475</v>
      </c>
      <c r="G363" s="261" t="s">
        <v>149</v>
      </c>
      <c r="H363" s="262">
        <v>136.72999999999999</v>
      </c>
      <c r="I363" s="263"/>
      <c r="J363" s="264">
        <f>ROUND(I363*H363,2)</f>
        <v>0</v>
      </c>
      <c r="K363" s="260" t="s">
        <v>128</v>
      </c>
      <c r="L363" s="265"/>
      <c r="M363" s="266" t="s">
        <v>1</v>
      </c>
      <c r="N363" s="267" t="s">
        <v>38</v>
      </c>
      <c r="O363" s="92"/>
      <c r="P363" s="221">
        <f>O363*H363</f>
        <v>0</v>
      </c>
      <c r="Q363" s="221">
        <v>0.080000000000000002</v>
      </c>
      <c r="R363" s="221">
        <f>Q363*H363</f>
        <v>10.9384</v>
      </c>
      <c r="S363" s="221">
        <v>0</v>
      </c>
      <c r="T363" s="222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23" t="s">
        <v>133</v>
      </c>
      <c r="AT363" s="223" t="s">
        <v>256</v>
      </c>
      <c r="AU363" s="223" t="s">
        <v>80</v>
      </c>
      <c r="AY363" s="18" t="s">
        <v>122</v>
      </c>
      <c r="BE363" s="224">
        <f>IF(N363="základní",J363,0)</f>
        <v>0</v>
      </c>
      <c r="BF363" s="224">
        <f>IF(N363="snížená",J363,0)</f>
        <v>0</v>
      </c>
      <c r="BG363" s="224">
        <f>IF(N363="zákl. přenesená",J363,0)</f>
        <v>0</v>
      </c>
      <c r="BH363" s="224">
        <f>IF(N363="sníž. přenesená",J363,0)</f>
        <v>0</v>
      </c>
      <c r="BI363" s="224">
        <f>IF(N363="nulová",J363,0)</f>
        <v>0</v>
      </c>
      <c r="BJ363" s="18" t="s">
        <v>78</v>
      </c>
      <c r="BK363" s="224">
        <f>ROUND(I363*H363,2)</f>
        <v>0</v>
      </c>
      <c r="BL363" s="18" t="s">
        <v>129</v>
      </c>
      <c r="BM363" s="223" t="s">
        <v>476</v>
      </c>
    </row>
    <row r="364" s="14" customFormat="1">
      <c r="A364" s="14"/>
      <c r="B364" s="236"/>
      <c r="C364" s="237"/>
      <c r="D364" s="227" t="s">
        <v>131</v>
      </c>
      <c r="E364" s="237"/>
      <c r="F364" s="239" t="s">
        <v>477</v>
      </c>
      <c r="G364" s="237"/>
      <c r="H364" s="240">
        <v>136.72999999999999</v>
      </c>
      <c r="I364" s="241"/>
      <c r="J364" s="237"/>
      <c r="K364" s="237"/>
      <c r="L364" s="242"/>
      <c r="M364" s="243"/>
      <c r="N364" s="244"/>
      <c r="O364" s="244"/>
      <c r="P364" s="244"/>
      <c r="Q364" s="244"/>
      <c r="R364" s="244"/>
      <c r="S364" s="244"/>
      <c r="T364" s="245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46" t="s">
        <v>131</v>
      </c>
      <c r="AU364" s="246" t="s">
        <v>80</v>
      </c>
      <c r="AV364" s="14" t="s">
        <v>80</v>
      </c>
      <c r="AW364" s="14" t="s">
        <v>4</v>
      </c>
      <c r="AX364" s="14" t="s">
        <v>78</v>
      </c>
      <c r="AY364" s="246" t="s">
        <v>122</v>
      </c>
    </row>
    <row r="365" s="2" customFormat="1" ht="16.5" customHeight="1">
      <c r="A365" s="39"/>
      <c r="B365" s="40"/>
      <c r="C365" s="258" t="s">
        <v>478</v>
      </c>
      <c r="D365" s="258" t="s">
        <v>256</v>
      </c>
      <c r="E365" s="259" t="s">
        <v>479</v>
      </c>
      <c r="F365" s="260" t="s">
        <v>480</v>
      </c>
      <c r="G365" s="261" t="s">
        <v>149</v>
      </c>
      <c r="H365" s="262">
        <v>96.25</v>
      </c>
      <c r="I365" s="263"/>
      <c r="J365" s="264">
        <f>ROUND(I365*H365,2)</f>
        <v>0</v>
      </c>
      <c r="K365" s="260" t="s">
        <v>128</v>
      </c>
      <c r="L365" s="265"/>
      <c r="M365" s="266" t="s">
        <v>1</v>
      </c>
      <c r="N365" s="267" t="s">
        <v>38</v>
      </c>
      <c r="O365" s="92"/>
      <c r="P365" s="221">
        <f>O365*H365</f>
        <v>0</v>
      </c>
      <c r="Q365" s="221">
        <v>0.055</v>
      </c>
      <c r="R365" s="221">
        <f>Q365*H365</f>
        <v>5.2937500000000002</v>
      </c>
      <c r="S365" s="221">
        <v>0</v>
      </c>
      <c r="T365" s="222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23" t="s">
        <v>133</v>
      </c>
      <c r="AT365" s="223" t="s">
        <v>256</v>
      </c>
      <c r="AU365" s="223" t="s">
        <v>80</v>
      </c>
      <c r="AY365" s="18" t="s">
        <v>122</v>
      </c>
      <c r="BE365" s="224">
        <f>IF(N365="základní",J365,0)</f>
        <v>0</v>
      </c>
      <c r="BF365" s="224">
        <f>IF(N365="snížená",J365,0)</f>
        <v>0</v>
      </c>
      <c r="BG365" s="224">
        <f>IF(N365="zákl. přenesená",J365,0)</f>
        <v>0</v>
      </c>
      <c r="BH365" s="224">
        <f>IF(N365="sníž. přenesená",J365,0)</f>
        <v>0</v>
      </c>
      <c r="BI365" s="224">
        <f>IF(N365="nulová",J365,0)</f>
        <v>0</v>
      </c>
      <c r="BJ365" s="18" t="s">
        <v>78</v>
      </c>
      <c r="BK365" s="224">
        <f>ROUND(I365*H365,2)</f>
        <v>0</v>
      </c>
      <c r="BL365" s="18" t="s">
        <v>129</v>
      </c>
      <c r="BM365" s="223" t="s">
        <v>481</v>
      </c>
    </row>
    <row r="366" s="14" customFormat="1">
      <c r="A366" s="14"/>
      <c r="B366" s="236"/>
      <c r="C366" s="237"/>
      <c r="D366" s="227" t="s">
        <v>131</v>
      </c>
      <c r="E366" s="237"/>
      <c r="F366" s="239" t="s">
        <v>482</v>
      </c>
      <c r="G366" s="237"/>
      <c r="H366" s="240">
        <v>96.25</v>
      </c>
      <c r="I366" s="241"/>
      <c r="J366" s="237"/>
      <c r="K366" s="237"/>
      <c r="L366" s="242"/>
      <c r="M366" s="243"/>
      <c r="N366" s="244"/>
      <c r="O366" s="244"/>
      <c r="P366" s="244"/>
      <c r="Q366" s="244"/>
      <c r="R366" s="244"/>
      <c r="S366" s="244"/>
      <c r="T366" s="245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46" t="s">
        <v>131</v>
      </c>
      <c r="AU366" s="246" t="s">
        <v>80</v>
      </c>
      <c r="AV366" s="14" t="s">
        <v>80</v>
      </c>
      <c r="AW366" s="14" t="s">
        <v>4</v>
      </c>
      <c r="AX366" s="14" t="s">
        <v>78</v>
      </c>
      <c r="AY366" s="246" t="s">
        <v>122</v>
      </c>
    </row>
    <row r="367" s="2" customFormat="1" ht="33" customHeight="1">
      <c r="A367" s="39"/>
      <c r="B367" s="40"/>
      <c r="C367" s="212" t="s">
        <v>483</v>
      </c>
      <c r="D367" s="212" t="s">
        <v>124</v>
      </c>
      <c r="E367" s="213" t="s">
        <v>484</v>
      </c>
      <c r="F367" s="214" t="s">
        <v>485</v>
      </c>
      <c r="G367" s="215" t="s">
        <v>149</v>
      </c>
      <c r="H367" s="216">
        <v>214.69999999999999</v>
      </c>
      <c r="I367" s="217"/>
      <c r="J367" s="218">
        <f>ROUND(I367*H367,2)</f>
        <v>0</v>
      </c>
      <c r="K367" s="214" t="s">
        <v>128</v>
      </c>
      <c r="L367" s="45"/>
      <c r="M367" s="219" t="s">
        <v>1</v>
      </c>
      <c r="N367" s="220" t="s">
        <v>38</v>
      </c>
      <c r="O367" s="92"/>
      <c r="P367" s="221">
        <f>O367*H367</f>
        <v>0</v>
      </c>
      <c r="Q367" s="221">
        <v>0.1295</v>
      </c>
      <c r="R367" s="221">
        <f>Q367*H367</f>
        <v>27.803650000000001</v>
      </c>
      <c r="S367" s="221">
        <v>0</v>
      </c>
      <c r="T367" s="222">
        <f>S367*H367</f>
        <v>0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23" t="s">
        <v>129</v>
      </c>
      <c r="AT367" s="223" t="s">
        <v>124</v>
      </c>
      <c r="AU367" s="223" t="s">
        <v>80</v>
      </c>
      <c r="AY367" s="18" t="s">
        <v>122</v>
      </c>
      <c r="BE367" s="224">
        <f>IF(N367="základní",J367,0)</f>
        <v>0</v>
      </c>
      <c r="BF367" s="224">
        <f>IF(N367="snížená",J367,0)</f>
        <v>0</v>
      </c>
      <c r="BG367" s="224">
        <f>IF(N367="zákl. přenesená",J367,0)</f>
        <v>0</v>
      </c>
      <c r="BH367" s="224">
        <f>IF(N367="sníž. přenesená",J367,0)</f>
        <v>0</v>
      </c>
      <c r="BI367" s="224">
        <f>IF(N367="nulová",J367,0)</f>
        <v>0</v>
      </c>
      <c r="BJ367" s="18" t="s">
        <v>78</v>
      </c>
      <c r="BK367" s="224">
        <f>ROUND(I367*H367,2)</f>
        <v>0</v>
      </c>
      <c r="BL367" s="18" t="s">
        <v>129</v>
      </c>
      <c r="BM367" s="223" t="s">
        <v>486</v>
      </c>
    </row>
    <row r="368" s="13" customFormat="1">
      <c r="A368" s="13"/>
      <c r="B368" s="225"/>
      <c r="C368" s="226"/>
      <c r="D368" s="227" t="s">
        <v>131</v>
      </c>
      <c r="E368" s="228" t="s">
        <v>1</v>
      </c>
      <c r="F368" s="229" t="s">
        <v>487</v>
      </c>
      <c r="G368" s="226"/>
      <c r="H368" s="228" t="s">
        <v>1</v>
      </c>
      <c r="I368" s="230"/>
      <c r="J368" s="226"/>
      <c r="K368" s="226"/>
      <c r="L368" s="231"/>
      <c r="M368" s="232"/>
      <c r="N368" s="233"/>
      <c r="O368" s="233"/>
      <c r="P368" s="233"/>
      <c r="Q368" s="233"/>
      <c r="R368" s="233"/>
      <c r="S368" s="233"/>
      <c r="T368" s="234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35" t="s">
        <v>131</v>
      </c>
      <c r="AU368" s="235" t="s">
        <v>80</v>
      </c>
      <c r="AV368" s="13" t="s">
        <v>78</v>
      </c>
      <c r="AW368" s="13" t="s">
        <v>31</v>
      </c>
      <c r="AX368" s="13" t="s">
        <v>73</v>
      </c>
      <c r="AY368" s="235" t="s">
        <v>122</v>
      </c>
    </row>
    <row r="369" s="14" customFormat="1">
      <c r="A369" s="14"/>
      <c r="B369" s="236"/>
      <c r="C369" s="237"/>
      <c r="D369" s="227" t="s">
        <v>131</v>
      </c>
      <c r="E369" s="238" t="s">
        <v>1</v>
      </c>
      <c r="F369" s="239" t="s">
        <v>488</v>
      </c>
      <c r="G369" s="237"/>
      <c r="H369" s="240">
        <v>214.69999999999999</v>
      </c>
      <c r="I369" s="241"/>
      <c r="J369" s="237"/>
      <c r="K369" s="237"/>
      <c r="L369" s="242"/>
      <c r="M369" s="243"/>
      <c r="N369" s="244"/>
      <c r="O369" s="244"/>
      <c r="P369" s="244"/>
      <c r="Q369" s="244"/>
      <c r="R369" s="244"/>
      <c r="S369" s="244"/>
      <c r="T369" s="245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46" t="s">
        <v>131</v>
      </c>
      <c r="AU369" s="246" t="s">
        <v>80</v>
      </c>
      <c r="AV369" s="14" t="s">
        <v>80</v>
      </c>
      <c r="AW369" s="14" t="s">
        <v>31</v>
      </c>
      <c r="AX369" s="14" t="s">
        <v>73</v>
      </c>
      <c r="AY369" s="246" t="s">
        <v>122</v>
      </c>
    </row>
    <row r="370" s="15" customFormat="1">
      <c r="A370" s="15"/>
      <c r="B370" s="247"/>
      <c r="C370" s="248"/>
      <c r="D370" s="227" t="s">
        <v>131</v>
      </c>
      <c r="E370" s="249" t="s">
        <v>1</v>
      </c>
      <c r="F370" s="250" t="s">
        <v>134</v>
      </c>
      <c r="G370" s="248"/>
      <c r="H370" s="251">
        <v>214.69999999999999</v>
      </c>
      <c r="I370" s="252"/>
      <c r="J370" s="248"/>
      <c r="K370" s="248"/>
      <c r="L370" s="253"/>
      <c r="M370" s="254"/>
      <c r="N370" s="255"/>
      <c r="O370" s="255"/>
      <c r="P370" s="255"/>
      <c r="Q370" s="255"/>
      <c r="R370" s="255"/>
      <c r="S370" s="255"/>
      <c r="T370" s="256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T370" s="257" t="s">
        <v>131</v>
      </c>
      <c r="AU370" s="257" t="s">
        <v>80</v>
      </c>
      <c r="AV370" s="15" t="s">
        <v>129</v>
      </c>
      <c r="AW370" s="15" t="s">
        <v>31</v>
      </c>
      <c r="AX370" s="15" t="s">
        <v>78</v>
      </c>
      <c r="AY370" s="257" t="s">
        <v>122</v>
      </c>
    </row>
    <row r="371" s="2" customFormat="1" ht="16.5" customHeight="1">
      <c r="A371" s="39"/>
      <c r="B371" s="40"/>
      <c r="C371" s="258" t="s">
        <v>489</v>
      </c>
      <c r="D371" s="258" t="s">
        <v>256</v>
      </c>
      <c r="E371" s="259" t="s">
        <v>490</v>
      </c>
      <c r="F371" s="260" t="s">
        <v>491</v>
      </c>
      <c r="G371" s="261" t="s">
        <v>149</v>
      </c>
      <c r="H371" s="262">
        <v>236.16999999999999</v>
      </c>
      <c r="I371" s="263"/>
      <c r="J371" s="264">
        <f>ROUND(I371*H371,2)</f>
        <v>0</v>
      </c>
      <c r="K371" s="260" t="s">
        <v>128</v>
      </c>
      <c r="L371" s="265"/>
      <c r="M371" s="266" t="s">
        <v>1</v>
      </c>
      <c r="N371" s="267" t="s">
        <v>38</v>
      </c>
      <c r="O371" s="92"/>
      <c r="P371" s="221">
        <f>O371*H371</f>
        <v>0</v>
      </c>
      <c r="Q371" s="221">
        <v>0.044999999999999998</v>
      </c>
      <c r="R371" s="221">
        <f>Q371*H371</f>
        <v>10.627649999999999</v>
      </c>
      <c r="S371" s="221">
        <v>0</v>
      </c>
      <c r="T371" s="222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23" t="s">
        <v>133</v>
      </c>
      <c r="AT371" s="223" t="s">
        <v>256</v>
      </c>
      <c r="AU371" s="223" t="s">
        <v>80</v>
      </c>
      <c r="AY371" s="18" t="s">
        <v>122</v>
      </c>
      <c r="BE371" s="224">
        <f>IF(N371="základní",J371,0)</f>
        <v>0</v>
      </c>
      <c r="BF371" s="224">
        <f>IF(N371="snížená",J371,0)</f>
        <v>0</v>
      </c>
      <c r="BG371" s="224">
        <f>IF(N371="zákl. přenesená",J371,0)</f>
        <v>0</v>
      </c>
      <c r="BH371" s="224">
        <f>IF(N371="sníž. přenesená",J371,0)</f>
        <v>0</v>
      </c>
      <c r="BI371" s="224">
        <f>IF(N371="nulová",J371,0)</f>
        <v>0</v>
      </c>
      <c r="BJ371" s="18" t="s">
        <v>78</v>
      </c>
      <c r="BK371" s="224">
        <f>ROUND(I371*H371,2)</f>
        <v>0</v>
      </c>
      <c r="BL371" s="18" t="s">
        <v>129</v>
      </c>
      <c r="BM371" s="223" t="s">
        <v>492</v>
      </c>
    </row>
    <row r="372" s="14" customFormat="1">
      <c r="A372" s="14"/>
      <c r="B372" s="236"/>
      <c r="C372" s="237"/>
      <c r="D372" s="227" t="s">
        <v>131</v>
      </c>
      <c r="E372" s="237"/>
      <c r="F372" s="239" t="s">
        <v>493</v>
      </c>
      <c r="G372" s="237"/>
      <c r="H372" s="240">
        <v>236.16999999999999</v>
      </c>
      <c r="I372" s="241"/>
      <c r="J372" s="237"/>
      <c r="K372" s="237"/>
      <c r="L372" s="242"/>
      <c r="M372" s="243"/>
      <c r="N372" s="244"/>
      <c r="O372" s="244"/>
      <c r="P372" s="244"/>
      <c r="Q372" s="244"/>
      <c r="R372" s="244"/>
      <c r="S372" s="244"/>
      <c r="T372" s="245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46" t="s">
        <v>131</v>
      </c>
      <c r="AU372" s="246" t="s">
        <v>80</v>
      </c>
      <c r="AV372" s="14" t="s">
        <v>80</v>
      </c>
      <c r="AW372" s="14" t="s">
        <v>4</v>
      </c>
      <c r="AX372" s="14" t="s">
        <v>78</v>
      </c>
      <c r="AY372" s="246" t="s">
        <v>122</v>
      </c>
    </row>
    <row r="373" s="2" customFormat="1" ht="24.15" customHeight="1">
      <c r="A373" s="39"/>
      <c r="B373" s="40"/>
      <c r="C373" s="212" t="s">
        <v>494</v>
      </c>
      <c r="D373" s="212" t="s">
        <v>124</v>
      </c>
      <c r="E373" s="213" t="s">
        <v>495</v>
      </c>
      <c r="F373" s="214" t="s">
        <v>496</v>
      </c>
      <c r="G373" s="215" t="s">
        <v>162</v>
      </c>
      <c r="H373" s="216">
        <v>19.149000000000001</v>
      </c>
      <c r="I373" s="217"/>
      <c r="J373" s="218">
        <f>ROUND(I373*H373,2)</f>
        <v>0</v>
      </c>
      <c r="K373" s="214" t="s">
        <v>128</v>
      </c>
      <c r="L373" s="45"/>
      <c r="M373" s="219" t="s">
        <v>1</v>
      </c>
      <c r="N373" s="220" t="s">
        <v>38</v>
      </c>
      <c r="O373" s="92"/>
      <c r="P373" s="221">
        <f>O373*H373</f>
        <v>0</v>
      </c>
      <c r="Q373" s="221">
        <v>2.2563399999999998</v>
      </c>
      <c r="R373" s="221">
        <f>Q373*H373</f>
        <v>43.206654659999998</v>
      </c>
      <c r="S373" s="221">
        <v>0</v>
      </c>
      <c r="T373" s="222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23" t="s">
        <v>129</v>
      </c>
      <c r="AT373" s="223" t="s">
        <v>124</v>
      </c>
      <c r="AU373" s="223" t="s">
        <v>80</v>
      </c>
      <c r="AY373" s="18" t="s">
        <v>122</v>
      </c>
      <c r="BE373" s="224">
        <f>IF(N373="základní",J373,0)</f>
        <v>0</v>
      </c>
      <c r="BF373" s="224">
        <f>IF(N373="snížená",J373,0)</f>
        <v>0</v>
      </c>
      <c r="BG373" s="224">
        <f>IF(N373="zákl. přenesená",J373,0)</f>
        <v>0</v>
      </c>
      <c r="BH373" s="224">
        <f>IF(N373="sníž. přenesená",J373,0)</f>
        <v>0</v>
      </c>
      <c r="BI373" s="224">
        <f>IF(N373="nulová",J373,0)</f>
        <v>0</v>
      </c>
      <c r="BJ373" s="18" t="s">
        <v>78</v>
      </c>
      <c r="BK373" s="224">
        <f>ROUND(I373*H373,2)</f>
        <v>0</v>
      </c>
      <c r="BL373" s="18" t="s">
        <v>129</v>
      </c>
      <c r="BM373" s="223" t="s">
        <v>497</v>
      </c>
    </row>
    <row r="374" s="13" customFormat="1">
      <c r="A374" s="13"/>
      <c r="B374" s="225"/>
      <c r="C374" s="226"/>
      <c r="D374" s="227" t="s">
        <v>131</v>
      </c>
      <c r="E374" s="228" t="s">
        <v>1</v>
      </c>
      <c r="F374" s="229" t="s">
        <v>498</v>
      </c>
      <c r="G374" s="226"/>
      <c r="H374" s="228" t="s">
        <v>1</v>
      </c>
      <c r="I374" s="230"/>
      <c r="J374" s="226"/>
      <c r="K374" s="226"/>
      <c r="L374" s="231"/>
      <c r="M374" s="232"/>
      <c r="N374" s="233"/>
      <c r="O374" s="233"/>
      <c r="P374" s="233"/>
      <c r="Q374" s="233"/>
      <c r="R374" s="233"/>
      <c r="S374" s="233"/>
      <c r="T374" s="234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5" t="s">
        <v>131</v>
      </c>
      <c r="AU374" s="235" t="s">
        <v>80</v>
      </c>
      <c r="AV374" s="13" t="s">
        <v>78</v>
      </c>
      <c r="AW374" s="13" t="s">
        <v>31</v>
      </c>
      <c r="AX374" s="13" t="s">
        <v>73</v>
      </c>
      <c r="AY374" s="235" t="s">
        <v>122</v>
      </c>
    </row>
    <row r="375" s="14" customFormat="1">
      <c r="A375" s="14"/>
      <c r="B375" s="236"/>
      <c r="C375" s="237"/>
      <c r="D375" s="227" t="s">
        <v>131</v>
      </c>
      <c r="E375" s="238" t="s">
        <v>1</v>
      </c>
      <c r="F375" s="239" t="s">
        <v>499</v>
      </c>
      <c r="G375" s="237"/>
      <c r="H375" s="240">
        <v>12.708</v>
      </c>
      <c r="I375" s="241"/>
      <c r="J375" s="237"/>
      <c r="K375" s="237"/>
      <c r="L375" s="242"/>
      <c r="M375" s="243"/>
      <c r="N375" s="244"/>
      <c r="O375" s="244"/>
      <c r="P375" s="244"/>
      <c r="Q375" s="244"/>
      <c r="R375" s="244"/>
      <c r="S375" s="244"/>
      <c r="T375" s="245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46" t="s">
        <v>131</v>
      </c>
      <c r="AU375" s="246" t="s">
        <v>80</v>
      </c>
      <c r="AV375" s="14" t="s">
        <v>80</v>
      </c>
      <c r="AW375" s="14" t="s">
        <v>31</v>
      </c>
      <c r="AX375" s="14" t="s">
        <v>73</v>
      </c>
      <c r="AY375" s="246" t="s">
        <v>122</v>
      </c>
    </row>
    <row r="376" s="14" customFormat="1">
      <c r="A376" s="14"/>
      <c r="B376" s="236"/>
      <c r="C376" s="237"/>
      <c r="D376" s="227" t="s">
        <v>131</v>
      </c>
      <c r="E376" s="238" t="s">
        <v>1</v>
      </c>
      <c r="F376" s="239" t="s">
        <v>500</v>
      </c>
      <c r="G376" s="237"/>
      <c r="H376" s="240">
        <v>6.4409999999999998</v>
      </c>
      <c r="I376" s="241"/>
      <c r="J376" s="237"/>
      <c r="K376" s="237"/>
      <c r="L376" s="242"/>
      <c r="M376" s="243"/>
      <c r="N376" s="244"/>
      <c r="O376" s="244"/>
      <c r="P376" s="244"/>
      <c r="Q376" s="244"/>
      <c r="R376" s="244"/>
      <c r="S376" s="244"/>
      <c r="T376" s="245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46" t="s">
        <v>131</v>
      </c>
      <c r="AU376" s="246" t="s">
        <v>80</v>
      </c>
      <c r="AV376" s="14" t="s">
        <v>80</v>
      </c>
      <c r="AW376" s="14" t="s">
        <v>31</v>
      </c>
      <c r="AX376" s="14" t="s">
        <v>73</v>
      </c>
      <c r="AY376" s="246" t="s">
        <v>122</v>
      </c>
    </row>
    <row r="377" s="15" customFormat="1">
      <c r="A377" s="15"/>
      <c r="B377" s="247"/>
      <c r="C377" s="248"/>
      <c r="D377" s="227" t="s">
        <v>131</v>
      </c>
      <c r="E377" s="249" t="s">
        <v>1</v>
      </c>
      <c r="F377" s="250" t="s">
        <v>134</v>
      </c>
      <c r="G377" s="248"/>
      <c r="H377" s="251">
        <v>19.149000000000001</v>
      </c>
      <c r="I377" s="252"/>
      <c r="J377" s="248"/>
      <c r="K377" s="248"/>
      <c r="L377" s="253"/>
      <c r="M377" s="254"/>
      <c r="N377" s="255"/>
      <c r="O377" s="255"/>
      <c r="P377" s="255"/>
      <c r="Q377" s="255"/>
      <c r="R377" s="255"/>
      <c r="S377" s="255"/>
      <c r="T377" s="256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57" t="s">
        <v>131</v>
      </c>
      <c r="AU377" s="257" t="s">
        <v>80</v>
      </c>
      <c r="AV377" s="15" t="s">
        <v>129</v>
      </c>
      <c r="AW377" s="15" t="s">
        <v>31</v>
      </c>
      <c r="AX377" s="15" t="s">
        <v>78</v>
      </c>
      <c r="AY377" s="257" t="s">
        <v>122</v>
      </c>
    </row>
    <row r="378" s="2" customFormat="1" ht="24.15" customHeight="1">
      <c r="A378" s="39"/>
      <c r="B378" s="40"/>
      <c r="C378" s="212" t="s">
        <v>501</v>
      </c>
      <c r="D378" s="212" t="s">
        <v>124</v>
      </c>
      <c r="E378" s="213" t="s">
        <v>502</v>
      </c>
      <c r="F378" s="214" t="s">
        <v>503</v>
      </c>
      <c r="G378" s="215" t="s">
        <v>137</v>
      </c>
      <c r="H378" s="216">
        <v>343</v>
      </c>
      <c r="I378" s="217"/>
      <c r="J378" s="218">
        <f>ROUND(I378*H378,2)</f>
        <v>0</v>
      </c>
      <c r="K378" s="214" t="s">
        <v>1</v>
      </c>
      <c r="L378" s="45"/>
      <c r="M378" s="219" t="s">
        <v>1</v>
      </c>
      <c r="N378" s="220" t="s">
        <v>38</v>
      </c>
      <c r="O378" s="92"/>
      <c r="P378" s="221">
        <f>O378*H378</f>
        <v>0</v>
      </c>
      <c r="Q378" s="221">
        <v>0.00124</v>
      </c>
      <c r="R378" s="221">
        <f>Q378*H378</f>
        <v>0.42531999999999998</v>
      </c>
      <c r="S378" s="221">
        <v>0</v>
      </c>
      <c r="T378" s="222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23" t="s">
        <v>129</v>
      </c>
      <c r="AT378" s="223" t="s">
        <v>124</v>
      </c>
      <c r="AU378" s="223" t="s">
        <v>80</v>
      </c>
      <c r="AY378" s="18" t="s">
        <v>122</v>
      </c>
      <c r="BE378" s="224">
        <f>IF(N378="základní",J378,0)</f>
        <v>0</v>
      </c>
      <c r="BF378" s="224">
        <f>IF(N378="snížená",J378,0)</f>
        <v>0</v>
      </c>
      <c r="BG378" s="224">
        <f>IF(N378="zákl. přenesená",J378,0)</f>
        <v>0</v>
      </c>
      <c r="BH378" s="224">
        <f>IF(N378="sníž. přenesená",J378,0)</f>
        <v>0</v>
      </c>
      <c r="BI378" s="224">
        <f>IF(N378="nulová",J378,0)</f>
        <v>0</v>
      </c>
      <c r="BJ378" s="18" t="s">
        <v>78</v>
      </c>
      <c r="BK378" s="224">
        <f>ROUND(I378*H378,2)</f>
        <v>0</v>
      </c>
      <c r="BL378" s="18" t="s">
        <v>129</v>
      </c>
      <c r="BM378" s="223" t="s">
        <v>504</v>
      </c>
    </row>
    <row r="379" s="13" customFormat="1">
      <c r="A379" s="13"/>
      <c r="B379" s="225"/>
      <c r="C379" s="226"/>
      <c r="D379" s="227" t="s">
        <v>131</v>
      </c>
      <c r="E379" s="228" t="s">
        <v>1</v>
      </c>
      <c r="F379" s="229" t="s">
        <v>170</v>
      </c>
      <c r="G379" s="226"/>
      <c r="H379" s="228" t="s">
        <v>1</v>
      </c>
      <c r="I379" s="230"/>
      <c r="J379" s="226"/>
      <c r="K379" s="226"/>
      <c r="L379" s="231"/>
      <c r="M379" s="232"/>
      <c r="N379" s="233"/>
      <c r="O379" s="233"/>
      <c r="P379" s="233"/>
      <c r="Q379" s="233"/>
      <c r="R379" s="233"/>
      <c r="S379" s="233"/>
      <c r="T379" s="234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5" t="s">
        <v>131</v>
      </c>
      <c r="AU379" s="235" t="s">
        <v>80</v>
      </c>
      <c r="AV379" s="13" t="s">
        <v>78</v>
      </c>
      <c r="AW379" s="13" t="s">
        <v>31</v>
      </c>
      <c r="AX379" s="13" t="s">
        <v>73</v>
      </c>
      <c r="AY379" s="235" t="s">
        <v>122</v>
      </c>
    </row>
    <row r="380" s="14" customFormat="1">
      <c r="A380" s="14"/>
      <c r="B380" s="236"/>
      <c r="C380" s="237"/>
      <c r="D380" s="227" t="s">
        <v>131</v>
      </c>
      <c r="E380" s="238" t="s">
        <v>1</v>
      </c>
      <c r="F380" s="239" t="s">
        <v>268</v>
      </c>
      <c r="G380" s="237"/>
      <c r="H380" s="240">
        <v>343</v>
      </c>
      <c r="I380" s="241"/>
      <c r="J380" s="237"/>
      <c r="K380" s="237"/>
      <c r="L380" s="242"/>
      <c r="M380" s="243"/>
      <c r="N380" s="244"/>
      <c r="O380" s="244"/>
      <c r="P380" s="244"/>
      <c r="Q380" s="244"/>
      <c r="R380" s="244"/>
      <c r="S380" s="244"/>
      <c r="T380" s="245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46" t="s">
        <v>131</v>
      </c>
      <c r="AU380" s="246" t="s">
        <v>80</v>
      </c>
      <c r="AV380" s="14" t="s">
        <v>80</v>
      </c>
      <c r="AW380" s="14" t="s">
        <v>31</v>
      </c>
      <c r="AX380" s="14" t="s">
        <v>73</v>
      </c>
      <c r="AY380" s="246" t="s">
        <v>122</v>
      </c>
    </row>
    <row r="381" s="15" customFormat="1">
      <c r="A381" s="15"/>
      <c r="B381" s="247"/>
      <c r="C381" s="248"/>
      <c r="D381" s="227" t="s">
        <v>131</v>
      </c>
      <c r="E381" s="249" t="s">
        <v>1</v>
      </c>
      <c r="F381" s="250" t="s">
        <v>134</v>
      </c>
      <c r="G381" s="248"/>
      <c r="H381" s="251">
        <v>343</v>
      </c>
      <c r="I381" s="252"/>
      <c r="J381" s="248"/>
      <c r="K381" s="248"/>
      <c r="L381" s="253"/>
      <c r="M381" s="254"/>
      <c r="N381" s="255"/>
      <c r="O381" s="255"/>
      <c r="P381" s="255"/>
      <c r="Q381" s="255"/>
      <c r="R381" s="255"/>
      <c r="S381" s="255"/>
      <c r="T381" s="256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T381" s="257" t="s">
        <v>131</v>
      </c>
      <c r="AU381" s="257" t="s">
        <v>80</v>
      </c>
      <c r="AV381" s="15" t="s">
        <v>129</v>
      </c>
      <c r="AW381" s="15" t="s">
        <v>31</v>
      </c>
      <c r="AX381" s="15" t="s">
        <v>78</v>
      </c>
      <c r="AY381" s="257" t="s">
        <v>122</v>
      </c>
    </row>
    <row r="382" s="2" customFormat="1" ht="24.15" customHeight="1">
      <c r="A382" s="39"/>
      <c r="B382" s="40"/>
      <c r="C382" s="212" t="s">
        <v>505</v>
      </c>
      <c r="D382" s="212" t="s">
        <v>124</v>
      </c>
      <c r="E382" s="213" t="s">
        <v>506</v>
      </c>
      <c r="F382" s="214" t="s">
        <v>507</v>
      </c>
      <c r="G382" s="215" t="s">
        <v>149</v>
      </c>
      <c r="H382" s="216">
        <v>65</v>
      </c>
      <c r="I382" s="217"/>
      <c r="J382" s="218">
        <f>ROUND(I382*H382,2)</f>
        <v>0</v>
      </c>
      <c r="K382" s="214" t="s">
        <v>128</v>
      </c>
      <c r="L382" s="45"/>
      <c r="M382" s="219" t="s">
        <v>1</v>
      </c>
      <c r="N382" s="220" t="s">
        <v>38</v>
      </c>
      <c r="O382" s="92"/>
      <c r="P382" s="221">
        <f>O382*H382</f>
        <v>0</v>
      </c>
      <c r="Q382" s="221">
        <v>0</v>
      </c>
      <c r="R382" s="221">
        <f>Q382*H382</f>
        <v>0</v>
      </c>
      <c r="S382" s="221">
        <v>0</v>
      </c>
      <c r="T382" s="222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23" t="s">
        <v>129</v>
      </c>
      <c r="AT382" s="223" t="s">
        <v>124</v>
      </c>
      <c r="AU382" s="223" t="s">
        <v>80</v>
      </c>
      <c r="AY382" s="18" t="s">
        <v>122</v>
      </c>
      <c r="BE382" s="224">
        <f>IF(N382="základní",J382,0)</f>
        <v>0</v>
      </c>
      <c r="BF382" s="224">
        <f>IF(N382="snížená",J382,0)</f>
        <v>0</v>
      </c>
      <c r="BG382" s="224">
        <f>IF(N382="zákl. přenesená",J382,0)</f>
        <v>0</v>
      </c>
      <c r="BH382" s="224">
        <f>IF(N382="sníž. přenesená",J382,0)</f>
        <v>0</v>
      </c>
      <c r="BI382" s="224">
        <f>IF(N382="nulová",J382,0)</f>
        <v>0</v>
      </c>
      <c r="BJ382" s="18" t="s">
        <v>78</v>
      </c>
      <c r="BK382" s="224">
        <f>ROUND(I382*H382,2)</f>
        <v>0</v>
      </c>
      <c r="BL382" s="18" t="s">
        <v>129</v>
      </c>
      <c r="BM382" s="223" t="s">
        <v>508</v>
      </c>
    </row>
    <row r="383" s="13" customFormat="1">
      <c r="A383" s="13"/>
      <c r="B383" s="225"/>
      <c r="C383" s="226"/>
      <c r="D383" s="227" t="s">
        <v>131</v>
      </c>
      <c r="E383" s="228" t="s">
        <v>1</v>
      </c>
      <c r="F383" s="229" t="s">
        <v>387</v>
      </c>
      <c r="G383" s="226"/>
      <c r="H383" s="228" t="s">
        <v>1</v>
      </c>
      <c r="I383" s="230"/>
      <c r="J383" s="226"/>
      <c r="K383" s="226"/>
      <c r="L383" s="231"/>
      <c r="M383" s="232"/>
      <c r="N383" s="233"/>
      <c r="O383" s="233"/>
      <c r="P383" s="233"/>
      <c r="Q383" s="233"/>
      <c r="R383" s="233"/>
      <c r="S383" s="233"/>
      <c r="T383" s="234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35" t="s">
        <v>131</v>
      </c>
      <c r="AU383" s="235" t="s">
        <v>80</v>
      </c>
      <c r="AV383" s="13" t="s">
        <v>78</v>
      </c>
      <c r="AW383" s="13" t="s">
        <v>31</v>
      </c>
      <c r="AX383" s="13" t="s">
        <v>73</v>
      </c>
      <c r="AY383" s="235" t="s">
        <v>122</v>
      </c>
    </row>
    <row r="384" s="14" customFormat="1">
      <c r="A384" s="14"/>
      <c r="B384" s="236"/>
      <c r="C384" s="237"/>
      <c r="D384" s="227" t="s">
        <v>131</v>
      </c>
      <c r="E384" s="238" t="s">
        <v>1</v>
      </c>
      <c r="F384" s="239" t="s">
        <v>283</v>
      </c>
      <c r="G384" s="237"/>
      <c r="H384" s="240">
        <v>65</v>
      </c>
      <c r="I384" s="241"/>
      <c r="J384" s="237"/>
      <c r="K384" s="237"/>
      <c r="L384" s="242"/>
      <c r="M384" s="243"/>
      <c r="N384" s="244"/>
      <c r="O384" s="244"/>
      <c r="P384" s="244"/>
      <c r="Q384" s="244"/>
      <c r="R384" s="244"/>
      <c r="S384" s="244"/>
      <c r="T384" s="245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46" t="s">
        <v>131</v>
      </c>
      <c r="AU384" s="246" t="s">
        <v>80</v>
      </c>
      <c r="AV384" s="14" t="s">
        <v>80</v>
      </c>
      <c r="AW384" s="14" t="s">
        <v>31</v>
      </c>
      <c r="AX384" s="14" t="s">
        <v>73</v>
      </c>
      <c r="AY384" s="246" t="s">
        <v>122</v>
      </c>
    </row>
    <row r="385" s="15" customFormat="1">
      <c r="A385" s="15"/>
      <c r="B385" s="247"/>
      <c r="C385" s="248"/>
      <c r="D385" s="227" t="s">
        <v>131</v>
      </c>
      <c r="E385" s="249" t="s">
        <v>1</v>
      </c>
      <c r="F385" s="250" t="s">
        <v>134</v>
      </c>
      <c r="G385" s="248"/>
      <c r="H385" s="251">
        <v>65</v>
      </c>
      <c r="I385" s="252"/>
      <c r="J385" s="248"/>
      <c r="K385" s="248"/>
      <c r="L385" s="253"/>
      <c r="M385" s="254"/>
      <c r="N385" s="255"/>
      <c r="O385" s="255"/>
      <c r="P385" s="255"/>
      <c r="Q385" s="255"/>
      <c r="R385" s="255"/>
      <c r="S385" s="255"/>
      <c r="T385" s="256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T385" s="257" t="s">
        <v>131</v>
      </c>
      <c r="AU385" s="257" t="s">
        <v>80</v>
      </c>
      <c r="AV385" s="15" t="s">
        <v>129</v>
      </c>
      <c r="AW385" s="15" t="s">
        <v>31</v>
      </c>
      <c r="AX385" s="15" t="s">
        <v>78</v>
      </c>
      <c r="AY385" s="257" t="s">
        <v>122</v>
      </c>
    </row>
    <row r="386" s="2" customFormat="1" ht="24.15" customHeight="1">
      <c r="A386" s="39"/>
      <c r="B386" s="40"/>
      <c r="C386" s="212" t="s">
        <v>509</v>
      </c>
      <c r="D386" s="212" t="s">
        <v>124</v>
      </c>
      <c r="E386" s="213" t="s">
        <v>510</v>
      </c>
      <c r="F386" s="214" t="s">
        <v>511</v>
      </c>
      <c r="G386" s="215" t="s">
        <v>149</v>
      </c>
      <c r="H386" s="216">
        <v>6</v>
      </c>
      <c r="I386" s="217"/>
      <c r="J386" s="218">
        <f>ROUND(I386*H386,2)</f>
        <v>0</v>
      </c>
      <c r="K386" s="214" t="s">
        <v>128</v>
      </c>
      <c r="L386" s="45"/>
      <c r="M386" s="219" t="s">
        <v>1</v>
      </c>
      <c r="N386" s="220" t="s">
        <v>38</v>
      </c>
      <c r="O386" s="92"/>
      <c r="P386" s="221">
        <f>O386*H386</f>
        <v>0</v>
      </c>
      <c r="Q386" s="221">
        <v>0.43530999999999997</v>
      </c>
      <c r="R386" s="221">
        <f>Q386*H386</f>
        <v>2.6118600000000001</v>
      </c>
      <c r="S386" s="221">
        <v>0</v>
      </c>
      <c r="T386" s="222">
        <f>S386*H386</f>
        <v>0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23" t="s">
        <v>129</v>
      </c>
      <c r="AT386" s="223" t="s">
        <v>124</v>
      </c>
      <c r="AU386" s="223" t="s">
        <v>80</v>
      </c>
      <c r="AY386" s="18" t="s">
        <v>122</v>
      </c>
      <c r="BE386" s="224">
        <f>IF(N386="základní",J386,0)</f>
        <v>0</v>
      </c>
      <c r="BF386" s="224">
        <f>IF(N386="snížená",J386,0)</f>
        <v>0</v>
      </c>
      <c r="BG386" s="224">
        <f>IF(N386="zákl. přenesená",J386,0)</f>
        <v>0</v>
      </c>
      <c r="BH386" s="224">
        <f>IF(N386="sníž. přenesená",J386,0)</f>
        <v>0</v>
      </c>
      <c r="BI386" s="224">
        <f>IF(N386="nulová",J386,0)</f>
        <v>0</v>
      </c>
      <c r="BJ386" s="18" t="s">
        <v>78</v>
      </c>
      <c r="BK386" s="224">
        <f>ROUND(I386*H386,2)</f>
        <v>0</v>
      </c>
      <c r="BL386" s="18" t="s">
        <v>129</v>
      </c>
      <c r="BM386" s="223" t="s">
        <v>512</v>
      </c>
    </row>
    <row r="387" s="2" customFormat="1" ht="24.15" customHeight="1">
      <c r="A387" s="39"/>
      <c r="B387" s="40"/>
      <c r="C387" s="212" t="s">
        <v>513</v>
      </c>
      <c r="D387" s="212" t="s">
        <v>124</v>
      </c>
      <c r="E387" s="213" t="s">
        <v>514</v>
      </c>
      <c r="F387" s="214" t="s">
        <v>515</v>
      </c>
      <c r="G387" s="215" t="s">
        <v>127</v>
      </c>
      <c r="H387" s="216">
        <v>1</v>
      </c>
      <c r="I387" s="217"/>
      <c r="J387" s="218">
        <f>ROUND(I387*H387,2)</f>
        <v>0</v>
      </c>
      <c r="K387" s="214" t="s">
        <v>128</v>
      </c>
      <c r="L387" s="45"/>
      <c r="M387" s="219" t="s">
        <v>1</v>
      </c>
      <c r="N387" s="220" t="s">
        <v>38</v>
      </c>
      <c r="O387" s="92"/>
      <c r="P387" s="221">
        <f>O387*H387</f>
        <v>0</v>
      </c>
      <c r="Q387" s="221">
        <v>0.24457999999999999</v>
      </c>
      <c r="R387" s="221">
        <f>Q387*H387</f>
        <v>0.24457999999999999</v>
      </c>
      <c r="S387" s="221">
        <v>0</v>
      </c>
      <c r="T387" s="222">
        <f>S387*H387</f>
        <v>0</v>
      </c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R387" s="223" t="s">
        <v>129</v>
      </c>
      <c r="AT387" s="223" t="s">
        <v>124</v>
      </c>
      <c r="AU387" s="223" t="s">
        <v>80</v>
      </c>
      <c r="AY387" s="18" t="s">
        <v>122</v>
      </c>
      <c r="BE387" s="224">
        <f>IF(N387="základní",J387,0)</f>
        <v>0</v>
      </c>
      <c r="BF387" s="224">
        <f>IF(N387="snížená",J387,0)</f>
        <v>0</v>
      </c>
      <c r="BG387" s="224">
        <f>IF(N387="zákl. přenesená",J387,0)</f>
        <v>0</v>
      </c>
      <c r="BH387" s="224">
        <f>IF(N387="sníž. přenesená",J387,0)</f>
        <v>0</v>
      </c>
      <c r="BI387" s="224">
        <f>IF(N387="nulová",J387,0)</f>
        <v>0</v>
      </c>
      <c r="BJ387" s="18" t="s">
        <v>78</v>
      </c>
      <c r="BK387" s="224">
        <f>ROUND(I387*H387,2)</f>
        <v>0</v>
      </c>
      <c r="BL387" s="18" t="s">
        <v>129</v>
      </c>
      <c r="BM387" s="223" t="s">
        <v>516</v>
      </c>
    </row>
    <row r="388" s="2" customFormat="1" ht="24.15" customHeight="1">
      <c r="A388" s="39"/>
      <c r="B388" s="40"/>
      <c r="C388" s="212" t="s">
        <v>517</v>
      </c>
      <c r="D388" s="212" t="s">
        <v>124</v>
      </c>
      <c r="E388" s="213" t="s">
        <v>518</v>
      </c>
      <c r="F388" s="214" t="s">
        <v>519</v>
      </c>
      <c r="G388" s="215" t="s">
        <v>127</v>
      </c>
      <c r="H388" s="216">
        <v>1</v>
      </c>
      <c r="I388" s="217"/>
      <c r="J388" s="218">
        <f>ROUND(I388*H388,2)</f>
        <v>0</v>
      </c>
      <c r="K388" s="214" t="s">
        <v>128</v>
      </c>
      <c r="L388" s="45"/>
      <c r="M388" s="219" t="s">
        <v>1</v>
      </c>
      <c r="N388" s="220" t="s">
        <v>38</v>
      </c>
      <c r="O388" s="92"/>
      <c r="P388" s="221">
        <f>O388*H388</f>
        <v>0</v>
      </c>
      <c r="Q388" s="221">
        <v>0.021999999999999999</v>
      </c>
      <c r="R388" s="221">
        <f>Q388*H388</f>
        <v>0.021999999999999999</v>
      </c>
      <c r="S388" s="221">
        <v>0</v>
      </c>
      <c r="T388" s="222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23" t="s">
        <v>129</v>
      </c>
      <c r="AT388" s="223" t="s">
        <v>124</v>
      </c>
      <c r="AU388" s="223" t="s">
        <v>80</v>
      </c>
      <c r="AY388" s="18" t="s">
        <v>122</v>
      </c>
      <c r="BE388" s="224">
        <f>IF(N388="základní",J388,0)</f>
        <v>0</v>
      </c>
      <c r="BF388" s="224">
        <f>IF(N388="snížená",J388,0)</f>
        <v>0</v>
      </c>
      <c r="BG388" s="224">
        <f>IF(N388="zákl. přenesená",J388,0)</f>
        <v>0</v>
      </c>
      <c r="BH388" s="224">
        <f>IF(N388="sníž. přenesená",J388,0)</f>
        <v>0</v>
      </c>
      <c r="BI388" s="224">
        <f>IF(N388="nulová",J388,0)</f>
        <v>0</v>
      </c>
      <c r="BJ388" s="18" t="s">
        <v>78</v>
      </c>
      <c r="BK388" s="224">
        <f>ROUND(I388*H388,2)</f>
        <v>0</v>
      </c>
      <c r="BL388" s="18" t="s">
        <v>129</v>
      </c>
      <c r="BM388" s="223" t="s">
        <v>520</v>
      </c>
    </row>
    <row r="389" s="2" customFormat="1" ht="24.15" customHeight="1">
      <c r="A389" s="39"/>
      <c r="B389" s="40"/>
      <c r="C389" s="212" t="s">
        <v>521</v>
      </c>
      <c r="D389" s="212" t="s">
        <v>124</v>
      </c>
      <c r="E389" s="213" t="s">
        <v>522</v>
      </c>
      <c r="F389" s="214" t="s">
        <v>523</v>
      </c>
      <c r="G389" s="215" t="s">
        <v>127</v>
      </c>
      <c r="H389" s="216">
        <v>1</v>
      </c>
      <c r="I389" s="217"/>
      <c r="J389" s="218">
        <f>ROUND(I389*H389,2)</f>
        <v>0</v>
      </c>
      <c r="K389" s="214" t="s">
        <v>128</v>
      </c>
      <c r="L389" s="45"/>
      <c r="M389" s="219" t="s">
        <v>1</v>
      </c>
      <c r="N389" s="220" t="s">
        <v>38</v>
      </c>
      <c r="O389" s="92"/>
      <c r="P389" s="221">
        <f>O389*H389</f>
        <v>0</v>
      </c>
      <c r="Q389" s="221">
        <v>0.00013999999999999999</v>
      </c>
      <c r="R389" s="221">
        <f>Q389*H389</f>
        <v>0.00013999999999999999</v>
      </c>
      <c r="S389" s="221">
        <v>0</v>
      </c>
      <c r="T389" s="222">
        <f>S389*H389</f>
        <v>0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223" t="s">
        <v>129</v>
      </c>
      <c r="AT389" s="223" t="s">
        <v>124</v>
      </c>
      <c r="AU389" s="223" t="s">
        <v>80</v>
      </c>
      <c r="AY389" s="18" t="s">
        <v>122</v>
      </c>
      <c r="BE389" s="224">
        <f>IF(N389="základní",J389,0)</f>
        <v>0</v>
      </c>
      <c r="BF389" s="224">
        <f>IF(N389="snížená",J389,0)</f>
        <v>0</v>
      </c>
      <c r="BG389" s="224">
        <f>IF(N389="zákl. přenesená",J389,0)</f>
        <v>0</v>
      </c>
      <c r="BH389" s="224">
        <f>IF(N389="sníž. přenesená",J389,0)</f>
        <v>0</v>
      </c>
      <c r="BI389" s="224">
        <f>IF(N389="nulová",J389,0)</f>
        <v>0</v>
      </c>
      <c r="BJ389" s="18" t="s">
        <v>78</v>
      </c>
      <c r="BK389" s="224">
        <f>ROUND(I389*H389,2)</f>
        <v>0</v>
      </c>
      <c r="BL389" s="18" t="s">
        <v>129</v>
      </c>
      <c r="BM389" s="223" t="s">
        <v>524</v>
      </c>
    </row>
    <row r="390" s="2" customFormat="1" ht="24.15" customHeight="1">
      <c r="A390" s="39"/>
      <c r="B390" s="40"/>
      <c r="C390" s="212" t="s">
        <v>525</v>
      </c>
      <c r="D390" s="212" t="s">
        <v>124</v>
      </c>
      <c r="E390" s="213" t="s">
        <v>526</v>
      </c>
      <c r="F390" s="214" t="s">
        <v>527</v>
      </c>
      <c r="G390" s="215" t="s">
        <v>127</v>
      </c>
      <c r="H390" s="216">
        <v>1</v>
      </c>
      <c r="I390" s="217"/>
      <c r="J390" s="218">
        <f>ROUND(I390*H390,2)</f>
        <v>0</v>
      </c>
      <c r="K390" s="214" t="s">
        <v>128</v>
      </c>
      <c r="L390" s="45"/>
      <c r="M390" s="219" t="s">
        <v>1</v>
      </c>
      <c r="N390" s="220" t="s">
        <v>38</v>
      </c>
      <c r="O390" s="92"/>
      <c r="P390" s="221">
        <f>O390*H390</f>
        <v>0</v>
      </c>
      <c r="Q390" s="221">
        <v>0.002</v>
      </c>
      <c r="R390" s="221">
        <f>Q390*H390</f>
        <v>0.002</v>
      </c>
      <c r="S390" s="221">
        <v>0</v>
      </c>
      <c r="T390" s="222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23" t="s">
        <v>129</v>
      </c>
      <c r="AT390" s="223" t="s">
        <v>124</v>
      </c>
      <c r="AU390" s="223" t="s">
        <v>80</v>
      </c>
      <c r="AY390" s="18" t="s">
        <v>122</v>
      </c>
      <c r="BE390" s="224">
        <f>IF(N390="základní",J390,0)</f>
        <v>0</v>
      </c>
      <c r="BF390" s="224">
        <f>IF(N390="snížená",J390,0)</f>
        <v>0</v>
      </c>
      <c r="BG390" s="224">
        <f>IF(N390="zákl. přenesená",J390,0)</f>
        <v>0</v>
      </c>
      <c r="BH390" s="224">
        <f>IF(N390="sníž. přenesená",J390,0)</f>
        <v>0</v>
      </c>
      <c r="BI390" s="224">
        <f>IF(N390="nulová",J390,0)</f>
        <v>0</v>
      </c>
      <c r="BJ390" s="18" t="s">
        <v>78</v>
      </c>
      <c r="BK390" s="224">
        <f>ROUND(I390*H390,2)</f>
        <v>0</v>
      </c>
      <c r="BL390" s="18" t="s">
        <v>129</v>
      </c>
      <c r="BM390" s="223" t="s">
        <v>528</v>
      </c>
    </row>
    <row r="391" s="2" customFormat="1" ht="24.15" customHeight="1">
      <c r="A391" s="39"/>
      <c r="B391" s="40"/>
      <c r="C391" s="212" t="s">
        <v>529</v>
      </c>
      <c r="D391" s="212" t="s">
        <v>124</v>
      </c>
      <c r="E391" s="213" t="s">
        <v>530</v>
      </c>
      <c r="F391" s="214" t="s">
        <v>531</v>
      </c>
      <c r="G391" s="215" t="s">
        <v>127</v>
      </c>
      <c r="H391" s="216">
        <v>1</v>
      </c>
      <c r="I391" s="217"/>
      <c r="J391" s="218">
        <f>ROUND(I391*H391,2)</f>
        <v>0</v>
      </c>
      <c r="K391" s="214" t="s">
        <v>128</v>
      </c>
      <c r="L391" s="45"/>
      <c r="M391" s="219" t="s">
        <v>1</v>
      </c>
      <c r="N391" s="220" t="s">
        <v>38</v>
      </c>
      <c r="O391" s="92"/>
      <c r="P391" s="221">
        <f>O391*H391</f>
        <v>0</v>
      </c>
      <c r="Q391" s="221">
        <v>6.0000000000000002E-05</v>
      </c>
      <c r="R391" s="221">
        <f>Q391*H391</f>
        <v>6.0000000000000002E-05</v>
      </c>
      <c r="S391" s="221">
        <v>0</v>
      </c>
      <c r="T391" s="222">
        <f>S391*H391</f>
        <v>0</v>
      </c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R391" s="223" t="s">
        <v>129</v>
      </c>
      <c r="AT391" s="223" t="s">
        <v>124</v>
      </c>
      <c r="AU391" s="223" t="s">
        <v>80</v>
      </c>
      <c r="AY391" s="18" t="s">
        <v>122</v>
      </c>
      <c r="BE391" s="224">
        <f>IF(N391="základní",J391,0)</f>
        <v>0</v>
      </c>
      <c r="BF391" s="224">
        <f>IF(N391="snížená",J391,0)</f>
        <v>0</v>
      </c>
      <c r="BG391" s="224">
        <f>IF(N391="zákl. přenesená",J391,0)</f>
        <v>0</v>
      </c>
      <c r="BH391" s="224">
        <f>IF(N391="sníž. přenesená",J391,0)</f>
        <v>0</v>
      </c>
      <c r="BI391" s="224">
        <f>IF(N391="nulová",J391,0)</f>
        <v>0</v>
      </c>
      <c r="BJ391" s="18" t="s">
        <v>78</v>
      </c>
      <c r="BK391" s="224">
        <f>ROUND(I391*H391,2)</f>
        <v>0</v>
      </c>
      <c r="BL391" s="18" t="s">
        <v>129</v>
      </c>
      <c r="BM391" s="223" t="s">
        <v>532</v>
      </c>
    </row>
    <row r="392" s="2" customFormat="1" ht="24.15" customHeight="1">
      <c r="A392" s="39"/>
      <c r="B392" s="40"/>
      <c r="C392" s="212" t="s">
        <v>533</v>
      </c>
      <c r="D392" s="212" t="s">
        <v>124</v>
      </c>
      <c r="E392" s="213" t="s">
        <v>534</v>
      </c>
      <c r="F392" s="214" t="s">
        <v>535</v>
      </c>
      <c r="G392" s="215" t="s">
        <v>162</v>
      </c>
      <c r="H392" s="216">
        <v>1.3500000000000001</v>
      </c>
      <c r="I392" s="217"/>
      <c r="J392" s="218">
        <f>ROUND(I392*H392,2)</f>
        <v>0</v>
      </c>
      <c r="K392" s="214" t="s">
        <v>128</v>
      </c>
      <c r="L392" s="45"/>
      <c r="M392" s="219" t="s">
        <v>1</v>
      </c>
      <c r="N392" s="220" t="s">
        <v>38</v>
      </c>
      <c r="O392" s="92"/>
      <c r="P392" s="221">
        <f>O392*H392</f>
        <v>0</v>
      </c>
      <c r="Q392" s="221">
        <v>0</v>
      </c>
      <c r="R392" s="221">
        <f>Q392*H392</f>
        <v>0</v>
      </c>
      <c r="S392" s="221">
        <v>2.2000000000000002</v>
      </c>
      <c r="T392" s="222">
        <f>S392*H392</f>
        <v>2.9700000000000006</v>
      </c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R392" s="223" t="s">
        <v>129</v>
      </c>
      <c r="AT392" s="223" t="s">
        <v>124</v>
      </c>
      <c r="AU392" s="223" t="s">
        <v>80</v>
      </c>
      <c r="AY392" s="18" t="s">
        <v>122</v>
      </c>
      <c r="BE392" s="224">
        <f>IF(N392="základní",J392,0)</f>
        <v>0</v>
      </c>
      <c r="BF392" s="224">
        <f>IF(N392="snížená",J392,0)</f>
        <v>0</v>
      </c>
      <c r="BG392" s="224">
        <f>IF(N392="zákl. přenesená",J392,0)</f>
        <v>0</v>
      </c>
      <c r="BH392" s="224">
        <f>IF(N392="sníž. přenesená",J392,0)</f>
        <v>0</v>
      </c>
      <c r="BI392" s="224">
        <f>IF(N392="nulová",J392,0)</f>
        <v>0</v>
      </c>
      <c r="BJ392" s="18" t="s">
        <v>78</v>
      </c>
      <c r="BK392" s="224">
        <f>ROUND(I392*H392,2)</f>
        <v>0</v>
      </c>
      <c r="BL392" s="18" t="s">
        <v>129</v>
      </c>
      <c r="BM392" s="223" t="s">
        <v>536</v>
      </c>
    </row>
    <row r="393" s="13" customFormat="1">
      <c r="A393" s="13"/>
      <c r="B393" s="225"/>
      <c r="C393" s="226"/>
      <c r="D393" s="227" t="s">
        <v>131</v>
      </c>
      <c r="E393" s="228" t="s">
        <v>1</v>
      </c>
      <c r="F393" s="229" t="s">
        <v>537</v>
      </c>
      <c r="G393" s="226"/>
      <c r="H393" s="228" t="s">
        <v>1</v>
      </c>
      <c r="I393" s="230"/>
      <c r="J393" s="226"/>
      <c r="K393" s="226"/>
      <c r="L393" s="231"/>
      <c r="M393" s="232"/>
      <c r="N393" s="233"/>
      <c r="O393" s="233"/>
      <c r="P393" s="233"/>
      <c r="Q393" s="233"/>
      <c r="R393" s="233"/>
      <c r="S393" s="233"/>
      <c r="T393" s="234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35" t="s">
        <v>131</v>
      </c>
      <c r="AU393" s="235" t="s">
        <v>80</v>
      </c>
      <c r="AV393" s="13" t="s">
        <v>78</v>
      </c>
      <c r="AW393" s="13" t="s">
        <v>31</v>
      </c>
      <c r="AX393" s="13" t="s">
        <v>73</v>
      </c>
      <c r="AY393" s="235" t="s">
        <v>122</v>
      </c>
    </row>
    <row r="394" s="14" customFormat="1">
      <c r="A394" s="14"/>
      <c r="B394" s="236"/>
      <c r="C394" s="237"/>
      <c r="D394" s="227" t="s">
        <v>131</v>
      </c>
      <c r="E394" s="238" t="s">
        <v>1</v>
      </c>
      <c r="F394" s="239" t="s">
        <v>538</v>
      </c>
      <c r="G394" s="237"/>
      <c r="H394" s="240">
        <v>1.3500000000000001</v>
      </c>
      <c r="I394" s="241"/>
      <c r="J394" s="237"/>
      <c r="K394" s="237"/>
      <c r="L394" s="242"/>
      <c r="M394" s="243"/>
      <c r="N394" s="244"/>
      <c r="O394" s="244"/>
      <c r="P394" s="244"/>
      <c r="Q394" s="244"/>
      <c r="R394" s="244"/>
      <c r="S394" s="244"/>
      <c r="T394" s="245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46" t="s">
        <v>131</v>
      </c>
      <c r="AU394" s="246" t="s">
        <v>80</v>
      </c>
      <c r="AV394" s="14" t="s">
        <v>80</v>
      </c>
      <c r="AW394" s="14" t="s">
        <v>31</v>
      </c>
      <c r="AX394" s="14" t="s">
        <v>73</v>
      </c>
      <c r="AY394" s="246" t="s">
        <v>122</v>
      </c>
    </row>
    <row r="395" s="15" customFormat="1">
      <c r="A395" s="15"/>
      <c r="B395" s="247"/>
      <c r="C395" s="248"/>
      <c r="D395" s="227" t="s">
        <v>131</v>
      </c>
      <c r="E395" s="249" t="s">
        <v>1</v>
      </c>
      <c r="F395" s="250" t="s">
        <v>134</v>
      </c>
      <c r="G395" s="248"/>
      <c r="H395" s="251">
        <v>1.3500000000000001</v>
      </c>
      <c r="I395" s="252"/>
      <c r="J395" s="248"/>
      <c r="K395" s="248"/>
      <c r="L395" s="253"/>
      <c r="M395" s="254"/>
      <c r="N395" s="255"/>
      <c r="O395" s="255"/>
      <c r="P395" s="255"/>
      <c r="Q395" s="255"/>
      <c r="R395" s="255"/>
      <c r="S395" s="255"/>
      <c r="T395" s="256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T395" s="257" t="s">
        <v>131</v>
      </c>
      <c r="AU395" s="257" t="s">
        <v>80</v>
      </c>
      <c r="AV395" s="15" t="s">
        <v>129</v>
      </c>
      <c r="AW395" s="15" t="s">
        <v>31</v>
      </c>
      <c r="AX395" s="15" t="s">
        <v>78</v>
      </c>
      <c r="AY395" s="257" t="s">
        <v>122</v>
      </c>
    </row>
    <row r="396" s="2" customFormat="1" ht="24.15" customHeight="1">
      <c r="A396" s="39"/>
      <c r="B396" s="40"/>
      <c r="C396" s="212" t="s">
        <v>539</v>
      </c>
      <c r="D396" s="212" t="s">
        <v>124</v>
      </c>
      <c r="E396" s="213" t="s">
        <v>540</v>
      </c>
      <c r="F396" s="214" t="s">
        <v>541</v>
      </c>
      <c r="G396" s="215" t="s">
        <v>149</v>
      </c>
      <c r="H396" s="216">
        <v>7.7999999999999998</v>
      </c>
      <c r="I396" s="217"/>
      <c r="J396" s="218">
        <f>ROUND(I396*H396,2)</f>
        <v>0</v>
      </c>
      <c r="K396" s="214" t="s">
        <v>128</v>
      </c>
      <c r="L396" s="45"/>
      <c r="M396" s="219" t="s">
        <v>1</v>
      </c>
      <c r="N396" s="220" t="s">
        <v>38</v>
      </c>
      <c r="O396" s="92"/>
      <c r="P396" s="221">
        <f>O396*H396</f>
        <v>0</v>
      </c>
      <c r="Q396" s="221">
        <v>0</v>
      </c>
      <c r="R396" s="221">
        <f>Q396*H396</f>
        <v>0</v>
      </c>
      <c r="S396" s="221">
        <v>0.055</v>
      </c>
      <c r="T396" s="222">
        <f>S396*H396</f>
        <v>0.42899999999999999</v>
      </c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R396" s="223" t="s">
        <v>129</v>
      </c>
      <c r="AT396" s="223" t="s">
        <v>124</v>
      </c>
      <c r="AU396" s="223" t="s">
        <v>80</v>
      </c>
      <c r="AY396" s="18" t="s">
        <v>122</v>
      </c>
      <c r="BE396" s="224">
        <f>IF(N396="základní",J396,0)</f>
        <v>0</v>
      </c>
      <c r="BF396" s="224">
        <f>IF(N396="snížená",J396,0)</f>
        <v>0</v>
      </c>
      <c r="BG396" s="224">
        <f>IF(N396="zákl. přenesená",J396,0)</f>
        <v>0</v>
      </c>
      <c r="BH396" s="224">
        <f>IF(N396="sníž. přenesená",J396,0)</f>
        <v>0</v>
      </c>
      <c r="BI396" s="224">
        <f>IF(N396="nulová",J396,0)</f>
        <v>0</v>
      </c>
      <c r="BJ396" s="18" t="s">
        <v>78</v>
      </c>
      <c r="BK396" s="224">
        <f>ROUND(I396*H396,2)</f>
        <v>0</v>
      </c>
      <c r="BL396" s="18" t="s">
        <v>129</v>
      </c>
      <c r="BM396" s="223" t="s">
        <v>542</v>
      </c>
    </row>
    <row r="397" s="13" customFormat="1">
      <c r="A397" s="13"/>
      <c r="B397" s="225"/>
      <c r="C397" s="226"/>
      <c r="D397" s="227" t="s">
        <v>131</v>
      </c>
      <c r="E397" s="228" t="s">
        <v>1</v>
      </c>
      <c r="F397" s="229" t="s">
        <v>543</v>
      </c>
      <c r="G397" s="226"/>
      <c r="H397" s="228" t="s">
        <v>1</v>
      </c>
      <c r="I397" s="230"/>
      <c r="J397" s="226"/>
      <c r="K397" s="226"/>
      <c r="L397" s="231"/>
      <c r="M397" s="232"/>
      <c r="N397" s="233"/>
      <c r="O397" s="233"/>
      <c r="P397" s="233"/>
      <c r="Q397" s="233"/>
      <c r="R397" s="233"/>
      <c r="S397" s="233"/>
      <c r="T397" s="234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5" t="s">
        <v>131</v>
      </c>
      <c r="AU397" s="235" t="s">
        <v>80</v>
      </c>
      <c r="AV397" s="13" t="s">
        <v>78</v>
      </c>
      <c r="AW397" s="13" t="s">
        <v>31</v>
      </c>
      <c r="AX397" s="13" t="s">
        <v>73</v>
      </c>
      <c r="AY397" s="235" t="s">
        <v>122</v>
      </c>
    </row>
    <row r="398" s="14" customFormat="1">
      <c r="A398" s="14"/>
      <c r="B398" s="236"/>
      <c r="C398" s="237"/>
      <c r="D398" s="227" t="s">
        <v>131</v>
      </c>
      <c r="E398" s="238" t="s">
        <v>1</v>
      </c>
      <c r="F398" s="239" t="s">
        <v>544</v>
      </c>
      <c r="G398" s="237"/>
      <c r="H398" s="240">
        <v>7.7999999999999998</v>
      </c>
      <c r="I398" s="241"/>
      <c r="J398" s="237"/>
      <c r="K398" s="237"/>
      <c r="L398" s="242"/>
      <c r="M398" s="243"/>
      <c r="N398" s="244"/>
      <c r="O398" s="244"/>
      <c r="P398" s="244"/>
      <c r="Q398" s="244"/>
      <c r="R398" s="244"/>
      <c r="S398" s="244"/>
      <c r="T398" s="245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46" t="s">
        <v>131</v>
      </c>
      <c r="AU398" s="246" t="s">
        <v>80</v>
      </c>
      <c r="AV398" s="14" t="s">
        <v>80</v>
      </c>
      <c r="AW398" s="14" t="s">
        <v>31</v>
      </c>
      <c r="AX398" s="14" t="s">
        <v>73</v>
      </c>
      <c r="AY398" s="246" t="s">
        <v>122</v>
      </c>
    </row>
    <row r="399" s="15" customFormat="1">
      <c r="A399" s="15"/>
      <c r="B399" s="247"/>
      <c r="C399" s="248"/>
      <c r="D399" s="227" t="s">
        <v>131</v>
      </c>
      <c r="E399" s="249" t="s">
        <v>1</v>
      </c>
      <c r="F399" s="250" t="s">
        <v>134</v>
      </c>
      <c r="G399" s="248"/>
      <c r="H399" s="251">
        <v>7.7999999999999998</v>
      </c>
      <c r="I399" s="252"/>
      <c r="J399" s="248"/>
      <c r="K399" s="248"/>
      <c r="L399" s="253"/>
      <c r="M399" s="254"/>
      <c r="N399" s="255"/>
      <c r="O399" s="255"/>
      <c r="P399" s="255"/>
      <c r="Q399" s="255"/>
      <c r="R399" s="255"/>
      <c r="S399" s="255"/>
      <c r="T399" s="256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T399" s="257" t="s">
        <v>131</v>
      </c>
      <c r="AU399" s="257" t="s">
        <v>80</v>
      </c>
      <c r="AV399" s="15" t="s">
        <v>129</v>
      </c>
      <c r="AW399" s="15" t="s">
        <v>31</v>
      </c>
      <c r="AX399" s="15" t="s">
        <v>78</v>
      </c>
      <c r="AY399" s="257" t="s">
        <v>122</v>
      </c>
    </row>
    <row r="400" s="12" customFormat="1" ht="22.8" customHeight="1">
      <c r="A400" s="12"/>
      <c r="B400" s="196"/>
      <c r="C400" s="197"/>
      <c r="D400" s="198" t="s">
        <v>72</v>
      </c>
      <c r="E400" s="210" t="s">
        <v>545</v>
      </c>
      <c r="F400" s="210" t="s">
        <v>546</v>
      </c>
      <c r="G400" s="197"/>
      <c r="H400" s="197"/>
      <c r="I400" s="200"/>
      <c r="J400" s="211">
        <f>BK400</f>
        <v>0</v>
      </c>
      <c r="K400" s="197"/>
      <c r="L400" s="202"/>
      <c r="M400" s="203"/>
      <c r="N400" s="204"/>
      <c r="O400" s="204"/>
      <c r="P400" s="205">
        <f>SUM(P401:P412)</f>
        <v>0</v>
      </c>
      <c r="Q400" s="204"/>
      <c r="R400" s="205">
        <f>SUM(R401:R412)</f>
        <v>0</v>
      </c>
      <c r="S400" s="204"/>
      <c r="T400" s="206">
        <f>SUM(T401:T412)</f>
        <v>0</v>
      </c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R400" s="207" t="s">
        <v>78</v>
      </c>
      <c r="AT400" s="208" t="s">
        <v>72</v>
      </c>
      <c r="AU400" s="208" t="s">
        <v>78</v>
      </c>
      <c r="AY400" s="207" t="s">
        <v>122</v>
      </c>
      <c r="BK400" s="209">
        <f>SUM(BK401:BK412)</f>
        <v>0</v>
      </c>
    </row>
    <row r="401" s="2" customFormat="1" ht="21.75" customHeight="1">
      <c r="A401" s="39"/>
      <c r="B401" s="40"/>
      <c r="C401" s="212" t="s">
        <v>547</v>
      </c>
      <c r="D401" s="212" t="s">
        <v>124</v>
      </c>
      <c r="E401" s="213" t="s">
        <v>548</v>
      </c>
      <c r="F401" s="214" t="s">
        <v>549</v>
      </c>
      <c r="G401" s="215" t="s">
        <v>221</v>
      </c>
      <c r="H401" s="216">
        <v>78.438000000000002</v>
      </c>
      <c r="I401" s="217"/>
      <c r="J401" s="218">
        <f>ROUND(I401*H401,2)</f>
        <v>0</v>
      </c>
      <c r="K401" s="214" t="s">
        <v>128</v>
      </c>
      <c r="L401" s="45"/>
      <c r="M401" s="219" t="s">
        <v>1</v>
      </c>
      <c r="N401" s="220" t="s">
        <v>38</v>
      </c>
      <c r="O401" s="92"/>
      <c r="P401" s="221">
        <f>O401*H401</f>
        <v>0</v>
      </c>
      <c r="Q401" s="221">
        <v>0</v>
      </c>
      <c r="R401" s="221">
        <f>Q401*H401</f>
        <v>0</v>
      </c>
      <c r="S401" s="221">
        <v>0</v>
      </c>
      <c r="T401" s="222">
        <f>S401*H401</f>
        <v>0</v>
      </c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R401" s="223" t="s">
        <v>129</v>
      </c>
      <c r="AT401" s="223" t="s">
        <v>124</v>
      </c>
      <c r="AU401" s="223" t="s">
        <v>80</v>
      </c>
      <c r="AY401" s="18" t="s">
        <v>122</v>
      </c>
      <c r="BE401" s="224">
        <f>IF(N401="základní",J401,0)</f>
        <v>0</v>
      </c>
      <c r="BF401" s="224">
        <f>IF(N401="snížená",J401,0)</f>
        <v>0</v>
      </c>
      <c r="BG401" s="224">
        <f>IF(N401="zákl. přenesená",J401,0)</f>
        <v>0</v>
      </c>
      <c r="BH401" s="224">
        <f>IF(N401="sníž. přenesená",J401,0)</f>
        <v>0</v>
      </c>
      <c r="BI401" s="224">
        <f>IF(N401="nulová",J401,0)</f>
        <v>0</v>
      </c>
      <c r="BJ401" s="18" t="s">
        <v>78</v>
      </c>
      <c r="BK401" s="224">
        <f>ROUND(I401*H401,2)</f>
        <v>0</v>
      </c>
      <c r="BL401" s="18" t="s">
        <v>129</v>
      </c>
      <c r="BM401" s="223" t="s">
        <v>550</v>
      </c>
    </row>
    <row r="402" s="2" customFormat="1" ht="24.15" customHeight="1">
      <c r="A402" s="39"/>
      <c r="B402" s="40"/>
      <c r="C402" s="212" t="s">
        <v>551</v>
      </c>
      <c r="D402" s="212" t="s">
        <v>124</v>
      </c>
      <c r="E402" s="213" t="s">
        <v>552</v>
      </c>
      <c r="F402" s="214" t="s">
        <v>553</v>
      </c>
      <c r="G402" s="215" t="s">
        <v>221</v>
      </c>
      <c r="H402" s="216">
        <v>1176.5699999999999</v>
      </c>
      <c r="I402" s="217"/>
      <c r="J402" s="218">
        <f>ROUND(I402*H402,2)</f>
        <v>0</v>
      </c>
      <c r="K402" s="214" t="s">
        <v>128</v>
      </c>
      <c r="L402" s="45"/>
      <c r="M402" s="219" t="s">
        <v>1</v>
      </c>
      <c r="N402" s="220" t="s">
        <v>38</v>
      </c>
      <c r="O402" s="92"/>
      <c r="P402" s="221">
        <f>O402*H402</f>
        <v>0</v>
      </c>
      <c r="Q402" s="221">
        <v>0</v>
      </c>
      <c r="R402" s="221">
        <f>Q402*H402</f>
        <v>0</v>
      </c>
      <c r="S402" s="221">
        <v>0</v>
      </c>
      <c r="T402" s="222">
        <f>S402*H402</f>
        <v>0</v>
      </c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R402" s="223" t="s">
        <v>129</v>
      </c>
      <c r="AT402" s="223" t="s">
        <v>124</v>
      </c>
      <c r="AU402" s="223" t="s">
        <v>80</v>
      </c>
      <c r="AY402" s="18" t="s">
        <v>122</v>
      </c>
      <c r="BE402" s="224">
        <f>IF(N402="základní",J402,0)</f>
        <v>0</v>
      </c>
      <c r="BF402" s="224">
        <f>IF(N402="snížená",J402,0)</f>
        <v>0</v>
      </c>
      <c r="BG402" s="224">
        <f>IF(N402="zákl. přenesená",J402,0)</f>
        <v>0</v>
      </c>
      <c r="BH402" s="224">
        <f>IF(N402="sníž. přenesená",J402,0)</f>
        <v>0</v>
      </c>
      <c r="BI402" s="224">
        <f>IF(N402="nulová",J402,0)</f>
        <v>0</v>
      </c>
      <c r="BJ402" s="18" t="s">
        <v>78</v>
      </c>
      <c r="BK402" s="224">
        <f>ROUND(I402*H402,2)</f>
        <v>0</v>
      </c>
      <c r="BL402" s="18" t="s">
        <v>129</v>
      </c>
      <c r="BM402" s="223" t="s">
        <v>554</v>
      </c>
    </row>
    <row r="403" s="14" customFormat="1">
      <c r="A403" s="14"/>
      <c r="B403" s="236"/>
      <c r="C403" s="237"/>
      <c r="D403" s="227" t="s">
        <v>131</v>
      </c>
      <c r="E403" s="237"/>
      <c r="F403" s="239" t="s">
        <v>555</v>
      </c>
      <c r="G403" s="237"/>
      <c r="H403" s="240">
        <v>1176.5699999999999</v>
      </c>
      <c r="I403" s="241"/>
      <c r="J403" s="237"/>
      <c r="K403" s="237"/>
      <c r="L403" s="242"/>
      <c r="M403" s="243"/>
      <c r="N403" s="244"/>
      <c r="O403" s="244"/>
      <c r="P403" s="244"/>
      <c r="Q403" s="244"/>
      <c r="R403" s="244"/>
      <c r="S403" s="244"/>
      <c r="T403" s="245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46" t="s">
        <v>131</v>
      </c>
      <c r="AU403" s="246" t="s">
        <v>80</v>
      </c>
      <c r="AV403" s="14" t="s">
        <v>80</v>
      </c>
      <c r="AW403" s="14" t="s">
        <v>4</v>
      </c>
      <c r="AX403" s="14" t="s">
        <v>78</v>
      </c>
      <c r="AY403" s="246" t="s">
        <v>122</v>
      </c>
    </row>
    <row r="404" s="2" customFormat="1" ht="24.15" customHeight="1">
      <c r="A404" s="39"/>
      <c r="B404" s="40"/>
      <c r="C404" s="212" t="s">
        <v>556</v>
      </c>
      <c r="D404" s="212" t="s">
        <v>124</v>
      </c>
      <c r="E404" s="213" t="s">
        <v>557</v>
      </c>
      <c r="F404" s="214" t="s">
        <v>558</v>
      </c>
      <c r="G404" s="215" t="s">
        <v>221</v>
      </c>
      <c r="H404" s="216">
        <v>78.438000000000002</v>
      </c>
      <c r="I404" s="217"/>
      <c r="J404" s="218">
        <f>ROUND(I404*H404,2)</f>
        <v>0</v>
      </c>
      <c r="K404" s="214" t="s">
        <v>128</v>
      </c>
      <c r="L404" s="45"/>
      <c r="M404" s="219" t="s">
        <v>1</v>
      </c>
      <c r="N404" s="220" t="s">
        <v>38</v>
      </c>
      <c r="O404" s="92"/>
      <c r="P404" s="221">
        <f>O404*H404</f>
        <v>0</v>
      </c>
      <c r="Q404" s="221">
        <v>0</v>
      </c>
      <c r="R404" s="221">
        <f>Q404*H404</f>
        <v>0</v>
      </c>
      <c r="S404" s="221">
        <v>0</v>
      </c>
      <c r="T404" s="222">
        <f>S404*H404</f>
        <v>0</v>
      </c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R404" s="223" t="s">
        <v>129</v>
      </c>
      <c r="AT404" s="223" t="s">
        <v>124</v>
      </c>
      <c r="AU404" s="223" t="s">
        <v>80</v>
      </c>
      <c r="AY404" s="18" t="s">
        <v>122</v>
      </c>
      <c r="BE404" s="224">
        <f>IF(N404="základní",J404,0)</f>
        <v>0</v>
      </c>
      <c r="BF404" s="224">
        <f>IF(N404="snížená",J404,0)</f>
        <v>0</v>
      </c>
      <c r="BG404" s="224">
        <f>IF(N404="zákl. přenesená",J404,0)</f>
        <v>0</v>
      </c>
      <c r="BH404" s="224">
        <f>IF(N404="sníž. přenesená",J404,0)</f>
        <v>0</v>
      </c>
      <c r="BI404" s="224">
        <f>IF(N404="nulová",J404,0)</f>
        <v>0</v>
      </c>
      <c r="BJ404" s="18" t="s">
        <v>78</v>
      </c>
      <c r="BK404" s="224">
        <f>ROUND(I404*H404,2)</f>
        <v>0</v>
      </c>
      <c r="BL404" s="18" t="s">
        <v>129</v>
      </c>
      <c r="BM404" s="223" t="s">
        <v>559</v>
      </c>
    </row>
    <row r="405" s="2" customFormat="1" ht="33" customHeight="1">
      <c r="A405" s="39"/>
      <c r="B405" s="40"/>
      <c r="C405" s="212" t="s">
        <v>560</v>
      </c>
      <c r="D405" s="212" t="s">
        <v>124</v>
      </c>
      <c r="E405" s="213" t="s">
        <v>561</v>
      </c>
      <c r="F405" s="214" t="s">
        <v>562</v>
      </c>
      <c r="G405" s="215" t="s">
        <v>221</v>
      </c>
      <c r="H405" s="216">
        <v>23.530999999999999</v>
      </c>
      <c r="I405" s="217"/>
      <c r="J405" s="218">
        <f>ROUND(I405*H405,2)</f>
        <v>0</v>
      </c>
      <c r="K405" s="214" t="s">
        <v>128</v>
      </c>
      <c r="L405" s="45"/>
      <c r="M405" s="219" t="s">
        <v>1</v>
      </c>
      <c r="N405" s="220" t="s">
        <v>38</v>
      </c>
      <c r="O405" s="92"/>
      <c r="P405" s="221">
        <f>O405*H405</f>
        <v>0</v>
      </c>
      <c r="Q405" s="221">
        <v>0</v>
      </c>
      <c r="R405" s="221">
        <f>Q405*H405</f>
        <v>0</v>
      </c>
      <c r="S405" s="221">
        <v>0</v>
      </c>
      <c r="T405" s="222">
        <f>S405*H405</f>
        <v>0</v>
      </c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R405" s="223" t="s">
        <v>129</v>
      </c>
      <c r="AT405" s="223" t="s">
        <v>124</v>
      </c>
      <c r="AU405" s="223" t="s">
        <v>80</v>
      </c>
      <c r="AY405" s="18" t="s">
        <v>122</v>
      </c>
      <c r="BE405" s="224">
        <f>IF(N405="základní",J405,0)</f>
        <v>0</v>
      </c>
      <c r="BF405" s="224">
        <f>IF(N405="snížená",J405,0)</f>
        <v>0</v>
      </c>
      <c r="BG405" s="224">
        <f>IF(N405="zákl. přenesená",J405,0)</f>
        <v>0</v>
      </c>
      <c r="BH405" s="224">
        <f>IF(N405="sníž. přenesená",J405,0)</f>
        <v>0</v>
      </c>
      <c r="BI405" s="224">
        <f>IF(N405="nulová",J405,0)</f>
        <v>0</v>
      </c>
      <c r="BJ405" s="18" t="s">
        <v>78</v>
      </c>
      <c r="BK405" s="224">
        <f>ROUND(I405*H405,2)</f>
        <v>0</v>
      </c>
      <c r="BL405" s="18" t="s">
        <v>129</v>
      </c>
      <c r="BM405" s="223" t="s">
        <v>563</v>
      </c>
    </row>
    <row r="406" s="13" customFormat="1">
      <c r="A406" s="13"/>
      <c r="B406" s="225"/>
      <c r="C406" s="226"/>
      <c r="D406" s="227" t="s">
        <v>131</v>
      </c>
      <c r="E406" s="228" t="s">
        <v>1</v>
      </c>
      <c r="F406" s="229" t="s">
        <v>223</v>
      </c>
      <c r="G406" s="226"/>
      <c r="H406" s="228" t="s">
        <v>1</v>
      </c>
      <c r="I406" s="230"/>
      <c r="J406" s="226"/>
      <c r="K406" s="226"/>
      <c r="L406" s="231"/>
      <c r="M406" s="232"/>
      <c r="N406" s="233"/>
      <c r="O406" s="233"/>
      <c r="P406" s="233"/>
      <c r="Q406" s="233"/>
      <c r="R406" s="233"/>
      <c r="S406" s="233"/>
      <c r="T406" s="234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35" t="s">
        <v>131</v>
      </c>
      <c r="AU406" s="235" t="s">
        <v>80</v>
      </c>
      <c r="AV406" s="13" t="s">
        <v>78</v>
      </c>
      <c r="AW406" s="13" t="s">
        <v>31</v>
      </c>
      <c r="AX406" s="13" t="s">
        <v>73</v>
      </c>
      <c r="AY406" s="235" t="s">
        <v>122</v>
      </c>
    </row>
    <row r="407" s="14" customFormat="1">
      <c r="A407" s="14"/>
      <c r="B407" s="236"/>
      <c r="C407" s="237"/>
      <c r="D407" s="227" t="s">
        <v>131</v>
      </c>
      <c r="E407" s="238" t="s">
        <v>1</v>
      </c>
      <c r="F407" s="239" t="s">
        <v>564</v>
      </c>
      <c r="G407" s="237"/>
      <c r="H407" s="240">
        <v>23.531400000000001</v>
      </c>
      <c r="I407" s="241"/>
      <c r="J407" s="237"/>
      <c r="K407" s="237"/>
      <c r="L407" s="242"/>
      <c r="M407" s="243"/>
      <c r="N407" s="244"/>
      <c r="O407" s="244"/>
      <c r="P407" s="244"/>
      <c r="Q407" s="244"/>
      <c r="R407" s="244"/>
      <c r="S407" s="244"/>
      <c r="T407" s="245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46" t="s">
        <v>131</v>
      </c>
      <c r="AU407" s="246" t="s">
        <v>80</v>
      </c>
      <c r="AV407" s="14" t="s">
        <v>80</v>
      </c>
      <c r="AW407" s="14" t="s">
        <v>31</v>
      </c>
      <c r="AX407" s="14" t="s">
        <v>73</v>
      </c>
      <c r="AY407" s="246" t="s">
        <v>122</v>
      </c>
    </row>
    <row r="408" s="15" customFormat="1">
      <c r="A408" s="15"/>
      <c r="B408" s="247"/>
      <c r="C408" s="248"/>
      <c r="D408" s="227" t="s">
        <v>131</v>
      </c>
      <c r="E408" s="249" t="s">
        <v>1</v>
      </c>
      <c r="F408" s="250" t="s">
        <v>134</v>
      </c>
      <c r="G408" s="248"/>
      <c r="H408" s="251">
        <v>23.531400000000001</v>
      </c>
      <c r="I408" s="252"/>
      <c r="J408" s="248"/>
      <c r="K408" s="248"/>
      <c r="L408" s="253"/>
      <c r="M408" s="254"/>
      <c r="N408" s="255"/>
      <c r="O408" s="255"/>
      <c r="P408" s="255"/>
      <c r="Q408" s="255"/>
      <c r="R408" s="255"/>
      <c r="S408" s="255"/>
      <c r="T408" s="256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T408" s="257" t="s">
        <v>131</v>
      </c>
      <c r="AU408" s="257" t="s">
        <v>80</v>
      </c>
      <c r="AV408" s="15" t="s">
        <v>129</v>
      </c>
      <c r="AW408" s="15" t="s">
        <v>31</v>
      </c>
      <c r="AX408" s="15" t="s">
        <v>78</v>
      </c>
      <c r="AY408" s="257" t="s">
        <v>122</v>
      </c>
    </row>
    <row r="409" s="2" customFormat="1" ht="37.8" customHeight="1">
      <c r="A409" s="39"/>
      <c r="B409" s="40"/>
      <c r="C409" s="212" t="s">
        <v>565</v>
      </c>
      <c r="D409" s="212" t="s">
        <v>124</v>
      </c>
      <c r="E409" s="213" t="s">
        <v>566</v>
      </c>
      <c r="F409" s="214" t="s">
        <v>567</v>
      </c>
      <c r="G409" s="215" t="s">
        <v>221</v>
      </c>
      <c r="H409" s="216">
        <v>54.634</v>
      </c>
      <c r="I409" s="217"/>
      <c r="J409" s="218">
        <f>ROUND(I409*H409,2)</f>
        <v>0</v>
      </c>
      <c r="K409" s="214" t="s">
        <v>128</v>
      </c>
      <c r="L409" s="45"/>
      <c r="M409" s="219" t="s">
        <v>1</v>
      </c>
      <c r="N409" s="220" t="s">
        <v>38</v>
      </c>
      <c r="O409" s="92"/>
      <c r="P409" s="221">
        <f>O409*H409</f>
        <v>0</v>
      </c>
      <c r="Q409" s="221">
        <v>0</v>
      </c>
      <c r="R409" s="221">
        <f>Q409*H409</f>
        <v>0</v>
      </c>
      <c r="S409" s="221">
        <v>0</v>
      </c>
      <c r="T409" s="222">
        <f>S409*H409</f>
        <v>0</v>
      </c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R409" s="223" t="s">
        <v>129</v>
      </c>
      <c r="AT409" s="223" t="s">
        <v>124</v>
      </c>
      <c r="AU409" s="223" t="s">
        <v>80</v>
      </c>
      <c r="AY409" s="18" t="s">
        <v>122</v>
      </c>
      <c r="BE409" s="224">
        <f>IF(N409="základní",J409,0)</f>
        <v>0</v>
      </c>
      <c r="BF409" s="224">
        <f>IF(N409="snížená",J409,0)</f>
        <v>0</v>
      </c>
      <c r="BG409" s="224">
        <f>IF(N409="zákl. přenesená",J409,0)</f>
        <v>0</v>
      </c>
      <c r="BH409" s="224">
        <f>IF(N409="sníž. přenesená",J409,0)</f>
        <v>0</v>
      </c>
      <c r="BI409" s="224">
        <f>IF(N409="nulová",J409,0)</f>
        <v>0</v>
      </c>
      <c r="BJ409" s="18" t="s">
        <v>78</v>
      </c>
      <c r="BK409" s="224">
        <f>ROUND(I409*H409,2)</f>
        <v>0</v>
      </c>
      <c r="BL409" s="18" t="s">
        <v>129</v>
      </c>
      <c r="BM409" s="223" t="s">
        <v>568</v>
      </c>
    </row>
    <row r="410" s="13" customFormat="1">
      <c r="A410" s="13"/>
      <c r="B410" s="225"/>
      <c r="C410" s="226"/>
      <c r="D410" s="227" t="s">
        <v>131</v>
      </c>
      <c r="E410" s="228" t="s">
        <v>1</v>
      </c>
      <c r="F410" s="229" t="s">
        <v>229</v>
      </c>
      <c r="G410" s="226"/>
      <c r="H410" s="228" t="s">
        <v>1</v>
      </c>
      <c r="I410" s="230"/>
      <c r="J410" s="226"/>
      <c r="K410" s="226"/>
      <c r="L410" s="231"/>
      <c r="M410" s="232"/>
      <c r="N410" s="233"/>
      <c r="O410" s="233"/>
      <c r="P410" s="233"/>
      <c r="Q410" s="233"/>
      <c r="R410" s="233"/>
      <c r="S410" s="233"/>
      <c r="T410" s="234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35" t="s">
        <v>131</v>
      </c>
      <c r="AU410" s="235" t="s">
        <v>80</v>
      </c>
      <c r="AV410" s="13" t="s">
        <v>78</v>
      </c>
      <c r="AW410" s="13" t="s">
        <v>31</v>
      </c>
      <c r="AX410" s="13" t="s">
        <v>73</v>
      </c>
      <c r="AY410" s="235" t="s">
        <v>122</v>
      </c>
    </row>
    <row r="411" s="14" customFormat="1">
      <c r="A411" s="14"/>
      <c r="B411" s="236"/>
      <c r="C411" s="237"/>
      <c r="D411" s="227" t="s">
        <v>131</v>
      </c>
      <c r="E411" s="238" t="s">
        <v>1</v>
      </c>
      <c r="F411" s="239" t="s">
        <v>569</v>
      </c>
      <c r="G411" s="237"/>
      <c r="H411" s="240">
        <v>54.633600000000001</v>
      </c>
      <c r="I411" s="241"/>
      <c r="J411" s="237"/>
      <c r="K411" s="237"/>
      <c r="L411" s="242"/>
      <c r="M411" s="243"/>
      <c r="N411" s="244"/>
      <c r="O411" s="244"/>
      <c r="P411" s="244"/>
      <c r="Q411" s="244"/>
      <c r="R411" s="244"/>
      <c r="S411" s="244"/>
      <c r="T411" s="245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46" t="s">
        <v>131</v>
      </c>
      <c r="AU411" s="246" t="s">
        <v>80</v>
      </c>
      <c r="AV411" s="14" t="s">
        <v>80</v>
      </c>
      <c r="AW411" s="14" t="s">
        <v>31</v>
      </c>
      <c r="AX411" s="14" t="s">
        <v>73</v>
      </c>
      <c r="AY411" s="246" t="s">
        <v>122</v>
      </c>
    </row>
    <row r="412" s="15" customFormat="1">
      <c r="A412" s="15"/>
      <c r="B412" s="247"/>
      <c r="C412" s="248"/>
      <c r="D412" s="227" t="s">
        <v>131</v>
      </c>
      <c r="E412" s="249" t="s">
        <v>1</v>
      </c>
      <c r="F412" s="250" t="s">
        <v>134</v>
      </c>
      <c r="G412" s="248"/>
      <c r="H412" s="251">
        <v>54.633600000000001</v>
      </c>
      <c r="I412" s="252"/>
      <c r="J412" s="248"/>
      <c r="K412" s="248"/>
      <c r="L412" s="253"/>
      <c r="M412" s="254"/>
      <c r="N412" s="255"/>
      <c r="O412" s="255"/>
      <c r="P412" s="255"/>
      <c r="Q412" s="255"/>
      <c r="R412" s="255"/>
      <c r="S412" s="255"/>
      <c r="T412" s="256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T412" s="257" t="s">
        <v>131</v>
      </c>
      <c r="AU412" s="257" t="s">
        <v>80</v>
      </c>
      <c r="AV412" s="15" t="s">
        <v>129</v>
      </c>
      <c r="AW412" s="15" t="s">
        <v>31</v>
      </c>
      <c r="AX412" s="15" t="s">
        <v>78</v>
      </c>
      <c r="AY412" s="257" t="s">
        <v>122</v>
      </c>
    </row>
    <row r="413" s="12" customFormat="1" ht="22.8" customHeight="1">
      <c r="A413" s="12"/>
      <c r="B413" s="196"/>
      <c r="C413" s="197"/>
      <c r="D413" s="198" t="s">
        <v>72</v>
      </c>
      <c r="E413" s="210" t="s">
        <v>570</v>
      </c>
      <c r="F413" s="210" t="s">
        <v>571</v>
      </c>
      <c r="G413" s="197"/>
      <c r="H413" s="197"/>
      <c r="I413" s="200"/>
      <c r="J413" s="211">
        <f>BK413</f>
        <v>0</v>
      </c>
      <c r="K413" s="197"/>
      <c r="L413" s="202"/>
      <c r="M413" s="203"/>
      <c r="N413" s="204"/>
      <c r="O413" s="204"/>
      <c r="P413" s="205">
        <f>P414</f>
        <v>0</v>
      </c>
      <c r="Q413" s="204"/>
      <c r="R413" s="205">
        <f>R414</f>
        <v>0</v>
      </c>
      <c r="S413" s="204"/>
      <c r="T413" s="206">
        <f>T414</f>
        <v>0</v>
      </c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R413" s="207" t="s">
        <v>78</v>
      </c>
      <c r="AT413" s="208" t="s">
        <v>72</v>
      </c>
      <c r="AU413" s="208" t="s">
        <v>78</v>
      </c>
      <c r="AY413" s="207" t="s">
        <v>122</v>
      </c>
      <c r="BK413" s="209">
        <f>BK414</f>
        <v>0</v>
      </c>
    </row>
    <row r="414" s="2" customFormat="1" ht="24.15" customHeight="1">
      <c r="A414" s="39"/>
      <c r="B414" s="40"/>
      <c r="C414" s="212" t="s">
        <v>572</v>
      </c>
      <c r="D414" s="212" t="s">
        <v>124</v>
      </c>
      <c r="E414" s="213" t="s">
        <v>573</v>
      </c>
      <c r="F414" s="214" t="s">
        <v>574</v>
      </c>
      <c r="G414" s="215" t="s">
        <v>221</v>
      </c>
      <c r="H414" s="216">
        <v>231.62799999999999</v>
      </c>
      <c r="I414" s="217"/>
      <c r="J414" s="218">
        <f>ROUND(I414*H414,2)</f>
        <v>0</v>
      </c>
      <c r="K414" s="214" t="s">
        <v>128</v>
      </c>
      <c r="L414" s="45"/>
      <c r="M414" s="219" t="s">
        <v>1</v>
      </c>
      <c r="N414" s="220" t="s">
        <v>38</v>
      </c>
      <c r="O414" s="92"/>
      <c r="P414" s="221">
        <f>O414*H414</f>
        <v>0</v>
      </c>
      <c r="Q414" s="221">
        <v>0</v>
      </c>
      <c r="R414" s="221">
        <f>Q414*H414</f>
        <v>0</v>
      </c>
      <c r="S414" s="221">
        <v>0</v>
      </c>
      <c r="T414" s="222">
        <f>S414*H414</f>
        <v>0</v>
      </c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R414" s="223" t="s">
        <v>129</v>
      </c>
      <c r="AT414" s="223" t="s">
        <v>124</v>
      </c>
      <c r="AU414" s="223" t="s">
        <v>80</v>
      </c>
      <c r="AY414" s="18" t="s">
        <v>122</v>
      </c>
      <c r="BE414" s="224">
        <f>IF(N414="základní",J414,0)</f>
        <v>0</v>
      </c>
      <c r="BF414" s="224">
        <f>IF(N414="snížená",J414,0)</f>
        <v>0</v>
      </c>
      <c r="BG414" s="224">
        <f>IF(N414="zákl. přenesená",J414,0)</f>
        <v>0</v>
      </c>
      <c r="BH414" s="224">
        <f>IF(N414="sníž. přenesená",J414,0)</f>
        <v>0</v>
      </c>
      <c r="BI414" s="224">
        <f>IF(N414="nulová",J414,0)</f>
        <v>0</v>
      </c>
      <c r="BJ414" s="18" t="s">
        <v>78</v>
      </c>
      <c r="BK414" s="224">
        <f>ROUND(I414*H414,2)</f>
        <v>0</v>
      </c>
      <c r="BL414" s="18" t="s">
        <v>129</v>
      </c>
      <c r="BM414" s="223" t="s">
        <v>575</v>
      </c>
    </row>
    <row r="415" s="12" customFormat="1" ht="25.92" customHeight="1">
      <c r="A415" s="12"/>
      <c r="B415" s="196"/>
      <c r="C415" s="197"/>
      <c r="D415" s="198" t="s">
        <v>72</v>
      </c>
      <c r="E415" s="199" t="s">
        <v>576</v>
      </c>
      <c r="F415" s="199" t="s">
        <v>577</v>
      </c>
      <c r="G415" s="197"/>
      <c r="H415" s="197"/>
      <c r="I415" s="200"/>
      <c r="J415" s="201">
        <f>BK415</f>
        <v>0</v>
      </c>
      <c r="K415" s="197"/>
      <c r="L415" s="202"/>
      <c r="M415" s="203"/>
      <c r="N415" s="204"/>
      <c r="O415" s="204"/>
      <c r="P415" s="205">
        <f>P416+P433+P440</f>
        <v>0</v>
      </c>
      <c r="Q415" s="204"/>
      <c r="R415" s="205">
        <f>R416+R433+R440</f>
        <v>0.23370169999999998</v>
      </c>
      <c r="S415" s="204"/>
      <c r="T415" s="206">
        <f>T416+T433+T440</f>
        <v>0.01</v>
      </c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R415" s="207" t="s">
        <v>80</v>
      </c>
      <c r="AT415" s="208" t="s">
        <v>72</v>
      </c>
      <c r="AU415" s="208" t="s">
        <v>73</v>
      </c>
      <c r="AY415" s="207" t="s">
        <v>122</v>
      </c>
      <c r="BK415" s="209">
        <f>BK416+BK433+BK440</f>
        <v>0</v>
      </c>
    </row>
    <row r="416" s="12" customFormat="1" ht="22.8" customHeight="1">
      <c r="A416" s="12"/>
      <c r="B416" s="196"/>
      <c r="C416" s="197"/>
      <c r="D416" s="198" t="s">
        <v>72</v>
      </c>
      <c r="E416" s="210" t="s">
        <v>578</v>
      </c>
      <c r="F416" s="210" t="s">
        <v>579</v>
      </c>
      <c r="G416" s="197"/>
      <c r="H416" s="197"/>
      <c r="I416" s="200"/>
      <c r="J416" s="211">
        <f>BK416</f>
        <v>0</v>
      </c>
      <c r="K416" s="197"/>
      <c r="L416" s="202"/>
      <c r="M416" s="203"/>
      <c r="N416" s="204"/>
      <c r="O416" s="204"/>
      <c r="P416" s="205">
        <f>SUM(P417:P432)</f>
        <v>0</v>
      </c>
      <c r="Q416" s="204"/>
      <c r="R416" s="205">
        <f>SUM(R417:R432)</f>
        <v>0.080813999999999997</v>
      </c>
      <c r="S416" s="204"/>
      <c r="T416" s="206">
        <f>SUM(T417:T432)</f>
        <v>0</v>
      </c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R416" s="207" t="s">
        <v>80</v>
      </c>
      <c r="AT416" s="208" t="s">
        <v>72</v>
      </c>
      <c r="AU416" s="208" t="s">
        <v>78</v>
      </c>
      <c r="AY416" s="207" t="s">
        <v>122</v>
      </c>
      <c r="BK416" s="209">
        <f>SUM(BK417:BK432)</f>
        <v>0</v>
      </c>
    </row>
    <row r="417" s="2" customFormat="1" ht="24.15" customHeight="1">
      <c r="A417" s="39"/>
      <c r="B417" s="40"/>
      <c r="C417" s="212" t="s">
        <v>580</v>
      </c>
      <c r="D417" s="212" t="s">
        <v>124</v>
      </c>
      <c r="E417" s="213" t="s">
        <v>581</v>
      </c>
      <c r="F417" s="214" t="s">
        <v>582</v>
      </c>
      <c r="G417" s="215" t="s">
        <v>149</v>
      </c>
      <c r="H417" s="216">
        <v>12.6</v>
      </c>
      <c r="I417" s="217"/>
      <c r="J417" s="218">
        <f>ROUND(I417*H417,2)</f>
        <v>0</v>
      </c>
      <c r="K417" s="214" t="s">
        <v>128</v>
      </c>
      <c r="L417" s="45"/>
      <c r="M417" s="219" t="s">
        <v>1</v>
      </c>
      <c r="N417" s="220" t="s">
        <v>38</v>
      </c>
      <c r="O417" s="92"/>
      <c r="P417" s="221">
        <f>O417*H417</f>
        <v>0</v>
      </c>
      <c r="Q417" s="221">
        <v>0.0028700000000000002</v>
      </c>
      <c r="R417" s="221">
        <f>Q417*H417</f>
        <v>0.036162</v>
      </c>
      <c r="S417" s="221">
        <v>0</v>
      </c>
      <c r="T417" s="222">
        <f>S417*H417</f>
        <v>0</v>
      </c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R417" s="223" t="s">
        <v>218</v>
      </c>
      <c r="AT417" s="223" t="s">
        <v>124</v>
      </c>
      <c r="AU417" s="223" t="s">
        <v>80</v>
      </c>
      <c r="AY417" s="18" t="s">
        <v>122</v>
      </c>
      <c r="BE417" s="224">
        <f>IF(N417="základní",J417,0)</f>
        <v>0</v>
      </c>
      <c r="BF417" s="224">
        <f>IF(N417="snížená",J417,0)</f>
        <v>0</v>
      </c>
      <c r="BG417" s="224">
        <f>IF(N417="zákl. přenesená",J417,0)</f>
        <v>0</v>
      </c>
      <c r="BH417" s="224">
        <f>IF(N417="sníž. přenesená",J417,0)</f>
        <v>0</v>
      </c>
      <c r="BI417" s="224">
        <f>IF(N417="nulová",J417,0)</f>
        <v>0</v>
      </c>
      <c r="BJ417" s="18" t="s">
        <v>78</v>
      </c>
      <c r="BK417" s="224">
        <f>ROUND(I417*H417,2)</f>
        <v>0</v>
      </c>
      <c r="BL417" s="18" t="s">
        <v>218</v>
      </c>
      <c r="BM417" s="223" t="s">
        <v>583</v>
      </c>
    </row>
    <row r="418" s="13" customFormat="1">
      <c r="A418" s="13"/>
      <c r="B418" s="225"/>
      <c r="C418" s="226"/>
      <c r="D418" s="227" t="s">
        <v>131</v>
      </c>
      <c r="E418" s="228" t="s">
        <v>1</v>
      </c>
      <c r="F418" s="229" t="s">
        <v>584</v>
      </c>
      <c r="G418" s="226"/>
      <c r="H418" s="228" t="s">
        <v>1</v>
      </c>
      <c r="I418" s="230"/>
      <c r="J418" s="226"/>
      <c r="K418" s="226"/>
      <c r="L418" s="231"/>
      <c r="M418" s="232"/>
      <c r="N418" s="233"/>
      <c r="O418" s="233"/>
      <c r="P418" s="233"/>
      <c r="Q418" s="233"/>
      <c r="R418" s="233"/>
      <c r="S418" s="233"/>
      <c r="T418" s="234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35" t="s">
        <v>131</v>
      </c>
      <c r="AU418" s="235" t="s">
        <v>80</v>
      </c>
      <c r="AV418" s="13" t="s">
        <v>78</v>
      </c>
      <c r="AW418" s="13" t="s">
        <v>31</v>
      </c>
      <c r="AX418" s="13" t="s">
        <v>73</v>
      </c>
      <c r="AY418" s="235" t="s">
        <v>122</v>
      </c>
    </row>
    <row r="419" s="14" customFormat="1">
      <c r="A419" s="14"/>
      <c r="B419" s="236"/>
      <c r="C419" s="237"/>
      <c r="D419" s="227" t="s">
        <v>131</v>
      </c>
      <c r="E419" s="238" t="s">
        <v>1</v>
      </c>
      <c r="F419" s="239" t="s">
        <v>585</v>
      </c>
      <c r="G419" s="237"/>
      <c r="H419" s="240">
        <v>12.6</v>
      </c>
      <c r="I419" s="241"/>
      <c r="J419" s="237"/>
      <c r="K419" s="237"/>
      <c r="L419" s="242"/>
      <c r="M419" s="243"/>
      <c r="N419" s="244"/>
      <c r="O419" s="244"/>
      <c r="P419" s="244"/>
      <c r="Q419" s="244"/>
      <c r="R419" s="244"/>
      <c r="S419" s="244"/>
      <c r="T419" s="245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46" t="s">
        <v>131</v>
      </c>
      <c r="AU419" s="246" t="s">
        <v>80</v>
      </c>
      <c r="AV419" s="14" t="s">
        <v>80</v>
      </c>
      <c r="AW419" s="14" t="s">
        <v>31</v>
      </c>
      <c r="AX419" s="14" t="s">
        <v>73</v>
      </c>
      <c r="AY419" s="246" t="s">
        <v>122</v>
      </c>
    </row>
    <row r="420" s="15" customFormat="1">
      <c r="A420" s="15"/>
      <c r="B420" s="247"/>
      <c r="C420" s="248"/>
      <c r="D420" s="227" t="s">
        <v>131</v>
      </c>
      <c r="E420" s="249" t="s">
        <v>1</v>
      </c>
      <c r="F420" s="250" t="s">
        <v>134</v>
      </c>
      <c r="G420" s="248"/>
      <c r="H420" s="251">
        <v>12.6</v>
      </c>
      <c r="I420" s="252"/>
      <c r="J420" s="248"/>
      <c r="K420" s="248"/>
      <c r="L420" s="253"/>
      <c r="M420" s="254"/>
      <c r="N420" s="255"/>
      <c r="O420" s="255"/>
      <c r="P420" s="255"/>
      <c r="Q420" s="255"/>
      <c r="R420" s="255"/>
      <c r="S420" s="255"/>
      <c r="T420" s="256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T420" s="257" t="s">
        <v>131</v>
      </c>
      <c r="AU420" s="257" t="s">
        <v>80</v>
      </c>
      <c r="AV420" s="15" t="s">
        <v>129</v>
      </c>
      <c r="AW420" s="15" t="s">
        <v>31</v>
      </c>
      <c r="AX420" s="15" t="s">
        <v>78</v>
      </c>
      <c r="AY420" s="257" t="s">
        <v>122</v>
      </c>
    </row>
    <row r="421" s="2" customFormat="1" ht="24.15" customHeight="1">
      <c r="A421" s="39"/>
      <c r="B421" s="40"/>
      <c r="C421" s="212" t="s">
        <v>586</v>
      </c>
      <c r="D421" s="212" t="s">
        <v>124</v>
      </c>
      <c r="E421" s="213" t="s">
        <v>587</v>
      </c>
      <c r="F421" s="214" t="s">
        <v>588</v>
      </c>
      <c r="G421" s="215" t="s">
        <v>149</v>
      </c>
      <c r="H421" s="216">
        <v>4.7000000000000002</v>
      </c>
      <c r="I421" s="217"/>
      <c r="J421" s="218">
        <f>ROUND(I421*H421,2)</f>
        <v>0</v>
      </c>
      <c r="K421" s="214" t="s">
        <v>128</v>
      </c>
      <c r="L421" s="45"/>
      <c r="M421" s="219" t="s">
        <v>1</v>
      </c>
      <c r="N421" s="220" t="s">
        <v>38</v>
      </c>
      <c r="O421" s="92"/>
      <c r="P421" s="221">
        <f>O421*H421</f>
        <v>0</v>
      </c>
      <c r="Q421" s="221">
        <v>0.0023700000000000001</v>
      </c>
      <c r="R421" s="221">
        <f>Q421*H421</f>
        <v>0.011139000000000001</v>
      </c>
      <c r="S421" s="221">
        <v>0</v>
      </c>
      <c r="T421" s="222">
        <f>S421*H421</f>
        <v>0</v>
      </c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R421" s="223" t="s">
        <v>218</v>
      </c>
      <c r="AT421" s="223" t="s">
        <v>124</v>
      </c>
      <c r="AU421" s="223" t="s">
        <v>80</v>
      </c>
      <c r="AY421" s="18" t="s">
        <v>122</v>
      </c>
      <c r="BE421" s="224">
        <f>IF(N421="základní",J421,0)</f>
        <v>0</v>
      </c>
      <c r="BF421" s="224">
        <f>IF(N421="snížená",J421,0)</f>
        <v>0</v>
      </c>
      <c r="BG421" s="224">
        <f>IF(N421="zákl. přenesená",J421,0)</f>
        <v>0</v>
      </c>
      <c r="BH421" s="224">
        <f>IF(N421="sníž. přenesená",J421,0)</f>
        <v>0</v>
      </c>
      <c r="BI421" s="224">
        <f>IF(N421="nulová",J421,0)</f>
        <v>0</v>
      </c>
      <c r="BJ421" s="18" t="s">
        <v>78</v>
      </c>
      <c r="BK421" s="224">
        <f>ROUND(I421*H421,2)</f>
        <v>0</v>
      </c>
      <c r="BL421" s="18" t="s">
        <v>218</v>
      </c>
      <c r="BM421" s="223" t="s">
        <v>589</v>
      </c>
    </row>
    <row r="422" s="13" customFormat="1">
      <c r="A422" s="13"/>
      <c r="B422" s="225"/>
      <c r="C422" s="226"/>
      <c r="D422" s="227" t="s">
        <v>131</v>
      </c>
      <c r="E422" s="228" t="s">
        <v>1</v>
      </c>
      <c r="F422" s="229" t="s">
        <v>584</v>
      </c>
      <c r="G422" s="226"/>
      <c r="H422" s="228" t="s">
        <v>1</v>
      </c>
      <c r="I422" s="230"/>
      <c r="J422" s="226"/>
      <c r="K422" s="226"/>
      <c r="L422" s="231"/>
      <c r="M422" s="232"/>
      <c r="N422" s="233"/>
      <c r="O422" s="233"/>
      <c r="P422" s="233"/>
      <c r="Q422" s="233"/>
      <c r="R422" s="233"/>
      <c r="S422" s="233"/>
      <c r="T422" s="234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5" t="s">
        <v>131</v>
      </c>
      <c r="AU422" s="235" t="s">
        <v>80</v>
      </c>
      <c r="AV422" s="13" t="s">
        <v>78</v>
      </c>
      <c r="AW422" s="13" t="s">
        <v>31</v>
      </c>
      <c r="AX422" s="13" t="s">
        <v>73</v>
      </c>
      <c r="AY422" s="235" t="s">
        <v>122</v>
      </c>
    </row>
    <row r="423" s="14" customFormat="1">
      <c r="A423" s="14"/>
      <c r="B423" s="236"/>
      <c r="C423" s="237"/>
      <c r="D423" s="227" t="s">
        <v>131</v>
      </c>
      <c r="E423" s="238" t="s">
        <v>1</v>
      </c>
      <c r="F423" s="239" t="s">
        <v>590</v>
      </c>
      <c r="G423" s="237"/>
      <c r="H423" s="240">
        <v>4.7000000000000002</v>
      </c>
      <c r="I423" s="241"/>
      <c r="J423" s="237"/>
      <c r="K423" s="237"/>
      <c r="L423" s="242"/>
      <c r="M423" s="243"/>
      <c r="N423" s="244"/>
      <c r="O423" s="244"/>
      <c r="P423" s="244"/>
      <c r="Q423" s="244"/>
      <c r="R423" s="244"/>
      <c r="S423" s="244"/>
      <c r="T423" s="245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46" t="s">
        <v>131</v>
      </c>
      <c r="AU423" s="246" t="s">
        <v>80</v>
      </c>
      <c r="AV423" s="14" t="s">
        <v>80</v>
      </c>
      <c r="AW423" s="14" t="s">
        <v>31</v>
      </c>
      <c r="AX423" s="14" t="s">
        <v>73</v>
      </c>
      <c r="AY423" s="246" t="s">
        <v>122</v>
      </c>
    </row>
    <row r="424" s="15" customFormat="1">
      <c r="A424" s="15"/>
      <c r="B424" s="247"/>
      <c r="C424" s="248"/>
      <c r="D424" s="227" t="s">
        <v>131</v>
      </c>
      <c r="E424" s="249" t="s">
        <v>1</v>
      </c>
      <c r="F424" s="250" t="s">
        <v>134</v>
      </c>
      <c r="G424" s="248"/>
      <c r="H424" s="251">
        <v>4.7000000000000002</v>
      </c>
      <c r="I424" s="252"/>
      <c r="J424" s="248"/>
      <c r="K424" s="248"/>
      <c r="L424" s="253"/>
      <c r="M424" s="254"/>
      <c r="N424" s="255"/>
      <c r="O424" s="255"/>
      <c r="P424" s="255"/>
      <c r="Q424" s="255"/>
      <c r="R424" s="255"/>
      <c r="S424" s="255"/>
      <c r="T424" s="256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257" t="s">
        <v>131</v>
      </c>
      <c r="AU424" s="257" t="s">
        <v>80</v>
      </c>
      <c r="AV424" s="15" t="s">
        <v>129</v>
      </c>
      <c r="AW424" s="15" t="s">
        <v>31</v>
      </c>
      <c r="AX424" s="15" t="s">
        <v>78</v>
      </c>
      <c r="AY424" s="257" t="s">
        <v>122</v>
      </c>
    </row>
    <row r="425" s="2" customFormat="1" ht="33" customHeight="1">
      <c r="A425" s="39"/>
      <c r="B425" s="40"/>
      <c r="C425" s="212" t="s">
        <v>591</v>
      </c>
      <c r="D425" s="212" t="s">
        <v>124</v>
      </c>
      <c r="E425" s="213" t="s">
        <v>592</v>
      </c>
      <c r="F425" s="214" t="s">
        <v>593</v>
      </c>
      <c r="G425" s="215" t="s">
        <v>149</v>
      </c>
      <c r="H425" s="216">
        <v>4.7000000000000002</v>
      </c>
      <c r="I425" s="217"/>
      <c r="J425" s="218">
        <f>ROUND(I425*H425,2)</f>
        <v>0</v>
      </c>
      <c r="K425" s="214" t="s">
        <v>128</v>
      </c>
      <c r="L425" s="45"/>
      <c r="M425" s="219" t="s">
        <v>1</v>
      </c>
      <c r="N425" s="220" t="s">
        <v>38</v>
      </c>
      <c r="O425" s="92"/>
      <c r="P425" s="221">
        <f>O425*H425</f>
        <v>0</v>
      </c>
      <c r="Q425" s="221">
        <v>0.0035000000000000001</v>
      </c>
      <c r="R425" s="221">
        <f>Q425*H425</f>
        <v>0.016449999999999999</v>
      </c>
      <c r="S425" s="221">
        <v>0</v>
      </c>
      <c r="T425" s="222">
        <f>S425*H425</f>
        <v>0</v>
      </c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R425" s="223" t="s">
        <v>218</v>
      </c>
      <c r="AT425" s="223" t="s">
        <v>124</v>
      </c>
      <c r="AU425" s="223" t="s">
        <v>80</v>
      </c>
      <c r="AY425" s="18" t="s">
        <v>122</v>
      </c>
      <c r="BE425" s="224">
        <f>IF(N425="základní",J425,0)</f>
        <v>0</v>
      </c>
      <c r="BF425" s="224">
        <f>IF(N425="snížená",J425,0)</f>
        <v>0</v>
      </c>
      <c r="BG425" s="224">
        <f>IF(N425="zákl. přenesená",J425,0)</f>
        <v>0</v>
      </c>
      <c r="BH425" s="224">
        <f>IF(N425="sníž. přenesená",J425,0)</f>
        <v>0</v>
      </c>
      <c r="BI425" s="224">
        <f>IF(N425="nulová",J425,0)</f>
        <v>0</v>
      </c>
      <c r="BJ425" s="18" t="s">
        <v>78</v>
      </c>
      <c r="BK425" s="224">
        <f>ROUND(I425*H425,2)</f>
        <v>0</v>
      </c>
      <c r="BL425" s="18" t="s">
        <v>218</v>
      </c>
      <c r="BM425" s="223" t="s">
        <v>594</v>
      </c>
    </row>
    <row r="426" s="13" customFormat="1">
      <c r="A426" s="13"/>
      <c r="B426" s="225"/>
      <c r="C426" s="226"/>
      <c r="D426" s="227" t="s">
        <v>131</v>
      </c>
      <c r="E426" s="228" t="s">
        <v>1</v>
      </c>
      <c r="F426" s="229" t="s">
        <v>584</v>
      </c>
      <c r="G426" s="226"/>
      <c r="H426" s="228" t="s">
        <v>1</v>
      </c>
      <c r="I426" s="230"/>
      <c r="J426" s="226"/>
      <c r="K426" s="226"/>
      <c r="L426" s="231"/>
      <c r="M426" s="232"/>
      <c r="N426" s="233"/>
      <c r="O426" s="233"/>
      <c r="P426" s="233"/>
      <c r="Q426" s="233"/>
      <c r="R426" s="233"/>
      <c r="S426" s="233"/>
      <c r="T426" s="234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35" t="s">
        <v>131</v>
      </c>
      <c r="AU426" s="235" t="s">
        <v>80</v>
      </c>
      <c r="AV426" s="13" t="s">
        <v>78</v>
      </c>
      <c r="AW426" s="13" t="s">
        <v>31</v>
      </c>
      <c r="AX426" s="13" t="s">
        <v>73</v>
      </c>
      <c r="AY426" s="235" t="s">
        <v>122</v>
      </c>
    </row>
    <row r="427" s="14" customFormat="1">
      <c r="A427" s="14"/>
      <c r="B427" s="236"/>
      <c r="C427" s="237"/>
      <c r="D427" s="227" t="s">
        <v>131</v>
      </c>
      <c r="E427" s="238" t="s">
        <v>1</v>
      </c>
      <c r="F427" s="239" t="s">
        <v>590</v>
      </c>
      <c r="G427" s="237"/>
      <c r="H427" s="240">
        <v>4.7000000000000002</v>
      </c>
      <c r="I427" s="241"/>
      <c r="J427" s="237"/>
      <c r="K427" s="237"/>
      <c r="L427" s="242"/>
      <c r="M427" s="243"/>
      <c r="N427" s="244"/>
      <c r="O427" s="244"/>
      <c r="P427" s="244"/>
      <c r="Q427" s="244"/>
      <c r="R427" s="244"/>
      <c r="S427" s="244"/>
      <c r="T427" s="245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46" t="s">
        <v>131</v>
      </c>
      <c r="AU427" s="246" t="s">
        <v>80</v>
      </c>
      <c r="AV427" s="14" t="s">
        <v>80</v>
      </c>
      <c r="AW427" s="14" t="s">
        <v>31</v>
      </c>
      <c r="AX427" s="14" t="s">
        <v>73</v>
      </c>
      <c r="AY427" s="246" t="s">
        <v>122</v>
      </c>
    </row>
    <row r="428" s="15" customFormat="1">
      <c r="A428" s="15"/>
      <c r="B428" s="247"/>
      <c r="C428" s="248"/>
      <c r="D428" s="227" t="s">
        <v>131</v>
      </c>
      <c r="E428" s="249" t="s">
        <v>1</v>
      </c>
      <c r="F428" s="250" t="s">
        <v>134</v>
      </c>
      <c r="G428" s="248"/>
      <c r="H428" s="251">
        <v>4.7000000000000002</v>
      </c>
      <c r="I428" s="252"/>
      <c r="J428" s="248"/>
      <c r="K428" s="248"/>
      <c r="L428" s="253"/>
      <c r="M428" s="254"/>
      <c r="N428" s="255"/>
      <c r="O428" s="255"/>
      <c r="P428" s="255"/>
      <c r="Q428" s="255"/>
      <c r="R428" s="255"/>
      <c r="S428" s="255"/>
      <c r="T428" s="256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T428" s="257" t="s">
        <v>131</v>
      </c>
      <c r="AU428" s="257" t="s">
        <v>80</v>
      </c>
      <c r="AV428" s="15" t="s">
        <v>129</v>
      </c>
      <c r="AW428" s="15" t="s">
        <v>31</v>
      </c>
      <c r="AX428" s="15" t="s">
        <v>78</v>
      </c>
      <c r="AY428" s="257" t="s">
        <v>122</v>
      </c>
    </row>
    <row r="429" s="2" customFormat="1" ht="24.15" customHeight="1">
      <c r="A429" s="39"/>
      <c r="B429" s="40"/>
      <c r="C429" s="212" t="s">
        <v>595</v>
      </c>
      <c r="D429" s="212" t="s">
        <v>124</v>
      </c>
      <c r="E429" s="213" t="s">
        <v>596</v>
      </c>
      <c r="F429" s="214" t="s">
        <v>597</v>
      </c>
      <c r="G429" s="215" t="s">
        <v>149</v>
      </c>
      <c r="H429" s="216">
        <v>4.7000000000000002</v>
      </c>
      <c r="I429" s="217"/>
      <c r="J429" s="218">
        <f>ROUND(I429*H429,2)</f>
        <v>0</v>
      </c>
      <c r="K429" s="214" t="s">
        <v>128</v>
      </c>
      <c r="L429" s="45"/>
      <c r="M429" s="219" t="s">
        <v>1</v>
      </c>
      <c r="N429" s="220" t="s">
        <v>38</v>
      </c>
      <c r="O429" s="92"/>
      <c r="P429" s="221">
        <f>O429*H429</f>
        <v>0</v>
      </c>
      <c r="Q429" s="221">
        <v>0.0027399999999999998</v>
      </c>
      <c r="R429" s="221">
        <f>Q429*H429</f>
        <v>0.012877999999999999</v>
      </c>
      <c r="S429" s="221">
        <v>0</v>
      </c>
      <c r="T429" s="222">
        <f>S429*H429</f>
        <v>0</v>
      </c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R429" s="223" t="s">
        <v>218</v>
      </c>
      <c r="AT429" s="223" t="s">
        <v>124</v>
      </c>
      <c r="AU429" s="223" t="s">
        <v>80</v>
      </c>
      <c r="AY429" s="18" t="s">
        <v>122</v>
      </c>
      <c r="BE429" s="224">
        <f>IF(N429="základní",J429,0)</f>
        <v>0</v>
      </c>
      <c r="BF429" s="224">
        <f>IF(N429="snížená",J429,0)</f>
        <v>0</v>
      </c>
      <c r="BG429" s="224">
        <f>IF(N429="zákl. přenesená",J429,0)</f>
        <v>0</v>
      </c>
      <c r="BH429" s="224">
        <f>IF(N429="sníž. přenesená",J429,0)</f>
        <v>0</v>
      </c>
      <c r="BI429" s="224">
        <f>IF(N429="nulová",J429,0)</f>
        <v>0</v>
      </c>
      <c r="BJ429" s="18" t="s">
        <v>78</v>
      </c>
      <c r="BK429" s="224">
        <f>ROUND(I429*H429,2)</f>
        <v>0</v>
      </c>
      <c r="BL429" s="18" t="s">
        <v>218</v>
      </c>
      <c r="BM429" s="223" t="s">
        <v>598</v>
      </c>
    </row>
    <row r="430" s="2" customFormat="1" ht="24.15" customHeight="1">
      <c r="A430" s="39"/>
      <c r="B430" s="40"/>
      <c r="C430" s="212" t="s">
        <v>599</v>
      </c>
      <c r="D430" s="212" t="s">
        <v>124</v>
      </c>
      <c r="E430" s="213" t="s">
        <v>600</v>
      </c>
      <c r="F430" s="214" t="s">
        <v>601</v>
      </c>
      <c r="G430" s="215" t="s">
        <v>127</v>
      </c>
      <c r="H430" s="216">
        <v>1</v>
      </c>
      <c r="I430" s="217"/>
      <c r="J430" s="218">
        <f>ROUND(I430*H430,2)</f>
        <v>0</v>
      </c>
      <c r="K430" s="214" t="s">
        <v>128</v>
      </c>
      <c r="L430" s="45"/>
      <c r="M430" s="219" t="s">
        <v>1</v>
      </c>
      <c r="N430" s="220" t="s">
        <v>38</v>
      </c>
      <c r="O430" s="92"/>
      <c r="P430" s="221">
        <f>O430*H430</f>
        <v>0</v>
      </c>
      <c r="Q430" s="221">
        <v>0.00029999999999999997</v>
      </c>
      <c r="R430" s="221">
        <f>Q430*H430</f>
        <v>0.00029999999999999997</v>
      </c>
      <c r="S430" s="221">
        <v>0</v>
      </c>
      <c r="T430" s="222">
        <f>S430*H430</f>
        <v>0</v>
      </c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R430" s="223" t="s">
        <v>218</v>
      </c>
      <c r="AT430" s="223" t="s">
        <v>124</v>
      </c>
      <c r="AU430" s="223" t="s">
        <v>80</v>
      </c>
      <c r="AY430" s="18" t="s">
        <v>122</v>
      </c>
      <c r="BE430" s="224">
        <f>IF(N430="základní",J430,0)</f>
        <v>0</v>
      </c>
      <c r="BF430" s="224">
        <f>IF(N430="snížená",J430,0)</f>
        <v>0</v>
      </c>
      <c r="BG430" s="224">
        <f>IF(N430="zákl. přenesená",J430,0)</f>
        <v>0</v>
      </c>
      <c r="BH430" s="224">
        <f>IF(N430="sníž. přenesená",J430,0)</f>
        <v>0</v>
      </c>
      <c r="BI430" s="224">
        <f>IF(N430="nulová",J430,0)</f>
        <v>0</v>
      </c>
      <c r="BJ430" s="18" t="s">
        <v>78</v>
      </c>
      <c r="BK430" s="224">
        <f>ROUND(I430*H430,2)</f>
        <v>0</v>
      </c>
      <c r="BL430" s="18" t="s">
        <v>218</v>
      </c>
      <c r="BM430" s="223" t="s">
        <v>602</v>
      </c>
    </row>
    <row r="431" s="2" customFormat="1" ht="24.15" customHeight="1">
      <c r="A431" s="39"/>
      <c r="B431" s="40"/>
      <c r="C431" s="212" t="s">
        <v>603</v>
      </c>
      <c r="D431" s="212" t="s">
        <v>124</v>
      </c>
      <c r="E431" s="213" t="s">
        <v>604</v>
      </c>
      <c r="F431" s="214" t="s">
        <v>605</v>
      </c>
      <c r="G431" s="215" t="s">
        <v>149</v>
      </c>
      <c r="H431" s="216">
        <v>3.5</v>
      </c>
      <c r="I431" s="217"/>
      <c r="J431" s="218">
        <f>ROUND(I431*H431,2)</f>
        <v>0</v>
      </c>
      <c r="K431" s="214" t="s">
        <v>128</v>
      </c>
      <c r="L431" s="45"/>
      <c r="M431" s="219" t="s">
        <v>1</v>
      </c>
      <c r="N431" s="220" t="s">
        <v>38</v>
      </c>
      <c r="O431" s="92"/>
      <c r="P431" s="221">
        <f>O431*H431</f>
        <v>0</v>
      </c>
      <c r="Q431" s="221">
        <v>0.0011100000000000001</v>
      </c>
      <c r="R431" s="221">
        <f>Q431*H431</f>
        <v>0.0038850000000000004</v>
      </c>
      <c r="S431" s="221">
        <v>0</v>
      </c>
      <c r="T431" s="222">
        <f>S431*H431</f>
        <v>0</v>
      </c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R431" s="223" t="s">
        <v>218</v>
      </c>
      <c r="AT431" s="223" t="s">
        <v>124</v>
      </c>
      <c r="AU431" s="223" t="s">
        <v>80</v>
      </c>
      <c r="AY431" s="18" t="s">
        <v>122</v>
      </c>
      <c r="BE431" s="224">
        <f>IF(N431="základní",J431,0)</f>
        <v>0</v>
      </c>
      <c r="BF431" s="224">
        <f>IF(N431="snížená",J431,0)</f>
        <v>0</v>
      </c>
      <c r="BG431" s="224">
        <f>IF(N431="zákl. přenesená",J431,0)</f>
        <v>0</v>
      </c>
      <c r="BH431" s="224">
        <f>IF(N431="sníž. přenesená",J431,0)</f>
        <v>0</v>
      </c>
      <c r="BI431" s="224">
        <f>IF(N431="nulová",J431,0)</f>
        <v>0</v>
      </c>
      <c r="BJ431" s="18" t="s">
        <v>78</v>
      </c>
      <c r="BK431" s="224">
        <f>ROUND(I431*H431,2)</f>
        <v>0</v>
      </c>
      <c r="BL431" s="18" t="s">
        <v>218</v>
      </c>
      <c r="BM431" s="223" t="s">
        <v>606</v>
      </c>
    </row>
    <row r="432" s="2" customFormat="1" ht="24.15" customHeight="1">
      <c r="A432" s="39"/>
      <c r="B432" s="40"/>
      <c r="C432" s="212" t="s">
        <v>607</v>
      </c>
      <c r="D432" s="212" t="s">
        <v>124</v>
      </c>
      <c r="E432" s="213" t="s">
        <v>608</v>
      </c>
      <c r="F432" s="214" t="s">
        <v>609</v>
      </c>
      <c r="G432" s="215" t="s">
        <v>610</v>
      </c>
      <c r="H432" s="268"/>
      <c r="I432" s="217"/>
      <c r="J432" s="218">
        <f>ROUND(I432*H432,2)</f>
        <v>0</v>
      </c>
      <c r="K432" s="214" t="s">
        <v>128</v>
      </c>
      <c r="L432" s="45"/>
      <c r="M432" s="219" t="s">
        <v>1</v>
      </c>
      <c r="N432" s="220" t="s">
        <v>38</v>
      </c>
      <c r="O432" s="92"/>
      <c r="P432" s="221">
        <f>O432*H432</f>
        <v>0</v>
      </c>
      <c r="Q432" s="221">
        <v>0</v>
      </c>
      <c r="R432" s="221">
        <f>Q432*H432</f>
        <v>0</v>
      </c>
      <c r="S432" s="221">
        <v>0</v>
      </c>
      <c r="T432" s="222">
        <f>S432*H432</f>
        <v>0</v>
      </c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R432" s="223" t="s">
        <v>218</v>
      </c>
      <c r="AT432" s="223" t="s">
        <v>124</v>
      </c>
      <c r="AU432" s="223" t="s">
        <v>80</v>
      </c>
      <c r="AY432" s="18" t="s">
        <v>122</v>
      </c>
      <c r="BE432" s="224">
        <f>IF(N432="základní",J432,0)</f>
        <v>0</v>
      </c>
      <c r="BF432" s="224">
        <f>IF(N432="snížená",J432,0)</f>
        <v>0</v>
      </c>
      <c r="BG432" s="224">
        <f>IF(N432="zákl. přenesená",J432,0)</f>
        <v>0</v>
      </c>
      <c r="BH432" s="224">
        <f>IF(N432="sníž. přenesená",J432,0)</f>
        <v>0</v>
      </c>
      <c r="BI432" s="224">
        <f>IF(N432="nulová",J432,0)</f>
        <v>0</v>
      </c>
      <c r="BJ432" s="18" t="s">
        <v>78</v>
      </c>
      <c r="BK432" s="224">
        <f>ROUND(I432*H432,2)</f>
        <v>0</v>
      </c>
      <c r="BL432" s="18" t="s">
        <v>218</v>
      </c>
      <c r="BM432" s="223" t="s">
        <v>611</v>
      </c>
    </row>
    <row r="433" s="12" customFormat="1" ht="22.8" customHeight="1">
      <c r="A433" s="12"/>
      <c r="B433" s="196"/>
      <c r="C433" s="197"/>
      <c r="D433" s="198" t="s">
        <v>72</v>
      </c>
      <c r="E433" s="210" t="s">
        <v>612</v>
      </c>
      <c r="F433" s="210" t="s">
        <v>613</v>
      </c>
      <c r="G433" s="197"/>
      <c r="H433" s="197"/>
      <c r="I433" s="200"/>
      <c r="J433" s="211">
        <f>BK433</f>
        <v>0</v>
      </c>
      <c r="K433" s="197"/>
      <c r="L433" s="202"/>
      <c r="M433" s="203"/>
      <c r="N433" s="204"/>
      <c r="O433" s="204"/>
      <c r="P433" s="205">
        <f>SUM(P434:P439)</f>
        <v>0</v>
      </c>
      <c r="Q433" s="204"/>
      <c r="R433" s="205">
        <f>SUM(R434:R439)</f>
        <v>0.11873609999999998</v>
      </c>
      <c r="S433" s="204"/>
      <c r="T433" s="206">
        <f>SUM(T434:T439)</f>
        <v>0</v>
      </c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R433" s="207" t="s">
        <v>80</v>
      </c>
      <c r="AT433" s="208" t="s">
        <v>72</v>
      </c>
      <c r="AU433" s="208" t="s">
        <v>78</v>
      </c>
      <c r="AY433" s="207" t="s">
        <v>122</v>
      </c>
      <c r="BK433" s="209">
        <f>SUM(BK434:BK439)</f>
        <v>0</v>
      </c>
    </row>
    <row r="434" s="2" customFormat="1" ht="24.15" customHeight="1">
      <c r="A434" s="39"/>
      <c r="B434" s="40"/>
      <c r="C434" s="212" t="s">
        <v>614</v>
      </c>
      <c r="D434" s="212" t="s">
        <v>124</v>
      </c>
      <c r="E434" s="213" t="s">
        <v>615</v>
      </c>
      <c r="F434" s="214" t="s">
        <v>616</v>
      </c>
      <c r="G434" s="215" t="s">
        <v>137</v>
      </c>
      <c r="H434" s="216">
        <v>29.609999999999999</v>
      </c>
      <c r="I434" s="217"/>
      <c r="J434" s="218">
        <f>ROUND(I434*H434,2)</f>
        <v>0</v>
      </c>
      <c r="K434" s="214" t="s">
        <v>128</v>
      </c>
      <c r="L434" s="45"/>
      <c r="M434" s="219" t="s">
        <v>1</v>
      </c>
      <c r="N434" s="220" t="s">
        <v>38</v>
      </c>
      <c r="O434" s="92"/>
      <c r="P434" s="221">
        <f>O434*H434</f>
        <v>0</v>
      </c>
      <c r="Q434" s="221">
        <v>0.0040099999999999997</v>
      </c>
      <c r="R434" s="221">
        <f>Q434*H434</f>
        <v>0.11873609999999998</v>
      </c>
      <c r="S434" s="221">
        <v>0</v>
      </c>
      <c r="T434" s="222">
        <f>S434*H434</f>
        <v>0</v>
      </c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R434" s="223" t="s">
        <v>218</v>
      </c>
      <c r="AT434" s="223" t="s">
        <v>124</v>
      </c>
      <c r="AU434" s="223" t="s">
        <v>80</v>
      </c>
      <c r="AY434" s="18" t="s">
        <v>122</v>
      </c>
      <c r="BE434" s="224">
        <f>IF(N434="základní",J434,0)</f>
        <v>0</v>
      </c>
      <c r="BF434" s="224">
        <f>IF(N434="snížená",J434,0)</f>
        <v>0</v>
      </c>
      <c r="BG434" s="224">
        <f>IF(N434="zákl. přenesená",J434,0)</f>
        <v>0</v>
      </c>
      <c r="BH434" s="224">
        <f>IF(N434="sníž. přenesená",J434,0)</f>
        <v>0</v>
      </c>
      <c r="BI434" s="224">
        <f>IF(N434="nulová",J434,0)</f>
        <v>0</v>
      </c>
      <c r="BJ434" s="18" t="s">
        <v>78</v>
      </c>
      <c r="BK434" s="224">
        <f>ROUND(I434*H434,2)</f>
        <v>0</v>
      </c>
      <c r="BL434" s="18" t="s">
        <v>218</v>
      </c>
      <c r="BM434" s="223" t="s">
        <v>617</v>
      </c>
    </row>
    <row r="435" s="13" customFormat="1">
      <c r="A435" s="13"/>
      <c r="B435" s="225"/>
      <c r="C435" s="226"/>
      <c r="D435" s="227" t="s">
        <v>131</v>
      </c>
      <c r="E435" s="228" t="s">
        <v>1</v>
      </c>
      <c r="F435" s="229" t="s">
        <v>618</v>
      </c>
      <c r="G435" s="226"/>
      <c r="H435" s="228" t="s">
        <v>1</v>
      </c>
      <c r="I435" s="230"/>
      <c r="J435" s="226"/>
      <c r="K435" s="226"/>
      <c r="L435" s="231"/>
      <c r="M435" s="232"/>
      <c r="N435" s="233"/>
      <c r="O435" s="233"/>
      <c r="P435" s="233"/>
      <c r="Q435" s="233"/>
      <c r="R435" s="233"/>
      <c r="S435" s="233"/>
      <c r="T435" s="234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5" t="s">
        <v>131</v>
      </c>
      <c r="AU435" s="235" t="s">
        <v>80</v>
      </c>
      <c r="AV435" s="13" t="s">
        <v>78</v>
      </c>
      <c r="AW435" s="13" t="s">
        <v>31</v>
      </c>
      <c r="AX435" s="13" t="s">
        <v>73</v>
      </c>
      <c r="AY435" s="235" t="s">
        <v>122</v>
      </c>
    </row>
    <row r="436" s="13" customFormat="1">
      <c r="A436" s="13"/>
      <c r="B436" s="225"/>
      <c r="C436" s="226"/>
      <c r="D436" s="227" t="s">
        <v>131</v>
      </c>
      <c r="E436" s="228" t="s">
        <v>1</v>
      </c>
      <c r="F436" s="229" t="s">
        <v>584</v>
      </c>
      <c r="G436" s="226"/>
      <c r="H436" s="228" t="s">
        <v>1</v>
      </c>
      <c r="I436" s="230"/>
      <c r="J436" s="226"/>
      <c r="K436" s="226"/>
      <c r="L436" s="231"/>
      <c r="M436" s="232"/>
      <c r="N436" s="233"/>
      <c r="O436" s="233"/>
      <c r="P436" s="233"/>
      <c r="Q436" s="233"/>
      <c r="R436" s="233"/>
      <c r="S436" s="233"/>
      <c r="T436" s="234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35" t="s">
        <v>131</v>
      </c>
      <c r="AU436" s="235" t="s">
        <v>80</v>
      </c>
      <c r="AV436" s="13" t="s">
        <v>78</v>
      </c>
      <c r="AW436" s="13" t="s">
        <v>31</v>
      </c>
      <c r="AX436" s="13" t="s">
        <v>73</v>
      </c>
      <c r="AY436" s="235" t="s">
        <v>122</v>
      </c>
    </row>
    <row r="437" s="14" customFormat="1">
      <c r="A437" s="14"/>
      <c r="B437" s="236"/>
      <c r="C437" s="237"/>
      <c r="D437" s="227" t="s">
        <v>131</v>
      </c>
      <c r="E437" s="238" t="s">
        <v>1</v>
      </c>
      <c r="F437" s="239" t="s">
        <v>619</v>
      </c>
      <c r="G437" s="237"/>
      <c r="H437" s="240">
        <v>29.609999999999999</v>
      </c>
      <c r="I437" s="241"/>
      <c r="J437" s="237"/>
      <c r="K437" s="237"/>
      <c r="L437" s="242"/>
      <c r="M437" s="243"/>
      <c r="N437" s="244"/>
      <c r="O437" s="244"/>
      <c r="P437" s="244"/>
      <c r="Q437" s="244"/>
      <c r="R437" s="244"/>
      <c r="S437" s="244"/>
      <c r="T437" s="245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46" t="s">
        <v>131</v>
      </c>
      <c r="AU437" s="246" t="s">
        <v>80</v>
      </c>
      <c r="AV437" s="14" t="s">
        <v>80</v>
      </c>
      <c r="AW437" s="14" t="s">
        <v>31</v>
      </c>
      <c r="AX437" s="14" t="s">
        <v>73</v>
      </c>
      <c r="AY437" s="246" t="s">
        <v>122</v>
      </c>
    </row>
    <row r="438" s="15" customFormat="1">
      <c r="A438" s="15"/>
      <c r="B438" s="247"/>
      <c r="C438" s="248"/>
      <c r="D438" s="227" t="s">
        <v>131</v>
      </c>
      <c r="E438" s="249" t="s">
        <v>1</v>
      </c>
      <c r="F438" s="250" t="s">
        <v>134</v>
      </c>
      <c r="G438" s="248"/>
      <c r="H438" s="251">
        <v>29.609999999999999</v>
      </c>
      <c r="I438" s="252"/>
      <c r="J438" s="248"/>
      <c r="K438" s="248"/>
      <c r="L438" s="253"/>
      <c r="M438" s="254"/>
      <c r="N438" s="255"/>
      <c r="O438" s="255"/>
      <c r="P438" s="255"/>
      <c r="Q438" s="255"/>
      <c r="R438" s="255"/>
      <c r="S438" s="255"/>
      <c r="T438" s="256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T438" s="257" t="s">
        <v>131</v>
      </c>
      <c r="AU438" s="257" t="s">
        <v>80</v>
      </c>
      <c r="AV438" s="15" t="s">
        <v>129</v>
      </c>
      <c r="AW438" s="15" t="s">
        <v>31</v>
      </c>
      <c r="AX438" s="15" t="s">
        <v>78</v>
      </c>
      <c r="AY438" s="257" t="s">
        <v>122</v>
      </c>
    </row>
    <row r="439" s="2" customFormat="1" ht="24.15" customHeight="1">
      <c r="A439" s="39"/>
      <c r="B439" s="40"/>
      <c r="C439" s="212" t="s">
        <v>620</v>
      </c>
      <c r="D439" s="212" t="s">
        <v>124</v>
      </c>
      <c r="E439" s="213" t="s">
        <v>621</v>
      </c>
      <c r="F439" s="214" t="s">
        <v>622</v>
      </c>
      <c r="G439" s="215" t="s">
        <v>610</v>
      </c>
      <c r="H439" s="268"/>
      <c r="I439" s="217"/>
      <c r="J439" s="218">
        <f>ROUND(I439*H439,2)</f>
        <v>0</v>
      </c>
      <c r="K439" s="214" t="s">
        <v>128</v>
      </c>
      <c r="L439" s="45"/>
      <c r="M439" s="219" t="s">
        <v>1</v>
      </c>
      <c r="N439" s="220" t="s">
        <v>38</v>
      </c>
      <c r="O439" s="92"/>
      <c r="P439" s="221">
        <f>O439*H439</f>
        <v>0</v>
      </c>
      <c r="Q439" s="221">
        <v>0</v>
      </c>
      <c r="R439" s="221">
        <f>Q439*H439</f>
        <v>0</v>
      </c>
      <c r="S439" s="221">
        <v>0</v>
      </c>
      <c r="T439" s="222">
        <f>S439*H439</f>
        <v>0</v>
      </c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R439" s="223" t="s">
        <v>218</v>
      </c>
      <c r="AT439" s="223" t="s">
        <v>124</v>
      </c>
      <c r="AU439" s="223" t="s">
        <v>80</v>
      </c>
      <c r="AY439" s="18" t="s">
        <v>122</v>
      </c>
      <c r="BE439" s="224">
        <f>IF(N439="základní",J439,0)</f>
        <v>0</v>
      </c>
      <c r="BF439" s="224">
        <f>IF(N439="snížená",J439,0)</f>
        <v>0</v>
      </c>
      <c r="BG439" s="224">
        <f>IF(N439="zákl. přenesená",J439,0)</f>
        <v>0</v>
      </c>
      <c r="BH439" s="224">
        <f>IF(N439="sníž. přenesená",J439,0)</f>
        <v>0</v>
      </c>
      <c r="BI439" s="224">
        <f>IF(N439="nulová",J439,0)</f>
        <v>0</v>
      </c>
      <c r="BJ439" s="18" t="s">
        <v>78</v>
      </c>
      <c r="BK439" s="224">
        <f>ROUND(I439*H439,2)</f>
        <v>0</v>
      </c>
      <c r="BL439" s="18" t="s">
        <v>218</v>
      </c>
      <c r="BM439" s="223" t="s">
        <v>623</v>
      </c>
    </row>
    <row r="440" s="12" customFormat="1" ht="22.8" customHeight="1">
      <c r="A440" s="12"/>
      <c r="B440" s="196"/>
      <c r="C440" s="197"/>
      <c r="D440" s="198" t="s">
        <v>72</v>
      </c>
      <c r="E440" s="210" t="s">
        <v>624</v>
      </c>
      <c r="F440" s="210" t="s">
        <v>625</v>
      </c>
      <c r="G440" s="197"/>
      <c r="H440" s="197"/>
      <c r="I440" s="200"/>
      <c r="J440" s="211">
        <f>BK440</f>
        <v>0</v>
      </c>
      <c r="K440" s="197"/>
      <c r="L440" s="202"/>
      <c r="M440" s="203"/>
      <c r="N440" s="204"/>
      <c r="O440" s="204"/>
      <c r="P440" s="205">
        <f>SUM(P441:P462)</f>
        <v>0</v>
      </c>
      <c r="Q440" s="204"/>
      <c r="R440" s="205">
        <f>SUM(R441:R462)</f>
        <v>0.034151600000000004</v>
      </c>
      <c r="S440" s="204"/>
      <c r="T440" s="206">
        <f>SUM(T441:T462)</f>
        <v>0.01</v>
      </c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R440" s="207" t="s">
        <v>80</v>
      </c>
      <c r="AT440" s="208" t="s">
        <v>72</v>
      </c>
      <c r="AU440" s="208" t="s">
        <v>78</v>
      </c>
      <c r="AY440" s="207" t="s">
        <v>122</v>
      </c>
      <c r="BK440" s="209">
        <f>SUM(BK441:BK462)</f>
        <v>0</v>
      </c>
    </row>
    <row r="441" s="2" customFormat="1" ht="24.15" customHeight="1">
      <c r="A441" s="39"/>
      <c r="B441" s="40"/>
      <c r="C441" s="212" t="s">
        <v>626</v>
      </c>
      <c r="D441" s="212" t="s">
        <v>124</v>
      </c>
      <c r="E441" s="213" t="s">
        <v>627</v>
      </c>
      <c r="F441" s="214" t="s">
        <v>628</v>
      </c>
      <c r="G441" s="215" t="s">
        <v>259</v>
      </c>
      <c r="H441" s="216">
        <v>683.03200000000004</v>
      </c>
      <c r="I441" s="217"/>
      <c r="J441" s="218">
        <f>ROUND(I441*H441,2)</f>
        <v>0</v>
      </c>
      <c r="K441" s="214" t="s">
        <v>128</v>
      </c>
      <c r="L441" s="45"/>
      <c r="M441" s="219" t="s">
        <v>1</v>
      </c>
      <c r="N441" s="220" t="s">
        <v>38</v>
      </c>
      <c r="O441" s="92"/>
      <c r="P441" s="221">
        <f>O441*H441</f>
        <v>0</v>
      </c>
      <c r="Q441" s="221">
        <v>5.0000000000000002E-05</v>
      </c>
      <c r="R441" s="221">
        <f>Q441*H441</f>
        <v>0.034151600000000004</v>
      </c>
      <c r="S441" s="221">
        <v>0</v>
      </c>
      <c r="T441" s="222">
        <f>S441*H441</f>
        <v>0</v>
      </c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R441" s="223" t="s">
        <v>218</v>
      </c>
      <c r="AT441" s="223" t="s">
        <v>124</v>
      </c>
      <c r="AU441" s="223" t="s">
        <v>80</v>
      </c>
      <c r="AY441" s="18" t="s">
        <v>122</v>
      </c>
      <c r="BE441" s="224">
        <f>IF(N441="základní",J441,0)</f>
        <v>0</v>
      </c>
      <c r="BF441" s="224">
        <f>IF(N441="snížená",J441,0)</f>
        <v>0</v>
      </c>
      <c r="BG441" s="224">
        <f>IF(N441="zákl. přenesená",J441,0)</f>
        <v>0</v>
      </c>
      <c r="BH441" s="224">
        <f>IF(N441="sníž. přenesená",J441,0)</f>
        <v>0</v>
      </c>
      <c r="BI441" s="224">
        <f>IF(N441="nulová",J441,0)</f>
        <v>0</v>
      </c>
      <c r="BJ441" s="18" t="s">
        <v>78</v>
      </c>
      <c r="BK441" s="224">
        <f>ROUND(I441*H441,2)</f>
        <v>0</v>
      </c>
      <c r="BL441" s="18" t="s">
        <v>218</v>
      </c>
      <c r="BM441" s="223" t="s">
        <v>629</v>
      </c>
    </row>
    <row r="442" s="13" customFormat="1">
      <c r="A442" s="13"/>
      <c r="B442" s="225"/>
      <c r="C442" s="226"/>
      <c r="D442" s="227" t="s">
        <v>131</v>
      </c>
      <c r="E442" s="228" t="s">
        <v>1</v>
      </c>
      <c r="F442" s="229" t="s">
        <v>630</v>
      </c>
      <c r="G442" s="226"/>
      <c r="H442" s="228" t="s">
        <v>1</v>
      </c>
      <c r="I442" s="230"/>
      <c r="J442" s="226"/>
      <c r="K442" s="226"/>
      <c r="L442" s="231"/>
      <c r="M442" s="232"/>
      <c r="N442" s="233"/>
      <c r="O442" s="233"/>
      <c r="P442" s="233"/>
      <c r="Q442" s="233"/>
      <c r="R442" s="233"/>
      <c r="S442" s="233"/>
      <c r="T442" s="234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35" t="s">
        <v>131</v>
      </c>
      <c r="AU442" s="235" t="s">
        <v>80</v>
      </c>
      <c r="AV442" s="13" t="s">
        <v>78</v>
      </c>
      <c r="AW442" s="13" t="s">
        <v>31</v>
      </c>
      <c r="AX442" s="13" t="s">
        <v>73</v>
      </c>
      <c r="AY442" s="235" t="s">
        <v>122</v>
      </c>
    </row>
    <row r="443" s="13" customFormat="1">
      <c r="A443" s="13"/>
      <c r="B443" s="225"/>
      <c r="C443" s="226"/>
      <c r="D443" s="227" t="s">
        <v>131</v>
      </c>
      <c r="E443" s="228" t="s">
        <v>1</v>
      </c>
      <c r="F443" s="229" t="s">
        <v>631</v>
      </c>
      <c r="G443" s="226"/>
      <c r="H443" s="228" t="s">
        <v>1</v>
      </c>
      <c r="I443" s="230"/>
      <c r="J443" s="226"/>
      <c r="K443" s="226"/>
      <c r="L443" s="231"/>
      <c r="M443" s="232"/>
      <c r="N443" s="233"/>
      <c r="O443" s="233"/>
      <c r="P443" s="233"/>
      <c r="Q443" s="233"/>
      <c r="R443" s="233"/>
      <c r="S443" s="233"/>
      <c r="T443" s="234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35" t="s">
        <v>131</v>
      </c>
      <c r="AU443" s="235" t="s">
        <v>80</v>
      </c>
      <c r="AV443" s="13" t="s">
        <v>78</v>
      </c>
      <c r="AW443" s="13" t="s">
        <v>31</v>
      </c>
      <c r="AX443" s="13" t="s">
        <v>73</v>
      </c>
      <c r="AY443" s="235" t="s">
        <v>122</v>
      </c>
    </row>
    <row r="444" s="14" customFormat="1">
      <c r="A444" s="14"/>
      <c r="B444" s="236"/>
      <c r="C444" s="237"/>
      <c r="D444" s="227" t="s">
        <v>131</v>
      </c>
      <c r="E444" s="238" t="s">
        <v>1</v>
      </c>
      <c r="F444" s="239" t="s">
        <v>632</v>
      </c>
      <c r="G444" s="237"/>
      <c r="H444" s="240">
        <v>191.77600000000001</v>
      </c>
      <c r="I444" s="241"/>
      <c r="J444" s="237"/>
      <c r="K444" s="237"/>
      <c r="L444" s="242"/>
      <c r="M444" s="243"/>
      <c r="N444" s="244"/>
      <c r="O444" s="244"/>
      <c r="P444" s="244"/>
      <c r="Q444" s="244"/>
      <c r="R444" s="244"/>
      <c r="S444" s="244"/>
      <c r="T444" s="245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46" t="s">
        <v>131</v>
      </c>
      <c r="AU444" s="246" t="s">
        <v>80</v>
      </c>
      <c r="AV444" s="14" t="s">
        <v>80</v>
      </c>
      <c r="AW444" s="14" t="s">
        <v>31</v>
      </c>
      <c r="AX444" s="14" t="s">
        <v>73</v>
      </c>
      <c r="AY444" s="246" t="s">
        <v>122</v>
      </c>
    </row>
    <row r="445" s="14" customFormat="1">
      <c r="A445" s="14"/>
      <c r="B445" s="236"/>
      <c r="C445" s="237"/>
      <c r="D445" s="227" t="s">
        <v>131</v>
      </c>
      <c r="E445" s="238" t="s">
        <v>1</v>
      </c>
      <c r="F445" s="239" t="s">
        <v>633</v>
      </c>
      <c r="G445" s="237"/>
      <c r="H445" s="240">
        <v>116.172</v>
      </c>
      <c r="I445" s="241"/>
      <c r="J445" s="237"/>
      <c r="K445" s="237"/>
      <c r="L445" s="242"/>
      <c r="M445" s="243"/>
      <c r="N445" s="244"/>
      <c r="O445" s="244"/>
      <c r="P445" s="244"/>
      <c r="Q445" s="244"/>
      <c r="R445" s="244"/>
      <c r="S445" s="244"/>
      <c r="T445" s="245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46" t="s">
        <v>131</v>
      </c>
      <c r="AU445" s="246" t="s">
        <v>80</v>
      </c>
      <c r="AV445" s="14" t="s">
        <v>80</v>
      </c>
      <c r="AW445" s="14" t="s">
        <v>31</v>
      </c>
      <c r="AX445" s="14" t="s">
        <v>73</v>
      </c>
      <c r="AY445" s="246" t="s">
        <v>122</v>
      </c>
    </row>
    <row r="446" s="13" customFormat="1">
      <c r="A446" s="13"/>
      <c r="B446" s="225"/>
      <c r="C446" s="226"/>
      <c r="D446" s="227" t="s">
        <v>131</v>
      </c>
      <c r="E446" s="228" t="s">
        <v>1</v>
      </c>
      <c r="F446" s="229" t="s">
        <v>634</v>
      </c>
      <c r="G446" s="226"/>
      <c r="H446" s="228" t="s">
        <v>1</v>
      </c>
      <c r="I446" s="230"/>
      <c r="J446" s="226"/>
      <c r="K446" s="226"/>
      <c r="L446" s="231"/>
      <c r="M446" s="232"/>
      <c r="N446" s="233"/>
      <c r="O446" s="233"/>
      <c r="P446" s="233"/>
      <c r="Q446" s="233"/>
      <c r="R446" s="233"/>
      <c r="S446" s="233"/>
      <c r="T446" s="234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35" t="s">
        <v>131</v>
      </c>
      <c r="AU446" s="235" t="s">
        <v>80</v>
      </c>
      <c r="AV446" s="13" t="s">
        <v>78</v>
      </c>
      <c r="AW446" s="13" t="s">
        <v>31</v>
      </c>
      <c r="AX446" s="13" t="s">
        <v>73</v>
      </c>
      <c r="AY446" s="235" t="s">
        <v>122</v>
      </c>
    </row>
    <row r="447" s="14" customFormat="1">
      <c r="A447" s="14"/>
      <c r="B447" s="236"/>
      <c r="C447" s="237"/>
      <c r="D447" s="227" t="s">
        <v>131</v>
      </c>
      <c r="E447" s="238" t="s">
        <v>1</v>
      </c>
      <c r="F447" s="239" t="s">
        <v>635</v>
      </c>
      <c r="G447" s="237"/>
      <c r="H447" s="240">
        <v>58.875</v>
      </c>
      <c r="I447" s="241"/>
      <c r="J447" s="237"/>
      <c r="K447" s="237"/>
      <c r="L447" s="242"/>
      <c r="M447" s="243"/>
      <c r="N447" s="244"/>
      <c r="O447" s="244"/>
      <c r="P447" s="244"/>
      <c r="Q447" s="244"/>
      <c r="R447" s="244"/>
      <c r="S447" s="244"/>
      <c r="T447" s="245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46" t="s">
        <v>131</v>
      </c>
      <c r="AU447" s="246" t="s">
        <v>80</v>
      </c>
      <c r="AV447" s="14" t="s">
        <v>80</v>
      </c>
      <c r="AW447" s="14" t="s">
        <v>31</v>
      </c>
      <c r="AX447" s="14" t="s">
        <v>73</v>
      </c>
      <c r="AY447" s="246" t="s">
        <v>122</v>
      </c>
    </row>
    <row r="448" s="13" customFormat="1">
      <c r="A448" s="13"/>
      <c r="B448" s="225"/>
      <c r="C448" s="226"/>
      <c r="D448" s="227" t="s">
        <v>131</v>
      </c>
      <c r="E448" s="228" t="s">
        <v>1</v>
      </c>
      <c r="F448" s="229" t="s">
        <v>636</v>
      </c>
      <c r="G448" s="226"/>
      <c r="H448" s="228" t="s">
        <v>1</v>
      </c>
      <c r="I448" s="230"/>
      <c r="J448" s="226"/>
      <c r="K448" s="226"/>
      <c r="L448" s="231"/>
      <c r="M448" s="232"/>
      <c r="N448" s="233"/>
      <c r="O448" s="233"/>
      <c r="P448" s="233"/>
      <c r="Q448" s="233"/>
      <c r="R448" s="233"/>
      <c r="S448" s="233"/>
      <c r="T448" s="234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35" t="s">
        <v>131</v>
      </c>
      <c r="AU448" s="235" t="s">
        <v>80</v>
      </c>
      <c r="AV448" s="13" t="s">
        <v>78</v>
      </c>
      <c r="AW448" s="13" t="s">
        <v>31</v>
      </c>
      <c r="AX448" s="13" t="s">
        <v>73</v>
      </c>
      <c r="AY448" s="235" t="s">
        <v>122</v>
      </c>
    </row>
    <row r="449" s="14" customFormat="1">
      <c r="A449" s="14"/>
      <c r="B449" s="236"/>
      <c r="C449" s="237"/>
      <c r="D449" s="227" t="s">
        <v>131</v>
      </c>
      <c r="E449" s="238" t="s">
        <v>1</v>
      </c>
      <c r="F449" s="239" t="s">
        <v>637</v>
      </c>
      <c r="G449" s="237"/>
      <c r="H449" s="240">
        <v>227.1181</v>
      </c>
      <c r="I449" s="241"/>
      <c r="J449" s="237"/>
      <c r="K449" s="237"/>
      <c r="L449" s="242"/>
      <c r="M449" s="243"/>
      <c r="N449" s="244"/>
      <c r="O449" s="244"/>
      <c r="P449" s="244"/>
      <c r="Q449" s="244"/>
      <c r="R449" s="244"/>
      <c r="S449" s="244"/>
      <c r="T449" s="245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46" t="s">
        <v>131</v>
      </c>
      <c r="AU449" s="246" t="s">
        <v>80</v>
      </c>
      <c r="AV449" s="14" t="s">
        <v>80</v>
      </c>
      <c r="AW449" s="14" t="s">
        <v>31</v>
      </c>
      <c r="AX449" s="14" t="s">
        <v>73</v>
      </c>
      <c r="AY449" s="246" t="s">
        <v>122</v>
      </c>
    </row>
    <row r="450" s="16" customFormat="1">
      <c r="A450" s="16"/>
      <c r="B450" s="269"/>
      <c r="C450" s="270"/>
      <c r="D450" s="227" t="s">
        <v>131</v>
      </c>
      <c r="E450" s="271" t="s">
        <v>1</v>
      </c>
      <c r="F450" s="272" t="s">
        <v>638</v>
      </c>
      <c r="G450" s="270"/>
      <c r="H450" s="273">
        <v>593.94110000000001</v>
      </c>
      <c r="I450" s="274"/>
      <c r="J450" s="270"/>
      <c r="K450" s="270"/>
      <c r="L450" s="275"/>
      <c r="M450" s="276"/>
      <c r="N450" s="277"/>
      <c r="O450" s="277"/>
      <c r="P450" s="277"/>
      <c r="Q450" s="277"/>
      <c r="R450" s="277"/>
      <c r="S450" s="277"/>
      <c r="T450" s="278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T450" s="279" t="s">
        <v>131</v>
      </c>
      <c r="AU450" s="279" t="s">
        <v>80</v>
      </c>
      <c r="AV450" s="16" t="s">
        <v>141</v>
      </c>
      <c r="AW450" s="16" t="s">
        <v>31</v>
      </c>
      <c r="AX450" s="16" t="s">
        <v>73</v>
      </c>
      <c r="AY450" s="279" t="s">
        <v>122</v>
      </c>
    </row>
    <row r="451" s="13" customFormat="1">
      <c r="A451" s="13"/>
      <c r="B451" s="225"/>
      <c r="C451" s="226"/>
      <c r="D451" s="227" t="s">
        <v>131</v>
      </c>
      <c r="E451" s="228" t="s">
        <v>1</v>
      </c>
      <c r="F451" s="229" t="s">
        <v>639</v>
      </c>
      <c r="G451" s="226"/>
      <c r="H451" s="228" t="s">
        <v>1</v>
      </c>
      <c r="I451" s="230"/>
      <c r="J451" s="226"/>
      <c r="K451" s="226"/>
      <c r="L451" s="231"/>
      <c r="M451" s="232"/>
      <c r="N451" s="233"/>
      <c r="O451" s="233"/>
      <c r="P451" s="233"/>
      <c r="Q451" s="233"/>
      <c r="R451" s="233"/>
      <c r="S451" s="233"/>
      <c r="T451" s="234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35" t="s">
        <v>131</v>
      </c>
      <c r="AU451" s="235" t="s">
        <v>80</v>
      </c>
      <c r="AV451" s="13" t="s">
        <v>78</v>
      </c>
      <c r="AW451" s="13" t="s">
        <v>31</v>
      </c>
      <c r="AX451" s="13" t="s">
        <v>73</v>
      </c>
      <c r="AY451" s="235" t="s">
        <v>122</v>
      </c>
    </row>
    <row r="452" s="14" customFormat="1">
      <c r="A452" s="14"/>
      <c r="B452" s="236"/>
      <c r="C452" s="237"/>
      <c r="D452" s="227" t="s">
        <v>131</v>
      </c>
      <c r="E452" s="238" t="s">
        <v>1</v>
      </c>
      <c r="F452" s="239" t="s">
        <v>640</v>
      </c>
      <c r="G452" s="237"/>
      <c r="H452" s="240">
        <v>89.091149999999999</v>
      </c>
      <c r="I452" s="241"/>
      <c r="J452" s="237"/>
      <c r="K452" s="237"/>
      <c r="L452" s="242"/>
      <c r="M452" s="243"/>
      <c r="N452" s="244"/>
      <c r="O452" s="244"/>
      <c r="P452" s="244"/>
      <c r="Q452" s="244"/>
      <c r="R452" s="244"/>
      <c r="S452" s="244"/>
      <c r="T452" s="245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46" t="s">
        <v>131</v>
      </c>
      <c r="AU452" s="246" t="s">
        <v>80</v>
      </c>
      <c r="AV452" s="14" t="s">
        <v>80</v>
      </c>
      <c r="AW452" s="14" t="s">
        <v>31</v>
      </c>
      <c r="AX452" s="14" t="s">
        <v>73</v>
      </c>
      <c r="AY452" s="246" t="s">
        <v>122</v>
      </c>
    </row>
    <row r="453" s="15" customFormat="1">
      <c r="A453" s="15"/>
      <c r="B453" s="247"/>
      <c r="C453" s="248"/>
      <c r="D453" s="227" t="s">
        <v>131</v>
      </c>
      <c r="E453" s="249" t="s">
        <v>1</v>
      </c>
      <c r="F453" s="250" t="s">
        <v>134</v>
      </c>
      <c r="G453" s="248"/>
      <c r="H453" s="251">
        <v>683.03224999999998</v>
      </c>
      <c r="I453" s="252"/>
      <c r="J453" s="248"/>
      <c r="K453" s="248"/>
      <c r="L453" s="253"/>
      <c r="M453" s="254"/>
      <c r="N453" s="255"/>
      <c r="O453" s="255"/>
      <c r="P453" s="255"/>
      <c r="Q453" s="255"/>
      <c r="R453" s="255"/>
      <c r="S453" s="255"/>
      <c r="T453" s="256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T453" s="257" t="s">
        <v>131</v>
      </c>
      <c r="AU453" s="257" t="s">
        <v>80</v>
      </c>
      <c r="AV453" s="15" t="s">
        <v>129</v>
      </c>
      <c r="AW453" s="15" t="s">
        <v>31</v>
      </c>
      <c r="AX453" s="15" t="s">
        <v>78</v>
      </c>
      <c r="AY453" s="257" t="s">
        <v>122</v>
      </c>
    </row>
    <row r="454" s="2" customFormat="1" ht="24.15" customHeight="1">
      <c r="A454" s="39"/>
      <c r="B454" s="40"/>
      <c r="C454" s="258" t="s">
        <v>641</v>
      </c>
      <c r="D454" s="258" t="s">
        <v>256</v>
      </c>
      <c r="E454" s="259" t="s">
        <v>642</v>
      </c>
      <c r="F454" s="260" t="s">
        <v>643</v>
      </c>
      <c r="G454" s="261" t="s">
        <v>259</v>
      </c>
      <c r="H454" s="262">
        <v>683.03200000000004</v>
      </c>
      <c r="I454" s="263"/>
      <c r="J454" s="264">
        <f>ROUND(I454*H454,2)</f>
        <v>0</v>
      </c>
      <c r="K454" s="260" t="s">
        <v>1</v>
      </c>
      <c r="L454" s="265"/>
      <c r="M454" s="266" t="s">
        <v>1</v>
      </c>
      <c r="N454" s="267" t="s">
        <v>38</v>
      </c>
      <c r="O454" s="92"/>
      <c r="P454" s="221">
        <f>O454*H454</f>
        <v>0</v>
      </c>
      <c r="Q454" s="221">
        <v>0</v>
      </c>
      <c r="R454" s="221">
        <f>Q454*H454</f>
        <v>0</v>
      </c>
      <c r="S454" s="221">
        <v>0</v>
      </c>
      <c r="T454" s="222">
        <f>S454*H454</f>
        <v>0</v>
      </c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R454" s="223" t="s">
        <v>312</v>
      </c>
      <c r="AT454" s="223" t="s">
        <v>256</v>
      </c>
      <c r="AU454" s="223" t="s">
        <v>80</v>
      </c>
      <c r="AY454" s="18" t="s">
        <v>122</v>
      </c>
      <c r="BE454" s="224">
        <f>IF(N454="základní",J454,0)</f>
        <v>0</v>
      </c>
      <c r="BF454" s="224">
        <f>IF(N454="snížená",J454,0)</f>
        <v>0</v>
      </c>
      <c r="BG454" s="224">
        <f>IF(N454="zákl. přenesená",J454,0)</f>
        <v>0</v>
      </c>
      <c r="BH454" s="224">
        <f>IF(N454="sníž. přenesená",J454,0)</f>
        <v>0</v>
      </c>
      <c r="BI454" s="224">
        <f>IF(N454="nulová",J454,0)</f>
        <v>0</v>
      </c>
      <c r="BJ454" s="18" t="s">
        <v>78</v>
      </c>
      <c r="BK454" s="224">
        <f>ROUND(I454*H454,2)</f>
        <v>0</v>
      </c>
      <c r="BL454" s="18" t="s">
        <v>218</v>
      </c>
      <c r="BM454" s="223" t="s">
        <v>644</v>
      </c>
    </row>
    <row r="455" s="13" customFormat="1">
      <c r="A455" s="13"/>
      <c r="B455" s="225"/>
      <c r="C455" s="226"/>
      <c r="D455" s="227" t="s">
        <v>131</v>
      </c>
      <c r="E455" s="228" t="s">
        <v>1</v>
      </c>
      <c r="F455" s="229" t="s">
        <v>645</v>
      </c>
      <c r="G455" s="226"/>
      <c r="H455" s="228" t="s">
        <v>1</v>
      </c>
      <c r="I455" s="230"/>
      <c r="J455" s="226"/>
      <c r="K455" s="226"/>
      <c r="L455" s="231"/>
      <c r="M455" s="232"/>
      <c r="N455" s="233"/>
      <c r="O455" s="233"/>
      <c r="P455" s="233"/>
      <c r="Q455" s="233"/>
      <c r="R455" s="233"/>
      <c r="S455" s="233"/>
      <c r="T455" s="234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35" t="s">
        <v>131</v>
      </c>
      <c r="AU455" s="235" t="s">
        <v>80</v>
      </c>
      <c r="AV455" s="13" t="s">
        <v>78</v>
      </c>
      <c r="AW455" s="13" t="s">
        <v>31</v>
      </c>
      <c r="AX455" s="13" t="s">
        <v>73</v>
      </c>
      <c r="AY455" s="235" t="s">
        <v>122</v>
      </c>
    </row>
    <row r="456" s="14" customFormat="1">
      <c r="A456" s="14"/>
      <c r="B456" s="236"/>
      <c r="C456" s="237"/>
      <c r="D456" s="227" t="s">
        <v>131</v>
      </c>
      <c r="E456" s="238" t="s">
        <v>1</v>
      </c>
      <c r="F456" s="239" t="s">
        <v>646</v>
      </c>
      <c r="G456" s="237"/>
      <c r="H456" s="240">
        <v>683.03200000000004</v>
      </c>
      <c r="I456" s="241"/>
      <c r="J456" s="237"/>
      <c r="K456" s="237"/>
      <c r="L456" s="242"/>
      <c r="M456" s="243"/>
      <c r="N456" s="244"/>
      <c r="O456" s="244"/>
      <c r="P456" s="244"/>
      <c r="Q456" s="244"/>
      <c r="R456" s="244"/>
      <c r="S456" s="244"/>
      <c r="T456" s="245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46" t="s">
        <v>131</v>
      </c>
      <c r="AU456" s="246" t="s">
        <v>80</v>
      </c>
      <c r="AV456" s="14" t="s">
        <v>80</v>
      </c>
      <c r="AW456" s="14" t="s">
        <v>31</v>
      </c>
      <c r="AX456" s="14" t="s">
        <v>73</v>
      </c>
      <c r="AY456" s="246" t="s">
        <v>122</v>
      </c>
    </row>
    <row r="457" s="15" customFormat="1">
      <c r="A457" s="15"/>
      <c r="B457" s="247"/>
      <c r="C457" s="248"/>
      <c r="D457" s="227" t="s">
        <v>131</v>
      </c>
      <c r="E457" s="249" t="s">
        <v>1</v>
      </c>
      <c r="F457" s="250" t="s">
        <v>134</v>
      </c>
      <c r="G457" s="248"/>
      <c r="H457" s="251">
        <v>683.03200000000004</v>
      </c>
      <c r="I457" s="252"/>
      <c r="J457" s="248"/>
      <c r="K457" s="248"/>
      <c r="L457" s="253"/>
      <c r="M457" s="254"/>
      <c r="N457" s="255"/>
      <c r="O457" s="255"/>
      <c r="P457" s="255"/>
      <c r="Q457" s="255"/>
      <c r="R457" s="255"/>
      <c r="S457" s="255"/>
      <c r="T457" s="256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T457" s="257" t="s">
        <v>131</v>
      </c>
      <c r="AU457" s="257" t="s">
        <v>80</v>
      </c>
      <c r="AV457" s="15" t="s">
        <v>129</v>
      </c>
      <c r="AW457" s="15" t="s">
        <v>31</v>
      </c>
      <c r="AX457" s="15" t="s">
        <v>78</v>
      </c>
      <c r="AY457" s="257" t="s">
        <v>122</v>
      </c>
    </row>
    <row r="458" s="2" customFormat="1" ht="24.15" customHeight="1">
      <c r="A458" s="39"/>
      <c r="B458" s="40"/>
      <c r="C458" s="212" t="s">
        <v>647</v>
      </c>
      <c r="D458" s="212" t="s">
        <v>124</v>
      </c>
      <c r="E458" s="213" t="s">
        <v>648</v>
      </c>
      <c r="F458" s="214" t="s">
        <v>649</v>
      </c>
      <c r="G458" s="215" t="s">
        <v>259</v>
      </c>
      <c r="H458" s="216">
        <v>10</v>
      </c>
      <c r="I458" s="217"/>
      <c r="J458" s="218">
        <f>ROUND(I458*H458,2)</f>
        <v>0</v>
      </c>
      <c r="K458" s="214" t="s">
        <v>128</v>
      </c>
      <c r="L458" s="45"/>
      <c r="M458" s="219" t="s">
        <v>1</v>
      </c>
      <c r="N458" s="220" t="s">
        <v>38</v>
      </c>
      <c r="O458" s="92"/>
      <c r="P458" s="221">
        <f>O458*H458</f>
        <v>0</v>
      </c>
      <c r="Q458" s="221">
        <v>0</v>
      </c>
      <c r="R458" s="221">
        <f>Q458*H458</f>
        <v>0</v>
      </c>
      <c r="S458" s="221">
        <v>0.001</v>
      </c>
      <c r="T458" s="222">
        <f>S458*H458</f>
        <v>0.01</v>
      </c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R458" s="223" t="s">
        <v>218</v>
      </c>
      <c r="AT458" s="223" t="s">
        <v>124</v>
      </c>
      <c r="AU458" s="223" t="s">
        <v>80</v>
      </c>
      <c r="AY458" s="18" t="s">
        <v>122</v>
      </c>
      <c r="BE458" s="224">
        <f>IF(N458="základní",J458,0)</f>
        <v>0</v>
      </c>
      <c r="BF458" s="224">
        <f>IF(N458="snížená",J458,0)</f>
        <v>0</v>
      </c>
      <c r="BG458" s="224">
        <f>IF(N458="zákl. přenesená",J458,0)</f>
        <v>0</v>
      </c>
      <c r="BH458" s="224">
        <f>IF(N458="sníž. přenesená",J458,0)</f>
        <v>0</v>
      </c>
      <c r="BI458" s="224">
        <f>IF(N458="nulová",J458,0)</f>
        <v>0</v>
      </c>
      <c r="BJ458" s="18" t="s">
        <v>78</v>
      </c>
      <c r="BK458" s="224">
        <f>ROUND(I458*H458,2)</f>
        <v>0</v>
      </c>
      <c r="BL458" s="18" t="s">
        <v>218</v>
      </c>
      <c r="BM458" s="223" t="s">
        <v>650</v>
      </c>
    </row>
    <row r="459" s="13" customFormat="1">
      <c r="A459" s="13"/>
      <c r="B459" s="225"/>
      <c r="C459" s="226"/>
      <c r="D459" s="227" t="s">
        <v>131</v>
      </c>
      <c r="E459" s="228" t="s">
        <v>1</v>
      </c>
      <c r="F459" s="229" t="s">
        <v>651</v>
      </c>
      <c r="G459" s="226"/>
      <c r="H459" s="228" t="s">
        <v>1</v>
      </c>
      <c r="I459" s="230"/>
      <c r="J459" s="226"/>
      <c r="K459" s="226"/>
      <c r="L459" s="231"/>
      <c r="M459" s="232"/>
      <c r="N459" s="233"/>
      <c r="O459" s="233"/>
      <c r="P459" s="233"/>
      <c r="Q459" s="233"/>
      <c r="R459" s="233"/>
      <c r="S459" s="233"/>
      <c r="T459" s="234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35" t="s">
        <v>131</v>
      </c>
      <c r="AU459" s="235" t="s">
        <v>80</v>
      </c>
      <c r="AV459" s="13" t="s">
        <v>78</v>
      </c>
      <c r="AW459" s="13" t="s">
        <v>31</v>
      </c>
      <c r="AX459" s="13" t="s">
        <v>73</v>
      </c>
      <c r="AY459" s="235" t="s">
        <v>122</v>
      </c>
    </row>
    <row r="460" s="14" customFormat="1">
      <c r="A460" s="14"/>
      <c r="B460" s="236"/>
      <c r="C460" s="237"/>
      <c r="D460" s="227" t="s">
        <v>131</v>
      </c>
      <c r="E460" s="238" t="s">
        <v>1</v>
      </c>
      <c r="F460" s="239" t="s">
        <v>652</v>
      </c>
      <c r="G460" s="237"/>
      <c r="H460" s="240">
        <v>10</v>
      </c>
      <c r="I460" s="241"/>
      <c r="J460" s="237"/>
      <c r="K460" s="237"/>
      <c r="L460" s="242"/>
      <c r="M460" s="243"/>
      <c r="N460" s="244"/>
      <c r="O460" s="244"/>
      <c r="P460" s="244"/>
      <c r="Q460" s="244"/>
      <c r="R460" s="244"/>
      <c r="S460" s="244"/>
      <c r="T460" s="245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46" t="s">
        <v>131</v>
      </c>
      <c r="AU460" s="246" t="s">
        <v>80</v>
      </c>
      <c r="AV460" s="14" t="s">
        <v>80</v>
      </c>
      <c r="AW460" s="14" t="s">
        <v>31</v>
      </c>
      <c r="AX460" s="14" t="s">
        <v>73</v>
      </c>
      <c r="AY460" s="246" t="s">
        <v>122</v>
      </c>
    </row>
    <row r="461" s="15" customFormat="1">
      <c r="A461" s="15"/>
      <c r="B461" s="247"/>
      <c r="C461" s="248"/>
      <c r="D461" s="227" t="s">
        <v>131</v>
      </c>
      <c r="E461" s="249" t="s">
        <v>1</v>
      </c>
      <c r="F461" s="250" t="s">
        <v>134</v>
      </c>
      <c r="G461" s="248"/>
      <c r="H461" s="251">
        <v>10</v>
      </c>
      <c r="I461" s="252"/>
      <c r="J461" s="248"/>
      <c r="K461" s="248"/>
      <c r="L461" s="253"/>
      <c r="M461" s="254"/>
      <c r="N461" s="255"/>
      <c r="O461" s="255"/>
      <c r="P461" s="255"/>
      <c r="Q461" s="255"/>
      <c r="R461" s="255"/>
      <c r="S461" s="255"/>
      <c r="T461" s="256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T461" s="257" t="s">
        <v>131</v>
      </c>
      <c r="AU461" s="257" t="s">
        <v>80</v>
      </c>
      <c r="AV461" s="15" t="s">
        <v>129</v>
      </c>
      <c r="AW461" s="15" t="s">
        <v>31</v>
      </c>
      <c r="AX461" s="15" t="s">
        <v>78</v>
      </c>
      <c r="AY461" s="257" t="s">
        <v>122</v>
      </c>
    </row>
    <row r="462" s="2" customFormat="1" ht="24.15" customHeight="1">
      <c r="A462" s="39"/>
      <c r="B462" s="40"/>
      <c r="C462" s="212" t="s">
        <v>653</v>
      </c>
      <c r="D462" s="212" t="s">
        <v>124</v>
      </c>
      <c r="E462" s="213" t="s">
        <v>654</v>
      </c>
      <c r="F462" s="214" t="s">
        <v>655</v>
      </c>
      <c r="G462" s="215" t="s">
        <v>610</v>
      </c>
      <c r="H462" s="268"/>
      <c r="I462" s="217"/>
      <c r="J462" s="218">
        <f>ROUND(I462*H462,2)</f>
        <v>0</v>
      </c>
      <c r="K462" s="214" t="s">
        <v>128</v>
      </c>
      <c r="L462" s="45"/>
      <c r="M462" s="219" t="s">
        <v>1</v>
      </c>
      <c r="N462" s="220" t="s">
        <v>38</v>
      </c>
      <c r="O462" s="92"/>
      <c r="P462" s="221">
        <f>O462*H462</f>
        <v>0</v>
      </c>
      <c r="Q462" s="221">
        <v>0</v>
      </c>
      <c r="R462" s="221">
        <f>Q462*H462</f>
        <v>0</v>
      </c>
      <c r="S462" s="221">
        <v>0</v>
      </c>
      <c r="T462" s="222">
        <f>S462*H462</f>
        <v>0</v>
      </c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R462" s="223" t="s">
        <v>218</v>
      </c>
      <c r="AT462" s="223" t="s">
        <v>124</v>
      </c>
      <c r="AU462" s="223" t="s">
        <v>80</v>
      </c>
      <c r="AY462" s="18" t="s">
        <v>122</v>
      </c>
      <c r="BE462" s="224">
        <f>IF(N462="základní",J462,0)</f>
        <v>0</v>
      </c>
      <c r="BF462" s="224">
        <f>IF(N462="snížená",J462,0)</f>
        <v>0</v>
      </c>
      <c r="BG462" s="224">
        <f>IF(N462="zákl. přenesená",J462,0)</f>
        <v>0</v>
      </c>
      <c r="BH462" s="224">
        <f>IF(N462="sníž. přenesená",J462,0)</f>
        <v>0</v>
      </c>
      <c r="BI462" s="224">
        <f>IF(N462="nulová",J462,0)</f>
        <v>0</v>
      </c>
      <c r="BJ462" s="18" t="s">
        <v>78</v>
      </c>
      <c r="BK462" s="224">
        <f>ROUND(I462*H462,2)</f>
        <v>0</v>
      </c>
      <c r="BL462" s="18" t="s">
        <v>218</v>
      </c>
      <c r="BM462" s="223" t="s">
        <v>656</v>
      </c>
    </row>
    <row r="463" s="12" customFormat="1" ht="25.92" customHeight="1">
      <c r="A463" s="12"/>
      <c r="B463" s="196"/>
      <c r="C463" s="197"/>
      <c r="D463" s="198" t="s">
        <v>72</v>
      </c>
      <c r="E463" s="199" t="s">
        <v>657</v>
      </c>
      <c r="F463" s="199" t="s">
        <v>658</v>
      </c>
      <c r="G463" s="197"/>
      <c r="H463" s="197"/>
      <c r="I463" s="200"/>
      <c r="J463" s="201">
        <f>BK463</f>
        <v>0</v>
      </c>
      <c r="K463" s="197"/>
      <c r="L463" s="202"/>
      <c r="M463" s="203"/>
      <c r="N463" s="204"/>
      <c r="O463" s="204"/>
      <c r="P463" s="205">
        <f>P464+SUM(P465:P468)+P475+P477+P480+P487</f>
        <v>0</v>
      </c>
      <c r="Q463" s="204"/>
      <c r="R463" s="205">
        <f>R464+SUM(R465:R468)+R475+R477+R480+R487</f>
        <v>0</v>
      </c>
      <c r="S463" s="204"/>
      <c r="T463" s="206">
        <f>T464+SUM(T465:T468)+T475+T477+T480+T487</f>
        <v>0</v>
      </c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R463" s="207" t="s">
        <v>153</v>
      </c>
      <c r="AT463" s="208" t="s">
        <v>72</v>
      </c>
      <c r="AU463" s="208" t="s">
        <v>73</v>
      </c>
      <c r="AY463" s="207" t="s">
        <v>122</v>
      </c>
      <c r="BK463" s="209">
        <f>BK464+SUM(BK465:BK468)+BK475+BK477+BK480+BK487</f>
        <v>0</v>
      </c>
    </row>
    <row r="464" s="2" customFormat="1" ht="16.5" customHeight="1">
      <c r="A464" s="39"/>
      <c r="B464" s="40"/>
      <c r="C464" s="212" t="s">
        <v>659</v>
      </c>
      <c r="D464" s="212" t="s">
        <v>124</v>
      </c>
      <c r="E464" s="213" t="s">
        <v>660</v>
      </c>
      <c r="F464" s="214" t="s">
        <v>661</v>
      </c>
      <c r="G464" s="215" t="s">
        <v>662</v>
      </c>
      <c r="H464" s="216">
        <v>1</v>
      </c>
      <c r="I464" s="217"/>
      <c r="J464" s="218">
        <f>ROUND(I464*H464,2)</f>
        <v>0</v>
      </c>
      <c r="K464" s="214" t="s">
        <v>1</v>
      </c>
      <c r="L464" s="45"/>
      <c r="M464" s="219" t="s">
        <v>1</v>
      </c>
      <c r="N464" s="220" t="s">
        <v>38</v>
      </c>
      <c r="O464" s="92"/>
      <c r="P464" s="221">
        <f>O464*H464</f>
        <v>0</v>
      </c>
      <c r="Q464" s="221">
        <v>0</v>
      </c>
      <c r="R464" s="221">
        <f>Q464*H464</f>
        <v>0</v>
      </c>
      <c r="S464" s="221">
        <v>0</v>
      </c>
      <c r="T464" s="222">
        <f>S464*H464</f>
        <v>0</v>
      </c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R464" s="223" t="s">
        <v>129</v>
      </c>
      <c r="AT464" s="223" t="s">
        <v>124</v>
      </c>
      <c r="AU464" s="223" t="s">
        <v>78</v>
      </c>
      <c r="AY464" s="18" t="s">
        <v>122</v>
      </c>
      <c r="BE464" s="224">
        <f>IF(N464="základní",J464,0)</f>
        <v>0</v>
      </c>
      <c r="BF464" s="224">
        <f>IF(N464="snížená",J464,0)</f>
        <v>0</v>
      </c>
      <c r="BG464" s="224">
        <f>IF(N464="zákl. přenesená",J464,0)</f>
        <v>0</v>
      </c>
      <c r="BH464" s="224">
        <f>IF(N464="sníž. přenesená",J464,0)</f>
        <v>0</v>
      </c>
      <c r="BI464" s="224">
        <f>IF(N464="nulová",J464,0)</f>
        <v>0</v>
      </c>
      <c r="BJ464" s="18" t="s">
        <v>78</v>
      </c>
      <c r="BK464" s="224">
        <f>ROUND(I464*H464,2)</f>
        <v>0</v>
      </c>
      <c r="BL464" s="18" t="s">
        <v>129</v>
      </c>
      <c r="BM464" s="223" t="s">
        <v>663</v>
      </c>
    </row>
    <row r="465" s="2" customFormat="1" ht="16.5" customHeight="1">
      <c r="A465" s="39"/>
      <c r="B465" s="40"/>
      <c r="C465" s="212" t="s">
        <v>664</v>
      </c>
      <c r="D465" s="212" t="s">
        <v>124</v>
      </c>
      <c r="E465" s="213" t="s">
        <v>665</v>
      </c>
      <c r="F465" s="214" t="s">
        <v>666</v>
      </c>
      <c r="G465" s="215" t="s">
        <v>662</v>
      </c>
      <c r="H465" s="216">
        <v>1</v>
      </c>
      <c r="I465" s="217"/>
      <c r="J465" s="218">
        <f>ROUND(I465*H465,2)</f>
        <v>0</v>
      </c>
      <c r="K465" s="214" t="s">
        <v>1</v>
      </c>
      <c r="L465" s="45"/>
      <c r="M465" s="219" t="s">
        <v>1</v>
      </c>
      <c r="N465" s="220" t="s">
        <v>38</v>
      </c>
      <c r="O465" s="92"/>
      <c r="P465" s="221">
        <f>O465*H465</f>
        <v>0</v>
      </c>
      <c r="Q465" s="221">
        <v>0</v>
      </c>
      <c r="R465" s="221">
        <f>Q465*H465</f>
        <v>0</v>
      </c>
      <c r="S465" s="221">
        <v>0</v>
      </c>
      <c r="T465" s="222">
        <f>S465*H465</f>
        <v>0</v>
      </c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R465" s="223" t="s">
        <v>129</v>
      </c>
      <c r="AT465" s="223" t="s">
        <v>124</v>
      </c>
      <c r="AU465" s="223" t="s">
        <v>78</v>
      </c>
      <c r="AY465" s="18" t="s">
        <v>122</v>
      </c>
      <c r="BE465" s="224">
        <f>IF(N465="základní",J465,0)</f>
        <v>0</v>
      </c>
      <c r="BF465" s="224">
        <f>IF(N465="snížená",J465,0)</f>
        <v>0</v>
      </c>
      <c r="BG465" s="224">
        <f>IF(N465="zákl. přenesená",J465,0)</f>
        <v>0</v>
      </c>
      <c r="BH465" s="224">
        <f>IF(N465="sníž. přenesená",J465,0)</f>
        <v>0</v>
      </c>
      <c r="BI465" s="224">
        <f>IF(N465="nulová",J465,0)</f>
        <v>0</v>
      </c>
      <c r="BJ465" s="18" t="s">
        <v>78</v>
      </c>
      <c r="BK465" s="224">
        <f>ROUND(I465*H465,2)</f>
        <v>0</v>
      </c>
      <c r="BL465" s="18" t="s">
        <v>129</v>
      </c>
      <c r="BM465" s="223" t="s">
        <v>667</v>
      </c>
    </row>
    <row r="466" s="2" customFormat="1" ht="16.5" customHeight="1">
      <c r="A466" s="39"/>
      <c r="B466" s="40"/>
      <c r="C466" s="212" t="s">
        <v>668</v>
      </c>
      <c r="D466" s="212" t="s">
        <v>124</v>
      </c>
      <c r="E466" s="213" t="s">
        <v>669</v>
      </c>
      <c r="F466" s="214" t="s">
        <v>670</v>
      </c>
      <c r="G466" s="215" t="s">
        <v>662</v>
      </c>
      <c r="H466" s="216">
        <v>1</v>
      </c>
      <c r="I466" s="217"/>
      <c r="J466" s="218">
        <f>ROUND(I466*H466,2)</f>
        <v>0</v>
      </c>
      <c r="K466" s="214" t="s">
        <v>1</v>
      </c>
      <c r="L466" s="45"/>
      <c r="M466" s="219" t="s">
        <v>1</v>
      </c>
      <c r="N466" s="220" t="s">
        <v>38</v>
      </c>
      <c r="O466" s="92"/>
      <c r="P466" s="221">
        <f>O466*H466</f>
        <v>0</v>
      </c>
      <c r="Q466" s="221">
        <v>0</v>
      </c>
      <c r="R466" s="221">
        <f>Q466*H466</f>
        <v>0</v>
      </c>
      <c r="S466" s="221">
        <v>0</v>
      </c>
      <c r="T466" s="222">
        <f>S466*H466</f>
        <v>0</v>
      </c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R466" s="223" t="s">
        <v>129</v>
      </c>
      <c r="AT466" s="223" t="s">
        <v>124</v>
      </c>
      <c r="AU466" s="223" t="s">
        <v>78</v>
      </c>
      <c r="AY466" s="18" t="s">
        <v>122</v>
      </c>
      <c r="BE466" s="224">
        <f>IF(N466="základní",J466,0)</f>
        <v>0</v>
      </c>
      <c r="BF466" s="224">
        <f>IF(N466="snížená",J466,0)</f>
        <v>0</v>
      </c>
      <c r="BG466" s="224">
        <f>IF(N466="zákl. přenesená",J466,0)</f>
        <v>0</v>
      </c>
      <c r="BH466" s="224">
        <f>IF(N466="sníž. přenesená",J466,0)</f>
        <v>0</v>
      </c>
      <c r="BI466" s="224">
        <f>IF(N466="nulová",J466,0)</f>
        <v>0</v>
      </c>
      <c r="BJ466" s="18" t="s">
        <v>78</v>
      </c>
      <c r="BK466" s="224">
        <f>ROUND(I466*H466,2)</f>
        <v>0</v>
      </c>
      <c r="BL466" s="18" t="s">
        <v>129</v>
      </c>
      <c r="BM466" s="223" t="s">
        <v>671</v>
      </c>
    </row>
    <row r="467" s="2" customFormat="1" ht="24.15" customHeight="1">
      <c r="A467" s="39"/>
      <c r="B467" s="40"/>
      <c r="C467" s="212" t="s">
        <v>672</v>
      </c>
      <c r="D467" s="212" t="s">
        <v>124</v>
      </c>
      <c r="E467" s="213" t="s">
        <v>673</v>
      </c>
      <c r="F467" s="214" t="s">
        <v>674</v>
      </c>
      <c r="G467" s="215" t="s">
        <v>662</v>
      </c>
      <c r="H467" s="216">
        <v>1</v>
      </c>
      <c r="I467" s="217"/>
      <c r="J467" s="218">
        <f>ROUND(I467*H467,2)</f>
        <v>0</v>
      </c>
      <c r="K467" s="214" t="s">
        <v>1</v>
      </c>
      <c r="L467" s="45"/>
      <c r="M467" s="219" t="s">
        <v>1</v>
      </c>
      <c r="N467" s="220" t="s">
        <v>38</v>
      </c>
      <c r="O467" s="92"/>
      <c r="P467" s="221">
        <f>O467*H467</f>
        <v>0</v>
      </c>
      <c r="Q467" s="221">
        <v>0</v>
      </c>
      <c r="R467" s="221">
        <f>Q467*H467</f>
        <v>0</v>
      </c>
      <c r="S467" s="221">
        <v>0</v>
      </c>
      <c r="T467" s="222">
        <f>S467*H467</f>
        <v>0</v>
      </c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R467" s="223" t="s">
        <v>129</v>
      </c>
      <c r="AT467" s="223" t="s">
        <v>124</v>
      </c>
      <c r="AU467" s="223" t="s">
        <v>78</v>
      </c>
      <c r="AY467" s="18" t="s">
        <v>122</v>
      </c>
      <c r="BE467" s="224">
        <f>IF(N467="základní",J467,0)</f>
        <v>0</v>
      </c>
      <c r="BF467" s="224">
        <f>IF(N467="snížená",J467,0)</f>
        <v>0</v>
      </c>
      <c r="BG467" s="224">
        <f>IF(N467="zákl. přenesená",J467,0)</f>
        <v>0</v>
      </c>
      <c r="BH467" s="224">
        <f>IF(N467="sníž. přenesená",J467,0)</f>
        <v>0</v>
      </c>
      <c r="BI467" s="224">
        <f>IF(N467="nulová",J467,0)</f>
        <v>0</v>
      </c>
      <c r="BJ467" s="18" t="s">
        <v>78</v>
      </c>
      <c r="BK467" s="224">
        <f>ROUND(I467*H467,2)</f>
        <v>0</v>
      </c>
      <c r="BL467" s="18" t="s">
        <v>129</v>
      </c>
      <c r="BM467" s="223" t="s">
        <v>675</v>
      </c>
    </row>
    <row r="468" s="12" customFormat="1" ht="22.8" customHeight="1">
      <c r="A468" s="12"/>
      <c r="B468" s="196"/>
      <c r="C468" s="197"/>
      <c r="D468" s="198" t="s">
        <v>72</v>
      </c>
      <c r="E468" s="210" t="s">
        <v>676</v>
      </c>
      <c r="F468" s="210" t="s">
        <v>677</v>
      </c>
      <c r="G468" s="197"/>
      <c r="H468" s="197"/>
      <c r="I468" s="200"/>
      <c r="J468" s="211">
        <f>BK468</f>
        <v>0</v>
      </c>
      <c r="K468" s="197"/>
      <c r="L468" s="202"/>
      <c r="M468" s="203"/>
      <c r="N468" s="204"/>
      <c r="O468" s="204"/>
      <c r="P468" s="205">
        <f>SUM(P469:P474)</f>
        <v>0</v>
      </c>
      <c r="Q468" s="204"/>
      <c r="R468" s="205">
        <f>SUM(R469:R474)</f>
        <v>0</v>
      </c>
      <c r="S468" s="204"/>
      <c r="T468" s="206">
        <f>SUM(T469:T474)</f>
        <v>0</v>
      </c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R468" s="207" t="s">
        <v>153</v>
      </c>
      <c r="AT468" s="208" t="s">
        <v>72</v>
      </c>
      <c r="AU468" s="208" t="s">
        <v>78</v>
      </c>
      <c r="AY468" s="207" t="s">
        <v>122</v>
      </c>
      <c r="BK468" s="209">
        <f>SUM(BK469:BK474)</f>
        <v>0</v>
      </c>
    </row>
    <row r="469" s="2" customFormat="1" ht="16.5" customHeight="1">
      <c r="A469" s="39"/>
      <c r="B469" s="40"/>
      <c r="C469" s="212" t="s">
        <v>678</v>
      </c>
      <c r="D469" s="212" t="s">
        <v>124</v>
      </c>
      <c r="E469" s="213" t="s">
        <v>679</v>
      </c>
      <c r="F469" s="214" t="s">
        <v>680</v>
      </c>
      <c r="G469" s="215" t="s">
        <v>662</v>
      </c>
      <c r="H469" s="216">
        <v>1</v>
      </c>
      <c r="I469" s="217"/>
      <c r="J469" s="218">
        <f>ROUND(I469*H469,2)</f>
        <v>0</v>
      </c>
      <c r="K469" s="214" t="s">
        <v>681</v>
      </c>
      <c r="L469" s="45"/>
      <c r="M469" s="219" t="s">
        <v>1</v>
      </c>
      <c r="N469" s="220" t="s">
        <v>38</v>
      </c>
      <c r="O469" s="92"/>
      <c r="P469" s="221">
        <f>O469*H469</f>
        <v>0</v>
      </c>
      <c r="Q469" s="221">
        <v>0</v>
      </c>
      <c r="R469" s="221">
        <f>Q469*H469</f>
        <v>0</v>
      </c>
      <c r="S469" s="221">
        <v>0</v>
      </c>
      <c r="T469" s="222">
        <f>S469*H469</f>
        <v>0</v>
      </c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R469" s="223" t="s">
        <v>682</v>
      </c>
      <c r="AT469" s="223" t="s">
        <v>124</v>
      </c>
      <c r="AU469" s="223" t="s">
        <v>80</v>
      </c>
      <c r="AY469" s="18" t="s">
        <v>122</v>
      </c>
      <c r="BE469" s="224">
        <f>IF(N469="základní",J469,0)</f>
        <v>0</v>
      </c>
      <c r="BF469" s="224">
        <f>IF(N469="snížená",J469,0)</f>
        <v>0</v>
      </c>
      <c r="BG469" s="224">
        <f>IF(N469="zákl. přenesená",J469,0)</f>
        <v>0</v>
      </c>
      <c r="BH469" s="224">
        <f>IF(N469="sníž. přenesená",J469,0)</f>
        <v>0</v>
      </c>
      <c r="BI469" s="224">
        <f>IF(N469="nulová",J469,0)</f>
        <v>0</v>
      </c>
      <c r="BJ469" s="18" t="s">
        <v>78</v>
      </c>
      <c r="BK469" s="224">
        <f>ROUND(I469*H469,2)</f>
        <v>0</v>
      </c>
      <c r="BL469" s="18" t="s">
        <v>682</v>
      </c>
      <c r="BM469" s="223" t="s">
        <v>683</v>
      </c>
    </row>
    <row r="470" s="13" customFormat="1">
      <c r="A470" s="13"/>
      <c r="B470" s="225"/>
      <c r="C470" s="226"/>
      <c r="D470" s="227" t="s">
        <v>131</v>
      </c>
      <c r="E470" s="228" t="s">
        <v>1</v>
      </c>
      <c r="F470" s="229" t="s">
        <v>684</v>
      </c>
      <c r="G470" s="226"/>
      <c r="H470" s="228" t="s">
        <v>1</v>
      </c>
      <c r="I470" s="230"/>
      <c r="J470" s="226"/>
      <c r="K470" s="226"/>
      <c r="L470" s="231"/>
      <c r="M470" s="232"/>
      <c r="N470" s="233"/>
      <c r="O470" s="233"/>
      <c r="P470" s="233"/>
      <c r="Q470" s="233"/>
      <c r="R470" s="233"/>
      <c r="S470" s="233"/>
      <c r="T470" s="234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35" t="s">
        <v>131</v>
      </c>
      <c r="AU470" s="235" t="s">
        <v>80</v>
      </c>
      <c r="AV470" s="13" t="s">
        <v>78</v>
      </c>
      <c r="AW470" s="13" t="s">
        <v>31</v>
      </c>
      <c r="AX470" s="13" t="s">
        <v>73</v>
      </c>
      <c r="AY470" s="235" t="s">
        <v>122</v>
      </c>
    </row>
    <row r="471" s="13" customFormat="1">
      <c r="A471" s="13"/>
      <c r="B471" s="225"/>
      <c r="C471" s="226"/>
      <c r="D471" s="227" t="s">
        <v>131</v>
      </c>
      <c r="E471" s="228" t="s">
        <v>1</v>
      </c>
      <c r="F471" s="229" t="s">
        <v>685</v>
      </c>
      <c r="G471" s="226"/>
      <c r="H471" s="228" t="s">
        <v>1</v>
      </c>
      <c r="I471" s="230"/>
      <c r="J471" s="226"/>
      <c r="K471" s="226"/>
      <c r="L471" s="231"/>
      <c r="M471" s="232"/>
      <c r="N471" s="233"/>
      <c r="O471" s="233"/>
      <c r="P471" s="233"/>
      <c r="Q471" s="233"/>
      <c r="R471" s="233"/>
      <c r="S471" s="233"/>
      <c r="T471" s="234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35" t="s">
        <v>131</v>
      </c>
      <c r="AU471" s="235" t="s">
        <v>80</v>
      </c>
      <c r="AV471" s="13" t="s">
        <v>78</v>
      </c>
      <c r="AW471" s="13" t="s">
        <v>31</v>
      </c>
      <c r="AX471" s="13" t="s">
        <v>73</v>
      </c>
      <c r="AY471" s="235" t="s">
        <v>122</v>
      </c>
    </row>
    <row r="472" s="14" customFormat="1">
      <c r="A472" s="14"/>
      <c r="B472" s="236"/>
      <c r="C472" s="237"/>
      <c r="D472" s="227" t="s">
        <v>131</v>
      </c>
      <c r="E472" s="238" t="s">
        <v>1</v>
      </c>
      <c r="F472" s="239" t="s">
        <v>78</v>
      </c>
      <c r="G472" s="237"/>
      <c r="H472" s="240">
        <v>1</v>
      </c>
      <c r="I472" s="241"/>
      <c r="J472" s="237"/>
      <c r="K472" s="237"/>
      <c r="L472" s="242"/>
      <c r="M472" s="243"/>
      <c r="N472" s="244"/>
      <c r="O472" s="244"/>
      <c r="P472" s="244"/>
      <c r="Q472" s="244"/>
      <c r="R472" s="244"/>
      <c r="S472" s="244"/>
      <c r="T472" s="245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46" t="s">
        <v>131</v>
      </c>
      <c r="AU472" s="246" t="s">
        <v>80</v>
      </c>
      <c r="AV472" s="14" t="s">
        <v>80</v>
      </c>
      <c r="AW472" s="14" t="s">
        <v>31</v>
      </c>
      <c r="AX472" s="14" t="s">
        <v>73</v>
      </c>
      <c r="AY472" s="246" t="s">
        <v>122</v>
      </c>
    </row>
    <row r="473" s="15" customFormat="1">
      <c r="A473" s="15"/>
      <c r="B473" s="247"/>
      <c r="C473" s="248"/>
      <c r="D473" s="227" t="s">
        <v>131</v>
      </c>
      <c r="E473" s="249" t="s">
        <v>1</v>
      </c>
      <c r="F473" s="250" t="s">
        <v>134</v>
      </c>
      <c r="G473" s="248"/>
      <c r="H473" s="251">
        <v>1</v>
      </c>
      <c r="I473" s="252"/>
      <c r="J473" s="248"/>
      <c r="K473" s="248"/>
      <c r="L473" s="253"/>
      <c r="M473" s="254"/>
      <c r="N473" s="255"/>
      <c r="O473" s="255"/>
      <c r="P473" s="255"/>
      <c r="Q473" s="255"/>
      <c r="R473" s="255"/>
      <c r="S473" s="255"/>
      <c r="T473" s="256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T473" s="257" t="s">
        <v>131</v>
      </c>
      <c r="AU473" s="257" t="s">
        <v>80</v>
      </c>
      <c r="AV473" s="15" t="s">
        <v>129</v>
      </c>
      <c r="AW473" s="15" t="s">
        <v>31</v>
      </c>
      <c r="AX473" s="15" t="s">
        <v>78</v>
      </c>
      <c r="AY473" s="257" t="s">
        <v>122</v>
      </c>
    </row>
    <row r="474" s="2" customFormat="1" ht="16.5" customHeight="1">
      <c r="A474" s="39"/>
      <c r="B474" s="40"/>
      <c r="C474" s="212" t="s">
        <v>686</v>
      </c>
      <c r="D474" s="212" t="s">
        <v>124</v>
      </c>
      <c r="E474" s="213" t="s">
        <v>687</v>
      </c>
      <c r="F474" s="214" t="s">
        <v>688</v>
      </c>
      <c r="G474" s="215" t="s">
        <v>662</v>
      </c>
      <c r="H474" s="216">
        <v>1</v>
      </c>
      <c r="I474" s="217"/>
      <c r="J474" s="218">
        <f>ROUND(I474*H474,2)</f>
        <v>0</v>
      </c>
      <c r="K474" s="214" t="s">
        <v>689</v>
      </c>
      <c r="L474" s="45"/>
      <c r="M474" s="219" t="s">
        <v>1</v>
      </c>
      <c r="N474" s="220" t="s">
        <v>38</v>
      </c>
      <c r="O474" s="92"/>
      <c r="P474" s="221">
        <f>O474*H474</f>
        <v>0</v>
      </c>
      <c r="Q474" s="221">
        <v>0</v>
      </c>
      <c r="R474" s="221">
        <f>Q474*H474</f>
        <v>0</v>
      </c>
      <c r="S474" s="221">
        <v>0</v>
      </c>
      <c r="T474" s="222">
        <f>S474*H474</f>
        <v>0</v>
      </c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R474" s="223" t="s">
        <v>682</v>
      </c>
      <c r="AT474" s="223" t="s">
        <v>124</v>
      </c>
      <c r="AU474" s="223" t="s">
        <v>80</v>
      </c>
      <c r="AY474" s="18" t="s">
        <v>122</v>
      </c>
      <c r="BE474" s="224">
        <f>IF(N474="základní",J474,0)</f>
        <v>0</v>
      </c>
      <c r="BF474" s="224">
        <f>IF(N474="snížená",J474,0)</f>
        <v>0</v>
      </c>
      <c r="BG474" s="224">
        <f>IF(N474="zákl. přenesená",J474,0)</f>
        <v>0</v>
      </c>
      <c r="BH474" s="224">
        <f>IF(N474="sníž. přenesená",J474,0)</f>
        <v>0</v>
      </c>
      <c r="BI474" s="224">
        <f>IF(N474="nulová",J474,0)</f>
        <v>0</v>
      </c>
      <c r="BJ474" s="18" t="s">
        <v>78</v>
      </c>
      <c r="BK474" s="224">
        <f>ROUND(I474*H474,2)</f>
        <v>0</v>
      </c>
      <c r="BL474" s="18" t="s">
        <v>682</v>
      </c>
      <c r="BM474" s="223" t="s">
        <v>690</v>
      </c>
    </row>
    <row r="475" s="12" customFormat="1" ht="22.8" customHeight="1">
      <c r="A475" s="12"/>
      <c r="B475" s="196"/>
      <c r="C475" s="197"/>
      <c r="D475" s="198" t="s">
        <v>72</v>
      </c>
      <c r="E475" s="210" t="s">
        <v>691</v>
      </c>
      <c r="F475" s="210" t="s">
        <v>692</v>
      </c>
      <c r="G475" s="197"/>
      <c r="H475" s="197"/>
      <c r="I475" s="200"/>
      <c r="J475" s="211">
        <f>BK475</f>
        <v>0</v>
      </c>
      <c r="K475" s="197"/>
      <c r="L475" s="202"/>
      <c r="M475" s="203"/>
      <c r="N475" s="204"/>
      <c r="O475" s="204"/>
      <c r="P475" s="205">
        <f>P476</f>
        <v>0</v>
      </c>
      <c r="Q475" s="204"/>
      <c r="R475" s="205">
        <f>R476</f>
        <v>0</v>
      </c>
      <c r="S475" s="204"/>
      <c r="T475" s="206">
        <f>T476</f>
        <v>0</v>
      </c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R475" s="207" t="s">
        <v>153</v>
      </c>
      <c r="AT475" s="208" t="s">
        <v>72</v>
      </c>
      <c r="AU475" s="208" t="s">
        <v>78</v>
      </c>
      <c r="AY475" s="207" t="s">
        <v>122</v>
      </c>
      <c r="BK475" s="209">
        <f>BK476</f>
        <v>0</v>
      </c>
    </row>
    <row r="476" s="2" customFormat="1" ht="16.5" customHeight="1">
      <c r="A476" s="39"/>
      <c r="B476" s="40"/>
      <c r="C476" s="212" t="s">
        <v>693</v>
      </c>
      <c r="D476" s="212" t="s">
        <v>124</v>
      </c>
      <c r="E476" s="213" t="s">
        <v>694</v>
      </c>
      <c r="F476" s="214" t="s">
        <v>695</v>
      </c>
      <c r="G476" s="215" t="s">
        <v>696</v>
      </c>
      <c r="H476" s="216">
        <v>2</v>
      </c>
      <c r="I476" s="217"/>
      <c r="J476" s="218">
        <f>ROUND(I476*H476,2)</f>
        <v>0</v>
      </c>
      <c r="K476" s="214" t="s">
        <v>1</v>
      </c>
      <c r="L476" s="45"/>
      <c r="M476" s="219" t="s">
        <v>1</v>
      </c>
      <c r="N476" s="220" t="s">
        <v>38</v>
      </c>
      <c r="O476" s="92"/>
      <c r="P476" s="221">
        <f>O476*H476</f>
        <v>0</v>
      </c>
      <c r="Q476" s="221">
        <v>0</v>
      </c>
      <c r="R476" s="221">
        <f>Q476*H476</f>
        <v>0</v>
      </c>
      <c r="S476" s="221">
        <v>0</v>
      </c>
      <c r="T476" s="222">
        <f>S476*H476</f>
        <v>0</v>
      </c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R476" s="223" t="s">
        <v>129</v>
      </c>
      <c r="AT476" s="223" t="s">
        <v>124</v>
      </c>
      <c r="AU476" s="223" t="s">
        <v>80</v>
      </c>
      <c r="AY476" s="18" t="s">
        <v>122</v>
      </c>
      <c r="BE476" s="224">
        <f>IF(N476="základní",J476,0)</f>
        <v>0</v>
      </c>
      <c r="BF476" s="224">
        <f>IF(N476="snížená",J476,0)</f>
        <v>0</v>
      </c>
      <c r="BG476" s="224">
        <f>IF(N476="zákl. přenesená",J476,0)</f>
        <v>0</v>
      </c>
      <c r="BH476" s="224">
        <f>IF(N476="sníž. přenesená",J476,0)</f>
        <v>0</v>
      </c>
      <c r="BI476" s="224">
        <f>IF(N476="nulová",J476,0)</f>
        <v>0</v>
      </c>
      <c r="BJ476" s="18" t="s">
        <v>78</v>
      </c>
      <c r="BK476" s="224">
        <f>ROUND(I476*H476,2)</f>
        <v>0</v>
      </c>
      <c r="BL476" s="18" t="s">
        <v>129</v>
      </c>
      <c r="BM476" s="223" t="s">
        <v>697</v>
      </c>
    </row>
    <row r="477" s="12" customFormat="1" ht="22.8" customHeight="1">
      <c r="A477" s="12"/>
      <c r="B477" s="196"/>
      <c r="C477" s="197"/>
      <c r="D477" s="198" t="s">
        <v>72</v>
      </c>
      <c r="E477" s="210" t="s">
        <v>698</v>
      </c>
      <c r="F477" s="210" t="s">
        <v>699</v>
      </c>
      <c r="G477" s="197"/>
      <c r="H477" s="197"/>
      <c r="I477" s="200"/>
      <c r="J477" s="211">
        <f>BK477</f>
        <v>0</v>
      </c>
      <c r="K477" s="197"/>
      <c r="L477" s="202"/>
      <c r="M477" s="203"/>
      <c r="N477" s="204"/>
      <c r="O477" s="204"/>
      <c r="P477" s="205">
        <f>SUM(P478:P479)</f>
        <v>0</v>
      </c>
      <c r="Q477" s="204"/>
      <c r="R477" s="205">
        <f>SUM(R478:R479)</f>
        <v>0</v>
      </c>
      <c r="S477" s="204"/>
      <c r="T477" s="206">
        <f>SUM(T478:T479)</f>
        <v>0</v>
      </c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R477" s="207" t="s">
        <v>153</v>
      </c>
      <c r="AT477" s="208" t="s">
        <v>72</v>
      </c>
      <c r="AU477" s="208" t="s">
        <v>78</v>
      </c>
      <c r="AY477" s="207" t="s">
        <v>122</v>
      </c>
      <c r="BK477" s="209">
        <f>SUM(BK478:BK479)</f>
        <v>0</v>
      </c>
    </row>
    <row r="478" s="2" customFormat="1" ht="16.5" customHeight="1">
      <c r="A478" s="39"/>
      <c r="B478" s="40"/>
      <c r="C478" s="212" t="s">
        <v>700</v>
      </c>
      <c r="D478" s="212" t="s">
        <v>124</v>
      </c>
      <c r="E478" s="213" t="s">
        <v>701</v>
      </c>
      <c r="F478" s="214" t="s">
        <v>702</v>
      </c>
      <c r="G478" s="215" t="s">
        <v>703</v>
      </c>
      <c r="H478" s="216">
        <v>5</v>
      </c>
      <c r="I478" s="217"/>
      <c r="J478" s="218">
        <f>ROUND(I478*H478,2)</f>
        <v>0</v>
      </c>
      <c r="K478" s="214" t="s">
        <v>704</v>
      </c>
      <c r="L478" s="45"/>
      <c r="M478" s="219" t="s">
        <v>1</v>
      </c>
      <c r="N478" s="220" t="s">
        <v>38</v>
      </c>
      <c r="O478" s="92"/>
      <c r="P478" s="221">
        <f>O478*H478</f>
        <v>0</v>
      </c>
      <c r="Q478" s="221">
        <v>0</v>
      </c>
      <c r="R478" s="221">
        <f>Q478*H478</f>
        <v>0</v>
      </c>
      <c r="S478" s="221">
        <v>0</v>
      </c>
      <c r="T478" s="222">
        <f>S478*H478</f>
        <v>0</v>
      </c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R478" s="223" t="s">
        <v>682</v>
      </c>
      <c r="AT478" s="223" t="s">
        <v>124</v>
      </c>
      <c r="AU478" s="223" t="s">
        <v>80</v>
      </c>
      <c r="AY478" s="18" t="s">
        <v>122</v>
      </c>
      <c r="BE478" s="224">
        <f>IF(N478="základní",J478,0)</f>
        <v>0</v>
      </c>
      <c r="BF478" s="224">
        <f>IF(N478="snížená",J478,0)</f>
        <v>0</v>
      </c>
      <c r="BG478" s="224">
        <f>IF(N478="zákl. přenesená",J478,0)</f>
        <v>0</v>
      </c>
      <c r="BH478" s="224">
        <f>IF(N478="sníž. přenesená",J478,0)</f>
        <v>0</v>
      </c>
      <c r="BI478" s="224">
        <f>IF(N478="nulová",J478,0)</f>
        <v>0</v>
      </c>
      <c r="BJ478" s="18" t="s">
        <v>78</v>
      </c>
      <c r="BK478" s="224">
        <f>ROUND(I478*H478,2)</f>
        <v>0</v>
      </c>
      <c r="BL478" s="18" t="s">
        <v>682</v>
      </c>
      <c r="BM478" s="223" t="s">
        <v>705</v>
      </c>
    </row>
    <row r="479" s="2" customFormat="1" ht="16.5" customHeight="1">
      <c r="A479" s="39"/>
      <c r="B479" s="40"/>
      <c r="C479" s="212" t="s">
        <v>706</v>
      </c>
      <c r="D479" s="212" t="s">
        <v>124</v>
      </c>
      <c r="E479" s="213" t="s">
        <v>707</v>
      </c>
      <c r="F479" s="214" t="s">
        <v>708</v>
      </c>
      <c r="G479" s="215" t="s">
        <v>696</v>
      </c>
      <c r="H479" s="216">
        <v>1</v>
      </c>
      <c r="I479" s="217"/>
      <c r="J479" s="218">
        <f>ROUND(I479*H479,2)</f>
        <v>0</v>
      </c>
      <c r="K479" s="214" t="s">
        <v>1</v>
      </c>
      <c r="L479" s="45"/>
      <c r="M479" s="219" t="s">
        <v>1</v>
      </c>
      <c r="N479" s="220" t="s">
        <v>38</v>
      </c>
      <c r="O479" s="92"/>
      <c r="P479" s="221">
        <f>O479*H479</f>
        <v>0</v>
      </c>
      <c r="Q479" s="221">
        <v>0</v>
      </c>
      <c r="R479" s="221">
        <f>Q479*H479</f>
        <v>0</v>
      </c>
      <c r="S479" s="221">
        <v>0</v>
      </c>
      <c r="T479" s="222">
        <f>S479*H479</f>
        <v>0</v>
      </c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R479" s="223" t="s">
        <v>129</v>
      </c>
      <c r="AT479" s="223" t="s">
        <v>124</v>
      </c>
      <c r="AU479" s="223" t="s">
        <v>80</v>
      </c>
      <c r="AY479" s="18" t="s">
        <v>122</v>
      </c>
      <c r="BE479" s="224">
        <f>IF(N479="základní",J479,0)</f>
        <v>0</v>
      </c>
      <c r="BF479" s="224">
        <f>IF(N479="snížená",J479,0)</f>
        <v>0</v>
      </c>
      <c r="BG479" s="224">
        <f>IF(N479="zákl. přenesená",J479,0)</f>
        <v>0</v>
      </c>
      <c r="BH479" s="224">
        <f>IF(N479="sníž. přenesená",J479,0)</f>
        <v>0</v>
      </c>
      <c r="BI479" s="224">
        <f>IF(N479="nulová",J479,0)</f>
        <v>0</v>
      </c>
      <c r="BJ479" s="18" t="s">
        <v>78</v>
      </c>
      <c r="BK479" s="224">
        <f>ROUND(I479*H479,2)</f>
        <v>0</v>
      </c>
      <c r="BL479" s="18" t="s">
        <v>129</v>
      </c>
      <c r="BM479" s="223" t="s">
        <v>709</v>
      </c>
    </row>
    <row r="480" s="12" customFormat="1" ht="22.8" customHeight="1">
      <c r="A480" s="12"/>
      <c r="B480" s="196"/>
      <c r="C480" s="197"/>
      <c r="D480" s="198" t="s">
        <v>72</v>
      </c>
      <c r="E480" s="210" t="s">
        <v>710</v>
      </c>
      <c r="F480" s="210" t="s">
        <v>711</v>
      </c>
      <c r="G480" s="197"/>
      <c r="H480" s="197"/>
      <c r="I480" s="200"/>
      <c r="J480" s="211">
        <f>BK480</f>
        <v>0</v>
      </c>
      <c r="K480" s="197"/>
      <c r="L480" s="202"/>
      <c r="M480" s="203"/>
      <c r="N480" s="204"/>
      <c r="O480" s="204"/>
      <c r="P480" s="205">
        <f>SUM(P481:P486)</f>
        <v>0</v>
      </c>
      <c r="Q480" s="204"/>
      <c r="R480" s="205">
        <f>SUM(R481:R486)</f>
        <v>0</v>
      </c>
      <c r="S480" s="204"/>
      <c r="T480" s="206">
        <f>SUM(T481:T486)</f>
        <v>0</v>
      </c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R480" s="207" t="s">
        <v>153</v>
      </c>
      <c r="AT480" s="208" t="s">
        <v>72</v>
      </c>
      <c r="AU480" s="208" t="s">
        <v>78</v>
      </c>
      <c r="AY480" s="207" t="s">
        <v>122</v>
      </c>
      <c r="BK480" s="209">
        <f>SUM(BK481:BK486)</f>
        <v>0</v>
      </c>
    </row>
    <row r="481" s="2" customFormat="1" ht="16.5" customHeight="1">
      <c r="A481" s="39"/>
      <c r="B481" s="40"/>
      <c r="C481" s="212" t="s">
        <v>712</v>
      </c>
      <c r="D481" s="212" t="s">
        <v>124</v>
      </c>
      <c r="E481" s="213" t="s">
        <v>713</v>
      </c>
      <c r="F481" s="214" t="s">
        <v>714</v>
      </c>
      <c r="G481" s="215" t="s">
        <v>703</v>
      </c>
      <c r="H481" s="216">
        <v>1</v>
      </c>
      <c r="I481" s="217"/>
      <c r="J481" s="218">
        <f>ROUND(I481*H481,2)</f>
        <v>0</v>
      </c>
      <c r="K481" s="214" t="s">
        <v>1</v>
      </c>
      <c r="L481" s="45"/>
      <c r="M481" s="219" t="s">
        <v>1</v>
      </c>
      <c r="N481" s="220" t="s">
        <v>38</v>
      </c>
      <c r="O481" s="92"/>
      <c r="P481" s="221">
        <f>O481*H481</f>
        <v>0</v>
      </c>
      <c r="Q481" s="221">
        <v>0</v>
      </c>
      <c r="R481" s="221">
        <f>Q481*H481</f>
        <v>0</v>
      </c>
      <c r="S481" s="221">
        <v>0</v>
      </c>
      <c r="T481" s="222">
        <f>S481*H481</f>
        <v>0</v>
      </c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R481" s="223" t="s">
        <v>129</v>
      </c>
      <c r="AT481" s="223" t="s">
        <v>124</v>
      </c>
      <c r="AU481" s="223" t="s">
        <v>80</v>
      </c>
      <c r="AY481" s="18" t="s">
        <v>122</v>
      </c>
      <c r="BE481" s="224">
        <f>IF(N481="základní",J481,0)</f>
        <v>0</v>
      </c>
      <c r="BF481" s="224">
        <f>IF(N481="snížená",J481,0)</f>
        <v>0</v>
      </c>
      <c r="BG481" s="224">
        <f>IF(N481="zákl. přenesená",J481,0)</f>
        <v>0</v>
      </c>
      <c r="BH481" s="224">
        <f>IF(N481="sníž. přenesená",J481,0)</f>
        <v>0</v>
      </c>
      <c r="BI481" s="224">
        <f>IF(N481="nulová",J481,0)</f>
        <v>0</v>
      </c>
      <c r="BJ481" s="18" t="s">
        <v>78</v>
      </c>
      <c r="BK481" s="224">
        <f>ROUND(I481*H481,2)</f>
        <v>0</v>
      </c>
      <c r="BL481" s="18" t="s">
        <v>129</v>
      </c>
      <c r="BM481" s="223" t="s">
        <v>715</v>
      </c>
    </row>
    <row r="482" s="13" customFormat="1">
      <c r="A482" s="13"/>
      <c r="B482" s="225"/>
      <c r="C482" s="226"/>
      <c r="D482" s="227" t="s">
        <v>131</v>
      </c>
      <c r="E482" s="228" t="s">
        <v>1</v>
      </c>
      <c r="F482" s="229" t="s">
        <v>716</v>
      </c>
      <c r="G482" s="226"/>
      <c r="H482" s="228" t="s">
        <v>1</v>
      </c>
      <c r="I482" s="230"/>
      <c r="J482" s="226"/>
      <c r="K482" s="226"/>
      <c r="L482" s="231"/>
      <c r="M482" s="232"/>
      <c r="N482" s="233"/>
      <c r="O482" s="233"/>
      <c r="P482" s="233"/>
      <c r="Q482" s="233"/>
      <c r="R482" s="233"/>
      <c r="S482" s="233"/>
      <c r="T482" s="234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35" t="s">
        <v>131</v>
      </c>
      <c r="AU482" s="235" t="s">
        <v>80</v>
      </c>
      <c r="AV482" s="13" t="s">
        <v>78</v>
      </c>
      <c r="AW482" s="13" t="s">
        <v>31</v>
      </c>
      <c r="AX482" s="13" t="s">
        <v>73</v>
      </c>
      <c r="AY482" s="235" t="s">
        <v>122</v>
      </c>
    </row>
    <row r="483" s="13" customFormat="1">
      <c r="A483" s="13"/>
      <c r="B483" s="225"/>
      <c r="C483" s="226"/>
      <c r="D483" s="227" t="s">
        <v>131</v>
      </c>
      <c r="E483" s="228" t="s">
        <v>1</v>
      </c>
      <c r="F483" s="229" t="s">
        <v>717</v>
      </c>
      <c r="G483" s="226"/>
      <c r="H483" s="228" t="s">
        <v>1</v>
      </c>
      <c r="I483" s="230"/>
      <c r="J483" s="226"/>
      <c r="K483" s="226"/>
      <c r="L483" s="231"/>
      <c r="M483" s="232"/>
      <c r="N483" s="233"/>
      <c r="O483" s="233"/>
      <c r="P483" s="233"/>
      <c r="Q483" s="233"/>
      <c r="R483" s="233"/>
      <c r="S483" s="233"/>
      <c r="T483" s="234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35" t="s">
        <v>131</v>
      </c>
      <c r="AU483" s="235" t="s">
        <v>80</v>
      </c>
      <c r="AV483" s="13" t="s">
        <v>78</v>
      </c>
      <c r="AW483" s="13" t="s">
        <v>31</v>
      </c>
      <c r="AX483" s="13" t="s">
        <v>73</v>
      </c>
      <c r="AY483" s="235" t="s">
        <v>122</v>
      </c>
    </row>
    <row r="484" s="14" customFormat="1">
      <c r="A484" s="14"/>
      <c r="B484" s="236"/>
      <c r="C484" s="237"/>
      <c r="D484" s="227" t="s">
        <v>131</v>
      </c>
      <c r="E484" s="238" t="s">
        <v>1</v>
      </c>
      <c r="F484" s="239" t="s">
        <v>78</v>
      </c>
      <c r="G484" s="237"/>
      <c r="H484" s="240">
        <v>1</v>
      </c>
      <c r="I484" s="241"/>
      <c r="J484" s="237"/>
      <c r="K484" s="237"/>
      <c r="L484" s="242"/>
      <c r="M484" s="243"/>
      <c r="N484" s="244"/>
      <c r="O484" s="244"/>
      <c r="P484" s="244"/>
      <c r="Q484" s="244"/>
      <c r="R484" s="244"/>
      <c r="S484" s="244"/>
      <c r="T484" s="245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46" t="s">
        <v>131</v>
      </c>
      <c r="AU484" s="246" t="s">
        <v>80</v>
      </c>
      <c r="AV484" s="14" t="s">
        <v>80</v>
      </c>
      <c r="AW484" s="14" t="s">
        <v>31</v>
      </c>
      <c r="AX484" s="14" t="s">
        <v>73</v>
      </c>
      <c r="AY484" s="246" t="s">
        <v>122</v>
      </c>
    </row>
    <row r="485" s="15" customFormat="1">
      <c r="A485" s="15"/>
      <c r="B485" s="247"/>
      <c r="C485" s="248"/>
      <c r="D485" s="227" t="s">
        <v>131</v>
      </c>
      <c r="E485" s="249" t="s">
        <v>1</v>
      </c>
      <c r="F485" s="250" t="s">
        <v>134</v>
      </c>
      <c r="G485" s="248"/>
      <c r="H485" s="251">
        <v>1</v>
      </c>
      <c r="I485" s="252"/>
      <c r="J485" s="248"/>
      <c r="K485" s="248"/>
      <c r="L485" s="253"/>
      <c r="M485" s="254"/>
      <c r="N485" s="255"/>
      <c r="O485" s="255"/>
      <c r="P485" s="255"/>
      <c r="Q485" s="255"/>
      <c r="R485" s="255"/>
      <c r="S485" s="255"/>
      <c r="T485" s="256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T485" s="257" t="s">
        <v>131</v>
      </c>
      <c r="AU485" s="257" t="s">
        <v>80</v>
      </c>
      <c r="AV485" s="15" t="s">
        <v>129</v>
      </c>
      <c r="AW485" s="15" t="s">
        <v>31</v>
      </c>
      <c r="AX485" s="15" t="s">
        <v>78</v>
      </c>
      <c r="AY485" s="257" t="s">
        <v>122</v>
      </c>
    </row>
    <row r="486" s="2" customFormat="1" ht="16.5" customHeight="1">
      <c r="A486" s="39"/>
      <c r="B486" s="40"/>
      <c r="C486" s="212" t="s">
        <v>718</v>
      </c>
      <c r="D486" s="212" t="s">
        <v>124</v>
      </c>
      <c r="E486" s="213" t="s">
        <v>719</v>
      </c>
      <c r="F486" s="214" t="s">
        <v>720</v>
      </c>
      <c r="G486" s="215" t="s">
        <v>696</v>
      </c>
      <c r="H486" s="216">
        <v>2</v>
      </c>
      <c r="I486" s="217"/>
      <c r="J486" s="218">
        <f>ROUND(I486*H486,2)</f>
        <v>0</v>
      </c>
      <c r="K486" s="214" t="s">
        <v>1</v>
      </c>
      <c r="L486" s="45"/>
      <c r="M486" s="219" t="s">
        <v>1</v>
      </c>
      <c r="N486" s="220" t="s">
        <v>38</v>
      </c>
      <c r="O486" s="92"/>
      <c r="P486" s="221">
        <f>O486*H486</f>
        <v>0</v>
      </c>
      <c r="Q486" s="221">
        <v>0</v>
      </c>
      <c r="R486" s="221">
        <f>Q486*H486</f>
        <v>0</v>
      </c>
      <c r="S486" s="221">
        <v>0</v>
      </c>
      <c r="T486" s="222">
        <f>S486*H486</f>
        <v>0</v>
      </c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R486" s="223" t="s">
        <v>129</v>
      </c>
      <c r="AT486" s="223" t="s">
        <v>124</v>
      </c>
      <c r="AU486" s="223" t="s">
        <v>80</v>
      </c>
      <c r="AY486" s="18" t="s">
        <v>122</v>
      </c>
      <c r="BE486" s="224">
        <f>IF(N486="základní",J486,0)</f>
        <v>0</v>
      </c>
      <c r="BF486" s="224">
        <f>IF(N486="snížená",J486,0)</f>
        <v>0</v>
      </c>
      <c r="BG486" s="224">
        <f>IF(N486="zákl. přenesená",J486,0)</f>
        <v>0</v>
      </c>
      <c r="BH486" s="224">
        <f>IF(N486="sníž. přenesená",J486,0)</f>
        <v>0</v>
      </c>
      <c r="BI486" s="224">
        <f>IF(N486="nulová",J486,0)</f>
        <v>0</v>
      </c>
      <c r="BJ486" s="18" t="s">
        <v>78</v>
      </c>
      <c r="BK486" s="224">
        <f>ROUND(I486*H486,2)</f>
        <v>0</v>
      </c>
      <c r="BL486" s="18" t="s">
        <v>129</v>
      </c>
      <c r="BM486" s="223" t="s">
        <v>721</v>
      </c>
    </row>
    <row r="487" s="12" customFormat="1" ht="22.8" customHeight="1">
      <c r="A487" s="12"/>
      <c r="B487" s="196"/>
      <c r="C487" s="197"/>
      <c r="D487" s="198" t="s">
        <v>72</v>
      </c>
      <c r="E487" s="210" t="s">
        <v>722</v>
      </c>
      <c r="F487" s="210" t="s">
        <v>711</v>
      </c>
      <c r="G487" s="197"/>
      <c r="H487" s="197"/>
      <c r="I487" s="200"/>
      <c r="J487" s="211">
        <f>BK487</f>
        <v>0</v>
      </c>
      <c r="K487" s="197"/>
      <c r="L487" s="202"/>
      <c r="M487" s="203"/>
      <c r="N487" s="204"/>
      <c r="O487" s="204"/>
      <c r="P487" s="205">
        <f>SUM(P488:P491)</f>
        <v>0</v>
      </c>
      <c r="Q487" s="204"/>
      <c r="R487" s="205">
        <f>SUM(R488:R491)</f>
        <v>0</v>
      </c>
      <c r="S487" s="204"/>
      <c r="T487" s="206">
        <f>SUM(T488:T491)</f>
        <v>0</v>
      </c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R487" s="207" t="s">
        <v>153</v>
      </c>
      <c r="AT487" s="208" t="s">
        <v>72</v>
      </c>
      <c r="AU487" s="208" t="s">
        <v>78</v>
      </c>
      <c r="AY487" s="207" t="s">
        <v>122</v>
      </c>
      <c r="BK487" s="209">
        <f>SUM(BK488:BK491)</f>
        <v>0</v>
      </c>
    </row>
    <row r="488" s="2" customFormat="1" ht="16.5" customHeight="1">
      <c r="A488" s="39"/>
      <c r="B488" s="40"/>
      <c r="C488" s="212" t="s">
        <v>723</v>
      </c>
      <c r="D488" s="212" t="s">
        <v>124</v>
      </c>
      <c r="E488" s="213" t="s">
        <v>724</v>
      </c>
      <c r="F488" s="214" t="s">
        <v>725</v>
      </c>
      <c r="G488" s="215" t="s">
        <v>242</v>
      </c>
      <c r="H488" s="216">
        <v>4</v>
      </c>
      <c r="I488" s="217"/>
      <c r="J488" s="218">
        <f>ROUND(I488*H488,2)</f>
        <v>0</v>
      </c>
      <c r="K488" s="214" t="s">
        <v>689</v>
      </c>
      <c r="L488" s="45"/>
      <c r="M488" s="219" t="s">
        <v>1</v>
      </c>
      <c r="N488" s="220" t="s">
        <v>38</v>
      </c>
      <c r="O488" s="92"/>
      <c r="P488" s="221">
        <f>O488*H488</f>
        <v>0</v>
      </c>
      <c r="Q488" s="221">
        <v>0</v>
      </c>
      <c r="R488" s="221">
        <f>Q488*H488</f>
        <v>0</v>
      </c>
      <c r="S488" s="221">
        <v>0</v>
      </c>
      <c r="T488" s="222">
        <f>S488*H488</f>
        <v>0</v>
      </c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R488" s="223" t="s">
        <v>682</v>
      </c>
      <c r="AT488" s="223" t="s">
        <v>124</v>
      </c>
      <c r="AU488" s="223" t="s">
        <v>80</v>
      </c>
      <c r="AY488" s="18" t="s">
        <v>122</v>
      </c>
      <c r="BE488" s="224">
        <f>IF(N488="základní",J488,0)</f>
        <v>0</v>
      </c>
      <c r="BF488" s="224">
        <f>IF(N488="snížená",J488,0)</f>
        <v>0</v>
      </c>
      <c r="BG488" s="224">
        <f>IF(N488="zákl. přenesená",J488,0)</f>
        <v>0</v>
      </c>
      <c r="BH488" s="224">
        <f>IF(N488="sníž. přenesená",J488,0)</f>
        <v>0</v>
      </c>
      <c r="BI488" s="224">
        <f>IF(N488="nulová",J488,0)</f>
        <v>0</v>
      </c>
      <c r="BJ488" s="18" t="s">
        <v>78</v>
      </c>
      <c r="BK488" s="224">
        <f>ROUND(I488*H488,2)</f>
        <v>0</v>
      </c>
      <c r="BL488" s="18" t="s">
        <v>682</v>
      </c>
      <c r="BM488" s="223" t="s">
        <v>726</v>
      </c>
    </row>
    <row r="489" s="14" customFormat="1">
      <c r="A489" s="14"/>
      <c r="B489" s="236"/>
      <c r="C489" s="237"/>
      <c r="D489" s="227" t="s">
        <v>131</v>
      </c>
      <c r="E489" s="238" t="s">
        <v>1</v>
      </c>
      <c r="F489" s="239" t="s">
        <v>129</v>
      </c>
      <c r="G489" s="237"/>
      <c r="H489" s="240">
        <v>4</v>
      </c>
      <c r="I489" s="241"/>
      <c r="J489" s="237"/>
      <c r="K489" s="237"/>
      <c r="L489" s="242"/>
      <c r="M489" s="243"/>
      <c r="N489" s="244"/>
      <c r="O489" s="244"/>
      <c r="P489" s="244"/>
      <c r="Q489" s="244"/>
      <c r="R489" s="244"/>
      <c r="S489" s="244"/>
      <c r="T489" s="245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46" t="s">
        <v>131</v>
      </c>
      <c r="AU489" s="246" t="s">
        <v>80</v>
      </c>
      <c r="AV489" s="14" t="s">
        <v>80</v>
      </c>
      <c r="AW489" s="14" t="s">
        <v>31</v>
      </c>
      <c r="AX489" s="14" t="s">
        <v>73</v>
      </c>
      <c r="AY489" s="246" t="s">
        <v>122</v>
      </c>
    </row>
    <row r="490" s="15" customFormat="1">
      <c r="A490" s="15"/>
      <c r="B490" s="247"/>
      <c r="C490" s="248"/>
      <c r="D490" s="227" t="s">
        <v>131</v>
      </c>
      <c r="E490" s="249" t="s">
        <v>1</v>
      </c>
      <c r="F490" s="250" t="s">
        <v>134</v>
      </c>
      <c r="G490" s="248"/>
      <c r="H490" s="251">
        <v>4</v>
      </c>
      <c r="I490" s="252"/>
      <c r="J490" s="248"/>
      <c r="K490" s="248"/>
      <c r="L490" s="253"/>
      <c r="M490" s="254"/>
      <c r="N490" s="255"/>
      <c r="O490" s="255"/>
      <c r="P490" s="255"/>
      <c r="Q490" s="255"/>
      <c r="R490" s="255"/>
      <c r="S490" s="255"/>
      <c r="T490" s="256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T490" s="257" t="s">
        <v>131</v>
      </c>
      <c r="AU490" s="257" t="s">
        <v>80</v>
      </c>
      <c r="AV490" s="15" t="s">
        <v>129</v>
      </c>
      <c r="AW490" s="15" t="s">
        <v>31</v>
      </c>
      <c r="AX490" s="15" t="s">
        <v>78</v>
      </c>
      <c r="AY490" s="257" t="s">
        <v>122</v>
      </c>
    </row>
    <row r="491" s="2" customFormat="1" ht="16.5" customHeight="1">
      <c r="A491" s="39"/>
      <c r="B491" s="40"/>
      <c r="C491" s="212" t="s">
        <v>727</v>
      </c>
      <c r="D491" s="212" t="s">
        <v>124</v>
      </c>
      <c r="E491" s="213" t="s">
        <v>728</v>
      </c>
      <c r="F491" s="214" t="s">
        <v>729</v>
      </c>
      <c r="G491" s="215" t="s">
        <v>696</v>
      </c>
      <c r="H491" s="216">
        <v>2</v>
      </c>
      <c r="I491" s="217"/>
      <c r="J491" s="218">
        <f>ROUND(I491*H491,2)</f>
        <v>0</v>
      </c>
      <c r="K491" s="214" t="s">
        <v>704</v>
      </c>
      <c r="L491" s="45"/>
      <c r="M491" s="280" t="s">
        <v>1</v>
      </c>
      <c r="N491" s="281" t="s">
        <v>38</v>
      </c>
      <c r="O491" s="282"/>
      <c r="P491" s="283">
        <f>O491*H491</f>
        <v>0</v>
      </c>
      <c r="Q491" s="283">
        <v>0</v>
      </c>
      <c r="R491" s="283">
        <f>Q491*H491</f>
        <v>0</v>
      </c>
      <c r="S491" s="283">
        <v>0</v>
      </c>
      <c r="T491" s="284">
        <f>S491*H491</f>
        <v>0</v>
      </c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R491" s="223" t="s">
        <v>682</v>
      </c>
      <c r="AT491" s="223" t="s">
        <v>124</v>
      </c>
      <c r="AU491" s="223" t="s">
        <v>80</v>
      </c>
      <c r="AY491" s="18" t="s">
        <v>122</v>
      </c>
      <c r="BE491" s="224">
        <f>IF(N491="základní",J491,0)</f>
        <v>0</v>
      </c>
      <c r="BF491" s="224">
        <f>IF(N491="snížená",J491,0)</f>
        <v>0</v>
      </c>
      <c r="BG491" s="224">
        <f>IF(N491="zákl. přenesená",J491,0)</f>
        <v>0</v>
      </c>
      <c r="BH491" s="224">
        <f>IF(N491="sníž. přenesená",J491,0)</f>
        <v>0</v>
      </c>
      <c r="BI491" s="224">
        <f>IF(N491="nulová",J491,0)</f>
        <v>0</v>
      </c>
      <c r="BJ491" s="18" t="s">
        <v>78</v>
      </c>
      <c r="BK491" s="224">
        <f>ROUND(I491*H491,2)</f>
        <v>0</v>
      </c>
      <c r="BL491" s="18" t="s">
        <v>682</v>
      </c>
      <c r="BM491" s="223" t="s">
        <v>730</v>
      </c>
    </row>
    <row r="492" s="2" customFormat="1" ht="6.96" customHeight="1">
      <c r="A492" s="39"/>
      <c r="B492" s="67"/>
      <c r="C492" s="68"/>
      <c r="D492" s="68"/>
      <c r="E492" s="68"/>
      <c r="F492" s="68"/>
      <c r="G492" s="68"/>
      <c r="H492" s="68"/>
      <c r="I492" s="68"/>
      <c r="J492" s="68"/>
      <c r="K492" s="68"/>
      <c r="L492" s="45"/>
      <c r="M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</row>
  </sheetData>
  <sheetProtection sheet="1" autoFilter="0" formatColumns="0" formatRows="0" objects="1" scenarios="1" spinCount="100000" saltValue="qiEOn3QBfoyuem1aW5Nvy7ey/be7x6gisIZpMHN4F7hCdLZPxJbVboLBtjZnxWnV4AUgd+eWvwamZoTtwNPy6A==" hashValue="DCtMG41vXD90gaf8wyUwEpRVR/E3Wb6+XB8ba+BI/D1jEZvTMpWifbzYC2BQh+FwtUgq8YP9dIxC25PzKHUSng==" algorithmName="SHA-512" password="CC35"/>
  <autoFilter ref="C131:K491"/>
  <mergeCells count="6">
    <mergeCell ref="E7:H7"/>
    <mergeCell ref="E16:H16"/>
    <mergeCell ref="E25:H25"/>
    <mergeCell ref="E85:H85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Bažant František</dc:creator>
  <cp:lastModifiedBy>Bažant František</cp:lastModifiedBy>
  <dcterms:created xsi:type="dcterms:W3CDTF">2024-10-31T07:22:43Z</dcterms:created>
  <dcterms:modified xsi:type="dcterms:W3CDTF">2024-10-31T07:22:48Z</dcterms:modified>
</cp:coreProperties>
</file>