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NDr. Jana Sýkorová\Documents\MAS\Výberové řízení zadavací dokumentace  II\"/>
    </mc:Choice>
  </mc:AlternateContent>
  <xr:revisionPtr revIDLastSave="0" documentId="13_ncr:1_{293A9879-052B-4BFC-9810-303AD01C5C6F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 Pol" sheetId="12" r:id="rId4"/>
    <sheet name="Položka M21-1 " sheetId="24" r:id="rId5"/>
    <sheet name="Specifikace položky OV-1" sheetId="13" r:id="rId6"/>
    <sheet name="Specifikace položky OV-2" sheetId="14" r:id="rId7"/>
    <sheet name="Specifikace položky OV-3" sheetId="15" r:id="rId8"/>
    <sheet name="Specifikace položky OV-4" sheetId="16" r:id="rId9"/>
    <sheet name="Specifikace položky OV-5" sheetId="17" r:id="rId10"/>
    <sheet name="Specifikace položky OV-7" sheetId="19" r:id="rId11"/>
    <sheet name="Specifikace položky OV-8" sheetId="20" r:id="rId12"/>
    <sheet name="Specifikace položky OV-9" sheetId="21" r:id="rId13"/>
    <sheet name="Specifikace položky OV-10" sheetId="22" r:id="rId14"/>
    <sheet name="Specifikace položky OV-11" sheetId="23" r:id="rId15"/>
  </sheets>
  <externalReferences>
    <externalReference r:id="rId16"/>
  </externalReferences>
  <definedNames>
    <definedName name="CelkemDPHVypocet" localSheetId="1">Stavba!$H$41</definedName>
    <definedName name="CenaCelkem">Stavba!$G$30</definedName>
    <definedName name="CenaCelkemBezDPH">Stavba!$G$29</definedName>
    <definedName name="CenaCelkemVypocet" localSheetId="1">Stavba!$I$41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Stavba!$G$25</definedName>
    <definedName name="DPHZakl">Stavba!$G$27</definedName>
    <definedName name="dpsc" localSheetId="1">Stavba!$C$13</definedName>
    <definedName name="IČO" localSheetId="1">Stavba!$I$11</definedName>
    <definedName name="Mena">Stavba!$J$30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Stavba!#REF!</definedName>
    <definedName name="Objekt" localSheetId="1">Stavba!$B$39</definedName>
    <definedName name="_xlnm.Print_Area" localSheetId="3">' Pol'!$A$1:$U$80</definedName>
    <definedName name="_xlnm.Print_Area" localSheetId="1">Stavba!$A$1:$J$65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Stavba!$E$24</definedName>
    <definedName name="SazbaDPH1">'[1]Krycí list'!$C$30</definedName>
    <definedName name="SazbaDPH2" localSheetId="1">Stavba!$E$26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Stavba!$B$1:$J$37</definedName>
    <definedName name="ZakladDPHSni">Stavba!$G$24</definedName>
    <definedName name="ZakladDPHSniVypocet" localSheetId="1">Stavba!$F$41</definedName>
    <definedName name="ZakladDPHZakl">Stavba!$G$26</definedName>
    <definedName name="ZakladDPHZaklVypocet" localSheetId="1">Stavba!$G$41</definedName>
    <definedName name="Zaokrouhleni">Stavba!$G$28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6" i="24" l="1"/>
  <c r="G88" i="24"/>
  <c r="G89" i="24"/>
  <c r="G90" i="24"/>
  <c r="G91" i="24"/>
  <c r="G92" i="24"/>
  <c r="G93" i="24"/>
  <c r="G94" i="24"/>
  <c r="G95" i="24"/>
  <c r="G96" i="24"/>
  <c r="G87" i="24"/>
  <c r="G82" i="24"/>
  <c r="G80" i="24" s="1"/>
  <c r="G83" i="24"/>
  <c r="G57" i="24"/>
  <c r="G61" i="24"/>
  <c r="G62" i="24"/>
  <c r="G26" i="24"/>
  <c r="G25" i="24"/>
  <c r="G49" i="24"/>
  <c r="G50" i="24"/>
  <c r="G51" i="24"/>
  <c r="G52" i="24"/>
  <c r="G53" i="24"/>
  <c r="G54" i="24"/>
  <c r="G20" i="24"/>
  <c r="G22" i="24" l="1"/>
  <c r="G81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0" i="24"/>
  <c r="G59" i="24"/>
  <c r="G58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4" i="24"/>
  <c r="G23" i="24"/>
  <c r="G19" i="24"/>
  <c r="G18" i="24" s="1"/>
  <c r="G14" i="24"/>
  <c r="G13" i="24"/>
  <c r="G11" i="24"/>
  <c r="G10" i="24" l="1"/>
  <c r="G79" i="12"/>
  <c r="U89" i="12"/>
  <c r="Q89" i="12"/>
  <c r="O89" i="12"/>
  <c r="U88" i="12"/>
  <c r="Q88" i="12"/>
  <c r="O88" i="12"/>
  <c r="U87" i="12"/>
  <c r="Q87" i="12"/>
  <c r="O87" i="12"/>
  <c r="U86" i="12"/>
  <c r="Q86" i="12"/>
  <c r="O86" i="12"/>
  <c r="M86" i="12"/>
  <c r="K86" i="12"/>
  <c r="I86" i="12"/>
  <c r="I22" i="1"/>
  <c r="U85" i="12" l="1"/>
  <c r="Q85" i="12"/>
  <c r="O85" i="12"/>
  <c r="M85" i="12"/>
  <c r="K85" i="12"/>
  <c r="I85" i="12"/>
  <c r="U84" i="12"/>
  <c r="Q84" i="12"/>
  <c r="O84" i="12"/>
  <c r="M84" i="12"/>
  <c r="K84" i="12"/>
  <c r="I84" i="12"/>
  <c r="U83" i="12" l="1"/>
  <c r="Q83" i="12"/>
  <c r="O83" i="12"/>
  <c r="M83" i="12"/>
  <c r="K83" i="12"/>
  <c r="I83" i="12"/>
  <c r="U82" i="12"/>
  <c r="Q82" i="12"/>
  <c r="O82" i="12"/>
  <c r="M82" i="12"/>
  <c r="K82" i="12"/>
  <c r="I82" i="12"/>
  <c r="U81" i="12"/>
  <c r="Q81" i="12"/>
  <c r="O81" i="12"/>
  <c r="M81" i="12"/>
  <c r="K81" i="12"/>
  <c r="I81" i="12"/>
  <c r="U80" i="12"/>
  <c r="U79" i="12" s="1"/>
  <c r="Q80" i="12"/>
  <c r="Q79" i="12" s="1"/>
  <c r="O80" i="12"/>
  <c r="O79" i="12" s="1"/>
  <c r="M80" i="12"/>
  <c r="M79" i="12" s="1"/>
  <c r="K80" i="12"/>
  <c r="K79" i="12" s="1"/>
  <c r="I80" i="12"/>
  <c r="I79" i="12" s="1"/>
  <c r="M61" i="12" l="1"/>
  <c r="M39" i="12"/>
  <c r="G8" i="12"/>
  <c r="I9" i="12"/>
  <c r="K9" i="12"/>
  <c r="M9" i="12"/>
  <c r="I10" i="12"/>
  <c r="K10" i="12"/>
  <c r="M10" i="12"/>
  <c r="G11" i="12"/>
  <c r="I12" i="12"/>
  <c r="K12" i="12"/>
  <c r="M12" i="12"/>
  <c r="I13" i="12"/>
  <c r="K13" i="12"/>
  <c r="M13" i="12"/>
  <c r="I14" i="12"/>
  <c r="K14" i="12"/>
  <c r="M14" i="12"/>
  <c r="I15" i="12"/>
  <c r="K15" i="12"/>
  <c r="M15" i="12"/>
  <c r="I16" i="12"/>
  <c r="K16" i="12"/>
  <c r="M16" i="12"/>
  <c r="I17" i="12"/>
  <c r="K17" i="12"/>
  <c r="M17" i="12"/>
  <c r="G18" i="12"/>
  <c r="I19" i="12"/>
  <c r="K19" i="12"/>
  <c r="M19" i="12"/>
  <c r="I20" i="12"/>
  <c r="K20" i="12"/>
  <c r="M20" i="12"/>
  <c r="I21" i="12"/>
  <c r="K21" i="12"/>
  <c r="M21" i="12"/>
  <c r="I22" i="12"/>
  <c r="K22" i="12"/>
  <c r="M22" i="12"/>
  <c r="I23" i="12"/>
  <c r="K23" i="12"/>
  <c r="M23" i="12"/>
  <c r="I24" i="12"/>
  <c r="K24" i="12"/>
  <c r="M24" i="12"/>
  <c r="I25" i="12"/>
  <c r="K25" i="12"/>
  <c r="M25" i="12"/>
  <c r="I26" i="12"/>
  <c r="K26" i="12"/>
  <c r="M26" i="12"/>
  <c r="I27" i="12"/>
  <c r="K27" i="12"/>
  <c r="M27" i="12"/>
  <c r="I28" i="12"/>
  <c r="K28" i="12"/>
  <c r="M28" i="12"/>
  <c r="G29" i="12"/>
  <c r="I30" i="12"/>
  <c r="I29" i="12" s="1"/>
  <c r="K30" i="12"/>
  <c r="K29" i="12" s="1"/>
  <c r="M30" i="12"/>
  <c r="M29" i="12" s="1"/>
  <c r="O29" i="12"/>
  <c r="Q29" i="12"/>
  <c r="U29" i="12"/>
  <c r="G31" i="12"/>
  <c r="I32" i="12"/>
  <c r="K32" i="12"/>
  <c r="M32" i="12"/>
  <c r="I33" i="12"/>
  <c r="K33" i="12"/>
  <c r="M33" i="12"/>
  <c r="I35" i="12"/>
  <c r="K35" i="12"/>
  <c r="M35" i="12"/>
  <c r="I36" i="12"/>
  <c r="K36" i="12"/>
  <c r="M36" i="12"/>
  <c r="I37" i="12"/>
  <c r="K37" i="12"/>
  <c r="M37" i="12"/>
  <c r="I38" i="12"/>
  <c r="K38" i="12"/>
  <c r="M38" i="12"/>
  <c r="I39" i="12"/>
  <c r="K39" i="12"/>
  <c r="I42" i="12"/>
  <c r="K42" i="12"/>
  <c r="M42" i="12"/>
  <c r="I43" i="12"/>
  <c r="K43" i="12"/>
  <c r="M43" i="12"/>
  <c r="I44" i="12"/>
  <c r="K44" i="12"/>
  <c r="M44" i="12"/>
  <c r="I45" i="12"/>
  <c r="K45" i="12"/>
  <c r="M45" i="12"/>
  <c r="G46" i="12"/>
  <c r="I47" i="12"/>
  <c r="K47" i="12"/>
  <c r="M47" i="12"/>
  <c r="I48" i="12"/>
  <c r="K48" i="12"/>
  <c r="M48" i="12"/>
  <c r="I49" i="12"/>
  <c r="K49" i="12"/>
  <c r="M49" i="12"/>
  <c r="G50" i="12"/>
  <c r="I51" i="12"/>
  <c r="K51" i="12"/>
  <c r="M51" i="12"/>
  <c r="I52" i="12"/>
  <c r="K52" i="12"/>
  <c r="M52" i="12"/>
  <c r="G53" i="12"/>
  <c r="I54" i="12"/>
  <c r="K54" i="12"/>
  <c r="M54" i="12"/>
  <c r="I55" i="12"/>
  <c r="K55" i="12"/>
  <c r="M55" i="12"/>
  <c r="I56" i="12"/>
  <c r="K56" i="12"/>
  <c r="M56" i="12"/>
  <c r="G57" i="12"/>
  <c r="I58" i="12"/>
  <c r="K58" i="12"/>
  <c r="M58" i="12"/>
  <c r="I59" i="12"/>
  <c r="K59" i="12"/>
  <c r="M59" i="12"/>
  <c r="I61" i="12"/>
  <c r="K61" i="12"/>
  <c r="I62" i="12"/>
  <c r="K62" i="12"/>
  <c r="M62" i="12"/>
  <c r="I63" i="12"/>
  <c r="K63" i="12"/>
  <c r="M63" i="12"/>
  <c r="I64" i="12"/>
  <c r="K64" i="12"/>
  <c r="M64" i="12"/>
  <c r="G65" i="12"/>
  <c r="I66" i="12"/>
  <c r="K66" i="12"/>
  <c r="M66" i="12"/>
  <c r="I67" i="12"/>
  <c r="K67" i="12"/>
  <c r="M67" i="12"/>
  <c r="G68" i="12"/>
  <c r="I69" i="12"/>
  <c r="K69" i="12"/>
  <c r="M69" i="12"/>
  <c r="O69" i="12"/>
  <c r="Q69" i="12"/>
  <c r="U69" i="12"/>
  <c r="I70" i="12"/>
  <c r="K70" i="12"/>
  <c r="M70" i="12"/>
  <c r="O70" i="12"/>
  <c r="Q70" i="12"/>
  <c r="U70" i="12"/>
  <c r="I71" i="12"/>
  <c r="K71" i="12"/>
  <c r="M71" i="12"/>
  <c r="O71" i="12"/>
  <c r="Q71" i="12"/>
  <c r="U71" i="12"/>
  <c r="G72" i="12"/>
  <c r="I73" i="12"/>
  <c r="K73" i="12"/>
  <c r="M73" i="12"/>
  <c r="O73" i="12"/>
  <c r="Q73" i="12"/>
  <c r="U73" i="12"/>
  <c r="I74" i="12"/>
  <c r="K74" i="12"/>
  <c r="M74" i="12"/>
  <c r="O74" i="12"/>
  <c r="Q74" i="12"/>
  <c r="U74" i="12"/>
  <c r="G75" i="12"/>
  <c r="I76" i="12"/>
  <c r="I75" i="12" s="1"/>
  <c r="K76" i="12"/>
  <c r="K75" i="12" s="1"/>
  <c r="M76" i="12"/>
  <c r="M75" i="12" s="1"/>
  <c r="O76" i="12"/>
  <c r="O75" i="12" s="1"/>
  <c r="Q76" i="12"/>
  <c r="Q75" i="12" s="1"/>
  <c r="U76" i="12"/>
  <c r="U75" i="12" s="1"/>
  <c r="G77" i="12"/>
  <c r="I78" i="12"/>
  <c r="I77" i="12" s="1"/>
  <c r="K78" i="12"/>
  <c r="K77" i="12" s="1"/>
  <c r="M78" i="12"/>
  <c r="M77" i="12" s="1"/>
  <c r="O78" i="12"/>
  <c r="O77" i="12" s="1"/>
  <c r="Q78" i="12"/>
  <c r="Q77" i="12" s="1"/>
  <c r="U78" i="12"/>
  <c r="U77" i="12" s="1"/>
  <c r="I65" i="1"/>
  <c r="F41" i="1"/>
  <c r="G41" i="1"/>
  <c r="H41" i="1"/>
  <c r="I41" i="1"/>
  <c r="J40" i="1" s="1"/>
  <c r="J41" i="1" s="1"/>
  <c r="J29" i="1"/>
  <c r="J27" i="1"/>
  <c r="G39" i="1"/>
  <c r="F39" i="1"/>
  <c r="J24" i="1"/>
  <c r="J25" i="1"/>
  <c r="J26" i="1"/>
  <c r="J28" i="1"/>
  <c r="E25" i="1"/>
  <c r="E27" i="1"/>
  <c r="G60" i="12" l="1"/>
  <c r="G34" i="12"/>
  <c r="U8" i="12"/>
  <c r="O8" i="12"/>
  <c r="M65" i="12"/>
  <c r="K60" i="12"/>
  <c r="M57" i="12"/>
  <c r="Q57" i="12"/>
  <c r="I57" i="12"/>
  <c r="K46" i="12"/>
  <c r="U72" i="12"/>
  <c r="O72" i="12"/>
  <c r="O65" i="12"/>
  <c r="M60" i="12"/>
  <c r="O57" i="12"/>
  <c r="K31" i="12"/>
  <c r="I72" i="12"/>
  <c r="U68" i="12"/>
  <c r="Q65" i="12"/>
  <c r="O53" i="12"/>
  <c r="U53" i="12"/>
  <c r="I50" i="12"/>
  <c r="M50" i="12"/>
  <c r="U31" i="12"/>
  <c r="Q11" i="12"/>
  <c r="U57" i="12"/>
  <c r="K57" i="12"/>
  <c r="Q8" i="12"/>
  <c r="I8" i="12"/>
  <c r="I68" i="12"/>
  <c r="U65" i="12"/>
  <c r="K50" i="12"/>
  <c r="O50" i="12"/>
  <c r="M46" i="12"/>
  <c r="M31" i="12"/>
  <c r="O60" i="12"/>
  <c r="I46" i="12"/>
  <c r="O68" i="12"/>
  <c r="Q60" i="12"/>
  <c r="Q53" i="12"/>
  <c r="M53" i="12"/>
  <c r="Q50" i="12"/>
  <c r="U46" i="12"/>
  <c r="Q34" i="12"/>
  <c r="M34" i="12"/>
  <c r="O31" i="12"/>
  <c r="U11" i="12"/>
  <c r="O11" i="12"/>
  <c r="K8" i="12"/>
  <c r="K53" i="12"/>
  <c r="Q46" i="12"/>
  <c r="K34" i="12"/>
  <c r="Q72" i="12"/>
  <c r="M72" i="12"/>
  <c r="K68" i="12"/>
  <c r="K65" i="12"/>
  <c r="I60" i="12"/>
  <c r="I53" i="12"/>
  <c r="O46" i="12"/>
  <c r="I34" i="12"/>
  <c r="M18" i="12"/>
  <c r="Q18" i="12"/>
  <c r="I18" i="12"/>
  <c r="K11" i="12"/>
  <c r="M68" i="12"/>
  <c r="U34" i="12"/>
  <c r="U18" i="12"/>
  <c r="K72" i="12"/>
  <c r="Q68" i="12"/>
  <c r="I65" i="12"/>
  <c r="U60" i="12"/>
  <c r="U50" i="12"/>
  <c r="O34" i="12"/>
  <c r="Q31" i="12"/>
  <c r="I31" i="12"/>
  <c r="K18" i="12"/>
  <c r="O18" i="12"/>
  <c r="M11" i="12"/>
  <c r="I11" i="12"/>
  <c r="M8" i="12"/>
  <c r="G98" i="24"/>
  <c r="G12" i="24"/>
  <c r="G15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<sst xmlns="http://schemas.openxmlformats.org/spreadsheetml/2006/main" count="957" uniqueCount="581">
  <si>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</si>
  <si>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</si>
  <si>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</si>
  <si>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</si>
  <si>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</si>
  <si>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</si>
  <si>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</si>
  <si>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</si>
  <si>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</si>
  <si>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</si>
  <si>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</si>
  <si>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</si>
  <si>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</si>
  <si>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</si>
  <si>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</si>
  <si>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</si>
  <si>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</si>
  <si>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</si>
  <si>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</si>
  <si>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</si>
  <si>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</si>
  <si>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</si>
  <si>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</si>
  <si>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</si>
  <si>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</si>
  <si>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</si>
  <si>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</si>
  <si>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</si>
  <si>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</si>
  <si>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</si>
  <si>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</si>
  <si>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</si>
  <si>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</si>
  <si>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</si>
  <si>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</si>
  <si>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</si>
  <si>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</si>
  <si>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</si>
  <si>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</si>
  <si>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</si>
  <si>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</si>
  <si>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</si>
  <si>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</si>
  <si>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</si>
  <si>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</si>
  <si>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Celkem za stavbu</t>
  </si>
  <si>
    <t>CZK</t>
  </si>
  <si>
    <t>Rekapitulace dílů</t>
  </si>
  <si>
    <t>Typ dílu</t>
  </si>
  <si>
    <t>3</t>
  </si>
  <si>
    <t>Svislé a kompletní konstrukce</t>
  </si>
  <si>
    <t>6</t>
  </si>
  <si>
    <t>Úpravy povrchu,podlahy</t>
  </si>
  <si>
    <t>96</t>
  </si>
  <si>
    <t>Bourání konstrukcí</t>
  </si>
  <si>
    <t>99</t>
  </si>
  <si>
    <t>Staveništní přesun hmot</t>
  </si>
  <si>
    <t>711</t>
  </si>
  <si>
    <t>Izolace proti vodě</t>
  </si>
  <si>
    <t>721</t>
  </si>
  <si>
    <t>TZB</t>
  </si>
  <si>
    <t>730</t>
  </si>
  <si>
    <t>Ústřední vytápění</t>
  </si>
  <si>
    <t>766</t>
  </si>
  <si>
    <t>Konstrukce truhlářské</t>
  </si>
  <si>
    <t>771</t>
  </si>
  <si>
    <t>Podlahy z dlaždic a obklady</t>
  </si>
  <si>
    <t>776</t>
  </si>
  <si>
    <t>Podlahy povlakové</t>
  </si>
  <si>
    <t>781</t>
  </si>
  <si>
    <t>Obklady keramické</t>
  </si>
  <si>
    <t>784</t>
  </si>
  <si>
    <t>Malby</t>
  </si>
  <si>
    <t>790</t>
  </si>
  <si>
    <t>Vnitřní vybavení</t>
  </si>
  <si>
    <t>M21</t>
  </si>
  <si>
    <t>Elektromontáže</t>
  </si>
  <si>
    <t>M33</t>
  </si>
  <si>
    <t>Montáže výtahů a plošin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</si>
  <si>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</si>
  <si>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</si>
  <si>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</si>
  <si>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</si>
  <si>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</si>
  <si>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</si>
  <si>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</si>
  <si>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</si>
  <si>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</si>
  <si>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</si>
  <si>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</si>
  <si>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</si>
  <si>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</si>
  <si>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</si>
  <si>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</si>
  <si>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</si>
  <si>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</si>
  <si>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</si>
  <si>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</si>
  <si>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</si>
  <si>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</si>
  <si>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</si>
  <si>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</si>
  <si>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</si>
  <si>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</si>
  <si>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</si>
  <si>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</si>
  <si>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</si>
  <si>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</si>
  <si>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342255024R00</t>
  </si>
  <si>
    <t>Příčky z desek Ytong tl. 10 cm</t>
  </si>
  <si>
    <t>m2</t>
  </si>
  <si>
    <t>POL1_0</t>
  </si>
  <si>
    <t>3-1</t>
  </si>
  <si>
    <t>výpomocné práce TZB</t>
  </si>
  <si>
    <t>soub.</t>
  </si>
  <si>
    <t>602015172R00</t>
  </si>
  <si>
    <t>Omítka štuková  weber.dur štuk ručně tl.2 mm</t>
  </si>
  <si>
    <t>612481211RT7</t>
  </si>
  <si>
    <t>Montáž výztužné sítě (perlinky) do stěrky-stěny, včetně výztužné sítě a stěrkového tmelu Hasit</t>
  </si>
  <si>
    <t>612421637R00</t>
  </si>
  <si>
    <t>Omítka vnitřní zdiva, MVC, štuková</t>
  </si>
  <si>
    <t>631312141R00</t>
  </si>
  <si>
    <t>Doplnění rýh betonem v dosavadních mazaninách</t>
  </si>
  <si>
    <t>m3</t>
  </si>
  <si>
    <t>642942111RT4</t>
  </si>
  <si>
    <t>Osazení zárubní dveřních ocelových, pl. do 2,5 m2, včetně dodávky zárubně  80 x 197 x 11 cm</t>
  </si>
  <si>
    <t>kus</t>
  </si>
  <si>
    <t>6-1</t>
  </si>
  <si>
    <t>soubor</t>
  </si>
  <si>
    <t>968061125R00</t>
  </si>
  <si>
    <t>Vyvěšení dřevěných dveřních křídel pl. do 2 m2</t>
  </si>
  <si>
    <t>974042534R00</t>
  </si>
  <si>
    <t>Vysekání rýh betonová, monolitická dlažba 5x15 cm</t>
  </si>
  <si>
    <t>m</t>
  </si>
  <si>
    <t>733120815R00</t>
  </si>
  <si>
    <t>Demontáž potrubí z hladkých trubek D 38</t>
  </si>
  <si>
    <t>735111810R00</t>
  </si>
  <si>
    <t>Demontáž těles otopných litinových článkových</t>
  </si>
  <si>
    <t>784402801R00</t>
  </si>
  <si>
    <t>Odstranění malby oškrábáním v místnosti H do 3,8 m</t>
  </si>
  <si>
    <t>979990103R00</t>
  </si>
  <si>
    <t>Poplatek za skládku suti - beton</t>
  </si>
  <si>
    <t>t</t>
  </si>
  <si>
    <t>979011211R00</t>
  </si>
  <si>
    <t>Svislá doprava suti a vybour. hmot za 2.NP nošením</t>
  </si>
  <si>
    <t>979081111R00</t>
  </si>
  <si>
    <t>Odvoz suti a vybour. hmot na skládku do 1 km</t>
  </si>
  <si>
    <t>979082111R00</t>
  </si>
  <si>
    <t>Vnitrostaveništní doprava suti do 10 m</t>
  </si>
  <si>
    <t>979082121R00</t>
  </si>
  <si>
    <t>Příplatek k vnitrost. dopravě suti za dalších 5 m</t>
  </si>
  <si>
    <t>999281111R00</t>
  </si>
  <si>
    <t>Přesun hmot pro opravy a údržbu do výšky 25 m</t>
  </si>
  <si>
    <t>711210020RA0</t>
  </si>
  <si>
    <t>Stěrka hydroizolační těsnicí hmotou</t>
  </si>
  <si>
    <t>POL2_0</t>
  </si>
  <si>
    <t>998711203R00</t>
  </si>
  <si>
    <t>Přesun hmot pro izolace proti vodě, výšky do 60 m</t>
  </si>
  <si>
    <t>721200001RA0</t>
  </si>
  <si>
    <t>Kanalizace vnitřní připojovací, PP, D 50x1,8 mm</t>
  </si>
  <si>
    <t>721200002RA0</t>
  </si>
  <si>
    <t>Kanalizace vnitřní odpadní PP, D 110 x 2,7 mm</t>
  </si>
  <si>
    <t>722300011RA0</t>
  </si>
  <si>
    <t>Vodovod, potrubí PPR - typ 3 Daplen PN 20, D 20 mm</t>
  </si>
  <si>
    <t>725100001RA0</t>
  </si>
  <si>
    <t>Umyvadlo, baterie, zápachová uzávěrka</t>
  </si>
  <si>
    <t>725100006RA0</t>
  </si>
  <si>
    <t>Klozet kombi</t>
  </si>
  <si>
    <t>725291136R00</t>
  </si>
  <si>
    <t>Madlo dvojité sklopné bílé Novaservis dl. 830 mm</t>
  </si>
  <si>
    <t>725291135R00</t>
  </si>
  <si>
    <t>Madlo dvojité sklopné bílé Novaservis dl. 550 mm</t>
  </si>
  <si>
    <t>725291175R00</t>
  </si>
  <si>
    <t>Sedátko sklopné s opěrnou nohou nerez Novaservis</t>
  </si>
  <si>
    <t>998721202R00</t>
  </si>
  <si>
    <t>Přesun hmot pro vnitřní kanalizaci, výšky do 12 m</t>
  </si>
  <si>
    <t>735156771R00</t>
  </si>
  <si>
    <t>Otopná tělesa panelová Radik Klasik 33  600/2000, D+M včetně potrubí a propojení na st. rozv.</t>
  </si>
  <si>
    <t>429172310R</t>
  </si>
  <si>
    <t>Klimatizace  nástěnná jednotka</t>
  </si>
  <si>
    <t>POL3_0</t>
  </si>
  <si>
    <t>998735202R00</t>
  </si>
  <si>
    <t>Přesun hmot pro otopná tělesa, výšky do 12 m</t>
  </si>
  <si>
    <t>61161902R</t>
  </si>
  <si>
    <t>Dveře vnitřní hladké plné  1kř. 80x197 dýha, odlehčená DTD, dýha</t>
  </si>
  <si>
    <t>998766204R00</t>
  </si>
  <si>
    <t>Přesun hmot pro truhlářské konstr., výšky do 36 m</t>
  </si>
  <si>
    <t>771100010RAA</t>
  </si>
  <si>
    <t>Vyrovnání podk.samoniv.hmotou Planolit 315 inter., nivelační hmota tl. 3 mm, penetrace</t>
  </si>
  <si>
    <t>771575014RA0</t>
  </si>
  <si>
    <t>Dlažba do tmele Schömburg 30 x 30 cm</t>
  </si>
  <si>
    <t>998771203R00</t>
  </si>
  <si>
    <t>Přesun hmot pro podlahy z dlaždic, výšky do 24 m</t>
  </si>
  <si>
    <t>776520030RAA</t>
  </si>
  <si>
    <t>Podlaha povlaková z PVC antistatická, soklík, podlahovina Elektrostatik 608 x 608 x 1,7 mm</t>
  </si>
  <si>
    <t>998776203R00</t>
  </si>
  <si>
    <t>Přesun hmot pro podlahy povlakové, výšky do 24 m</t>
  </si>
  <si>
    <t>781470014RA0</t>
  </si>
  <si>
    <t>Obklad vnitřní keramický 30 x 30 cm</t>
  </si>
  <si>
    <t>781101210R00</t>
  </si>
  <si>
    <t>Penetrace podkladu pod obklady</t>
  </si>
  <si>
    <t>781101111R00</t>
  </si>
  <si>
    <t>Vyrovnání podkladu maltou ze SMS tl. do 7 mm</t>
  </si>
  <si>
    <t>998781203R00</t>
  </si>
  <si>
    <t>Přesun hmot pro obklady keramické, výšky do 24 m</t>
  </si>
  <si>
    <t>784410010RA0</t>
  </si>
  <si>
    <t>Pačokování vápenným mlékem</t>
  </si>
  <si>
    <t>784450010RA0</t>
  </si>
  <si>
    <t>Malba z malíř. směsí jednobarevná s bílým stropem</t>
  </si>
  <si>
    <t>790-1</t>
  </si>
  <si>
    <t>Stůl dvoumístný pevný počítačový , 180x60</t>
  </si>
  <si>
    <t>790-2</t>
  </si>
  <si>
    <t xml:space="preserve">Katedra </t>
  </si>
  <si>
    <t>790-3</t>
  </si>
  <si>
    <t>židle kancelářská</t>
  </si>
  <si>
    <t>ks</t>
  </si>
  <si>
    <t>M21-1</t>
  </si>
  <si>
    <t>M21-2</t>
  </si>
  <si>
    <t>elektroinstalace plošina a sociálky</t>
  </si>
  <si>
    <t>1</t>
  </si>
  <si>
    <t>2</t>
  </si>
  <si>
    <t>zařízení staveniště</t>
  </si>
  <si>
    <t>725100004RA0</t>
  </si>
  <si>
    <t>Výlevka</t>
  </si>
  <si>
    <t>725100005RA0</t>
  </si>
  <si>
    <t>Pisoár</t>
  </si>
  <si>
    <t xml:space="preserve"> </t>
  </si>
  <si>
    <t>OV</t>
  </si>
  <si>
    <t>Odborné vybavení</t>
  </si>
  <si>
    <t>Pracovní stanice pro CAD včetně příslušenství</t>
  </si>
  <si>
    <t>OV-1</t>
  </si>
  <si>
    <t>OV-2</t>
  </si>
  <si>
    <t>OV-3</t>
  </si>
  <si>
    <t>OV-4</t>
  </si>
  <si>
    <t>set</t>
  </si>
  <si>
    <t>Datový projektor včetně stropního držáku a přívodní kabeláže a montáže</t>
  </si>
  <si>
    <t>OV-5</t>
  </si>
  <si>
    <t>Vizualizér</t>
  </si>
  <si>
    <t>OV-7</t>
  </si>
  <si>
    <t>OV-8</t>
  </si>
  <si>
    <t>Keramická tabule min. rozměr 300cm včetně montáže</t>
  </si>
  <si>
    <t>27" LCD Monitor k pracovní stanici</t>
  </si>
  <si>
    <t>Specifikace položky OV-1</t>
  </si>
  <si>
    <t>provedení:</t>
  </si>
  <si>
    <t>procesor:</t>
  </si>
  <si>
    <t>čipová sada:</t>
  </si>
  <si>
    <t>zvuková karta:</t>
  </si>
  <si>
    <t>ANO</t>
  </si>
  <si>
    <t>optická mechanika:</t>
  </si>
  <si>
    <t>DVD/RW</t>
  </si>
  <si>
    <t>interní reproduktor:</t>
  </si>
  <si>
    <t>porty (konektory):</t>
  </si>
  <si>
    <t>klávesnice součástí dodávky:</t>
  </si>
  <si>
    <t>předinstalovaná softwarová výbava pro správu hardware:</t>
  </si>
  <si>
    <t>plně kompatibilní se současnou aplikační, síťovou a serverovou infrastrukturou / platformou provozovanou na škole – HP</t>
  </si>
  <si>
    <t>označení:</t>
  </si>
  <si>
    <t>název:</t>
  </si>
  <si>
    <t xml:space="preserve">záruční doba: </t>
  </si>
  <si>
    <t>3 roky next business day (on-site)</t>
  </si>
  <si>
    <t xml:space="preserve">paměť: </t>
  </si>
  <si>
    <t xml:space="preserve">pevný disk: </t>
  </si>
  <si>
    <t xml:space="preserve">grafická karta: </t>
  </si>
  <si>
    <t>ethernet RJ 45  LAN 10/100/1000</t>
  </si>
  <si>
    <t xml:space="preserve">operační systém: </t>
  </si>
  <si>
    <t>Tower</t>
  </si>
  <si>
    <t>kapacita min. 16 GB non-ECC DDR4-2666 MHz, celkem 4 sloty, minimálně dva volné, možnost rozšíření až na 128GB</t>
  </si>
  <si>
    <t>kapacita min. 512 GB, typ SSD; formát disku PCIe karta, typ disku PCIe, NVMe, MLC; rychlost čtení minimálně 2150 MB/s, rychlost zápisu minimálně 1550 MB/s; výkon disku při čtení (IOPS) minimálně 300k, IOPS při zápise minimálně 100k</t>
  </si>
  <si>
    <t>výkon minimálně 16 000 bodů dle PassMark CPU Mark, min. 8 jader, TDP 65W, takt minimálně 3,0Ghz up to 4,7Ghz</t>
  </si>
  <si>
    <t>dedikovaná, 5GB GDDR5, rozhraní PCI Express 3.0 x16, DirectX 12, OpenGL 4.5, TDP 75W, šířka sběrnice 160-bit, výstup 4x DP 1.4, výkon minimálně 7200 bodů dle PassMark G3D Mark, plně kompatibilní a certifikovaná pro systémy CAD SolidWorks, TurboCAD</t>
  </si>
  <si>
    <t>Plně kompatibilní s Intel® C246</t>
  </si>
  <si>
    <t>zdroj:</t>
  </si>
  <si>
    <t>Min. 500W s účinností až 92%</t>
  </si>
  <si>
    <t>rozšiřující sloty:</t>
  </si>
  <si>
    <t>min. 2x M.2 PCIe 3 x4</t>
  </si>
  <si>
    <t>min. 1x PCIe Gen 3 x16</t>
  </si>
  <si>
    <t>min. 2x PCIe 3 x1</t>
  </si>
  <si>
    <t>min. 1x PCIe 3 x4</t>
  </si>
  <si>
    <t>instalovaný operační systém (64bitový) s grafickým uživatelským rozhraním, plně kompatibilní se současnou aplikační, síťovou a serverovou infrastrukturou / platformou provozovanou na škole – MS Windows 10 Pro CZ; připojitelný do doménového prostředí Active Directory</t>
  </si>
  <si>
    <t>myš součástí dodávky:</t>
  </si>
  <si>
    <t>min. 9 x USB, z toho min. 6 x USB 3.0, min. 1x USB 3.1 Gen 2 Type-C, min. 1x USB 3.0 s podporou nabíjení při vypnutém PC</t>
  </si>
  <si>
    <t>výstup pro audio vzadu min. 1x</t>
  </si>
  <si>
    <t>kombinovaný konektor pro sluchátka / mikrofon vpředu 1x</t>
  </si>
  <si>
    <t>DisplayPort 1.2 min. 2x přímo na základní desce</t>
  </si>
  <si>
    <t>vstup pro audio vzadu min. 1x</t>
  </si>
  <si>
    <t>Rozměry skříně:</t>
  </si>
  <si>
    <t>max. 356 x 169 x 435 mm</t>
  </si>
  <si>
    <t>Hmotnost PC:</t>
  </si>
  <si>
    <t>max. 7 kg</t>
  </si>
  <si>
    <t>ANO, provedení CZ stejného výrobce jako je PC, připojení USB</t>
  </si>
  <si>
    <t>ANO, stejného výrobce jako je PC, připojení USB</t>
  </si>
  <si>
    <t xml:space="preserve">Záruční doba: </t>
  </si>
  <si>
    <t>2 roky</t>
  </si>
  <si>
    <t>Úhlopříčka:</t>
  </si>
  <si>
    <t>Typ displeje:</t>
  </si>
  <si>
    <t>Matný IPS displej, Antireflexní, LED podsvícení</t>
  </si>
  <si>
    <t>Rozlišení:</t>
  </si>
  <si>
    <t>min. 1920x1080 px</t>
  </si>
  <si>
    <t>Jas:</t>
  </si>
  <si>
    <t xml:space="preserve">Kontrastní poměr: </t>
  </si>
  <si>
    <t>1000:1 statický</t>
  </si>
  <si>
    <t>Doba odezvy:</t>
  </si>
  <si>
    <t>Rozteč bodů:</t>
  </si>
  <si>
    <t>Poměr stran:</t>
  </si>
  <si>
    <t>Pozorovací úhly</t>
  </si>
  <si>
    <t>178°vodorovně / 178°svisle</t>
  </si>
  <si>
    <t>Konektivita:</t>
  </si>
  <si>
    <t>1x VGA, 1x DisplayPort 1.2, 1x HDMI 1.4, 3x USB 3.0 (1x vstup, 2x výstup)</t>
  </si>
  <si>
    <t>Nastavení:</t>
  </si>
  <si>
    <t>Náklon -5 až +20°, Otočení: ±45°, Kloubové otáčení: 90° (Pivot), Výškově nastavitelný stojan (150 mm)</t>
  </si>
  <si>
    <t>Podpora VESA držák:</t>
  </si>
  <si>
    <t>Ano (100x100 mm)</t>
  </si>
  <si>
    <t>Spotřeba energie:</t>
  </si>
  <si>
    <t>Dodávka zahrnuje:</t>
  </si>
  <si>
    <t>Specifikace položky OV-2</t>
  </si>
  <si>
    <t>Min. 27"</t>
  </si>
  <si>
    <t>Min 250 cd/m2</t>
  </si>
  <si>
    <t>0,311mm</t>
  </si>
  <si>
    <t>monitor se stojanem, napájecí kabel, 1x kabel DisplayPort, 1x kabel VGA, propojovací USB kabel, médium s ovladači a dokumentací</t>
  </si>
  <si>
    <t>5 ms (zap/vyp)</t>
  </si>
  <si>
    <t>42 W (maximální), 25 W (typická), 0,3 W (pohotovostní režim)</t>
  </si>
  <si>
    <t>Záruční doba:</t>
  </si>
  <si>
    <t>Displej:</t>
  </si>
  <si>
    <t>– dotykový, LED – IPS technologie</t>
  </si>
  <si>
    <t>– rozlišení min. 3840 x 2160 bodů 4K UHD</t>
  </si>
  <si>
    <t>– technologie IR rozeznávající min. 20 současných dotyků</t>
  </si>
  <si>
    <t>– ovládání dotykem prstu a pasivního popisovače</t>
  </si>
  <si>
    <t>– obrazovka chráněna 4mm sklem s úpravou proti odleskům – Anti Glare</t>
  </si>
  <si>
    <t>– obsahuje slot pro vestavění PC modulu</t>
  </si>
  <si>
    <r>
      <t>– ozvučení min. 2 x 16 W</t>
    </r>
    <r>
      <rPr>
        <sz val="10"/>
        <color rgb="FF545454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s sub-bassovou jednotkou (subwoofer) a vestavěným mikrofonem, je součást displeje</t>
    </r>
  </si>
  <si>
    <t xml:space="preserve">– min. 3x HDMI 2.0/2.1, RS-232, USB </t>
  </si>
  <si>
    <t xml:space="preserve">– rozměry cca 2000 x 1220 x 115 mm </t>
  </si>
  <si>
    <t>– hmotnost max. 100 kg</t>
  </si>
  <si>
    <t>Vestavný PC:</t>
  </si>
  <si>
    <t>– procesor s CPU Passmark min. 5 000 bodů</t>
  </si>
  <si>
    <t>– RAM min. 8 GB DDR4</t>
  </si>
  <si>
    <t>– pevný disk min. 120 GB SSD</t>
  </si>
  <si>
    <t>– vestavěná wifi 2,4GHz i 5GHz, standard a/b/c/g/n/ac</t>
  </si>
  <si>
    <t>– min. 5x USB (z toho min. 2x USB 3.0/3.1, 2x USB 2.0/2.1, 1x USB-C)</t>
  </si>
  <si>
    <t>– vstup pro mikrofon, výstup pro sluchátka, výstup HDMI, příp. VGA, DP</t>
  </si>
  <si>
    <t xml:space="preserve">Nástěnný fixní držák: </t>
  </si>
  <si>
    <t>– uchycení VESA, vhodné pro dodaný displej</t>
  </si>
  <si>
    <t>– možnost doladění výšky a vodováhy pro instalaci pomocí nastavovacích šroubů – MicroAdjust</t>
  </si>
  <si>
    <t>– click-conect systém – slyšitelné kliknutí při bezpečném zapadnutí obrazovky do držáku</t>
  </si>
  <si>
    <t>Výukový software:</t>
  </si>
  <si>
    <t xml:space="preserve">– prezentační autorský nástroj učitele pro přípravu (vzhledem k proškolení pracovníků školy a zajištění kompatibility se stávajícím SW zadavatel požaduje minimálně SW SMART Notebook v nejnovější verzi </t>
  </si>
  <si>
    <t>(zdůvodnění: zadavatel již používá požadovaný SW, bylo by pro něj obtížné a nákladné znovu zaměstnance proškolovat, případná nekompatibilita SW vybavení by činila potíže při přípravě)</t>
  </si>
  <si>
    <t>Montáž a zprovoznění:</t>
  </si>
  <si>
    <t>– součástí dodávky je doprava a montáž na místo v učebnách, které si určí škola, uvedení do provozu a zaškolení obsluhy v rozsahu minimálně 2 hodiny</t>
  </si>
  <si>
    <t>Poznámka</t>
  </si>
  <si>
    <t>Pokud se v zadávací dokumentaci veřejné zakázky vyskytnou obchodní názvy některých výrobků nebo dodávek, případně jiná označení mající vztah ke konkrétnímu dodavateli, jedná se o případ, kdy by jinak popis předmětu veřejné zakázky provedený v technických podmínkách nebyl dostatečně přesný a srozumitelný. Použitý odkaz představuje vymezení předpokládaného standardu. Dodavatel je oprávněn navrhnout jiné, technicky a kvalitativně obdobné nebo lepší řešení.“</t>
  </si>
  <si>
    <t>Hmotnost:</t>
  </si>
  <si>
    <t>Rozměry (se stojanem, ŠxVxH mm):</t>
  </si>
  <si>
    <t>max.  611 x 6 x 364</t>
  </si>
  <si>
    <t>max. 7,1 kg</t>
  </si>
  <si>
    <t>– instalovaný operační systém (64 bit) s grafickým uživatelským rozhraním, plně kompatibilní se současnou aplikační, síťovou a serverovou infrastrukturou / platformou provozovanou na škole – MS Windows 10 Pro</t>
  </si>
  <si>
    <t>– úhlopříčka min. 86″</t>
  </si>
  <si>
    <t>Projekční systém</t>
  </si>
  <si>
    <t>3LCD</t>
  </si>
  <si>
    <t>záruční doba:</t>
  </si>
  <si>
    <t>svítivost</t>
  </si>
  <si>
    <t>rozlišení</t>
  </si>
  <si>
    <t>min. WUXGA, 1920 x 1200</t>
  </si>
  <si>
    <t>poměr stran obrazu</t>
  </si>
  <si>
    <t>úhlopříčka obrazu</t>
  </si>
  <si>
    <t>kontrastní poměr</t>
  </si>
  <si>
    <t>min. 15000:1</t>
  </si>
  <si>
    <t>korekce lichoběžníku</t>
  </si>
  <si>
    <t>zoom</t>
  </si>
  <si>
    <t>manuální</t>
  </si>
  <si>
    <t>ostření</t>
  </si>
  <si>
    <t>rozhraní</t>
  </si>
  <si>
    <t>reproduktory</t>
  </si>
  <si>
    <t>napájení</t>
  </si>
  <si>
    <t>230 V</t>
  </si>
  <si>
    <t>příslušenství</t>
  </si>
  <si>
    <t>přenosná taška, napájecí kabel, dálkové ovládání, součástí dodávky je montáž na místo v učebnách, které si určí škola, vedení HDMI (HDMI 2.0 4K - 2K 60Hz) v délce 15m, stropní držák, vedení 220V včetně revize el. přívodu, vedení UTP, uvedení do provozu</t>
  </si>
  <si>
    <t>5 roků</t>
  </si>
  <si>
    <t>50" - 300"</t>
  </si>
  <si>
    <t>min. 5500 lumenů</t>
  </si>
  <si>
    <t>USB 2.0 typu A, USB 2.0 typu B, RS-232C, Ethernetové rozhraní (100 Base-TX / 10 Base-T), Rozhraní Gigabit Ethernet, Bezdrátová síť LAN IEEE 802.11 b/g/n, VGA vstup (2x), VGA výstup, HDMI vstup (2x), Kompozitní vstup, RGB vstup (2x), RGB výstup, HDBaseT, Miracast</t>
  </si>
  <si>
    <t>Interaktivní displej 86" včetně výukového softwaru, vestavného počítače, nástěnného držáku a montáže</t>
  </si>
  <si>
    <t>Specifikace položky OV-3</t>
  </si>
  <si>
    <t>Specifikace položky OV-4</t>
  </si>
  <si>
    <t>Specifikace položky OV-5</t>
  </si>
  <si>
    <t>osvětlení:</t>
  </si>
  <si>
    <t>standardní zabudovaná LED lampa</t>
  </si>
  <si>
    <t>ostření:</t>
  </si>
  <si>
    <t>automatické a manuální</t>
  </si>
  <si>
    <t>zoom:</t>
  </si>
  <si>
    <t>12x digitální</t>
  </si>
  <si>
    <t>snímková frekvence:</t>
  </si>
  <si>
    <t>30 fps</t>
  </si>
  <si>
    <t>ovládání jasu:</t>
  </si>
  <si>
    <t>výstup na HDMI:</t>
  </si>
  <si>
    <t>1080p @ 50 Hz / 60 Hz; 720p @ 50 Hz / 60 Hz; 1024p x 768p @ 60 Hz</t>
  </si>
  <si>
    <t>připojení k PC:</t>
  </si>
  <si>
    <t>USB mini-B</t>
  </si>
  <si>
    <t>možnost vložení SD karty:</t>
  </si>
  <si>
    <t>ANO, SD/SDHC, podpora pro 32GB karty</t>
  </si>
  <si>
    <t>Interní úložiště:</t>
  </si>
  <si>
    <t>min. pro 240 obrázků</t>
  </si>
  <si>
    <t>Podpora připojení skrze WiFi:</t>
  </si>
  <si>
    <t>ANO, 802.11b/g/n/ac/a, dual band</t>
  </si>
  <si>
    <t>Podpora OS:</t>
  </si>
  <si>
    <t>Windows 10, Windows 8, Windows 7</t>
  </si>
  <si>
    <t>Software:</t>
  </si>
  <si>
    <t>portová výbava:</t>
  </si>
  <si>
    <t>USB mini-B, HDMI in, HDMI out, TV out, vstup ro mikrofon 3,5mm, výstup pro audio 3,5mm</t>
  </si>
  <si>
    <t>napájení:</t>
  </si>
  <si>
    <t>12V DC</t>
  </si>
  <si>
    <t>Integrovaná baterie:</t>
  </si>
  <si>
    <t>ANO, průměrná výdrž kolem 6 hodin</t>
  </si>
  <si>
    <t>Vizuálizér je možné plnohodnotně ovládat skrze software SMART Notebook a je s ním plně kompatibilní</t>
  </si>
  <si>
    <t>hmotnost:</t>
  </si>
  <si>
    <t>max. 3 kg</t>
  </si>
  <si>
    <t>rozměry:</t>
  </si>
  <si>
    <t>rozměry v rozložném stavu:</t>
  </si>
  <si>
    <t>max 21 cm × 53 cm × 39 cm</t>
  </si>
  <si>
    <t>dodávka zahrnuje:</t>
  </si>
  <si>
    <t>vizualizér, dálkový ovladač, napájecí adaptér, baterie do dálkového ovladače, WiFi dongle, USB kabel propojovací, ochranný štít proti oslnění, mikroskopický adaptér</t>
  </si>
  <si>
    <t>Specifikace položky OV-8</t>
  </si>
  <si>
    <t>Specifikace položky OV-7</t>
  </si>
  <si>
    <t>2. roky</t>
  </si>
  <si>
    <t>Typ pohonu:</t>
  </si>
  <si>
    <t>elektrický</t>
  </si>
  <si>
    <t>110" (279,4 cm)</t>
  </si>
  <si>
    <t>Formát projekční plochy:</t>
  </si>
  <si>
    <t>HDTV (16:9)</t>
  </si>
  <si>
    <t>Typ projekční plochy:</t>
  </si>
  <si>
    <t>roletová</t>
  </si>
  <si>
    <t>Rozměr obrazové plochy:</t>
  </si>
  <si>
    <t>137x244</t>
  </si>
  <si>
    <t>Typ projekce:</t>
  </si>
  <si>
    <t>přední</t>
  </si>
  <si>
    <t>Povrch projekční plochy</t>
  </si>
  <si>
    <t>max white</t>
  </si>
  <si>
    <t xml:space="preserve">Technologie:  </t>
  </si>
  <si>
    <t>4K Ultra HD a Active 3D Ready Durable</t>
  </si>
  <si>
    <t xml:space="preserve">Síťové rozhraní: </t>
  </si>
  <si>
    <t>RJ-45 pro propojení ovládacích prvků třetích stran.</t>
  </si>
  <si>
    <t>Instalace:</t>
  </si>
  <si>
    <t>na zeď či do stropu, dodávka včetně instalace a všech potřebných přívodů</t>
  </si>
  <si>
    <t>Pokud se v zadávací dokumentaci veřejné zakázky vyskytnou obchodní názvy některých výrobků nebo dodávek, případně jiná označení mající vztah ke konkrétnímu uchazeči, jedná se o případ, kdy by jinak popis předmětu veřejné zakázky provedený v technických podmínkách nebyl dostatečně přesný a srozumitelný. Použitý odkaz představuje vymezení předpokládaného standardu. Uchazeč je oprávněn navrhnout jiné, technicky a kvalitativně obdobné nebo lepší řešení.“</t>
  </si>
  <si>
    <t>povrch:</t>
  </si>
  <si>
    <t>lesklý, keramický pro popisování stíratelným fixem</t>
  </si>
  <si>
    <t>rozměry tabule:</t>
  </si>
  <si>
    <t>vlastnosti tabule:</t>
  </si>
  <si>
    <t>mazání za sucha, hliníkový rám, odkládací lišta na fixy, magnetický povrch</t>
  </si>
  <si>
    <t>min. 300cm šíře, 120cm výška</t>
  </si>
  <si>
    <t>OV-9</t>
  </si>
  <si>
    <t>24" Dotykový LCD monitor pro prezentační účely</t>
  </si>
  <si>
    <t>Specifikace položky OV-9</t>
  </si>
  <si>
    <t>24" Dotykový LCD Monitor pro prezentační účely</t>
  </si>
  <si>
    <t>6 ms (šedá-šedá)</t>
  </si>
  <si>
    <t>Náklon -5 až +60°, Svislé otáčení (-30° až 30°), Výškově nastavitelný stojan (90 mm)</t>
  </si>
  <si>
    <t>max. 3,2 kg</t>
  </si>
  <si>
    <t>Rozměry (s vytaženým stojanem, ŠxVxH mm):</t>
  </si>
  <si>
    <t>max.  420 x 538 x 235mm</t>
  </si>
  <si>
    <t>Monitor se stojanem
1x kryt kabelů
1x obal na kabely
1x napájecí kabel
1x kabel DP
1x kabel VGA
1x kabel USB 3.0 pro připojení k počítači (zapíná port USB na monitoru)
Médium s ovladači a dokumentací
Průvodce rychlým nastavením
Bezpečnostní informace</t>
  </si>
  <si>
    <t>Ano</t>
  </si>
  <si>
    <t>Min. 23.8" (min. 60cm viditelné úhlopříčky)</t>
  </si>
  <si>
    <t>0,275mm x 0,275mm</t>
  </si>
  <si>
    <t>Hmotnost pro zavěšení na VESA:</t>
  </si>
  <si>
    <t>52 W (maximální), 18 W (typická), méně než 0,3 W (pohotovostní režim)</t>
  </si>
  <si>
    <t>Matný IPS displej, Antireflexní, LED podsvícení, tvrdost min 3H, dotykový</t>
  </si>
  <si>
    <t>KVM přepínač</t>
  </si>
  <si>
    <t>OV-10</t>
  </si>
  <si>
    <t>Specifikace položky OV-10</t>
  </si>
  <si>
    <t>Přepínač pro 2 počítače z jedné konzole, podpora klávesnice a myši USB a monitorů skrze HDMI</t>
  </si>
  <si>
    <t>základní specifikace:</t>
  </si>
  <si>
    <t>Vlatnosti:</t>
  </si>
  <si>
    <t>HDMI monitory
jedna konzole (klávesnice USB, myš USB, monitor HDMI) kontroluje dva počítače
HDMI 1.3a specifikace
ovládání dálkovým ovladačem
nezávislé přepínání PC a zvuku
USB 2.0 port pro myš možno použít pro USB HUB a sdílení periferií
Video DynaSync - technologie pro eliminování problému s rozlišením při bootu počítačů
kompaktní design, vestavěné kabely (konzole 1.2m; počítače 0.6m, 1.2m)
extrémní kvalita video rozlišení až 1920 x 1200, 1080P FULL HD
kompatibilní s wide-screen monitory
auto-scan funkce, power on detekce (při vypnutí PC přepne na další zapnutý počítač)
podpora multifunkčních myší a herních a multimedia klávesnic
bez napájení
audio (mikrofon a reproduktory) - pro bohaté zkušenosti pro 2.1 surround zvukové systémy</t>
  </si>
  <si>
    <t>podporované OS:</t>
  </si>
  <si>
    <t>Windows/Mac/Linux</t>
  </si>
  <si>
    <t>1x 2-Port USB2.0 HDMI KVM Switch with Audio
1x Quick Start Guide
1x User Guide
2x Nálepka s klávesovou kombinací pro přepnutí</t>
  </si>
  <si>
    <t>1x VGA, 1x DisplayPort 1.2, 1x HDMI 1.4, 3x USB 3.0 (1x vstup, 2x výstup), 2x USB 2.0, 1x analogový zvukový výstup 2.0 (3,5mm jack)</t>
  </si>
  <si>
    <t>Elektrické stahovací plátno</t>
  </si>
  <si>
    <t>Elektrické stahovací plátno včetně montáže</t>
  </si>
  <si>
    <t>Bílá keramická tabule včetně montáže</t>
  </si>
  <si>
    <t>OV-11</t>
  </si>
  <si>
    <t>Ozvučení učeben včetně montáže</t>
  </si>
  <si>
    <t>Specifikace položky OV-11</t>
  </si>
  <si>
    <t>zesilovač 2x 50W, 4x vstup, Impedance: 4 Ohm, Odstup signál/šum:86 dB, pasivní chlazení dálkové ovládání, reproduktory hudební výkon 120W, 55 Hz - 20 kHz v pásmu 8dB, dvoupásmový systém</t>
  </si>
  <si>
    <t>max. 200mm x 325mm x 217mm</t>
  </si>
  <si>
    <t>nástěnný držák, montáž včetně přívodů</t>
  </si>
  <si>
    <t>– možnost elektrického horizontálního posunu po instalaci</t>
  </si>
  <si>
    <t>R O Z P O Č E T</t>
  </si>
  <si>
    <t>Stavba:</t>
  </si>
  <si>
    <t>SOŠ  a SOU technické, Sportovní 322, Třemošnice</t>
  </si>
  <si>
    <t>Rekonstrukce a stavební úpravy PC učeben</t>
  </si>
  <si>
    <t>Část:</t>
  </si>
  <si>
    <t xml:space="preserve">Silnoproud </t>
  </si>
  <si>
    <t xml:space="preserve">R E K A P I T U L A C E </t>
  </si>
  <si>
    <t>Kč</t>
  </si>
  <si>
    <t>Dodávky zařízení</t>
  </si>
  <si>
    <t>Materiál elektromontážní</t>
  </si>
  <si>
    <t>Zemní práce</t>
  </si>
  <si>
    <t xml:space="preserve">C e l k e m  Kč </t>
  </si>
  <si>
    <t xml:space="preserve">p.č. </t>
  </si>
  <si>
    <t xml:space="preserve">č.položky </t>
  </si>
  <si>
    <t>popis položky</t>
  </si>
  <si>
    <t>mj</t>
  </si>
  <si>
    <t>počet</t>
  </si>
  <si>
    <t xml:space="preserve">cena/mj. </t>
  </si>
  <si>
    <t>celkem Kč</t>
  </si>
  <si>
    <t>Rozvaděč RP1 - dle výkresové dokumentace</t>
  </si>
  <si>
    <t>Rozvaděč RP2 - dle výkresové dokumentace</t>
  </si>
  <si>
    <t>vodič CY 16  /H07V-U/</t>
  </si>
  <si>
    <t>vodič CY 6  /H07V-U/</t>
  </si>
  <si>
    <t>kabel CYKY 2Ax1,5</t>
  </si>
  <si>
    <t>kabel CYKY 3Ax1,5</t>
  </si>
  <si>
    <t>kabel CYKY 3Cx1,5</t>
  </si>
  <si>
    <t>kabel CYKY 5Cx1,5</t>
  </si>
  <si>
    <t>kabel CYKY 3Cx2,5</t>
  </si>
  <si>
    <t>kabel CYKY 7Cx1,5</t>
  </si>
  <si>
    <t>kabel CYKY4Bx10</t>
  </si>
  <si>
    <t>trubka ohebná PVC 2325</t>
  </si>
  <si>
    <t>trubka ohebná PVC 2332</t>
  </si>
  <si>
    <t>rámeček 1 násobný</t>
  </si>
  <si>
    <t>rámeček 2 násobný</t>
  </si>
  <si>
    <t>rámeček 3 násobný</t>
  </si>
  <si>
    <t>rámeček 4 násobný</t>
  </si>
  <si>
    <t>svorka zemnící Bernard/ZSA16</t>
  </si>
  <si>
    <t>pásek Cu ke svorce Bernard</t>
  </si>
  <si>
    <t>krabice univerzální/přístrojová KU68-1901</t>
  </si>
  <si>
    <t>krabice univerz/rozvodka KU68-1903 vč.KO68 +S66</t>
  </si>
  <si>
    <t>krabicová rozvodka K097</t>
  </si>
  <si>
    <t>krabice odbočná KO125E+ ZS</t>
  </si>
  <si>
    <t>ovladač 10A/250Vstř řaz.1/0</t>
  </si>
  <si>
    <t>ovladač 10A/250Vstř řaz.5, IP20</t>
  </si>
  <si>
    <t>ovladač 10A/250Vstř.řaz6</t>
  </si>
  <si>
    <t>ovladač 10A/250Vstř.řaz6+1</t>
  </si>
  <si>
    <t>zásuvka 16A/250Vstř IP20, pod omítkou</t>
  </si>
  <si>
    <t>zářivkové svítidlo GRIFON-180-AS,asymetrický reflektor, komplet.</t>
  </si>
  <si>
    <t>1xFQ 80W/840  -  osvětlení tabule</t>
  </si>
  <si>
    <t>zářivkové svítidlo GRIFON-224, BAP, stropní, komplet.</t>
  </si>
  <si>
    <t>2x FQ24W/840  -  osvětlení učebny</t>
  </si>
  <si>
    <t>jistič 32/3A "B" - doplnění hlavního rozvaděče</t>
  </si>
  <si>
    <t>vedení FeZn pr.10mm(0,63kg/m)</t>
  </si>
  <si>
    <t>rozvodnice RB do hmotnosti 50kg</t>
  </si>
  <si>
    <t>vodič Cu(-CY) pod omítkou do 1x16</t>
  </si>
  <si>
    <t>kabel Cu(-CYKY) pod omítkou do 2x4/3x2,5/5x1,5/3x2,5</t>
  </si>
  <si>
    <t>kabel Cu(-CYKY) pod omítkou do 4x10</t>
  </si>
  <si>
    <t>kabelCYKY4Bx10 uložený volně</t>
  </si>
  <si>
    <t>ukončení na svorkovnici vodič do 2,5mm2</t>
  </si>
  <si>
    <t>ukončení na svorkovnici vodič do 16mm2</t>
  </si>
  <si>
    <t>svorka na potrubí vč.pásku (Bernard)</t>
  </si>
  <si>
    <t>krabice přístrojová bez zapojení</t>
  </si>
  <si>
    <t>krabicová rozvodka vč.svorkovn.a zapojení(-KR68)</t>
  </si>
  <si>
    <t>krabice KO125E</t>
  </si>
  <si>
    <t>trubka plast ohebná,pod omítkou do o 25</t>
  </si>
  <si>
    <t>trubka plast ohebná,pod omítkou do o 32</t>
  </si>
  <si>
    <t>montáž zářivkových svítidel</t>
  </si>
  <si>
    <t>ovladač zapuštěný ř.1</t>
  </si>
  <si>
    <t>přepínač zapuštěný vč.zapojení střídavý/řazení 5,6,7</t>
  </si>
  <si>
    <t>zásuvka domovní zapuštěná vč.zapojení</t>
  </si>
  <si>
    <t>uzemňov.vedení v zemi úplná mtž FeZn do 120mm2</t>
  </si>
  <si>
    <t>Hmoždinka HM 10 vč.osazení do stroní konstrukce</t>
  </si>
  <si>
    <t>výkop kabel.rýhy šířka 35/hloubka 80cm tz.3, vč.záhozu</t>
  </si>
  <si>
    <t>pevné spojení páskových zemničů</t>
  </si>
  <si>
    <t>pískové lože tl.8cm vč.krycí fólie PVC</t>
  </si>
  <si>
    <t>výchozí revize-elektro  vč. napsání revizní zprávy</t>
  </si>
  <si>
    <t>koordinace s osatními profesemi-rozvody elektro</t>
  </si>
  <si>
    <t>hod</t>
  </si>
  <si>
    <t>rozměření tras vedení a vývodů elektro</t>
  </si>
  <si>
    <t>autorský dozor</t>
  </si>
  <si>
    <t>soub</t>
  </si>
  <si>
    <t>Výpomocné práce /sekání drážek vč.začištění /</t>
  </si>
  <si>
    <t xml:space="preserve">montáž jističe 3.pól. do hl. rozvaděče vč.zapojení </t>
  </si>
  <si>
    <t>hod.</t>
  </si>
  <si>
    <t>napojení počítačových stolů na pevný rozvod, vč</t>
  </si>
  <si>
    <t>pomocného materiálu</t>
  </si>
  <si>
    <t>demontáž stávající elektroinstalace</t>
  </si>
  <si>
    <t>napojení uzemnění na stávající zemnič</t>
  </si>
  <si>
    <t>C e l k e m   Kč</t>
  </si>
  <si>
    <t>elektroinstalace silnoproud</t>
  </si>
  <si>
    <t>Rekonstrukce a stavební úpravy PC učeben včetně vybavení</t>
  </si>
  <si>
    <t>Střední odborná škola a Střední odborné učiliště technické, Třemošnice, Sportovní 322</t>
  </si>
  <si>
    <t>15052796</t>
  </si>
  <si>
    <t>Třemošnici</t>
  </si>
  <si>
    <t>plošina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</si>
</sst>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#,##0.000"/>
    <numFmt numFmtId="166" formatCode="000000000"/>
  </numFmts>
  <fonts count="49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FFFFCC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545454"/>
      <name val="Arial"/>
      <family val="2"/>
      <charset val="238"/>
    </font>
    <font>
      <sz val="10"/>
      <color rgb="FF222222"/>
      <name val="Arial"/>
      <family val="2"/>
      <charset val="238"/>
    </font>
    <font>
      <sz val="10"/>
      <name val="Arial CE"/>
      <charset val="238"/>
    </font>
    <font>
      <sz val="8"/>
      <name val="MS Sans Serif"/>
      <family val="2"/>
      <charset val="238"/>
    </font>
    <font>
      <sz val="10"/>
      <name val="Helv"/>
      <charset val="204"/>
    </font>
    <font>
      <sz val="10"/>
      <name val="Arial"/>
    </font>
    <font>
      <b/>
      <sz val="11"/>
      <name val="Arial"/>
      <family val="2"/>
      <charset val="238"/>
    </font>
    <font>
      <sz val="10"/>
      <name val="Arial"/>
      <charset val="238"/>
    </font>
    <font>
      <sz val="11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i/>
      <u/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name val="MS Sans Serif"/>
      <charset val="1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1" fillId="0" borderId="0"/>
    <xf numFmtId="0" fontId="27" fillId="0" borderId="0" applyAlignment="0">
      <alignment vertical="top" wrapText="1"/>
      <protection locked="0"/>
    </xf>
    <xf numFmtId="0" fontId="28" fillId="0" borderId="0"/>
    <xf numFmtId="0" fontId="29" fillId="0" borderId="0" applyNumberFormat="0" applyFont="0" applyFill="0" applyBorder="0" applyAlignment="0" applyProtection="0">
      <alignment vertical="top"/>
    </xf>
    <xf numFmtId="0" fontId="26" fillId="0" borderId="0"/>
    <xf numFmtId="0" fontId="31" fillId="0" borderId="0"/>
    <xf numFmtId="0" fontId="31" fillId="0" borderId="0"/>
    <xf numFmtId="0" fontId="31" fillId="0" borderId="0"/>
    <xf numFmtId="0" fontId="41" fillId="0" borderId="0" applyAlignment="0">
      <alignment vertical="top" wrapText="1"/>
      <protection locked="0"/>
    </xf>
  </cellStyleXfs>
  <cellXfs count="400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31" xfId="0" applyNumberFormat="1" applyFont="1" applyFill="1" applyBorder="1" applyAlignment="1">
      <alignment horizontal="center" vertical="center" wrapText="1" shrinkToFit="1"/>
    </xf>
    <xf numFmtId="3" fontId="7" fillId="3" borderId="32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Border="1" applyAlignment="1">
      <alignment horizontal="right" wrapText="1" shrinkToFit="1"/>
    </xf>
    <xf numFmtId="3" fontId="3" fillId="0" borderId="12" xfId="0" applyNumberFormat="1" applyFont="1" applyBorder="1" applyAlignment="1">
      <alignment horizontal="right" shrinkToFit="1"/>
    </xf>
    <xf numFmtId="3" fontId="0" fillId="0" borderId="12" xfId="0" applyNumberFormat="1" applyBorder="1" applyAlignment="1">
      <alignment shrinkToFit="1"/>
    </xf>
    <xf numFmtId="3" fontId="0" fillId="0" borderId="29" xfId="0" applyNumberFormat="1" applyBorder="1" applyAlignment="1">
      <alignment shrinkToFit="1"/>
    </xf>
    <xf numFmtId="3" fontId="15" fillId="4" borderId="6" xfId="0" applyNumberFormat="1" applyFont="1" applyFill="1" applyBorder="1" applyAlignment="1">
      <alignment wrapText="1" shrinkToFit="1"/>
    </xf>
    <xf numFmtId="3" fontId="15" fillId="4" borderId="6" xfId="0" applyNumberFormat="1" applyFont="1" applyFill="1" applyBorder="1" applyAlignment="1">
      <alignment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6" fillId="3" borderId="31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horizontal="center" vertical="center"/>
    </xf>
    <xf numFmtId="4" fontId="7" fillId="0" borderId="34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horizontal="center" vertical="center"/>
    </xf>
    <xf numFmtId="4" fontId="7" fillId="4" borderId="37" xfId="0" applyNumberFormat="1" applyFont="1" applyFill="1" applyBorder="1" applyAlignment="1">
      <alignment horizontal="center"/>
    </xf>
    <xf numFmtId="4" fontId="7" fillId="4" borderId="37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8" xfId="0" applyNumberFormat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0" fillId="3" borderId="43" xfId="0" applyFill="1" applyBorder="1"/>
    <xf numFmtId="49" fontId="0" fillId="3" borderId="40" xfId="0" applyNumberFormat="1" applyFill="1" applyBorder="1" applyAlignment="1"/>
    <xf numFmtId="49" fontId="0" fillId="3" borderId="40" xfId="0" applyNumberFormat="1" applyFill="1" applyBorder="1"/>
    <xf numFmtId="0" fontId="0" fillId="3" borderId="40" xfId="0" applyFill="1" applyBorder="1"/>
    <xf numFmtId="0" fontId="0" fillId="3" borderId="39" xfId="0" applyFill="1" applyBorder="1"/>
    <xf numFmtId="0" fontId="0" fillId="3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1" xfId="0" applyFill="1" applyBorder="1"/>
    <xf numFmtId="49" fontId="0" fillId="3" borderId="31" xfId="0" applyNumberFormat="1" applyFill="1" applyBorder="1"/>
    <xf numFmtId="0" fontId="0" fillId="3" borderId="45" xfId="0" applyFill="1" applyBorder="1" applyAlignment="1">
      <alignment vertical="top"/>
    </xf>
    <xf numFmtId="0" fontId="0" fillId="3" borderId="46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5" xfId="0" applyFont="1" applyBorder="1" applyAlignment="1">
      <alignment vertical="top" shrinkToFit="1"/>
    </xf>
    <xf numFmtId="0" fontId="17" fillId="0" borderId="34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6" xfId="0" applyFill="1" applyBorder="1" applyAlignment="1">
      <alignment vertical="top" shrinkToFit="1"/>
    </xf>
    <xf numFmtId="0" fontId="0" fillId="3" borderId="37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4" xfId="0" applyNumberFormat="1" applyFont="1" applyBorder="1" applyAlignment="1">
      <alignment vertical="top" shrinkToFit="1"/>
    </xf>
    <xf numFmtId="164" fontId="0" fillId="3" borderId="37" xfId="0" applyNumberFormat="1" applyFill="1" applyBorder="1" applyAlignment="1">
      <alignment vertical="top" shrinkToFit="1"/>
    </xf>
    <xf numFmtId="4" fontId="17" fillId="0" borderId="34" xfId="0" applyNumberFormat="1" applyFont="1" applyBorder="1" applyAlignment="1">
      <alignment vertical="top" shrinkToFit="1"/>
    </xf>
    <xf numFmtId="4" fontId="0" fillId="3" borderId="37" xfId="0" applyNumberFormat="1" applyFill="1" applyBorder="1" applyAlignment="1">
      <alignment vertical="top" shrinkToFit="1"/>
    </xf>
    <xf numFmtId="0" fontId="0" fillId="3" borderId="47" xfId="0" applyFill="1" applyBorder="1"/>
    <xf numFmtId="0" fontId="0" fillId="3" borderId="48" xfId="0" applyFill="1" applyBorder="1" applyAlignment="1">
      <alignment wrapText="1"/>
    </xf>
    <xf numFmtId="0" fontId="0" fillId="3" borderId="49" xfId="0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49" fontId="0" fillId="3" borderId="45" xfId="0" applyNumberFormat="1" applyFill="1" applyBorder="1" applyAlignment="1">
      <alignment vertical="top"/>
    </xf>
    <xf numFmtId="0" fontId="0" fillId="3" borderId="50" xfId="0" applyFill="1" applyBorder="1" applyAlignment="1">
      <alignment vertical="top"/>
    </xf>
    <xf numFmtId="164" fontId="0" fillId="3" borderId="45" xfId="0" applyNumberFormat="1" applyFill="1" applyBorder="1" applyAlignment="1">
      <alignment vertical="top"/>
    </xf>
    <xf numFmtId="4" fontId="0" fillId="3" borderId="45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6" xfId="0" applyFont="1" applyBorder="1" applyAlignment="1">
      <alignment vertical="top" shrinkToFit="1"/>
    </xf>
    <xf numFmtId="164" fontId="17" fillId="0" borderId="37" xfId="0" applyNumberFormat="1" applyFont="1" applyBorder="1" applyAlignment="1">
      <alignment vertical="top" shrinkToFit="1"/>
    </xf>
    <xf numFmtId="4" fontId="17" fillId="0" borderId="37" xfId="0" applyNumberFormat="1" applyFont="1" applyBorder="1" applyAlignment="1">
      <alignment vertical="top" shrinkToFit="1"/>
    </xf>
    <xf numFmtId="0" fontId="17" fillId="0" borderId="37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17" fillId="0" borderId="34" xfId="0" applyNumberFormat="1" applyFont="1" applyBorder="1" applyAlignment="1">
      <alignment horizontal="left" vertical="top" wrapText="1"/>
    </xf>
    <xf numFmtId="0" fontId="0" fillId="3" borderId="37" xfId="0" applyNumberFormat="1" applyFill="1" applyBorder="1" applyAlignment="1">
      <alignment horizontal="left" vertical="top" wrapText="1"/>
    </xf>
    <xf numFmtId="0" fontId="17" fillId="0" borderId="37" xfId="0" applyNumberFormat="1" applyFont="1" applyBorder="1" applyAlignment="1">
      <alignment horizontal="left" vertical="top" wrapText="1"/>
    </xf>
    <xf numFmtId="0" fontId="17" fillId="0" borderId="34" xfId="0" applyNumberFormat="1" applyFont="1" applyFill="1" applyBorder="1" applyAlignment="1">
      <alignment horizontal="left" vertical="top" wrapText="1"/>
    </xf>
    <xf numFmtId="4" fontId="7" fillId="0" borderId="34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2" fillId="0" borderId="0" xfId="0" applyFont="1" applyBorder="1" applyAlignment="1">
      <alignment vertical="center" wrapText="1"/>
    </xf>
    <xf numFmtId="0" fontId="21" fillId="0" borderId="45" xfId="0" applyFont="1" applyBorder="1" applyAlignment="1">
      <alignment vertical="center"/>
    </xf>
    <xf numFmtId="0" fontId="21" fillId="0" borderId="45" xfId="0" applyFont="1" applyBorder="1" applyAlignment="1">
      <alignment vertical="center" wrapText="1"/>
    </xf>
    <xf numFmtId="0" fontId="21" fillId="0" borderId="45" xfId="0" applyFont="1" applyBorder="1" applyAlignment="1">
      <alignment vertical="center" wrapText="1"/>
    </xf>
    <xf numFmtId="0" fontId="21" fillId="0" borderId="48" xfId="0" applyFont="1" applyBorder="1" applyAlignment="1">
      <alignment vertical="center" wrapText="1"/>
    </xf>
    <xf numFmtId="0" fontId="19" fillId="0" borderId="45" xfId="0" applyFont="1" applyBorder="1" applyAlignment="1">
      <alignment vertical="center"/>
    </xf>
    <xf numFmtId="0" fontId="19" fillId="0" borderId="45" xfId="0" applyFont="1" applyBorder="1" applyAlignment="1">
      <alignment vertical="center" wrapText="1"/>
    </xf>
    <xf numFmtId="0" fontId="0" fillId="0" borderId="45" xfId="0" applyBorder="1"/>
    <xf numFmtId="0" fontId="19" fillId="0" borderId="45" xfId="0" applyFont="1" applyFill="1" applyBorder="1" applyAlignment="1">
      <alignment vertical="center" wrapText="1"/>
    </xf>
    <xf numFmtId="0" fontId="25" fillId="0" borderId="45" xfId="0" applyFont="1" applyBorder="1"/>
    <xf numFmtId="0" fontId="17" fillId="0" borderId="45" xfId="0" applyFont="1" applyFill="1" applyBorder="1" applyAlignment="1">
      <alignment vertical="top"/>
    </xf>
    <xf numFmtId="49" fontId="17" fillId="0" borderId="45" xfId="0" applyNumberFormat="1" applyFont="1" applyBorder="1"/>
    <xf numFmtId="0" fontId="17" fillId="0" borderId="45" xfId="0" applyFont="1" applyFill="1" applyBorder="1" applyAlignment="1">
      <alignment vertical="top" shrinkToFit="1"/>
    </xf>
    <xf numFmtId="164" fontId="17" fillId="0" borderId="45" xfId="0" applyNumberFormat="1" applyFont="1" applyFill="1" applyBorder="1" applyAlignment="1">
      <alignment vertical="top" shrinkToFit="1"/>
    </xf>
    <xf numFmtId="0" fontId="17" fillId="0" borderId="45" xfId="0" applyFont="1" applyBorder="1" applyAlignment="1">
      <alignment vertical="top" shrinkToFit="1"/>
    </xf>
    <xf numFmtId="0" fontId="17" fillId="0" borderId="45" xfId="0" applyFont="1" applyBorder="1"/>
    <xf numFmtId="2" fontId="30" fillId="0" borderId="0" xfId="4" applyNumberFormat="1" applyFont="1" applyFill="1" applyBorder="1" applyAlignment="1" applyProtection="1">
      <alignment horizontal="left"/>
      <protection locked="0"/>
    </xf>
    <xf numFmtId="2" fontId="30" fillId="0" borderId="0" xfId="4" applyNumberFormat="1" applyFont="1" applyFill="1" applyBorder="1" applyAlignment="1" applyProtection="1">
      <alignment horizontal="center"/>
      <protection locked="0"/>
    </xf>
    <xf numFmtId="4" fontId="19" fillId="0" borderId="0" xfId="5" applyNumberFormat="1" applyFont="1" applyFill="1" applyBorder="1" applyAlignment="1">
      <alignment horizontal="center"/>
    </xf>
    <xf numFmtId="4" fontId="19" fillId="0" borderId="0" xfId="5" applyNumberFormat="1" applyFont="1" applyFill="1" applyBorder="1" applyAlignment="1"/>
    <xf numFmtId="4" fontId="19" fillId="0" borderId="0" xfId="5" applyNumberFormat="1" applyFont="1" applyFill="1" applyBorder="1" applyAlignment="1">
      <alignment horizontal="right"/>
    </xf>
    <xf numFmtId="4" fontId="19" fillId="0" borderId="0" xfId="5" applyNumberFormat="1" applyFont="1" applyFill="1" applyBorder="1"/>
    <xf numFmtId="3" fontId="19" fillId="0" borderId="0" xfId="5" applyNumberFormat="1" applyFont="1" applyFill="1" applyBorder="1"/>
    <xf numFmtId="0" fontId="19" fillId="0" borderId="0" xfId="5" applyFont="1" applyFill="1" applyBorder="1"/>
    <xf numFmtId="0" fontId="32" fillId="0" borderId="0" xfId="6" applyFont="1" applyFill="1" applyBorder="1"/>
    <xf numFmtId="0" fontId="32" fillId="0" borderId="0" xfId="6" applyFont="1" applyFill="1" applyBorder="1" applyAlignment="1">
      <alignment horizontal="center"/>
    </xf>
    <xf numFmtId="49" fontId="32" fillId="0" borderId="0" xfId="6" applyNumberFormat="1" applyFont="1" applyFill="1" applyBorder="1"/>
    <xf numFmtId="4" fontId="32" fillId="0" borderId="0" xfId="6" applyNumberFormat="1" applyFont="1" applyFill="1" applyBorder="1"/>
    <xf numFmtId="3" fontId="32" fillId="0" borderId="0" xfId="6" applyNumberFormat="1" applyFont="1" applyFill="1" applyBorder="1"/>
    <xf numFmtId="49" fontId="33" fillId="0" borderId="0" xfId="5" applyNumberFormat="1" applyFont="1" applyFill="1" applyBorder="1" applyAlignment="1">
      <alignment horizontal="left"/>
    </xf>
    <xf numFmtId="49" fontId="33" fillId="0" borderId="0" xfId="5" applyNumberFormat="1" applyFont="1" applyFill="1" applyBorder="1" applyAlignment="1">
      <alignment horizontal="center"/>
    </xf>
    <xf numFmtId="0" fontId="34" fillId="0" borderId="0" xfId="5" applyFont="1" applyFill="1" applyBorder="1" applyAlignment="1">
      <alignment wrapText="1"/>
    </xf>
    <xf numFmtId="4" fontId="34" fillId="0" borderId="0" xfId="5" applyNumberFormat="1" applyFont="1" applyFill="1" applyBorder="1" applyAlignment="1">
      <alignment wrapText="1"/>
    </xf>
    <xf numFmtId="3" fontId="35" fillId="0" borderId="0" xfId="5" applyNumberFormat="1" applyFont="1" applyFill="1" applyBorder="1"/>
    <xf numFmtId="0" fontId="35" fillId="0" borderId="0" xfId="5" applyFont="1" applyFill="1" applyBorder="1"/>
    <xf numFmtId="0" fontId="33" fillId="0" borderId="0" xfId="4" applyFont="1" applyFill="1" applyAlignment="1">
      <alignment horizontal="left"/>
    </xf>
    <xf numFmtId="0" fontId="33" fillId="0" borderId="0" xfId="4" applyFont="1" applyFill="1" applyAlignment="1">
      <alignment horizontal="center"/>
    </xf>
    <xf numFmtId="4" fontId="36" fillId="0" borderId="0" xfId="5" applyNumberFormat="1" applyFont="1" applyFill="1" applyBorder="1" applyAlignment="1">
      <alignment horizontal="left"/>
    </xf>
    <xf numFmtId="4" fontId="37" fillId="0" borderId="0" xfId="5" applyNumberFormat="1" applyFont="1" applyFill="1" applyBorder="1" applyAlignment="1">
      <alignment horizontal="right"/>
    </xf>
    <xf numFmtId="4" fontId="37" fillId="0" borderId="0" xfId="5" applyNumberFormat="1" applyFont="1" applyFill="1" applyBorder="1" applyAlignment="1">
      <alignment horizontal="center"/>
    </xf>
    <xf numFmtId="49" fontId="38" fillId="0" borderId="0" xfId="5" applyNumberFormat="1" applyFont="1" applyFill="1" applyBorder="1" applyAlignment="1">
      <alignment horizontal="left" vertical="top"/>
    </xf>
    <xf numFmtId="49" fontId="38" fillId="0" borderId="0" xfId="5" applyNumberFormat="1" applyFont="1" applyFill="1" applyBorder="1" applyAlignment="1">
      <alignment horizontal="center" vertical="top"/>
    </xf>
    <xf numFmtId="49" fontId="39" fillId="0" borderId="52" xfId="7" applyNumberFormat="1" applyFont="1" applyFill="1" applyBorder="1" applyAlignment="1">
      <alignment horizontal="left" wrapText="1"/>
    </xf>
    <xf numFmtId="49" fontId="39" fillId="0" borderId="53" xfId="7" applyNumberFormat="1" applyFont="1" applyFill="1" applyBorder="1" applyAlignment="1">
      <alignment horizontal="left"/>
    </xf>
    <xf numFmtId="165" fontId="35" fillId="0" borderId="53" xfId="7" applyNumberFormat="1" applyFont="1" applyFill="1" applyBorder="1" applyAlignment="1">
      <alignment horizontal="left"/>
    </xf>
    <xf numFmtId="4" fontId="39" fillId="0" borderId="53" xfId="7" applyNumberFormat="1" applyFont="1" applyFill="1" applyBorder="1" applyAlignment="1">
      <alignment horizontal="left"/>
    </xf>
    <xf numFmtId="3" fontId="39" fillId="0" borderId="54" xfId="7" applyNumberFormat="1" applyFont="1" applyFill="1" applyBorder="1" applyAlignment="1">
      <alignment horizontal="center"/>
    </xf>
    <xf numFmtId="49" fontId="35" fillId="0" borderId="1" xfId="4" applyNumberFormat="1" applyFont="1" applyFill="1" applyBorder="1" applyAlignment="1" applyProtection="1">
      <protection locked="0"/>
    </xf>
    <xf numFmtId="49" fontId="40" fillId="0" borderId="0" xfId="7" applyNumberFormat="1" applyFont="1" applyFill="1" applyBorder="1" applyAlignment="1">
      <alignment horizontal="left"/>
    </xf>
    <xf numFmtId="165" fontId="40" fillId="0" borderId="0" xfId="7" applyNumberFormat="1" applyFont="1" applyFill="1" applyBorder="1" applyAlignment="1">
      <alignment horizontal="left"/>
    </xf>
    <xf numFmtId="4" fontId="40" fillId="0" borderId="0" xfId="7" applyNumberFormat="1" applyFont="1" applyFill="1" applyBorder="1" applyAlignment="1">
      <alignment horizontal="left"/>
    </xf>
    <xf numFmtId="3" fontId="35" fillId="0" borderId="2" xfId="7" applyNumberFormat="1" applyFont="1" applyFill="1" applyBorder="1" applyAlignment="1">
      <alignment horizontal="right"/>
    </xf>
    <xf numFmtId="0" fontId="39" fillId="0" borderId="11" xfId="8" applyFont="1" applyFill="1" applyBorder="1" applyAlignment="1">
      <alignment wrapText="1"/>
    </xf>
    <xf numFmtId="0" fontId="35" fillId="0" borderId="7" xfId="8" applyFont="1" applyFill="1" applyBorder="1"/>
    <xf numFmtId="165" fontId="35" fillId="0" borderId="7" xfId="8" applyNumberFormat="1" applyFont="1" applyFill="1" applyBorder="1"/>
    <xf numFmtId="4" fontId="35" fillId="0" borderId="7" xfId="8" applyNumberFormat="1" applyFont="1" applyFill="1" applyBorder="1"/>
    <xf numFmtId="3" fontId="39" fillId="0" borderId="13" xfId="8" applyNumberFormat="1" applyFont="1" applyFill="1" applyBorder="1" applyAlignment="1"/>
    <xf numFmtId="0" fontId="30" fillId="0" borderId="0" xfId="4" applyFont="1" applyFill="1" applyAlignment="1">
      <alignment horizontal="left"/>
    </xf>
    <xf numFmtId="0" fontId="38" fillId="0" borderId="45" xfId="4" applyNumberFormat="1" applyFont="1" applyFill="1" applyBorder="1" applyAlignment="1" applyProtection="1">
      <alignment vertical="top"/>
    </xf>
    <xf numFmtId="0" fontId="38" fillId="0" borderId="45" xfId="4" applyNumberFormat="1" applyFont="1" applyFill="1" applyBorder="1" applyAlignment="1" applyProtection="1">
      <alignment horizontal="center" vertical="top"/>
    </xf>
    <xf numFmtId="4" fontId="38" fillId="0" borderId="45" xfId="4" applyNumberFormat="1" applyFont="1" applyFill="1" applyBorder="1" applyAlignment="1" applyProtection="1">
      <alignment horizontal="center" vertical="top"/>
    </xf>
    <xf numFmtId="3" fontId="38" fillId="0" borderId="49" xfId="4" applyNumberFormat="1" applyFont="1" applyFill="1" applyBorder="1" applyAlignment="1" applyProtection="1">
      <alignment horizontal="center" vertical="top"/>
    </xf>
    <xf numFmtId="0" fontId="38" fillId="0" borderId="0" xfId="4" applyNumberFormat="1" applyFont="1" applyFill="1" applyBorder="1" applyAlignment="1" applyProtection="1">
      <alignment vertical="top"/>
    </xf>
    <xf numFmtId="0" fontId="35" fillId="0" borderId="0" xfId="4" applyNumberFormat="1" applyFont="1" applyFill="1" applyBorder="1" applyAlignment="1" applyProtection="1">
      <alignment vertical="top"/>
    </xf>
    <xf numFmtId="0" fontId="39" fillId="0" borderId="0" xfId="4" applyNumberFormat="1" applyFont="1" applyFill="1" applyBorder="1" applyAlignment="1" applyProtection="1">
      <alignment horizontal="center" vertical="top"/>
    </xf>
    <xf numFmtId="0" fontId="39" fillId="0" borderId="0" xfId="4" applyNumberFormat="1" applyFont="1" applyFill="1" applyBorder="1" applyAlignment="1" applyProtection="1">
      <alignment vertical="top"/>
    </xf>
    <xf numFmtId="0" fontId="39" fillId="0" borderId="18" xfId="4" applyNumberFormat="1" applyFont="1" applyFill="1" applyBorder="1" applyAlignment="1" applyProtection="1">
      <alignment vertical="top"/>
    </xf>
    <xf numFmtId="0" fontId="39" fillId="0" borderId="18" xfId="4" applyNumberFormat="1" applyFont="1" applyFill="1" applyBorder="1" applyAlignment="1" applyProtection="1">
      <alignment horizontal="right" vertical="top"/>
    </xf>
    <xf numFmtId="4" fontId="39" fillId="0" borderId="18" xfId="4" applyNumberFormat="1" applyFont="1" applyFill="1" applyBorder="1" applyAlignment="1" applyProtection="1">
      <alignment horizontal="right" vertical="top"/>
    </xf>
    <xf numFmtId="3" fontId="39" fillId="0" borderId="0" xfId="6" applyNumberFormat="1" applyFont="1" applyFill="1" applyBorder="1" applyAlignment="1">
      <alignment horizontal="right"/>
    </xf>
    <xf numFmtId="0" fontId="35" fillId="0" borderId="0" xfId="4" applyNumberFormat="1" applyFont="1" applyFill="1" applyBorder="1" applyAlignment="1" applyProtection="1">
      <alignment horizontal="center" vertical="top"/>
    </xf>
    <xf numFmtId="166" fontId="42" fillId="0" borderId="0" xfId="9" applyNumberFormat="1" applyFont="1" applyBorder="1" applyAlignment="1">
      <alignment horizontal="center"/>
      <protection locked="0"/>
    </xf>
    <xf numFmtId="0" fontId="35" fillId="0" borderId="0" xfId="4" applyNumberFormat="1" applyFont="1" applyFill="1" applyBorder="1" applyAlignment="1" applyProtection="1">
      <alignment horizontal="left" vertical="top"/>
    </xf>
    <xf numFmtId="4" fontId="35" fillId="0" borderId="0" xfId="4" applyNumberFormat="1" applyFont="1" applyFill="1" applyBorder="1" applyAlignment="1" applyProtection="1">
      <alignment horizontal="right" vertical="top"/>
    </xf>
    <xf numFmtId="3" fontId="35" fillId="0" borderId="0" xfId="6" applyNumberFormat="1" applyFont="1" applyFill="1" applyBorder="1" applyAlignment="1">
      <alignment horizontal="right"/>
    </xf>
    <xf numFmtId="0" fontId="39" fillId="0" borderId="0" xfId="4" applyNumberFormat="1" applyFont="1" applyFill="1" applyBorder="1" applyAlignment="1" applyProtection="1">
      <alignment horizontal="right" vertical="top"/>
    </xf>
    <xf numFmtId="4" fontId="39" fillId="0" borderId="0" xfId="4" applyNumberFormat="1" applyFont="1" applyFill="1" applyBorder="1" applyAlignment="1" applyProtection="1">
      <alignment horizontal="right" vertical="top"/>
    </xf>
    <xf numFmtId="49" fontId="43" fillId="0" borderId="0" xfId="9" applyNumberFormat="1" applyFont="1" applyBorder="1" applyAlignment="1">
      <alignment wrapText="1"/>
      <protection locked="0"/>
    </xf>
    <xf numFmtId="49" fontId="43" fillId="0" borderId="0" xfId="9" applyNumberFormat="1" applyFont="1" applyBorder="1" applyAlignment="1">
      <protection locked="0"/>
    </xf>
    <xf numFmtId="2" fontId="43" fillId="0" borderId="0" xfId="9" applyNumberFormat="1" applyFont="1" applyBorder="1" applyAlignment="1">
      <protection locked="0"/>
    </xf>
    <xf numFmtId="166" fontId="44" fillId="0" borderId="0" xfId="9" applyNumberFormat="1" applyFont="1" applyBorder="1" applyAlignment="1">
      <alignment horizontal="center"/>
      <protection locked="0"/>
    </xf>
    <xf numFmtId="0" fontId="45" fillId="0" borderId="0" xfId="9" applyFont="1" applyBorder="1" applyAlignment="1">
      <alignment horizontal="left"/>
      <protection locked="0"/>
    </xf>
    <xf numFmtId="49" fontId="45" fillId="0" borderId="0" xfId="9" applyNumberFormat="1" applyFont="1" applyBorder="1" applyAlignment="1">
      <protection locked="0"/>
    </xf>
    <xf numFmtId="2" fontId="45" fillId="0" borderId="0" xfId="9" applyNumberFormat="1" applyFont="1" applyBorder="1" applyAlignment="1">
      <protection locked="0"/>
    </xf>
    <xf numFmtId="3" fontId="39" fillId="0" borderId="0" xfId="6" applyNumberFormat="1" applyFont="1" applyFill="1"/>
    <xf numFmtId="166" fontId="46" fillId="0" borderId="0" xfId="9" applyNumberFormat="1" applyFont="1" applyBorder="1" applyAlignment="1">
      <alignment horizontal="center"/>
      <protection locked="0"/>
    </xf>
    <xf numFmtId="49" fontId="47" fillId="0" borderId="0" xfId="9" applyNumberFormat="1" applyFont="1" applyBorder="1" applyAlignment="1">
      <alignment wrapText="1"/>
      <protection locked="0"/>
    </xf>
    <xf numFmtId="49" fontId="47" fillId="0" borderId="0" xfId="9" applyNumberFormat="1" applyFont="1" applyBorder="1" applyAlignment="1">
      <protection locked="0"/>
    </xf>
    <xf numFmtId="2" fontId="47" fillId="0" borderId="0" xfId="9" applyNumberFormat="1" applyFont="1" applyBorder="1" applyAlignment="1">
      <protection locked="0"/>
    </xf>
    <xf numFmtId="4" fontId="40" fillId="0" borderId="0" xfId="4" applyNumberFormat="1" applyFont="1" applyFill="1" applyBorder="1" applyAlignment="1" applyProtection="1">
      <alignment horizontal="right" vertical="top"/>
    </xf>
    <xf numFmtId="3" fontId="40" fillId="0" borderId="0" xfId="6" applyNumberFormat="1" applyFont="1" applyFill="1" applyBorder="1" applyAlignment="1">
      <alignment horizontal="right"/>
    </xf>
    <xf numFmtId="0" fontId="46" fillId="0" borderId="0" xfId="9" applyFont="1" applyBorder="1" applyAlignment="1">
      <alignment horizontal="center"/>
      <protection locked="0"/>
    </xf>
    <xf numFmtId="49" fontId="39" fillId="0" borderId="11" xfId="9" applyNumberFormat="1" applyFont="1" applyBorder="1" applyAlignment="1">
      <alignment horizontal="left" vertical="top" wrapText="1"/>
      <protection locked="0"/>
    </xf>
    <xf numFmtId="49" fontId="39" fillId="0" borderId="7" xfId="9" applyNumberFormat="1" applyFont="1" applyBorder="1" applyAlignment="1">
      <alignment horizontal="left" vertical="top"/>
      <protection locked="0"/>
    </xf>
    <xf numFmtId="2" fontId="39" fillId="0" borderId="7" xfId="9" applyNumberFormat="1" applyFont="1" applyBorder="1" applyAlignment="1">
      <alignment horizontal="right" vertical="center"/>
      <protection locked="0"/>
    </xf>
    <xf numFmtId="4" fontId="35" fillId="0" borderId="7" xfId="6" applyNumberFormat="1" applyFont="1" applyFill="1" applyBorder="1"/>
    <xf numFmtId="3" fontId="39" fillId="0" borderId="13" xfId="6" applyNumberFormat="1" applyFont="1" applyFill="1" applyBorder="1"/>
    <xf numFmtId="0" fontId="40" fillId="0" borderId="0" xfId="4" applyNumberFormat="1" applyFont="1" applyFill="1" applyBorder="1" applyAlignment="1" applyProtection="1">
      <alignment vertical="top"/>
    </xf>
    <xf numFmtId="0" fontId="37" fillId="0" borderId="0" xfId="4" applyNumberFormat="1" applyFont="1" applyFill="1" applyBorder="1" applyAlignment="1" applyProtection="1">
      <alignment horizontal="center" vertical="top"/>
    </xf>
    <xf numFmtId="0" fontId="35" fillId="0" borderId="0" xfId="4" applyNumberFormat="1" applyFont="1" applyFill="1" applyBorder="1" applyAlignment="1" applyProtection="1">
      <alignment vertical="top" wrapText="1"/>
    </xf>
    <xf numFmtId="4" fontId="35" fillId="0" borderId="0" xfId="4" applyNumberFormat="1" applyFont="1" applyFill="1" applyBorder="1" applyAlignment="1" applyProtection="1">
      <alignment vertical="top"/>
    </xf>
    <xf numFmtId="3" fontId="35" fillId="0" borderId="0" xfId="4" applyNumberFormat="1" applyFont="1" applyFill="1" applyBorder="1" applyAlignment="1" applyProtection="1">
      <alignment vertical="top"/>
    </xf>
    <xf numFmtId="0" fontId="19" fillId="0" borderId="0" xfId="4" applyNumberFormat="1" applyFont="1" applyFill="1" applyBorder="1" applyAlignment="1" applyProtection="1">
      <alignment vertical="top" wrapText="1"/>
    </xf>
    <xf numFmtId="0" fontId="19" fillId="0" borderId="0" xfId="4" applyNumberFormat="1" applyFont="1" applyFill="1" applyBorder="1" applyAlignment="1" applyProtection="1">
      <alignment vertical="top"/>
    </xf>
    <xf numFmtId="4" fontId="19" fillId="0" borderId="0" xfId="4" applyNumberFormat="1" applyFont="1" applyFill="1" applyBorder="1" applyAlignment="1" applyProtection="1">
      <alignment horizontal="right" vertical="top"/>
    </xf>
    <xf numFmtId="4" fontId="19" fillId="0" borderId="0" xfId="4" applyNumberFormat="1" applyFont="1" applyFill="1" applyBorder="1" applyAlignment="1" applyProtection="1">
      <alignment vertical="top"/>
    </xf>
    <xf numFmtId="3" fontId="19" fillId="0" borderId="0" xfId="4" applyNumberFormat="1" applyFont="1" applyFill="1" applyBorder="1" applyAlignment="1" applyProtection="1">
      <alignment vertical="top"/>
    </xf>
    <xf numFmtId="0" fontId="19" fillId="0" borderId="0" xfId="4" applyNumberFormat="1" applyFont="1" applyFill="1" applyBorder="1" applyAlignment="1" applyProtection="1">
      <alignment horizontal="center" vertical="top"/>
    </xf>
    <xf numFmtId="4" fontId="7" fillId="5" borderId="34" xfId="0" applyNumberFormat="1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vertical="top"/>
    </xf>
    <xf numFmtId="0" fontId="3" fillId="2" borderId="0" xfId="0" applyFont="1" applyFill="1" applyAlignment="1">
      <alignment horizontal="left" wrapText="1"/>
    </xf>
    <xf numFmtId="4" fontId="7" fillId="0" borderId="34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7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7" xfId="0" applyNumberFormat="1" applyFont="1" applyFill="1" applyBorder="1" applyAlignment="1"/>
    <xf numFmtId="4" fontId="7" fillId="0" borderId="26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3" xfId="0" applyNumberFormat="1" applyFill="1" applyBorder="1"/>
    <xf numFmtId="3" fontId="0" fillId="4" borderId="12" xfId="0" applyNumberFormat="1" applyFill="1" applyBorder="1"/>
    <xf numFmtId="0" fontId="16" fillId="3" borderId="31" xfId="0" applyFont="1" applyFill="1" applyBorder="1" applyAlignment="1">
      <alignment horizontal="center" vertical="center" wrapText="1"/>
    </xf>
    <xf numFmtId="4" fontId="7" fillId="0" borderId="32" xfId="0" applyNumberFormat="1" applyFont="1" applyBorder="1" applyAlignment="1">
      <alignment vertical="center"/>
    </xf>
    <xf numFmtId="4" fontId="7" fillId="0" borderId="51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48" fillId="0" borderId="18" xfId="0" applyFont="1" applyBorder="1" applyAlignment="1">
      <alignment horizontal="center" vertical="center" wrapText="1" shrinkToFit="1"/>
    </xf>
    <xf numFmtId="0" fontId="48" fillId="0" borderId="0" xfId="0" applyFont="1" applyBorder="1" applyAlignment="1">
      <alignment horizontal="center" vertical="center" wrapText="1" shrinkToFit="1"/>
    </xf>
    <xf numFmtId="0" fontId="48" fillId="0" borderId="6" xfId="0" applyFont="1" applyBorder="1" applyAlignment="1">
      <alignment horizontal="center" vertical="center" wrapText="1" shrinkToFit="1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0" fontId="0" fillId="0" borderId="38" xfId="0" applyBorder="1" applyAlignment="1">
      <alignment vertical="center"/>
    </xf>
    <xf numFmtId="0" fontId="0" fillId="0" borderId="44" xfId="0" applyBorder="1" applyAlignment="1">
      <alignment vertical="center"/>
    </xf>
    <xf numFmtId="49" fontId="0" fillId="0" borderId="38" xfId="0" applyNumberFormat="1" applyBorder="1" applyAlignment="1">
      <alignment vertical="center"/>
    </xf>
    <xf numFmtId="49" fontId="0" fillId="0" borderId="49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0" fontId="34" fillId="0" borderId="0" xfId="5" applyFont="1" applyFill="1" applyBorder="1" applyAlignment="1">
      <alignment horizontal="left" wrapText="1"/>
    </xf>
    <xf numFmtId="0" fontId="21" fillId="0" borderId="32" xfId="0" applyFont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21" fillId="0" borderId="51" xfId="0" applyFont="1" applyBorder="1" applyAlignment="1">
      <alignment vertical="center" wrapText="1"/>
    </xf>
    <xf numFmtId="0" fontId="21" fillId="0" borderId="49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5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1" fillId="0" borderId="45" xfId="0" applyFont="1" applyBorder="1" applyAlignment="1">
      <alignment vertical="center"/>
    </xf>
    <xf numFmtId="0" fontId="0" fillId="0" borderId="50" xfId="0" applyBorder="1" applyAlignment="1">
      <alignment vertical="center" wrapText="1"/>
    </xf>
    <xf numFmtId="0" fontId="19" fillId="0" borderId="45" xfId="0" applyFont="1" applyBorder="1" applyAlignment="1">
      <alignment horizontal="left" vertical="center" wrapText="1"/>
    </xf>
    <xf numFmtId="0" fontId="0" fillId="0" borderId="45" xfId="0" applyBorder="1" applyAlignment="1">
      <alignment horizontal="left" wrapText="1"/>
    </xf>
    <xf numFmtId="0" fontId="19" fillId="0" borderId="45" xfId="0" applyFont="1" applyBorder="1" applyAlignment="1">
      <alignment vertical="center" wrapText="1"/>
    </xf>
    <xf numFmtId="0" fontId="0" fillId="0" borderId="45" xfId="0" applyBorder="1" applyAlignment="1">
      <alignment wrapText="1"/>
    </xf>
    <xf numFmtId="0" fontId="23" fillId="0" borderId="45" xfId="0" applyFont="1" applyBorder="1" applyAlignment="1">
      <alignment vertical="center" wrapText="1"/>
    </xf>
    <xf numFmtId="0" fontId="23" fillId="0" borderId="45" xfId="0" applyFont="1" applyBorder="1" applyAlignment="1">
      <alignment horizontal="left" vertical="center" wrapText="1"/>
    </xf>
    <xf numFmtId="0" fontId="0" fillId="0" borderId="49" xfId="0" applyBorder="1" applyAlignment="1"/>
    <xf numFmtId="0" fontId="0" fillId="0" borderId="50" xfId="0" applyBorder="1" applyAlignment="1"/>
    <xf numFmtId="20" fontId="23" fillId="0" borderId="45" xfId="0" applyNumberFormat="1" applyFont="1" applyBorder="1" applyAlignment="1">
      <alignment horizontal="left" vertical="center" wrapText="1"/>
    </xf>
    <xf numFmtId="0" fontId="19" fillId="0" borderId="49" xfId="0" applyFont="1" applyBorder="1" applyAlignment="1">
      <alignment vertical="center" wrapText="1"/>
    </xf>
    <xf numFmtId="0" fontId="0" fillId="0" borderId="50" xfId="0" applyBorder="1" applyAlignment="1">
      <alignment wrapText="1"/>
    </xf>
    <xf numFmtId="0" fontId="19" fillId="0" borderId="49" xfId="0" applyFont="1" applyBorder="1" applyAlignment="1">
      <alignment horizontal="left" vertical="center" wrapText="1"/>
    </xf>
    <xf numFmtId="20" fontId="19" fillId="0" borderId="45" xfId="0" applyNumberFormat="1" applyFont="1" applyBorder="1" applyAlignment="1">
      <alignment horizontal="left" vertical="center" wrapText="1"/>
    </xf>
    <xf numFmtId="0" fontId="0" fillId="0" borderId="45" xfId="0" applyBorder="1" applyAlignment="1">
      <alignment horizontal="left"/>
    </xf>
    <xf numFmtId="0" fontId="19" fillId="0" borderId="50" xfId="0" applyFont="1" applyBorder="1" applyAlignment="1">
      <alignment vertical="center" wrapText="1"/>
    </xf>
    <xf numFmtId="0" fontId="0" fillId="0" borderId="45" xfId="0" applyFill="1" applyBorder="1" applyAlignment="1">
      <alignment wrapText="1"/>
    </xf>
    <xf numFmtId="0" fontId="0" fillId="0" borderId="49" xfId="0" applyFill="1" applyBorder="1" applyAlignment="1">
      <alignment wrapText="1"/>
    </xf>
    <xf numFmtId="164" fontId="17" fillId="0" borderId="37" xfId="0" applyNumberFormat="1" applyFont="1" applyFill="1" applyBorder="1" applyAlignment="1">
      <alignment vertical="top" shrinkToFit="1"/>
    </xf>
  </cellXfs>
  <cellStyles count="10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9" xr:uid="{00000000-0005-0000-0000-000003000000}"/>
    <cellStyle name="normální_Bílkovice - hrubá stavba 2x - CENA" xfId="6" xr:uid="{00000000-0005-0000-0000-000004000000}"/>
    <cellStyle name="normální_CH_J_F_01_60_P02_- silno - CENY" xfId="4" xr:uid="{00000000-0005-0000-0000-000006000000}"/>
    <cellStyle name="normální_DD Skuteč - konec OCENĚNÝ ROZPOČET" xfId="7" xr:uid="{00000000-0005-0000-0000-000005000000}"/>
    <cellStyle name="normální_SO 05 - garáže  DEPO Cr" xfId="5" xr:uid="{00000000-0005-0000-0000-000007000000}"/>
    <cellStyle name="normální_Výkaz výměr - na šířku CZ" xfId="8" xr:uid="{00000000-0005-0000-0000-000008000000}"/>
    <cellStyle name="Styl 1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3.2"/>
  <sheetData>
    <row r="1" spans="1:7">
      <c r="A1" s="37" t="s">
        <v>38</v>
      </c>
    </row>
    <row r="2" spans="1:7" ht="57.75" customHeight="1">
      <c r="A2" s="315" t="s">
        <v>39</v>
      </c>
      <c r="B2" s="315"/>
      <c r="C2" s="315"/>
      <c r="D2" s="315"/>
      <c r="E2" s="315"/>
      <c r="F2" s="315"/>
      <c r="G2" s="315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4"/>
  <sheetViews>
    <sheetView workbookViewId="0">
      <selection activeCell="D31" sqref="D31"/>
    </sheetView>
  </sheetViews>
  <sheetFormatPr defaultRowHeight="13.2"/>
  <cols>
    <col min="2" max="2" width="29.5546875" bestFit="1" customWidth="1"/>
    <col min="4" max="4" width="54" customWidth="1"/>
  </cols>
  <sheetData>
    <row r="1" spans="1:4" ht="15.6">
      <c r="B1" s="199" t="s">
        <v>383</v>
      </c>
      <c r="C1" s="202"/>
      <c r="D1" s="202"/>
    </row>
    <row r="3" spans="1:4" ht="13.8">
      <c r="B3" s="200" t="s">
        <v>255</v>
      </c>
      <c r="C3" s="200" t="s">
        <v>236</v>
      </c>
      <c r="D3" s="201"/>
    </row>
    <row r="4" spans="1:4" ht="13.8">
      <c r="A4" s="203"/>
      <c r="B4" s="204" t="s">
        <v>256</v>
      </c>
      <c r="C4" s="379" t="s">
        <v>237</v>
      </c>
      <c r="D4" s="379"/>
    </row>
    <row r="5" spans="1:4" ht="13.8">
      <c r="A5" s="203"/>
      <c r="B5" s="204"/>
      <c r="C5" s="205"/>
      <c r="D5" s="205"/>
    </row>
    <row r="6" spans="1:4">
      <c r="B6" s="212" t="s">
        <v>384</v>
      </c>
      <c r="C6" s="385" t="s">
        <v>385</v>
      </c>
      <c r="D6" s="385"/>
    </row>
    <row r="7" spans="1:4">
      <c r="B7" s="212" t="s">
        <v>386</v>
      </c>
      <c r="C7" s="385" t="s">
        <v>387</v>
      </c>
      <c r="D7" s="385"/>
    </row>
    <row r="8" spans="1:4">
      <c r="B8" s="212" t="s">
        <v>388</v>
      </c>
      <c r="C8" s="385" t="s">
        <v>389</v>
      </c>
      <c r="D8" s="385"/>
    </row>
    <row r="9" spans="1:4">
      <c r="B9" s="212" t="s">
        <v>390</v>
      </c>
      <c r="C9" s="397" t="s">
        <v>391</v>
      </c>
      <c r="D9" s="397"/>
    </row>
    <row r="10" spans="1:4">
      <c r="B10" s="212" t="s">
        <v>392</v>
      </c>
      <c r="C10" s="397" t="s">
        <v>387</v>
      </c>
      <c r="D10" s="397"/>
    </row>
    <row r="11" spans="1:4">
      <c r="B11" s="212" t="s">
        <v>393</v>
      </c>
      <c r="C11" s="397" t="s">
        <v>394</v>
      </c>
      <c r="D11" s="397"/>
    </row>
    <row r="12" spans="1:4">
      <c r="B12" s="212" t="s">
        <v>395</v>
      </c>
      <c r="C12" s="397" t="s">
        <v>396</v>
      </c>
      <c r="D12" s="397"/>
    </row>
    <row r="13" spans="1:4">
      <c r="B13" s="212" t="s">
        <v>397</v>
      </c>
      <c r="C13" s="397" t="s">
        <v>398</v>
      </c>
      <c r="D13" s="397"/>
    </row>
    <row r="14" spans="1:4">
      <c r="B14" s="212" t="s">
        <v>399</v>
      </c>
      <c r="C14" s="397" t="s">
        <v>400</v>
      </c>
      <c r="D14" s="397"/>
    </row>
    <row r="15" spans="1:4" ht="26.25" customHeight="1">
      <c r="B15" s="212" t="s">
        <v>406</v>
      </c>
      <c r="C15" s="397" t="s">
        <v>407</v>
      </c>
      <c r="D15" s="397"/>
    </row>
    <row r="16" spans="1:4" ht="12.75" customHeight="1">
      <c r="B16" s="212" t="s">
        <v>410</v>
      </c>
      <c r="C16" s="397" t="s">
        <v>411</v>
      </c>
      <c r="D16" s="385"/>
    </row>
    <row r="17" spans="2:4" ht="12.75" customHeight="1">
      <c r="B17" s="212" t="s">
        <v>408</v>
      </c>
      <c r="C17" s="397" t="s">
        <v>409</v>
      </c>
      <c r="D17" s="385"/>
    </row>
    <row r="18" spans="2:4">
      <c r="B18" s="212" t="s">
        <v>401</v>
      </c>
      <c r="C18" s="397" t="s">
        <v>402</v>
      </c>
      <c r="D18" s="397"/>
    </row>
    <row r="19" spans="2:4">
      <c r="B19" s="212" t="s">
        <v>403</v>
      </c>
      <c r="C19" s="397" t="s">
        <v>404</v>
      </c>
      <c r="D19" s="397"/>
    </row>
    <row r="20" spans="2:4">
      <c r="B20" s="212" t="s">
        <v>416</v>
      </c>
      <c r="C20" s="397" t="s">
        <v>417</v>
      </c>
      <c r="D20" s="385"/>
    </row>
    <row r="21" spans="2:4">
      <c r="B21" s="212" t="s">
        <v>413</v>
      </c>
      <c r="C21" s="397" t="s">
        <v>414</v>
      </c>
      <c r="D21" s="385"/>
    </row>
    <row r="22" spans="2:4" ht="51" customHeight="1">
      <c r="B22" s="212" t="s">
        <v>418</v>
      </c>
      <c r="C22" s="398" t="s">
        <v>419</v>
      </c>
      <c r="D22" s="392"/>
    </row>
    <row r="23" spans="2:4" ht="26.25" customHeight="1">
      <c r="B23" s="212" t="s">
        <v>405</v>
      </c>
      <c r="C23" s="385" t="s">
        <v>412</v>
      </c>
      <c r="D23" s="385"/>
    </row>
    <row r="24" spans="2:4" ht="90" customHeight="1">
      <c r="B24" s="211" t="s">
        <v>348</v>
      </c>
      <c r="C24" s="384" t="s">
        <v>349</v>
      </c>
      <c r="D24" s="384"/>
    </row>
  </sheetData>
  <mergeCells count="20">
    <mergeCell ref="C23:D23"/>
    <mergeCell ref="C15:D15"/>
    <mergeCell ref="C17:D17"/>
    <mergeCell ref="C16:D16"/>
    <mergeCell ref="C24:D24"/>
    <mergeCell ref="C21:D21"/>
    <mergeCell ref="C20:D20"/>
    <mergeCell ref="C22:D22"/>
    <mergeCell ref="C19:D19"/>
    <mergeCell ref="C11:D11"/>
    <mergeCell ref="C12:D12"/>
    <mergeCell ref="C13:D13"/>
    <mergeCell ref="C14:D14"/>
    <mergeCell ref="C18:D18"/>
    <mergeCell ref="C10:D10"/>
    <mergeCell ref="C4:D4"/>
    <mergeCell ref="C6:D6"/>
    <mergeCell ref="C7:D7"/>
    <mergeCell ref="C8:D8"/>
    <mergeCell ref="C9:D9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8"/>
  <sheetViews>
    <sheetView workbookViewId="0">
      <selection activeCell="D23" sqref="D23"/>
    </sheetView>
  </sheetViews>
  <sheetFormatPr defaultRowHeight="13.2"/>
  <cols>
    <col min="2" max="2" width="29.5546875" bestFit="1" customWidth="1"/>
    <col min="4" max="4" width="54.5546875" customWidth="1"/>
  </cols>
  <sheetData>
    <row r="1" spans="1:4" ht="15.6">
      <c r="B1" s="199" t="s">
        <v>421</v>
      </c>
      <c r="C1" s="202"/>
      <c r="D1" s="202"/>
    </row>
    <row r="3" spans="1:4" ht="13.8">
      <c r="B3" s="200" t="s">
        <v>255</v>
      </c>
      <c r="C3" s="200" t="s">
        <v>238</v>
      </c>
      <c r="D3" s="201"/>
    </row>
    <row r="4" spans="1:4" ht="13.8">
      <c r="A4" s="203"/>
      <c r="B4" s="204" t="s">
        <v>256</v>
      </c>
      <c r="C4" s="379" t="s">
        <v>240</v>
      </c>
      <c r="D4" s="379"/>
    </row>
    <row r="5" spans="1:4" ht="13.8">
      <c r="A5" s="203"/>
      <c r="B5" s="204"/>
      <c r="C5" s="205"/>
      <c r="D5" s="205"/>
    </row>
    <row r="6" spans="1:4">
      <c r="B6" s="212" t="s">
        <v>443</v>
      </c>
      <c r="C6" s="385" t="s">
        <v>444</v>
      </c>
      <c r="D6" s="385"/>
    </row>
    <row r="7" spans="1:4">
      <c r="B7" s="212" t="s">
        <v>445</v>
      </c>
      <c r="C7" s="385" t="s">
        <v>448</v>
      </c>
      <c r="D7" s="385"/>
    </row>
    <row r="8" spans="1:4">
      <c r="B8" s="212" t="s">
        <v>446</v>
      </c>
      <c r="C8" s="385" t="s">
        <v>447</v>
      </c>
      <c r="D8" s="385"/>
    </row>
  </sheetData>
  <mergeCells count="4">
    <mergeCell ref="C4:D4"/>
    <mergeCell ref="C6:D6"/>
    <mergeCell ref="C7:D7"/>
    <mergeCell ref="C8:D8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7"/>
  <sheetViews>
    <sheetView workbookViewId="0">
      <selection activeCell="C5" sqref="C5"/>
    </sheetView>
  </sheetViews>
  <sheetFormatPr defaultRowHeight="13.2"/>
  <cols>
    <col min="2" max="2" width="29.5546875" bestFit="1" customWidth="1"/>
    <col min="4" max="4" width="57.88671875" customWidth="1"/>
  </cols>
  <sheetData>
    <row r="1" spans="1:4" ht="15.6">
      <c r="B1" s="199" t="s">
        <v>420</v>
      </c>
      <c r="C1" s="202"/>
      <c r="D1" s="202"/>
    </row>
    <row r="3" spans="1:4" ht="13.8">
      <c r="B3" s="200" t="s">
        <v>255</v>
      </c>
      <c r="C3" s="200" t="s">
        <v>239</v>
      </c>
      <c r="D3" s="201"/>
    </row>
    <row r="4" spans="1:4" ht="13.8">
      <c r="A4" s="203"/>
      <c r="B4" s="204" t="s">
        <v>256</v>
      </c>
      <c r="C4" s="379" t="s">
        <v>476</v>
      </c>
      <c r="D4" s="379"/>
    </row>
    <row r="5" spans="1:4" ht="13.8">
      <c r="A5" s="203"/>
      <c r="B5" s="204"/>
      <c r="C5" s="205"/>
      <c r="D5" s="205"/>
    </row>
    <row r="6" spans="1:4">
      <c r="B6" s="210" t="s">
        <v>358</v>
      </c>
      <c r="C6" s="384" t="s">
        <v>422</v>
      </c>
      <c r="D6" s="385"/>
    </row>
    <row r="7" spans="1:4">
      <c r="B7" s="211" t="s">
        <v>423</v>
      </c>
      <c r="C7" s="384" t="s">
        <v>424</v>
      </c>
      <c r="D7" s="385"/>
    </row>
    <row r="8" spans="1:4">
      <c r="B8" s="211" t="s">
        <v>292</v>
      </c>
      <c r="C8" s="384" t="s">
        <v>425</v>
      </c>
      <c r="D8" s="385"/>
    </row>
    <row r="9" spans="1:4">
      <c r="B9" s="211" t="s">
        <v>426</v>
      </c>
      <c r="C9" s="384" t="s">
        <v>427</v>
      </c>
      <c r="D9" s="385"/>
    </row>
    <row r="10" spans="1:4">
      <c r="B10" s="211" t="s">
        <v>428</v>
      </c>
      <c r="C10" s="384" t="s">
        <v>429</v>
      </c>
      <c r="D10" s="385"/>
    </row>
    <row r="11" spans="1:4">
      <c r="B11" s="211" t="s">
        <v>430</v>
      </c>
      <c r="C11" s="384" t="s">
        <v>431</v>
      </c>
      <c r="D11" s="385"/>
    </row>
    <row r="12" spans="1:4">
      <c r="B12" s="211" t="s">
        <v>432</v>
      </c>
      <c r="C12" s="384" t="s">
        <v>433</v>
      </c>
      <c r="D12" s="385"/>
    </row>
    <row r="13" spans="1:4">
      <c r="B13" s="211" t="s">
        <v>434</v>
      </c>
      <c r="C13" s="384" t="s">
        <v>435</v>
      </c>
      <c r="D13" s="385"/>
    </row>
    <row r="14" spans="1:4">
      <c r="B14" s="211" t="s">
        <v>436</v>
      </c>
      <c r="C14" s="384" t="s">
        <v>437</v>
      </c>
      <c r="D14" s="385"/>
    </row>
    <row r="15" spans="1:4">
      <c r="B15" s="211" t="s">
        <v>438</v>
      </c>
      <c r="C15" s="384" t="s">
        <v>439</v>
      </c>
      <c r="D15" s="385"/>
    </row>
    <row r="16" spans="1:4">
      <c r="B16" s="211" t="s">
        <v>440</v>
      </c>
      <c r="C16" s="384" t="s">
        <v>441</v>
      </c>
      <c r="D16" s="385"/>
    </row>
    <row r="17" spans="2:4" ht="93.75" customHeight="1">
      <c r="B17" s="211" t="s">
        <v>348</v>
      </c>
      <c r="C17" s="384" t="s">
        <v>442</v>
      </c>
      <c r="D17" s="385"/>
    </row>
  </sheetData>
  <mergeCells count="13">
    <mergeCell ref="C14:D14"/>
    <mergeCell ref="C15:D15"/>
    <mergeCell ref="C16:D16"/>
    <mergeCell ref="C17:D17"/>
    <mergeCell ref="C4:D4"/>
    <mergeCell ref="C6:D6"/>
    <mergeCell ref="C7:D7"/>
    <mergeCell ref="C8:D8"/>
    <mergeCell ref="C9:D9"/>
    <mergeCell ref="C10:D10"/>
    <mergeCell ref="C11:D11"/>
    <mergeCell ref="C12:D12"/>
    <mergeCell ref="C13:D13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"/>
  <sheetViews>
    <sheetView workbookViewId="0">
      <selection activeCell="C23" sqref="C23:D23"/>
    </sheetView>
  </sheetViews>
  <sheetFormatPr defaultRowHeight="13.2"/>
  <cols>
    <col min="2" max="2" width="43.33203125" customWidth="1"/>
    <col min="4" max="4" width="55.109375" customWidth="1"/>
  </cols>
  <sheetData>
    <row r="1" spans="1:4" ht="15.6">
      <c r="B1" s="199" t="s">
        <v>451</v>
      </c>
      <c r="C1" s="202"/>
      <c r="D1" s="202"/>
    </row>
    <row r="3" spans="1:4" ht="13.8">
      <c r="B3" s="200" t="s">
        <v>255</v>
      </c>
      <c r="C3" s="200" t="s">
        <v>449</v>
      </c>
      <c r="D3" s="201"/>
    </row>
    <row r="4" spans="1:4" ht="13.8">
      <c r="A4" s="203"/>
      <c r="B4" s="204" t="s">
        <v>256</v>
      </c>
      <c r="C4" s="379" t="s">
        <v>452</v>
      </c>
      <c r="D4" s="379"/>
    </row>
    <row r="5" spans="1:4" ht="13.8">
      <c r="A5" s="203"/>
      <c r="B5" s="204"/>
      <c r="C5" s="205"/>
      <c r="D5" s="205"/>
    </row>
    <row r="6" spans="1:4">
      <c r="B6" s="211" t="s">
        <v>290</v>
      </c>
      <c r="C6" s="378" t="s">
        <v>258</v>
      </c>
      <c r="D6" s="378"/>
    </row>
    <row r="7" spans="1:4">
      <c r="B7" s="211" t="s">
        <v>292</v>
      </c>
      <c r="C7" s="384" t="s">
        <v>460</v>
      </c>
      <c r="D7" s="385"/>
    </row>
    <row r="8" spans="1:4">
      <c r="B8" s="211" t="s">
        <v>293</v>
      </c>
      <c r="C8" s="386" t="s">
        <v>464</v>
      </c>
      <c r="D8" s="385"/>
    </row>
    <row r="9" spans="1:4">
      <c r="B9" s="211" t="s">
        <v>295</v>
      </c>
      <c r="C9" s="384" t="s">
        <v>296</v>
      </c>
      <c r="D9" s="385"/>
    </row>
    <row r="10" spans="1:4">
      <c r="B10" s="211" t="s">
        <v>297</v>
      </c>
      <c r="C10" s="386" t="s">
        <v>315</v>
      </c>
      <c r="D10" s="385"/>
    </row>
    <row r="11" spans="1:4">
      <c r="B11" s="211" t="s">
        <v>298</v>
      </c>
      <c r="C11" s="384" t="s">
        <v>299</v>
      </c>
      <c r="D11" s="385"/>
    </row>
    <row r="12" spans="1:4">
      <c r="B12" s="211" t="s">
        <v>300</v>
      </c>
      <c r="C12" s="386" t="s">
        <v>453</v>
      </c>
      <c r="D12" s="385"/>
    </row>
    <row r="13" spans="1:4">
      <c r="B13" s="211" t="s">
        <v>301</v>
      </c>
      <c r="C13" s="382" t="s">
        <v>461</v>
      </c>
      <c r="D13" s="383"/>
    </row>
    <row r="14" spans="1:4">
      <c r="B14" s="211" t="s">
        <v>302</v>
      </c>
      <c r="C14" s="390">
        <v>0.67291666666666661</v>
      </c>
      <c r="D14" s="383"/>
    </row>
    <row r="15" spans="1:4">
      <c r="B15" s="211" t="s">
        <v>303</v>
      </c>
      <c r="C15" s="382" t="s">
        <v>304</v>
      </c>
      <c r="D15" s="383"/>
    </row>
    <row r="16" spans="1:4" ht="38.25" customHeight="1">
      <c r="B16" s="211" t="s">
        <v>305</v>
      </c>
      <c r="C16" s="387" t="s">
        <v>475</v>
      </c>
      <c r="D16" s="383"/>
    </row>
    <row r="17" spans="2:4" ht="28.5" customHeight="1">
      <c r="B17" s="211" t="s">
        <v>307</v>
      </c>
      <c r="C17" s="382" t="s">
        <v>454</v>
      </c>
      <c r="D17" s="383"/>
    </row>
    <row r="18" spans="2:4">
      <c r="B18" s="211" t="s">
        <v>309</v>
      </c>
      <c r="C18" s="387" t="s">
        <v>459</v>
      </c>
      <c r="D18" s="383"/>
    </row>
    <row r="19" spans="2:4">
      <c r="B19" s="211" t="s">
        <v>311</v>
      </c>
      <c r="C19" s="382" t="s">
        <v>463</v>
      </c>
      <c r="D19" s="383"/>
    </row>
    <row r="20" spans="2:4" ht="143.25" customHeight="1">
      <c r="B20" s="211" t="s">
        <v>312</v>
      </c>
      <c r="C20" s="387" t="s">
        <v>458</v>
      </c>
      <c r="D20" s="383"/>
    </row>
    <row r="21" spans="2:4">
      <c r="B21" s="213" t="s">
        <v>462</v>
      </c>
      <c r="C21" s="388" t="s">
        <v>455</v>
      </c>
      <c r="D21" s="389"/>
    </row>
    <row r="22" spans="2:4">
      <c r="B22" s="214" t="s">
        <v>456</v>
      </c>
      <c r="C22" s="388" t="s">
        <v>457</v>
      </c>
      <c r="D22" s="389"/>
    </row>
    <row r="23" spans="2:4" ht="99.75" customHeight="1">
      <c r="B23" s="211" t="s">
        <v>348</v>
      </c>
      <c r="C23" s="391" t="s">
        <v>349</v>
      </c>
      <c r="D23" s="396"/>
    </row>
  </sheetData>
  <mergeCells count="19">
    <mergeCell ref="C23:D23"/>
    <mergeCell ref="C17:D17"/>
    <mergeCell ref="C18:D18"/>
    <mergeCell ref="C19:D19"/>
    <mergeCell ref="C20:D20"/>
    <mergeCell ref="C21:D21"/>
    <mergeCell ref="C22:D22"/>
    <mergeCell ref="C16:D16"/>
    <mergeCell ref="C4:D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D11"/>
  <sheetViews>
    <sheetView workbookViewId="0">
      <selection activeCell="C10" sqref="C10:D10"/>
    </sheetView>
  </sheetViews>
  <sheetFormatPr defaultRowHeight="13.2"/>
  <cols>
    <col min="2" max="2" width="41" bestFit="1" customWidth="1"/>
    <col min="4" max="4" width="54.88671875" customWidth="1"/>
  </cols>
  <sheetData>
    <row r="1" spans="2:4" ht="15.6">
      <c r="B1" s="199" t="s">
        <v>467</v>
      </c>
      <c r="C1" s="202"/>
      <c r="D1" s="202"/>
    </row>
    <row r="3" spans="2:4" ht="13.8">
      <c r="B3" s="200" t="s">
        <v>255</v>
      </c>
      <c r="C3" s="200" t="s">
        <v>466</v>
      </c>
      <c r="D3" s="201"/>
    </row>
    <row r="4" spans="2:4" ht="13.8">
      <c r="B4" s="204" t="s">
        <v>256</v>
      </c>
      <c r="C4" s="379" t="s">
        <v>465</v>
      </c>
      <c r="D4" s="379"/>
    </row>
    <row r="5" spans="2:4" ht="13.8">
      <c r="B5" s="204"/>
      <c r="C5" s="205"/>
      <c r="D5" s="205"/>
    </row>
    <row r="6" spans="2:4">
      <c r="B6" s="211" t="s">
        <v>290</v>
      </c>
      <c r="C6" s="378" t="s">
        <v>291</v>
      </c>
      <c r="D6" s="378"/>
    </row>
    <row r="7" spans="2:4" ht="39" customHeight="1">
      <c r="B7" s="211" t="s">
        <v>469</v>
      </c>
      <c r="C7" s="384" t="s">
        <v>468</v>
      </c>
      <c r="D7" s="385"/>
    </row>
    <row r="8" spans="2:4" ht="254.25" customHeight="1">
      <c r="B8" s="211" t="s">
        <v>470</v>
      </c>
      <c r="C8" s="386" t="s">
        <v>471</v>
      </c>
      <c r="D8" s="385"/>
    </row>
    <row r="9" spans="2:4">
      <c r="B9" s="211" t="s">
        <v>472</v>
      </c>
      <c r="C9" s="384" t="s">
        <v>473</v>
      </c>
      <c r="D9" s="385"/>
    </row>
    <row r="10" spans="2:4" ht="64.5" customHeight="1">
      <c r="B10" s="211" t="s">
        <v>312</v>
      </c>
      <c r="C10" s="387" t="s">
        <v>474</v>
      </c>
      <c r="D10" s="383"/>
    </row>
    <row r="11" spans="2:4" ht="96" customHeight="1">
      <c r="B11" s="211" t="s">
        <v>348</v>
      </c>
      <c r="C11" s="391" t="s">
        <v>349</v>
      </c>
      <c r="D11" s="396"/>
    </row>
  </sheetData>
  <mergeCells count="7">
    <mergeCell ref="C11:D11"/>
    <mergeCell ref="C9:D9"/>
    <mergeCell ref="C10:D10"/>
    <mergeCell ref="C4:D4"/>
    <mergeCell ref="C6:D6"/>
    <mergeCell ref="C7:D7"/>
    <mergeCell ref="C8:D8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D10"/>
  <sheetViews>
    <sheetView workbookViewId="0">
      <selection activeCell="C21" sqref="C21"/>
    </sheetView>
  </sheetViews>
  <sheetFormatPr defaultRowHeight="13.2"/>
  <cols>
    <col min="2" max="2" width="31" bestFit="1" customWidth="1"/>
    <col min="4" max="4" width="73.33203125" customWidth="1"/>
  </cols>
  <sheetData>
    <row r="1" spans="2:4" ht="15.6">
      <c r="B1" s="199" t="s">
        <v>481</v>
      </c>
      <c r="C1" s="202"/>
      <c r="D1" s="202"/>
    </row>
    <row r="3" spans="2:4" ht="13.8">
      <c r="B3" s="200" t="s">
        <v>255</v>
      </c>
      <c r="C3" s="200" t="s">
        <v>479</v>
      </c>
      <c r="D3" s="201"/>
    </row>
    <row r="4" spans="2:4" ht="13.8">
      <c r="B4" s="204" t="s">
        <v>256</v>
      </c>
      <c r="C4" s="379" t="s">
        <v>480</v>
      </c>
      <c r="D4" s="379"/>
    </row>
    <row r="5" spans="2:4" ht="13.8">
      <c r="B5" s="204"/>
      <c r="C5" s="205"/>
      <c r="D5" s="205"/>
    </row>
    <row r="6" spans="2:4">
      <c r="B6" s="211" t="s">
        <v>290</v>
      </c>
      <c r="C6" s="378" t="s">
        <v>291</v>
      </c>
      <c r="D6" s="378"/>
    </row>
    <row r="7" spans="2:4" ht="39" customHeight="1">
      <c r="B7" s="211" t="s">
        <v>469</v>
      </c>
      <c r="C7" s="384" t="s">
        <v>482</v>
      </c>
      <c r="D7" s="385"/>
    </row>
    <row r="8" spans="2:4">
      <c r="B8" s="211" t="s">
        <v>415</v>
      </c>
      <c r="C8" s="386" t="s">
        <v>483</v>
      </c>
      <c r="D8" s="385"/>
    </row>
    <row r="9" spans="2:4">
      <c r="B9" s="211" t="s">
        <v>312</v>
      </c>
      <c r="C9" s="387" t="s">
        <v>484</v>
      </c>
      <c r="D9" s="383"/>
    </row>
    <row r="10" spans="2:4" ht="96" customHeight="1">
      <c r="B10" s="211" t="s">
        <v>348</v>
      </c>
      <c r="C10" s="391" t="s">
        <v>349</v>
      </c>
      <c r="D10" s="396"/>
    </row>
  </sheetData>
  <mergeCells count="6">
    <mergeCell ref="C10:D10"/>
    <mergeCell ref="C4:D4"/>
    <mergeCell ref="C6:D6"/>
    <mergeCell ref="C7:D7"/>
    <mergeCell ref="C8:D8"/>
    <mergeCell ref="C9:D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8"/>
  <sheetViews>
    <sheetView showGridLines="0" tabSelected="1" topLeftCell="B1" zoomScaleNormal="100" zoomScaleSheetLayoutView="75" workbookViewId="0">
      <selection activeCell="M26" sqref="M26"/>
    </sheetView>
  </sheetViews>
  <sheetFormatPr defaultColWidth="9" defaultRowHeight="13.2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</cols>
  <sheetData>
    <row r="1" spans="1:15" ht="33.75" customHeight="1">
      <c r="A1" s="73" t="s">
        <v>36</v>
      </c>
      <c r="B1" s="344" t="s">
        <v>42</v>
      </c>
      <c r="C1" s="345"/>
      <c r="D1" s="345"/>
      <c r="E1" s="345"/>
      <c r="F1" s="345"/>
      <c r="G1" s="345"/>
      <c r="H1" s="345"/>
      <c r="I1" s="345"/>
      <c r="J1" s="346"/>
    </row>
    <row r="2" spans="1:15" ht="23.25" customHeight="1">
      <c r="A2" s="4"/>
      <c r="B2" s="80" t="s">
        <v>40</v>
      </c>
      <c r="C2" s="81"/>
      <c r="D2" s="82"/>
      <c r="E2" s="82" t="s">
        <v>576</v>
      </c>
      <c r="F2" s="83"/>
      <c r="G2" s="84"/>
      <c r="H2" s="83"/>
      <c r="I2" s="84"/>
      <c r="J2" s="85"/>
      <c r="O2" s="2"/>
    </row>
    <row r="3" spans="1:15" ht="23.25" hidden="1" customHeight="1">
      <c r="A3" s="4"/>
      <c r="B3" s="86" t="s">
        <v>43</v>
      </c>
      <c r="C3" s="81"/>
      <c r="D3" s="87"/>
      <c r="E3" s="87"/>
      <c r="F3" s="88"/>
      <c r="G3" s="88"/>
      <c r="H3" s="81"/>
      <c r="I3" s="89"/>
      <c r="J3" s="90"/>
    </row>
    <row r="4" spans="1:15" ht="23.25" hidden="1" customHeight="1">
      <c r="A4" s="4"/>
      <c r="B4" s="91" t="s">
        <v>44</v>
      </c>
      <c r="C4" s="92"/>
      <c r="D4" s="93"/>
      <c r="E4" s="93"/>
      <c r="F4" s="94"/>
      <c r="G4" s="95"/>
      <c r="H4" s="94"/>
      <c r="I4" s="95"/>
      <c r="J4" s="96"/>
    </row>
    <row r="5" spans="1:15" ht="24" customHeight="1">
      <c r="A5" s="4"/>
      <c r="B5" s="47" t="s">
        <v>21</v>
      </c>
      <c r="C5" s="5"/>
      <c r="D5" s="356" t="s">
        <v>577</v>
      </c>
      <c r="E5" s="356"/>
      <c r="F5" s="356"/>
      <c r="G5" s="356"/>
      <c r="H5" s="28" t="s">
        <v>33</v>
      </c>
      <c r="I5" s="97" t="s">
        <v>578</v>
      </c>
      <c r="J5" s="11"/>
    </row>
    <row r="6" spans="1:15" ht="15.75" customHeight="1">
      <c r="A6" s="4"/>
      <c r="B6" s="41"/>
      <c r="C6" s="26"/>
      <c r="D6" s="357"/>
      <c r="E6" s="357"/>
      <c r="F6" s="357"/>
      <c r="G6" s="357"/>
      <c r="H6" s="28" t="s">
        <v>34</v>
      </c>
      <c r="I6" s="97"/>
      <c r="J6" s="11"/>
    </row>
    <row r="7" spans="1:15" ht="15.75" customHeight="1">
      <c r="A7" s="4"/>
      <c r="B7" s="42"/>
      <c r="C7" s="98"/>
      <c r="D7" s="358"/>
      <c r="E7" s="358"/>
      <c r="F7" s="358"/>
      <c r="G7" s="358"/>
      <c r="H7" s="36"/>
      <c r="I7" s="34"/>
      <c r="J7" s="51"/>
    </row>
    <row r="8" spans="1:15" ht="24" hidden="1" customHeight="1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>
      <c r="A11" s="4"/>
      <c r="B11" s="47" t="s">
        <v>18</v>
      </c>
      <c r="C11" s="5"/>
      <c r="D11" s="351"/>
      <c r="E11" s="351"/>
      <c r="F11" s="351"/>
      <c r="G11" s="351"/>
      <c r="H11" s="28" t="s">
        <v>33</v>
      </c>
      <c r="I11" s="97"/>
      <c r="J11" s="11"/>
    </row>
    <row r="12" spans="1:15" ht="15.75" customHeight="1">
      <c r="A12" s="4"/>
      <c r="B12" s="41"/>
      <c r="C12" s="26"/>
      <c r="D12" s="354"/>
      <c r="E12" s="354"/>
      <c r="F12" s="354"/>
      <c r="G12" s="354"/>
      <c r="H12" s="28" t="s">
        <v>34</v>
      </c>
      <c r="I12" s="97"/>
      <c r="J12" s="11"/>
    </row>
    <row r="13" spans="1:15" ht="15.75" customHeight="1">
      <c r="A13" s="4"/>
      <c r="B13" s="42"/>
      <c r="C13" s="98"/>
      <c r="D13" s="355"/>
      <c r="E13" s="355"/>
      <c r="F13" s="355"/>
      <c r="G13" s="355"/>
      <c r="H13" s="29"/>
      <c r="I13" s="34"/>
      <c r="J13" s="51"/>
    </row>
    <row r="14" spans="1:15" ht="24" customHeight="1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>
      <c r="A15" s="4"/>
      <c r="B15" s="52" t="s">
        <v>31</v>
      </c>
      <c r="C15" s="72"/>
      <c r="D15" s="53"/>
      <c r="E15" s="350"/>
      <c r="F15" s="350"/>
      <c r="G15" s="352"/>
      <c r="H15" s="352"/>
      <c r="I15" s="352" t="s">
        <v>28</v>
      </c>
      <c r="J15" s="353"/>
    </row>
    <row r="16" spans="1:15" ht="23.25" customHeight="1">
      <c r="A16" s="147" t="s">
        <v>23</v>
      </c>
      <c r="B16" s="148" t="s">
        <v>23</v>
      </c>
      <c r="C16" s="58"/>
      <c r="D16" s="59"/>
      <c r="E16" s="334"/>
      <c r="F16" s="335"/>
      <c r="G16" s="334"/>
      <c r="H16" s="335"/>
      <c r="I16" s="334"/>
      <c r="J16" s="336"/>
    </row>
    <row r="17" spans="1:10" ht="23.25" customHeight="1">
      <c r="A17" s="147" t="s">
        <v>24</v>
      </c>
      <c r="B17" s="148" t="s">
        <v>24</v>
      </c>
      <c r="C17" s="58"/>
      <c r="D17" s="59"/>
      <c r="E17" s="334"/>
      <c r="F17" s="335"/>
      <c r="G17" s="334"/>
      <c r="H17" s="335"/>
      <c r="I17" s="334"/>
      <c r="J17" s="336"/>
    </row>
    <row r="18" spans="1:10" ht="23.25" customHeight="1">
      <c r="A18" s="147" t="s">
        <v>25</v>
      </c>
      <c r="B18" s="148" t="s">
        <v>25</v>
      </c>
      <c r="C18" s="58"/>
      <c r="D18" s="59"/>
      <c r="E18" s="334"/>
      <c r="F18" s="335"/>
      <c r="G18" s="334"/>
      <c r="H18" s="335"/>
      <c r="I18" s="334"/>
      <c r="J18" s="336"/>
    </row>
    <row r="19" spans="1:10" ht="23.25" customHeight="1">
      <c r="A19" s="147" t="s">
        <v>79</v>
      </c>
      <c r="B19" s="148" t="s">
        <v>26</v>
      </c>
      <c r="C19" s="58"/>
      <c r="D19" s="59"/>
      <c r="E19" s="334"/>
      <c r="F19" s="335"/>
      <c r="G19" s="334"/>
      <c r="H19" s="335"/>
      <c r="I19" s="334"/>
      <c r="J19" s="336"/>
    </row>
    <row r="20" spans="1:10" ht="23.25" customHeight="1">
      <c r="A20" s="147" t="s">
        <v>80</v>
      </c>
      <c r="B20" s="148" t="s">
        <v>27</v>
      </c>
      <c r="C20" s="58"/>
      <c r="D20" s="59"/>
      <c r="E20" s="334"/>
      <c r="F20" s="335"/>
      <c r="G20" s="334"/>
      <c r="H20" s="335"/>
      <c r="I20" s="334"/>
      <c r="J20" s="336"/>
    </row>
    <row r="21" spans="1:10" ht="23.25" customHeight="1">
      <c r="A21" s="147" t="s">
        <v>80</v>
      </c>
      <c r="B21" s="148" t="s">
        <v>228</v>
      </c>
      <c r="C21" s="58"/>
      <c r="D21" s="59"/>
      <c r="E21" s="334"/>
      <c r="F21" s="335"/>
      <c r="G21" s="334"/>
      <c r="H21" s="335"/>
      <c r="I21" s="334"/>
      <c r="J21" s="336"/>
    </row>
    <row r="22" spans="1:10" ht="23.25" customHeight="1">
      <c r="A22" s="4"/>
      <c r="B22" s="74" t="s">
        <v>28</v>
      </c>
      <c r="C22" s="75"/>
      <c r="D22" s="76"/>
      <c r="E22" s="342"/>
      <c r="F22" s="360"/>
      <c r="G22" s="342"/>
      <c r="H22" s="360"/>
      <c r="I22" s="342">
        <f>SUM(I16:J21)</f>
        <v>0</v>
      </c>
      <c r="J22" s="343"/>
    </row>
    <row r="23" spans="1:10" ht="33" customHeight="1">
      <c r="A23" s="4"/>
      <c r="B23" s="65" t="s">
        <v>32</v>
      </c>
      <c r="C23" s="58"/>
      <c r="D23" s="59"/>
      <c r="E23" s="64"/>
      <c r="F23" s="61"/>
      <c r="G23" s="50"/>
      <c r="H23" s="50"/>
      <c r="I23" s="50"/>
      <c r="J23" s="62"/>
    </row>
    <row r="24" spans="1:10" ht="23.25" customHeight="1">
      <c r="A24" s="4"/>
      <c r="B24" s="57" t="s">
        <v>11</v>
      </c>
      <c r="C24" s="58"/>
      <c r="D24" s="59"/>
      <c r="E24" s="60">
        <v>15</v>
      </c>
      <c r="F24" s="61" t="s">
        <v>0</v>
      </c>
      <c r="G24" s="340">
        <v>0</v>
      </c>
      <c r="H24" s="341"/>
      <c r="I24" s="341"/>
      <c r="J24" s="62" t="str">
        <f t="shared" ref="J24:J29" si="0">Mena</f>
        <v>CZK</v>
      </c>
    </row>
    <row r="25" spans="1:10" ht="23.25" hidden="1" customHeight="1">
      <c r="A25" s="4"/>
      <c r="B25" s="57" t="s">
        <v>12</v>
      </c>
      <c r="C25" s="58"/>
      <c r="D25" s="59"/>
      <c r="E25" s="60">
        <f>SazbaDPH1</f>
        <v>15</v>
      </c>
      <c r="F25" s="61" t="s">
        <v>0</v>
      </c>
      <c r="G25" s="338">
        <v>0</v>
      </c>
      <c r="H25" s="339"/>
      <c r="I25" s="339"/>
      <c r="J25" s="62" t="str">
        <f t="shared" si="0"/>
        <v>CZK</v>
      </c>
    </row>
    <row r="26" spans="1:10" ht="23.25" customHeight="1" thickBot="1">
      <c r="A26" s="4"/>
      <c r="B26" s="57" t="s">
        <v>13</v>
      </c>
      <c r="C26" s="58"/>
      <c r="D26" s="59"/>
      <c r="E26" s="60">
        <v>21</v>
      </c>
      <c r="F26" s="61" t="s">
        <v>0</v>
      </c>
      <c r="G26" s="340"/>
      <c r="H26" s="341"/>
      <c r="I26" s="341"/>
      <c r="J26" s="62" t="str">
        <f t="shared" si="0"/>
        <v>CZK</v>
      </c>
    </row>
    <row r="27" spans="1:10" ht="23.25" hidden="1" customHeight="1">
      <c r="A27" s="4"/>
      <c r="B27" s="49" t="s">
        <v>14</v>
      </c>
      <c r="C27" s="22"/>
      <c r="D27" s="18"/>
      <c r="E27" s="43">
        <f>SazbaDPH2</f>
        <v>21</v>
      </c>
      <c r="F27" s="44" t="s">
        <v>0</v>
      </c>
      <c r="G27" s="347">
        <v>0</v>
      </c>
      <c r="H27" s="348"/>
      <c r="I27" s="348"/>
      <c r="J27" s="56" t="str">
        <f t="shared" si="0"/>
        <v>CZK</v>
      </c>
    </row>
    <row r="28" spans="1:10" ht="23.25" hidden="1" customHeight="1" thickBot="1">
      <c r="A28" s="4"/>
      <c r="B28" s="48" t="s">
        <v>4</v>
      </c>
      <c r="C28" s="20"/>
      <c r="D28" s="23"/>
      <c r="E28" s="20"/>
      <c r="F28" s="21"/>
      <c r="G28" s="349">
        <v>0.21999999997205999</v>
      </c>
      <c r="H28" s="349"/>
      <c r="I28" s="349"/>
      <c r="J28" s="63" t="str">
        <f t="shared" si="0"/>
        <v>CZK</v>
      </c>
    </row>
    <row r="29" spans="1:10" ht="27.75" customHeight="1" thickBot="1">
      <c r="A29" s="4"/>
      <c r="B29" s="120" t="s">
        <v>22</v>
      </c>
      <c r="C29" s="121"/>
      <c r="D29" s="121"/>
      <c r="E29" s="122"/>
      <c r="F29" s="123"/>
      <c r="G29" s="340"/>
      <c r="H29" s="341"/>
      <c r="I29" s="341"/>
      <c r="J29" s="124" t="str">
        <f t="shared" si="0"/>
        <v>CZK</v>
      </c>
    </row>
    <row r="30" spans="1:10" ht="27.75" hidden="1" customHeight="1" thickBot="1">
      <c r="A30" s="4"/>
      <c r="B30" s="120" t="s">
        <v>35</v>
      </c>
      <c r="C30" s="125"/>
      <c r="D30" s="125"/>
      <c r="E30" s="125"/>
      <c r="F30" s="125"/>
      <c r="G30" s="359">
        <v>1458378</v>
      </c>
      <c r="H30" s="359"/>
      <c r="I30" s="359"/>
      <c r="J30" s="126" t="s">
        <v>46</v>
      </c>
    </row>
    <row r="31" spans="1:10" ht="12.75" customHeight="1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30" customHeight="1">
      <c r="A32" s="4"/>
      <c r="B32" s="4"/>
      <c r="C32" s="5"/>
      <c r="D32" s="5"/>
      <c r="E32" s="5"/>
      <c r="F32" s="5"/>
      <c r="G32" s="45"/>
      <c r="H32" s="5"/>
      <c r="I32" s="45"/>
      <c r="J32" s="12"/>
    </row>
    <row r="33" spans="1:12" ht="18.75" customHeight="1">
      <c r="A33" s="4"/>
      <c r="B33" s="24"/>
      <c r="C33" s="19" t="s">
        <v>10</v>
      </c>
      <c r="D33" s="39" t="s">
        <v>579</v>
      </c>
      <c r="E33" s="39"/>
      <c r="F33" s="19" t="s">
        <v>9</v>
      </c>
      <c r="G33" s="314">
        <v>43941</v>
      </c>
      <c r="H33" s="40"/>
      <c r="I33" s="39"/>
      <c r="J33" s="12"/>
    </row>
    <row r="34" spans="1:12" ht="47.25" customHeight="1">
      <c r="A34" s="4"/>
      <c r="B34" s="4"/>
      <c r="C34" s="5"/>
      <c r="D34" s="5"/>
      <c r="E34" s="5"/>
      <c r="F34" s="5"/>
      <c r="G34" s="45"/>
      <c r="H34" s="5"/>
      <c r="I34" s="45"/>
      <c r="J34" s="12"/>
    </row>
    <row r="35" spans="1:12" s="37" customFormat="1" ht="18.75" customHeight="1">
      <c r="A35" s="30"/>
      <c r="B35" s="30"/>
      <c r="C35" s="31"/>
      <c r="D35" s="25"/>
      <c r="E35" s="25"/>
      <c r="F35" s="31"/>
      <c r="G35" s="32"/>
      <c r="H35" s="25"/>
      <c r="I35" s="32"/>
      <c r="J35" s="38"/>
    </row>
    <row r="36" spans="1:12" ht="12.75" customHeight="1">
      <c r="A36" s="4"/>
      <c r="B36" s="4"/>
      <c r="C36" s="5"/>
      <c r="D36" s="337" t="s">
        <v>2</v>
      </c>
      <c r="E36" s="337"/>
      <c r="F36" s="5"/>
      <c r="G36" s="45"/>
      <c r="H36" s="13" t="s">
        <v>3</v>
      </c>
      <c r="I36" s="45"/>
      <c r="J36" s="12"/>
    </row>
    <row r="37" spans="1:12" ht="13.5" customHeight="1" thickBot="1">
      <c r="A37" s="14"/>
      <c r="B37" s="14"/>
      <c r="C37" s="15"/>
      <c r="D37" s="15"/>
      <c r="E37" s="15"/>
      <c r="F37" s="15"/>
      <c r="G37" s="16"/>
      <c r="H37" s="15"/>
      <c r="I37" s="16"/>
      <c r="J37" s="17"/>
      <c r="L37" s="146" t="s">
        <v>226</v>
      </c>
    </row>
    <row r="38" spans="1:12" ht="27" hidden="1" customHeight="1">
      <c r="B38" s="77" t="s">
        <v>15</v>
      </c>
      <c r="C38" s="3"/>
      <c r="D38" s="3"/>
      <c r="E38" s="3"/>
      <c r="F38" s="109"/>
      <c r="G38" s="109"/>
      <c r="H38" s="109"/>
      <c r="I38" s="109"/>
      <c r="J38" s="3"/>
    </row>
    <row r="39" spans="1:12" ht="25.5" hidden="1" customHeight="1">
      <c r="A39" s="101" t="s">
        <v>37</v>
      </c>
      <c r="B39" s="103" t="s">
        <v>16</v>
      </c>
      <c r="C39" s="104" t="s">
        <v>5</v>
      </c>
      <c r="D39" s="105"/>
      <c r="E39" s="105"/>
      <c r="F39" s="110" t="str">
        <f>B24</f>
        <v>Základ pro sníženou DPH</v>
      </c>
      <c r="G39" s="110" t="str">
        <f>B26</f>
        <v>Základ pro základní DPH</v>
      </c>
      <c r="H39" s="111" t="s">
        <v>17</v>
      </c>
      <c r="I39" s="112" t="s">
        <v>1</v>
      </c>
      <c r="J39" s="106" t="s">
        <v>0</v>
      </c>
    </row>
    <row r="40" spans="1:12" ht="25.5" hidden="1" customHeight="1">
      <c r="A40" s="101">
        <v>1</v>
      </c>
      <c r="B40" s="107"/>
      <c r="C40" s="325"/>
      <c r="D40" s="326"/>
      <c r="E40" s="326"/>
      <c r="F40" s="113">
        <v>0</v>
      </c>
      <c r="G40" s="114">
        <v>0</v>
      </c>
      <c r="H40" s="115"/>
      <c r="I40" s="116">
        <v>1458377.78</v>
      </c>
      <c r="J40" s="108">
        <f>IF(CenaCelkemVypocet=0,"",I40/CenaCelkemVypocet*100)</f>
        <v>100</v>
      </c>
    </row>
    <row r="41" spans="1:12" ht="25.5" hidden="1" customHeight="1">
      <c r="A41" s="101"/>
      <c r="B41" s="327" t="s">
        <v>45</v>
      </c>
      <c r="C41" s="328"/>
      <c r="D41" s="328"/>
      <c r="E41" s="328"/>
      <c r="F41" s="117">
        <f>SUMIF(A40:A40,"=1",F40:F40)</f>
        <v>0</v>
      </c>
      <c r="G41" s="118">
        <f>SUMIF(A40:A40,"=1",G40:G40)</f>
        <v>0</v>
      </c>
      <c r="H41" s="118">
        <f>SUMIF(A40:A40,"=1",H40:H40)</f>
        <v>0</v>
      </c>
      <c r="I41" s="119">
        <f>SUMIF(A40:A40,"=1",I40:I40)</f>
        <v>1458377.78</v>
      </c>
      <c r="J41" s="102">
        <f>SUMIF(A40:A40,"=1",J40:J40)</f>
        <v>100</v>
      </c>
    </row>
    <row r="45" spans="1:12" ht="15.6">
      <c r="B45" s="127" t="s">
        <v>47</v>
      </c>
    </row>
    <row r="47" spans="1:12" ht="25.5" customHeight="1">
      <c r="A47" s="128"/>
      <c r="B47" s="132" t="s">
        <v>16</v>
      </c>
      <c r="C47" s="132" t="s">
        <v>5</v>
      </c>
      <c r="D47" s="133"/>
      <c r="E47" s="133"/>
      <c r="F47" s="136" t="s">
        <v>48</v>
      </c>
      <c r="G47" s="136"/>
      <c r="H47" s="136"/>
      <c r="I47" s="329" t="s">
        <v>28</v>
      </c>
      <c r="J47" s="329"/>
    </row>
    <row r="48" spans="1:12" ht="25.5" customHeight="1">
      <c r="A48" s="129"/>
      <c r="B48" s="137" t="s">
        <v>49</v>
      </c>
      <c r="C48" s="332" t="s">
        <v>50</v>
      </c>
      <c r="D48" s="333"/>
      <c r="E48" s="333"/>
      <c r="F48" s="139" t="s">
        <v>23</v>
      </c>
      <c r="G48" s="140"/>
      <c r="H48" s="140"/>
      <c r="I48" s="330"/>
      <c r="J48" s="331"/>
    </row>
    <row r="49" spans="1:10" ht="25.5" customHeight="1">
      <c r="A49" s="129"/>
      <c r="B49" s="131" t="s">
        <v>51</v>
      </c>
      <c r="C49" s="317" t="s">
        <v>52</v>
      </c>
      <c r="D49" s="318"/>
      <c r="E49" s="318"/>
      <c r="F49" s="141" t="s">
        <v>23</v>
      </c>
      <c r="G49" s="142"/>
      <c r="H49" s="142"/>
      <c r="I49" s="323"/>
      <c r="J49" s="324"/>
    </row>
    <row r="50" spans="1:10" ht="25.5" customHeight="1">
      <c r="A50" s="129"/>
      <c r="B50" s="131" t="s">
        <v>53</v>
      </c>
      <c r="C50" s="317" t="s">
        <v>54</v>
      </c>
      <c r="D50" s="318"/>
      <c r="E50" s="318"/>
      <c r="F50" s="141" t="s">
        <v>23</v>
      </c>
      <c r="G50" s="142"/>
      <c r="H50" s="142"/>
      <c r="I50" s="323"/>
      <c r="J50" s="324"/>
    </row>
    <row r="51" spans="1:10" ht="25.5" customHeight="1">
      <c r="A51" s="129"/>
      <c r="B51" s="131" t="s">
        <v>55</v>
      </c>
      <c r="C51" s="317" t="s">
        <v>56</v>
      </c>
      <c r="D51" s="318"/>
      <c r="E51" s="318"/>
      <c r="F51" s="141" t="s">
        <v>23</v>
      </c>
      <c r="G51" s="142"/>
      <c r="H51" s="142"/>
      <c r="I51" s="316"/>
      <c r="J51" s="316"/>
    </row>
    <row r="52" spans="1:10" ht="25.5" customHeight="1">
      <c r="A52" s="129"/>
      <c r="B52" s="131" t="s">
        <v>57</v>
      </c>
      <c r="C52" s="317" t="s">
        <v>58</v>
      </c>
      <c r="D52" s="318"/>
      <c r="E52" s="318"/>
      <c r="F52" s="141" t="s">
        <v>24</v>
      </c>
      <c r="G52" s="142"/>
      <c r="H52" s="142"/>
      <c r="I52" s="316"/>
      <c r="J52" s="316"/>
    </row>
    <row r="53" spans="1:10" ht="25.5" customHeight="1">
      <c r="A53" s="129"/>
      <c r="B53" s="131" t="s">
        <v>59</v>
      </c>
      <c r="C53" s="317" t="s">
        <v>60</v>
      </c>
      <c r="D53" s="318"/>
      <c r="E53" s="318"/>
      <c r="F53" s="313" t="s">
        <v>24</v>
      </c>
      <c r="G53" s="142"/>
      <c r="H53" s="142"/>
      <c r="I53" s="316"/>
      <c r="J53" s="316"/>
    </row>
    <row r="54" spans="1:10" ht="25.5" customHeight="1">
      <c r="A54" s="129"/>
      <c r="B54" s="131" t="s">
        <v>61</v>
      </c>
      <c r="C54" s="317" t="s">
        <v>62</v>
      </c>
      <c r="D54" s="318"/>
      <c r="E54" s="318"/>
      <c r="F54" s="141" t="s">
        <v>24</v>
      </c>
      <c r="G54" s="142"/>
      <c r="H54" s="142"/>
      <c r="I54" s="316"/>
      <c r="J54" s="316"/>
    </row>
    <row r="55" spans="1:10" ht="25.5" customHeight="1">
      <c r="A55" s="129"/>
      <c r="B55" s="131" t="s">
        <v>63</v>
      </c>
      <c r="C55" s="317" t="s">
        <v>64</v>
      </c>
      <c r="D55" s="318"/>
      <c r="E55" s="318"/>
      <c r="F55" s="141" t="s">
        <v>24</v>
      </c>
      <c r="G55" s="142"/>
      <c r="H55" s="142"/>
      <c r="I55" s="316"/>
      <c r="J55" s="316"/>
    </row>
    <row r="56" spans="1:10" ht="25.5" customHeight="1">
      <c r="A56" s="129"/>
      <c r="B56" s="131" t="s">
        <v>65</v>
      </c>
      <c r="C56" s="317" t="s">
        <v>66</v>
      </c>
      <c r="D56" s="318"/>
      <c r="E56" s="318"/>
      <c r="F56" s="141" t="s">
        <v>24</v>
      </c>
      <c r="G56" s="142"/>
      <c r="H56" s="142"/>
      <c r="I56" s="316"/>
      <c r="J56" s="316"/>
    </row>
    <row r="57" spans="1:10" ht="25.5" customHeight="1">
      <c r="A57" s="129"/>
      <c r="B57" s="131" t="s">
        <v>67</v>
      </c>
      <c r="C57" s="317" t="s">
        <v>68</v>
      </c>
      <c r="D57" s="318"/>
      <c r="E57" s="318"/>
      <c r="F57" s="141" t="s">
        <v>24</v>
      </c>
      <c r="G57" s="142"/>
      <c r="H57" s="142"/>
      <c r="I57" s="316"/>
      <c r="J57" s="316"/>
    </row>
    <row r="58" spans="1:10" ht="25.5" customHeight="1">
      <c r="A58" s="129"/>
      <c r="B58" s="131" t="s">
        <v>69</v>
      </c>
      <c r="C58" s="317" t="s">
        <v>70</v>
      </c>
      <c r="D58" s="318"/>
      <c r="E58" s="318"/>
      <c r="F58" s="313" t="s">
        <v>24</v>
      </c>
      <c r="G58" s="142"/>
      <c r="H58" s="142"/>
      <c r="I58" s="316"/>
      <c r="J58" s="316"/>
    </row>
    <row r="59" spans="1:10" ht="25.5" customHeight="1">
      <c r="A59" s="129"/>
      <c r="B59" s="131" t="s">
        <v>71</v>
      </c>
      <c r="C59" s="317" t="s">
        <v>72</v>
      </c>
      <c r="D59" s="318"/>
      <c r="E59" s="318"/>
      <c r="F59" s="141" t="s">
        <v>24</v>
      </c>
      <c r="G59" s="142"/>
      <c r="H59" s="142"/>
      <c r="I59" s="316"/>
      <c r="J59" s="316"/>
    </row>
    <row r="60" spans="1:10" ht="25.5" customHeight="1">
      <c r="A60" s="129"/>
      <c r="B60" s="131" t="s">
        <v>73</v>
      </c>
      <c r="C60" s="317" t="s">
        <v>74</v>
      </c>
      <c r="D60" s="318"/>
      <c r="E60" s="318"/>
      <c r="F60" s="141" t="s">
        <v>24</v>
      </c>
      <c r="G60" s="142"/>
      <c r="H60" s="142"/>
      <c r="I60" s="316"/>
      <c r="J60" s="316"/>
    </row>
    <row r="61" spans="1:10" ht="25.5" customHeight="1">
      <c r="A61" s="129"/>
      <c r="B61" s="131" t="s">
        <v>75</v>
      </c>
      <c r="C61" s="317" t="s">
        <v>76</v>
      </c>
      <c r="D61" s="318"/>
      <c r="E61" s="318"/>
      <c r="F61" s="141" t="s">
        <v>25</v>
      </c>
      <c r="G61" s="142"/>
      <c r="H61" s="142"/>
      <c r="I61" s="316"/>
      <c r="J61" s="316"/>
    </row>
    <row r="62" spans="1:10" ht="25.5" customHeight="1">
      <c r="A62" s="129"/>
      <c r="B62" s="131" t="s">
        <v>77</v>
      </c>
      <c r="C62" s="317" t="s">
        <v>78</v>
      </c>
      <c r="D62" s="318"/>
      <c r="E62" s="318"/>
      <c r="F62" s="141" t="s">
        <v>25</v>
      </c>
      <c r="G62" s="142"/>
      <c r="H62" s="142"/>
      <c r="I62" s="316"/>
      <c r="J62" s="316"/>
    </row>
    <row r="63" spans="1:10" ht="25.5" customHeight="1">
      <c r="A63" s="129"/>
      <c r="B63" s="131" t="s">
        <v>79</v>
      </c>
      <c r="C63" s="317" t="s">
        <v>26</v>
      </c>
      <c r="D63" s="318"/>
      <c r="E63" s="318"/>
      <c r="F63" s="141" t="s">
        <v>79</v>
      </c>
      <c r="G63" s="196"/>
      <c r="H63" s="196"/>
      <c r="I63" s="316"/>
      <c r="J63" s="316"/>
    </row>
    <row r="64" spans="1:10" ht="25.5" customHeight="1">
      <c r="A64" s="129"/>
      <c r="B64" s="138" t="s">
        <v>227</v>
      </c>
      <c r="C64" s="320" t="s">
        <v>228</v>
      </c>
      <c r="D64" s="321"/>
      <c r="E64" s="321"/>
      <c r="F64" s="143" t="s">
        <v>227</v>
      </c>
      <c r="G64" s="197"/>
      <c r="H64" s="197"/>
      <c r="I64" s="319"/>
      <c r="J64" s="319"/>
    </row>
    <row r="65" spans="1:10" ht="25.5" customHeight="1">
      <c r="A65" s="130"/>
      <c r="B65" s="134" t="s">
        <v>1</v>
      </c>
      <c r="C65" s="134"/>
      <c r="D65" s="135"/>
      <c r="E65" s="135"/>
      <c r="F65" s="144"/>
      <c r="G65" s="145"/>
      <c r="H65" s="145"/>
      <c r="I65" s="322">
        <f>SUM(I48:I64)</f>
        <v>0</v>
      </c>
      <c r="J65" s="322"/>
    </row>
    <row r="66" spans="1:10">
      <c r="F66" s="146"/>
      <c r="G66" s="100"/>
      <c r="H66" s="146"/>
      <c r="I66" s="100"/>
      <c r="J66" s="100"/>
    </row>
    <row r="67" spans="1:10">
      <c r="F67" s="146"/>
      <c r="G67" s="100"/>
      <c r="H67" s="146"/>
      <c r="I67" s="100"/>
      <c r="J67" s="100"/>
    </row>
    <row r="68" spans="1:10">
      <c r="F68" s="146"/>
      <c r="G68" s="100"/>
      <c r="H68" s="146"/>
      <c r="I68" s="100"/>
      <c r="J68" s="10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5">
    <mergeCell ref="G30:I30"/>
    <mergeCell ref="G26:I26"/>
    <mergeCell ref="I16:J16"/>
    <mergeCell ref="I19:J19"/>
    <mergeCell ref="E22:F22"/>
    <mergeCell ref="G22:H22"/>
    <mergeCell ref="G29:I29"/>
    <mergeCell ref="E16:F16"/>
    <mergeCell ref="G19:H19"/>
    <mergeCell ref="G20:H20"/>
    <mergeCell ref="B1:J1"/>
    <mergeCell ref="G27:I27"/>
    <mergeCell ref="G28:I28"/>
    <mergeCell ref="E15:F15"/>
    <mergeCell ref="D11:G11"/>
    <mergeCell ref="G15:H15"/>
    <mergeCell ref="I15:J15"/>
    <mergeCell ref="D12:G12"/>
    <mergeCell ref="D13:G13"/>
    <mergeCell ref="E21:F21"/>
    <mergeCell ref="G21:H21"/>
    <mergeCell ref="I21:J21"/>
    <mergeCell ref="D5:G7"/>
    <mergeCell ref="I49:J49"/>
    <mergeCell ref="C49:E49"/>
    <mergeCell ref="E17:F17"/>
    <mergeCell ref="G16:H16"/>
    <mergeCell ref="G17:H17"/>
    <mergeCell ref="G18:H18"/>
    <mergeCell ref="I17:J17"/>
    <mergeCell ref="I18:J18"/>
    <mergeCell ref="E18:F18"/>
    <mergeCell ref="D36:E36"/>
    <mergeCell ref="G25:I25"/>
    <mergeCell ref="G24:I24"/>
    <mergeCell ref="E19:F19"/>
    <mergeCell ref="E20:F20"/>
    <mergeCell ref="I20:J20"/>
    <mergeCell ref="I22:J22"/>
    <mergeCell ref="C40:E40"/>
    <mergeCell ref="B41:E41"/>
    <mergeCell ref="I47:J47"/>
    <mergeCell ref="I48:J48"/>
    <mergeCell ref="C48:E48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  <mergeCell ref="C61:E61"/>
    <mergeCell ref="I62:J62"/>
    <mergeCell ref="C62:E62"/>
    <mergeCell ref="I64:J64"/>
    <mergeCell ref="C64:E64"/>
    <mergeCell ref="I65:J65"/>
    <mergeCell ref="C63:E63"/>
    <mergeCell ref="I63:J6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7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/>
  <cols>
    <col min="1" max="1" width="4.33203125" style="6" customWidth="1"/>
    <col min="2" max="2" width="14.44140625" style="6" customWidth="1"/>
    <col min="3" max="3" width="38.33203125" style="10" customWidth="1"/>
    <col min="4" max="4" width="4.5546875" style="6" customWidth="1"/>
    <col min="5" max="5" width="10.5546875" style="6" customWidth="1"/>
    <col min="6" max="6" width="9.88671875" style="6" customWidth="1"/>
    <col min="7" max="7" width="12.6640625" style="6" customWidth="1"/>
    <col min="8" max="16384" width="9.109375" style="6"/>
  </cols>
  <sheetData>
    <row r="1" spans="1:7" ht="15.6">
      <c r="A1" s="361" t="s">
        <v>6</v>
      </c>
      <c r="B1" s="361"/>
      <c r="C1" s="362"/>
      <c r="D1" s="361"/>
      <c r="E1" s="361"/>
      <c r="F1" s="361"/>
      <c r="G1" s="361"/>
    </row>
    <row r="2" spans="1:7" ht="24.9" customHeight="1">
      <c r="A2" s="79" t="s">
        <v>41</v>
      </c>
      <c r="B2" s="78"/>
      <c r="C2" s="363"/>
      <c r="D2" s="363"/>
      <c r="E2" s="363"/>
      <c r="F2" s="363"/>
      <c r="G2" s="364"/>
    </row>
    <row r="3" spans="1:7" ht="24.9" hidden="1" customHeight="1">
      <c r="A3" s="79" t="s">
        <v>7</v>
      </c>
      <c r="B3" s="78"/>
      <c r="C3" s="363"/>
      <c r="D3" s="363"/>
      <c r="E3" s="363"/>
      <c r="F3" s="363"/>
      <c r="G3" s="364"/>
    </row>
    <row r="4" spans="1:7" ht="24.9" hidden="1" customHeight="1">
      <c r="A4" s="79" t="s">
        <v>8</v>
      </c>
      <c r="B4" s="78"/>
      <c r="C4" s="363"/>
      <c r="D4" s="363"/>
      <c r="E4" s="363"/>
      <c r="F4" s="363"/>
      <c r="G4" s="364"/>
    </row>
    <row r="5" spans="1:7" hidden="1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BH89"/>
  <sheetViews>
    <sheetView topLeftCell="A61" workbookViewId="0">
      <selection activeCell="C89" sqref="C89"/>
    </sheetView>
  </sheetViews>
  <sheetFormatPr defaultRowHeight="13.2" outlineLevelRow="1"/>
  <cols>
    <col min="1" max="1" width="4.33203125" customWidth="1"/>
    <col min="2" max="2" width="14.44140625" style="99" customWidth="1"/>
    <col min="3" max="3" width="38.33203125" style="99" customWidth="1"/>
    <col min="4" max="4" width="4.6640625" customWidth="1"/>
    <col min="5" max="5" width="10.6640625" customWidth="1"/>
    <col min="6" max="6" width="9.88671875" customWidth="1"/>
    <col min="7" max="7" width="12.6640625" customWidth="1"/>
    <col min="8" max="13" width="0" hidden="1" customWidth="1"/>
    <col min="17" max="17" width="8.6640625" bestFit="1" customWidth="1"/>
    <col min="18" max="18" width="0" hidden="1" customWidth="1"/>
    <col min="19" max="19" width="8.33203125" bestFit="1" customWidth="1"/>
    <col min="20" max="21" width="7" bestFit="1" customWidth="1"/>
    <col min="29" max="39" width="0" hidden="1" customWidth="1"/>
  </cols>
  <sheetData>
    <row r="1" spans="1:60" ht="15.75" customHeight="1">
      <c r="A1" s="365" t="s">
        <v>6</v>
      </c>
      <c r="B1" s="365"/>
      <c r="C1" s="365"/>
      <c r="D1" s="365"/>
      <c r="E1" s="365"/>
      <c r="F1" s="365"/>
      <c r="G1" s="365"/>
      <c r="AE1" t="s">
        <v>82</v>
      </c>
    </row>
    <row r="2" spans="1:60" ht="25.2" customHeight="1">
      <c r="A2" s="150" t="s">
        <v>81</v>
      </c>
      <c r="B2" s="369" t="s">
        <v>576</v>
      </c>
      <c r="C2" s="370"/>
      <c r="D2" s="370"/>
      <c r="E2" s="370"/>
      <c r="F2" s="370"/>
      <c r="G2" s="371"/>
      <c r="AE2" t="s">
        <v>83</v>
      </c>
    </row>
    <row r="3" spans="1:60" ht="25.2" hidden="1" customHeight="1">
      <c r="A3" s="151" t="s">
        <v>7</v>
      </c>
      <c r="B3" s="149"/>
      <c r="C3" s="366"/>
      <c r="D3" s="366"/>
      <c r="E3" s="366"/>
      <c r="F3" s="366"/>
      <c r="G3" s="367"/>
      <c r="AE3" t="s">
        <v>84</v>
      </c>
    </row>
    <row r="4" spans="1:60" ht="25.2" hidden="1" customHeight="1">
      <c r="A4" s="151" t="s">
        <v>8</v>
      </c>
      <c r="B4" s="149"/>
      <c r="C4" s="368"/>
      <c r="D4" s="366"/>
      <c r="E4" s="366"/>
      <c r="F4" s="366"/>
      <c r="G4" s="367"/>
      <c r="AE4" t="s">
        <v>85</v>
      </c>
    </row>
    <row r="5" spans="1:60" hidden="1">
      <c r="A5" s="152" t="s">
        <v>86</v>
      </c>
      <c r="B5" s="153"/>
      <c r="C5" s="154"/>
      <c r="D5" s="155"/>
      <c r="E5" s="155"/>
      <c r="F5" s="155"/>
      <c r="G5" s="156"/>
      <c r="AE5" t="s">
        <v>87</v>
      </c>
    </row>
    <row r="7" spans="1:60" ht="39.6">
      <c r="A7" s="161" t="s">
        <v>88</v>
      </c>
      <c r="B7" s="162" t="s">
        <v>89</v>
      </c>
      <c r="C7" s="162" t="s">
        <v>90</v>
      </c>
      <c r="D7" s="161" t="s">
        <v>91</v>
      </c>
      <c r="E7" s="161" t="s">
        <v>92</v>
      </c>
      <c r="F7" s="157" t="s">
        <v>93</v>
      </c>
      <c r="G7" s="177" t="s">
        <v>28</v>
      </c>
      <c r="H7" s="178" t="s">
        <v>29</v>
      </c>
      <c r="I7" s="178" t="s">
        <v>94</v>
      </c>
      <c r="J7" s="178" t="s">
        <v>30</v>
      </c>
      <c r="K7" s="178" t="s">
        <v>95</v>
      </c>
      <c r="L7" s="178" t="s">
        <v>96</v>
      </c>
      <c r="M7" s="178" t="s">
        <v>97</v>
      </c>
      <c r="N7" s="178" t="s">
        <v>98</v>
      </c>
      <c r="O7" s="178" t="s">
        <v>99</v>
      </c>
      <c r="P7" s="178" t="s">
        <v>100</v>
      </c>
      <c r="Q7" s="178" t="s">
        <v>101</v>
      </c>
      <c r="R7" s="178" t="s">
        <v>102</v>
      </c>
      <c r="S7" s="178" t="s">
        <v>103</v>
      </c>
      <c r="T7" s="178" t="s">
        <v>104</v>
      </c>
      <c r="U7" s="164" t="s">
        <v>105</v>
      </c>
    </row>
    <row r="8" spans="1:60">
      <c r="A8" s="179" t="s">
        <v>106</v>
      </c>
      <c r="B8" s="180" t="s">
        <v>49</v>
      </c>
      <c r="C8" s="181" t="s">
        <v>50</v>
      </c>
      <c r="D8" s="182"/>
      <c r="E8" s="183"/>
      <c r="F8" s="184"/>
      <c r="G8" s="184">
        <f>SUMIF(AE9:AE10,"&lt;&gt;NOR",G9:G10)</f>
        <v>0</v>
      </c>
      <c r="H8" s="184"/>
      <c r="I8" s="184">
        <f>SUM(I9:I10)</f>
        <v>3526.79</v>
      </c>
      <c r="J8" s="184"/>
      <c r="K8" s="184">
        <f>SUM(K9:K10)</f>
        <v>11836.619999999999</v>
      </c>
      <c r="L8" s="184"/>
      <c r="M8" s="184">
        <f>SUM(M9:M10)</f>
        <v>0</v>
      </c>
      <c r="N8" s="163"/>
      <c r="O8" s="163">
        <f>SUM(O9:O10)</f>
        <v>0</v>
      </c>
      <c r="P8" s="163"/>
      <c r="Q8" s="163">
        <f>SUM(Q9:Q10)</f>
        <v>0</v>
      </c>
      <c r="R8" s="163"/>
      <c r="S8" s="163"/>
      <c r="T8" s="179"/>
      <c r="U8" s="163">
        <f>SUM(U9:U10)</f>
        <v>0</v>
      </c>
      <c r="AE8" t="s">
        <v>107</v>
      </c>
    </row>
    <row r="9" spans="1:60" outlineLevel="1">
      <c r="A9" s="159">
        <v>1</v>
      </c>
      <c r="B9" s="165" t="s">
        <v>108</v>
      </c>
      <c r="C9" s="192" t="s">
        <v>109</v>
      </c>
      <c r="D9" s="167" t="s">
        <v>110</v>
      </c>
      <c r="E9" s="173">
        <v>11.07</v>
      </c>
      <c r="F9" s="175"/>
      <c r="G9" s="175"/>
      <c r="H9" s="175">
        <v>318.58999999999997</v>
      </c>
      <c r="I9" s="175">
        <f>ROUND(E9*H9,2)</f>
        <v>3526.79</v>
      </c>
      <c r="J9" s="175">
        <v>165.91000000000003</v>
      </c>
      <c r="K9" s="175">
        <f>ROUND(E9*J9,2)</f>
        <v>1836.62</v>
      </c>
      <c r="L9" s="175">
        <v>0</v>
      </c>
      <c r="M9" s="175">
        <f>G9*(1+L9/100)</f>
        <v>0</v>
      </c>
      <c r="N9" s="168"/>
      <c r="O9" s="168"/>
      <c r="P9" s="168"/>
      <c r="Q9" s="168"/>
      <c r="R9" s="168"/>
      <c r="S9" s="168"/>
      <c r="T9" s="169"/>
      <c r="U9" s="168"/>
      <c r="V9" s="158"/>
      <c r="W9" s="158"/>
      <c r="X9" s="158"/>
      <c r="Y9" s="158"/>
      <c r="Z9" s="158"/>
      <c r="AA9" s="158"/>
      <c r="AB9" s="158"/>
      <c r="AC9" s="158"/>
      <c r="AD9" s="158"/>
      <c r="AE9" s="158" t="s">
        <v>111</v>
      </c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</row>
    <row r="10" spans="1:60" outlineLevel="1">
      <c r="A10" s="159">
        <v>2</v>
      </c>
      <c r="B10" s="165" t="s">
        <v>112</v>
      </c>
      <c r="C10" s="192" t="s">
        <v>113</v>
      </c>
      <c r="D10" s="167" t="s">
        <v>114</v>
      </c>
      <c r="E10" s="173">
        <v>1</v>
      </c>
      <c r="F10" s="175"/>
      <c r="G10" s="175"/>
      <c r="H10" s="175">
        <v>0</v>
      </c>
      <c r="I10" s="175">
        <f>ROUND(E10*H10,2)</f>
        <v>0</v>
      </c>
      <c r="J10" s="175">
        <v>10000</v>
      </c>
      <c r="K10" s="175">
        <f>ROUND(E10*J10,2)</f>
        <v>10000</v>
      </c>
      <c r="L10" s="175">
        <v>0</v>
      </c>
      <c r="M10" s="175">
        <f>G10*(1+L10/100)</f>
        <v>0</v>
      </c>
      <c r="N10" s="168"/>
      <c r="O10" s="168"/>
      <c r="P10" s="168"/>
      <c r="Q10" s="168"/>
      <c r="R10" s="168"/>
      <c r="S10" s="168"/>
      <c r="T10" s="169"/>
      <c r="U10" s="168"/>
      <c r="V10" s="158"/>
      <c r="W10" s="158"/>
      <c r="X10" s="158"/>
      <c r="Y10" s="158"/>
      <c r="Z10" s="158"/>
      <c r="AA10" s="158"/>
      <c r="AB10" s="158"/>
      <c r="AC10" s="158"/>
      <c r="AD10" s="158"/>
      <c r="AE10" s="158" t="s">
        <v>111</v>
      </c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</row>
    <row r="11" spans="1:60">
      <c r="A11" s="160" t="s">
        <v>106</v>
      </c>
      <c r="B11" s="166" t="s">
        <v>51</v>
      </c>
      <c r="C11" s="193" t="s">
        <v>52</v>
      </c>
      <c r="D11" s="170"/>
      <c r="E11" s="174"/>
      <c r="F11" s="176"/>
      <c r="G11" s="176">
        <f>SUMIF(AE12:AE17,"&lt;&gt;NOR",G12:G17)</f>
        <v>0</v>
      </c>
      <c r="H11" s="176"/>
      <c r="I11" s="176">
        <f>SUM(I12:I17)</f>
        <v>15595.64</v>
      </c>
      <c r="J11" s="176"/>
      <c r="K11" s="176">
        <f>SUM(K12:K17)</f>
        <v>52331.560000000005</v>
      </c>
      <c r="L11" s="176"/>
      <c r="M11" s="176">
        <f>SUM(M12:M17)</f>
        <v>0</v>
      </c>
      <c r="N11" s="171"/>
      <c r="O11" s="171">
        <f>SUM(O12:O17)</f>
        <v>0</v>
      </c>
      <c r="P11" s="171"/>
      <c r="Q11" s="171">
        <f>SUM(Q12:Q17)</f>
        <v>0</v>
      </c>
      <c r="R11" s="171"/>
      <c r="S11" s="171"/>
      <c r="T11" s="172"/>
      <c r="U11" s="171">
        <f>SUM(U12:U17)</f>
        <v>0</v>
      </c>
      <c r="AE11" t="s">
        <v>107</v>
      </c>
    </row>
    <row r="12" spans="1:60" outlineLevel="1">
      <c r="A12" s="159">
        <v>3</v>
      </c>
      <c r="B12" s="165" t="s">
        <v>115</v>
      </c>
      <c r="C12" s="192" t="s">
        <v>116</v>
      </c>
      <c r="D12" s="167" t="s">
        <v>110</v>
      </c>
      <c r="E12" s="173">
        <v>151</v>
      </c>
      <c r="F12" s="175"/>
      <c r="G12" s="175"/>
      <c r="H12" s="175">
        <v>16.899999999999999</v>
      </c>
      <c r="I12" s="175">
        <f t="shared" ref="I12:I17" si="0">ROUND(E12*H12,2)</f>
        <v>2551.9</v>
      </c>
      <c r="J12" s="175">
        <v>106.1</v>
      </c>
      <c r="K12" s="175">
        <f t="shared" ref="K12:K17" si="1">ROUND(E12*J12,2)</f>
        <v>16021.1</v>
      </c>
      <c r="L12" s="175">
        <v>0</v>
      </c>
      <c r="M12" s="175">
        <f t="shared" ref="M12:M17" si="2">G12*(1+L12/100)</f>
        <v>0</v>
      </c>
      <c r="N12" s="168"/>
      <c r="O12" s="168"/>
      <c r="P12" s="168"/>
      <c r="Q12" s="168"/>
      <c r="R12" s="168"/>
      <c r="S12" s="168"/>
      <c r="T12" s="169"/>
      <c r="U12" s="168"/>
      <c r="V12" s="158"/>
      <c r="W12" s="158"/>
      <c r="X12" s="158"/>
      <c r="Y12" s="158"/>
      <c r="Z12" s="158"/>
      <c r="AA12" s="158"/>
      <c r="AB12" s="158"/>
      <c r="AC12" s="158"/>
      <c r="AD12" s="158"/>
      <c r="AE12" s="158" t="s">
        <v>111</v>
      </c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</row>
    <row r="13" spans="1:60" ht="20.399999999999999" outlineLevel="1">
      <c r="A13" s="159">
        <v>4</v>
      </c>
      <c r="B13" s="165" t="s">
        <v>117</v>
      </c>
      <c r="C13" s="192" t="s">
        <v>118</v>
      </c>
      <c r="D13" s="167" t="s">
        <v>110</v>
      </c>
      <c r="E13" s="173">
        <v>151</v>
      </c>
      <c r="F13" s="175"/>
      <c r="G13" s="175"/>
      <c r="H13" s="175">
        <v>63.88</v>
      </c>
      <c r="I13" s="175">
        <f t="shared" si="0"/>
        <v>9645.8799999999992</v>
      </c>
      <c r="J13" s="175">
        <v>126.62</v>
      </c>
      <c r="K13" s="175">
        <f t="shared" si="1"/>
        <v>19119.62</v>
      </c>
      <c r="L13" s="175">
        <v>0</v>
      </c>
      <c r="M13" s="175">
        <f t="shared" si="2"/>
        <v>0</v>
      </c>
      <c r="N13" s="168"/>
      <c r="O13" s="168"/>
      <c r="P13" s="168"/>
      <c r="Q13" s="168"/>
      <c r="R13" s="168"/>
      <c r="S13" s="168"/>
      <c r="T13" s="169"/>
      <c r="U13" s="168"/>
      <c r="V13" s="158"/>
      <c r="W13" s="158"/>
      <c r="X13" s="158"/>
      <c r="Y13" s="158"/>
      <c r="Z13" s="158"/>
      <c r="AA13" s="158"/>
      <c r="AB13" s="158"/>
      <c r="AC13" s="158"/>
      <c r="AD13" s="158"/>
      <c r="AE13" s="158" t="s">
        <v>111</v>
      </c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</row>
    <row r="14" spans="1:60" outlineLevel="1">
      <c r="A14" s="159">
        <v>5</v>
      </c>
      <c r="B14" s="165" t="s">
        <v>119</v>
      </c>
      <c r="C14" s="192" t="s">
        <v>120</v>
      </c>
      <c r="D14" s="167" t="s">
        <v>110</v>
      </c>
      <c r="E14" s="173">
        <v>22.1</v>
      </c>
      <c r="F14" s="175"/>
      <c r="G14" s="175"/>
      <c r="H14" s="175">
        <v>45.03</v>
      </c>
      <c r="I14" s="175">
        <f t="shared" si="0"/>
        <v>995.16</v>
      </c>
      <c r="J14" s="175">
        <v>231.97</v>
      </c>
      <c r="K14" s="175">
        <f t="shared" si="1"/>
        <v>5126.54</v>
      </c>
      <c r="L14" s="175">
        <v>0</v>
      </c>
      <c r="M14" s="175">
        <f t="shared" si="2"/>
        <v>0</v>
      </c>
      <c r="N14" s="168"/>
      <c r="O14" s="168"/>
      <c r="P14" s="168"/>
      <c r="Q14" s="168"/>
      <c r="R14" s="168"/>
      <c r="S14" s="168"/>
      <c r="T14" s="169"/>
      <c r="U14" s="168"/>
      <c r="V14" s="158"/>
      <c r="W14" s="158"/>
      <c r="X14" s="158"/>
      <c r="Y14" s="158"/>
      <c r="Z14" s="158"/>
      <c r="AA14" s="158"/>
      <c r="AB14" s="158"/>
      <c r="AC14" s="158"/>
      <c r="AD14" s="158"/>
      <c r="AE14" s="158" t="s">
        <v>111</v>
      </c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</row>
    <row r="15" spans="1:60" outlineLevel="1">
      <c r="A15" s="159">
        <v>6</v>
      </c>
      <c r="B15" s="165" t="s">
        <v>121</v>
      </c>
      <c r="C15" s="192" t="s">
        <v>122</v>
      </c>
      <c r="D15" s="167" t="s">
        <v>123</v>
      </c>
      <c r="E15" s="173">
        <v>0.6</v>
      </c>
      <c r="F15" s="175"/>
      <c r="G15" s="175"/>
      <c r="H15" s="175">
        <v>1771.24</v>
      </c>
      <c r="I15" s="175">
        <f t="shared" si="0"/>
        <v>1062.74</v>
      </c>
      <c r="J15" s="175">
        <v>1453.76</v>
      </c>
      <c r="K15" s="175">
        <f t="shared" si="1"/>
        <v>872.26</v>
      </c>
      <c r="L15" s="175">
        <v>0</v>
      </c>
      <c r="M15" s="175">
        <f t="shared" si="2"/>
        <v>0</v>
      </c>
      <c r="N15" s="168"/>
      <c r="O15" s="168"/>
      <c r="P15" s="168"/>
      <c r="Q15" s="168"/>
      <c r="R15" s="168"/>
      <c r="S15" s="168"/>
      <c r="T15" s="169"/>
      <c r="U15" s="168"/>
      <c r="V15" s="158"/>
      <c r="W15" s="158"/>
      <c r="X15" s="158"/>
      <c r="Y15" s="158"/>
      <c r="Z15" s="158"/>
      <c r="AA15" s="158"/>
      <c r="AB15" s="158"/>
      <c r="AC15" s="158"/>
      <c r="AD15" s="158"/>
      <c r="AE15" s="158" t="s">
        <v>111</v>
      </c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</row>
    <row r="16" spans="1:60" ht="20.399999999999999" outlineLevel="1">
      <c r="A16" s="159">
        <v>7</v>
      </c>
      <c r="B16" s="165" t="s">
        <v>124</v>
      </c>
      <c r="C16" s="192" t="s">
        <v>125</v>
      </c>
      <c r="D16" s="167" t="s">
        <v>126</v>
      </c>
      <c r="E16" s="173">
        <v>2</v>
      </c>
      <c r="F16" s="175"/>
      <c r="G16" s="175"/>
      <c r="H16" s="175">
        <v>669.98</v>
      </c>
      <c r="I16" s="175">
        <f t="shared" si="0"/>
        <v>1339.96</v>
      </c>
      <c r="J16" s="175">
        <v>596.02</v>
      </c>
      <c r="K16" s="175">
        <f t="shared" si="1"/>
        <v>1192.04</v>
      </c>
      <c r="L16" s="175">
        <v>0</v>
      </c>
      <c r="M16" s="175">
        <f t="shared" si="2"/>
        <v>0</v>
      </c>
      <c r="N16" s="168"/>
      <c r="O16" s="168"/>
      <c r="P16" s="168"/>
      <c r="Q16" s="168"/>
      <c r="R16" s="168"/>
      <c r="S16" s="168"/>
      <c r="T16" s="169"/>
      <c r="U16" s="168"/>
      <c r="V16" s="158"/>
      <c r="W16" s="158"/>
      <c r="X16" s="158"/>
      <c r="Y16" s="158"/>
      <c r="Z16" s="158"/>
      <c r="AA16" s="158"/>
      <c r="AB16" s="158"/>
      <c r="AC16" s="158"/>
      <c r="AD16" s="158"/>
      <c r="AE16" s="158" t="s">
        <v>111</v>
      </c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</row>
    <row r="17" spans="1:60" outlineLevel="1">
      <c r="A17" s="159">
        <v>8</v>
      </c>
      <c r="B17" s="165" t="s">
        <v>127</v>
      </c>
      <c r="C17" s="192" t="s">
        <v>113</v>
      </c>
      <c r="D17" s="167" t="s">
        <v>128</v>
      </c>
      <c r="E17" s="173">
        <v>1</v>
      </c>
      <c r="F17" s="175"/>
      <c r="G17" s="175"/>
      <c r="H17" s="175">
        <v>0</v>
      </c>
      <c r="I17" s="175">
        <f t="shared" si="0"/>
        <v>0</v>
      </c>
      <c r="J17" s="175">
        <v>10000</v>
      </c>
      <c r="K17" s="175">
        <f t="shared" si="1"/>
        <v>10000</v>
      </c>
      <c r="L17" s="175">
        <v>0</v>
      </c>
      <c r="M17" s="175">
        <f t="shared" si="2"/>
        <v>0</v>
      </c>
      <c r="N17" s="168"/>
      <c r="O17" s="168"/>
      <c r="P17" s="168"/>
      <c r="Q17" s="168"/>
      <c r="R17" s="168"/>
      <c r="S17" s="168"/>
      <c r="T17" s="169"/>
      <c r="U17" s="168"/>
      <c r="V17" s="158"/>
      <c r="W17" s="158"/>
      <c r="X17" s="158"/>
      <c r="Y17" s="158"/>
      <c r="Z17" s="158"/>
      <c r="AA17" s="158"/>
      <c r="AB17" s="158"/>
      <c r="AC17" s="158"/>
      <c r="AD17" s="158"/>
      <c r="AE17" s="158" t="s">
        <v>111</v>
      </c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</row>
    <row r="18" spans="1:60">
      <c r="A18" s="160" t="s">
        <v>106</v>
      </c>
      <c r="B18" s="166" t="s">
        <v>53</v>
      </c>
      <c r="C18" s="193" t="s">
        <v>54</v>
      </c>
      <c r="D18" s="170"/>
      <c r="E18" s="174"/>
      <c r="F18" s="176"/>
      <c r="G18" s="176">
        <f>SUMIF(AE19:AE28,"&lt;&gt;NOR",G19:G28)</f>
        <v>0</v>
      </c>
      <c r="H18" s="176"/>
      <c r="I18" s="176">
        <f>SUM(I19:I28)</f>
        <v>144.83000000000001</v>
      </c>
      <c r="J18" s="176"/>
      <c r="K18" s="176">
        <f>SUM(K19:K28)</f>
        <v>11454.38</v>
      </c>
      <c r="L18" s="176"/>
      <c r="M18" s="176">
        <f>SUM(M19:M28)</f>
        <v>0</v>
      </c>
      <c r="N18" s="171"/>
      <c r="O18" s="171">
        <f>SUM(O19:O28)</f>
        <v>0</v>
      </c>
      <c r="P18" s="171"/>
      <c r="Q18" s="171">
        <f>SUM(Q19:Q28)</f>
        <v>0</v>
      </c>
      <c r="R18" s="171"/>
      <c r="S18" s="171"/>
      <c r="T18" s="172"/>
      <c r="U18" s="171">
        <f>SUM(U19:U28)</f>
        <v>0</v>
      </c>
      <c r="AE18" t="s">
        <v>107</v>
      </c>
    </row>
    <row r="19" spans="1:60" outlineLevel="1">
      <c r="A19" s="159">
        <v>9</v>
      </c>
      <c r="B19" s="165" t="s">
        <v>129</v>
      </c>
      <c r="C19" s="192" t="s">
        <v>130</v>
      </c>
      <c r="D19" s="167" t="s">
        <v>126</v>
      </c>
      <c r="E19" s="173">
        <v>2</v>
      </c>
      <c r="F19" s="175"/>
      <c r="G19" s="175"/>
      <c r="H19" s="175">
        <v>0</v>
      </c>
      <c r="I19" s="175">
        <f t="shared" ref="I19:I28" si="3">ROUND(E19*H19,2)</f>
        <v>0</v>
      </c>
      <c r="J19" s="175">
        <v>11.2</v>
      </c>
      <c r="K19" s="175">
        <f t="shared" ref="K19:K28" si="4">ROUND(E19*J19,2)</f>
        <v>22.4</v>
      </c>
      <c r="L19" s="175">
        <v>0</v>
      </c>
      <c r="M19" s="175">
        <f t="shared" ref="M19:M28" si="5">G19*(1+L19/100)</f>
        <v>0</v>
      </c>
      <c r="N19" s="168"/>
      <c r="O19" s="168"/>
      <c r="P19" s="168"/>
      <c r="Q19" s="168"/>
      <c r="R19" s="168"/>
      <c r="S19" s="168"/>
      <c r="T19" s="169"/>
      <c r="U19" s="168"/>
      <c r="V19" s="158"/>
      <c r="W19" s="158"/>
      <c r="X19" s="158"/>
      <c r="Y19" s="158"/>
      <c r="Z19" s="158"/>
      <c r="AA19" s="158"/>
      <c r="AB19" s="158"/>
      <c r="AC19" s="158"/>
      <c r="AD19" s="158"/>
      <c r="AE19" s="158" t="s">
        <v>111</v>
      </c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</row>
    <row r="20" spans="1:60" outlineLevel="1">
      <c r="A20" s="159">
        <v>10</v>
      </c>
      <c r="B20" s="165" t="s">
        <v>131</v>
      </c>
      <c r="C20" s="192" t="s">
        <v>132</v>
      </c>
      <c r="D20" s="167" t="s">
        <v>133</v>
      </c>
      <c r="E20" s="173">
        <v>30</v>
      </c>
      <c r="F20" s="175"/>
      <c r="G20" s="175"/>
      <c r="H20" s="175">
        <v>0</v>
      </c>
      <c r="I20" s="175">
        <f t="shared" si="3"/>
        <v>0</v>
      </c>
      <c r="J20" s="175">
        <v>160</v>
      </c>
      <c r="K20" s="175">
        <f t="shared" si="4"/>
        <v>4800</v>
      </c>
      <c r="L20" s="175">
        <v>0</v>
      </c>
      <c r="M20" s="175">
        <f t="shared" si="5"/>
        <v>0</v>
      </c>
      <c r="N20" s="168"/>
      <c r="O20" s="168"/>
      <c r="P20" s="168"/>
      <c r="Q20" s="168"/>
      <c r="R20" s="168"/>
      <c r="S20" s="168"/>
      <c r="T20" s="169"/>
      <c r="U20" s="168"/>
      <c r="V20" s="158"/>
      <c r="W20" s="158"/>
      <c r="X20" s="158"/>
      <c r="Y20" s="158"/>
      <c r="Z20" s="158"/>
      <c r="AA20" s="158"/>
      <c r="AB20" s="158"/>
      <c r="AC20" s="158"/>
      <c r="AD20" s="158"/>
      <c r="AE20" s="158" t="s">
        <v>111</v>
      </c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</row>
    <row r="21" spans="1:60" outlineLevel="1">
      <c r="A21" s="159">
        <v>11</v>
      </c>
      <c r="B21" s="165" t="s">
        <v>134</v>
      </c>
      <c r="C21" s="192" t="s">
        <v>135</v>
      </c>
      <c r="D21" s="167" t="s">
        <v>133</v>
      </c>
      <c r="E21" s="173">
        <v>16</v>
      </c>
      <c r="F21" s="175"/>
      <c r="G21" s="175"/>
      <c r="H21" s="175">
        <v>7.66</v>
      </c>
      <c r="I21" s="175">
        <f t="shared" si="3"/>
        <v>122.56</v>
      </c>
      <c r="J21" s="175">
        <v>24.04</v>
      </c>
      <c r="K21" s="175">
        <f t="shared" si="4"/>
        <v>384.64</v>
      </c>
      <c r="L21" s="175">
        <v>0</v>
      </c>
      <c r="M21" s="175">
        <f t="shared" si="5"/>
        <v>0</v>
      </c>
      <c r="N21" s="168"/>
      <c r="O21" s="168"/>
      <c r="P21" s="168"/>
      <c r="Q21" s="168"/>
      <c r="R21" s="168"/>
      <c r="S21" s="168"/>
      <c r="T21" s="169"/>
      <c r="U21" s="168"/>
      <c r="V21" s="158"/>
      <c r="W21" s="158"/>
      <c r="X21" s="158"/>
      <c r="Y21" s="158"/>
      <c r="Z21" s="158"/>
      <c r="AA21" s="158"/>
      <c r="AB21" s="158"/>
      <c r="AC21" s="158"/>
      <c r="AD21" s="158"/>
      <c r="AE21" s="158" t="s">
        <v>111</v>
      </c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</row>
    <row r="22" spans="1:60" outlineLevel="1">
      <c r="A22" s="159">
        <v>12</v>
      </c>
      <c r="B22" s="165" t="s">
        <v>136</v>
      </c>
      <c r="C22" s="192" t="s">
        <v>137</v>
      </c>
      <c r="D22" s="167" t="s">
        <v>110</v>
      </c>
      <c r="E22" s="173">
        <v>4.8</v>
      </c>
      <c r="F22" s="175"/>
      <c r="G22" s="175"/>
      <c r="H22" s="175">
        <v>0</v>
      </c>
      <c r="I22" s="175">
        <f t="shared" si="3"/>
        <v>0</v>
      </c>
      <c r="J22" s="175">
        <v>23.7</v>
      </c>
      <c r="K22" s="175">
        <f t="shared" si="4"/>
        <v>113.76</v>
      </c>
      <c r="L22" s="175">
        <v>0</v>
      </c>
      <c r="M22" s="175">
        <f t="shared" si="5"/>
        <v>0</v>
      </c>
      <c r="N22" s="168"/>
      <c r="O22" s="168"/>
      <c r="P22" s="168"/>
      <c r="Q22" s="168"/>
      <c r="R22" s="168"/>
      <c r="S22" s="168"/>
      <c r="T22" s="169"/>
      <c r="U22" s="168"/>
      <c r="V22" s="158"/>
      <c r="W22" s="158"/>
      <c r="X22" s="158"/>
      <c r="Y22" s="158"/>
      <c r="Z22" s="158"/>
      <c r="AA22" s="158"/>
      <c r="AB22" s="158"/>
      <c r="AC22" s="158"/>
      <c r="AD22" s="158"/>
      <c r="AE22" s="158" t="s">
        <v>111</v>
      </c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</row>
    <row r="23" spans="1:60" outlineLevel="1">
      <c r="A23" s="159">
        <v>13</v>
      </c>
      <c r="B23" s="165" t="s">
        <v>138</v>
      </c>
      <c r="C23" s="192" t="s">
        <v>139</v>
      </c>
      <c r="D23" s="167" t="s">
        <v>110</v>
      </c>
      <c r="E23" s="173">
        <v>247.39</v>
      </c>
      <c r="F23" s="175"/>
      <c r="G23" s="175"/>
      <c r="H23" s="175">
        <v>0.09</v>
      </c>
      <c r="I23" s="175">
        <f t="shared" si="3"/>
        <v>22.27</v>
      </c>
      <c r="J23" s="175">
        <v>21.91</v>
      </c>
      <c r="K23" s="175">
        <f t="shared" si="4"/>
        <v>5420.31</v>
      </c>
      <c r="L23" s="175">
        <v>0</v>
      </c>
      <c r="M23" s="175">
        <f t="shared" si="5"/>
        <v>0</v>
      </c>
      <c r="N23" s="168"/>
      <c r="O23" s="168"/>
      <c r="P23" s="168"/>
      <c r="Q23" s="168"/>
      <c r="R23" s="168"/>
      <c r="S23" s="168"/>
      <c r="T23" s="169"/>
      <c r="U23" s="168"/>
      <c r="V23" s="158"/>
      <c r="W23" s="158"/>
      <c r="X23" s="158"/>
      <c r="Y23" s="158"/>
      <c r="Z23" s="158"/>
      <c r="AA23" s="158"/>
      <c r="AB23" s="158"/>
      <c r="AC23" s="158"/>
      <c r="AD23" s="158"/>
      <c r="AE23" s="158" t="s">
        <v>111</v>
      </c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</row>
    <row r="24" spans="1:60" outlineLevel="1">
      <c r="A24" s="159">
        <v>14</v>
      </c>
      <c r="B24" s="165" t="s">
        <v>140</v>
      </c>
      <c r="C24" s="192" t="s">
        <v>141</v>
      </c>
      <c r="D24" s="167" t="s">
        <v>142</v>
      </c>
      <c r="E24" s="173">
        <v>0.63480000000000003</v>
      </c>
      <c r="F24" s="175"/>
      <c r="G24" s="175"/>
      <c r="H24" s="175">
        <v>0</v>
      </c>
      <c r="I24" s="175">
        <f t="shared" si="3"/>
        <v>0</v>
      </c>
      <c r="J24" s="175">
        <v>199.5</v>
      </c>
      <c r="K24" s="175">
        <f t="shared" si="4"/>
        <v>126.64</v>
      </c>
      <c r="L24" s="175">
        <v>0</v>
      </c>
      <c r="M24" s="175">
        <f t="shared" si="5"/>
        <v>0</v>
      </c>
      <c r="N24" s="168"/>
      <c r="O24" s="168"/>
      <c r="P24" s="168"/>
      <c r="Q24" s="168"/>
      <c r="R24" s="168"/>
      <c r="S24" s="168"/>
      <c r="T24" s="169"/>
      <c r="U24" s="168"/>
      <c r="V24" s="158"/>
      <c r="W24" s="158"/>
      <c r="X24" s="158"/>
      <c r="Y24" s="158"/>
      <c r="Z24" s="158"/>
      <c r="AA24" s="158"/>
      <c r="AB24" s="158"/>
      <c r="AC24" s="158"/>
      <c r="AD24" s="158"/>
      <c r="AE24" s="158" t="s">
        <v>111</v>
      </c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</row>
    <row r="25" spans="1:60" outlineLevel="1">
      <c r="A25" s="159">
        <v>15</v>
      </c>
      <c r="B25" s="165" t="s">
        <v>143</v>
      </c>
      <c r="C25" s="192" t="s">
        <v>144</v>
      </c>
      <c r="D25" s="167" t="s">
        <v>142</v>
      </c>
      <c r="E25" s="173">
        <v>0.63480000000000003</v>
      </c>
      <c r="F25" s="175"/>
      <c r="G25" s="175"/>
      <c r="H25" s="175">
        <v>0</v>
      </c>
      <c r="I25" s="175">
        <f t="shared" si="3"/>
        <v>0</v>
      </c>
      <c r="J25" s="175">
        <v>448.5</v>
      </c>
      <c r="K25" s="175">
        <f t="shared" si="4"/>
        <v>284.70999999999998</v>
      </c>
      <c r="L25" s="175">
        <v>0</v>
      </c>
      <c r="M25" s="175">
        <f t="shared" si="5"/>
        <v>0</v>
      </c>
      <c r="N25" s="168"/>
      <c r="O25" s="168"/>
      <c r="P25" s="168"/>
      <c r="Q25" s="168"/>
      <c r="R25" s="168"/>
      <c r="S25" s="168"/>
      <c r="T25" s="169"/>
      <c r="U25" s="168"/>
      <c r="V25" s="158"/>
      <c r="W25" s="158"/>
      <c r="X25" s="158"/>
      <c r="Y25" s="158"/>
      <c r="Z25" s="158"/>
      <c r="AA25" s="158"/>
      <c r="AB25" s="158"/>
      <c r="AC25" s="158"/>
      <c r="AD25" s="158"/>
      <c r="AE25" s="158" t="s">
        <v>111</v>
      </c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</row>
    <row r="26" spans="1:60" outlineLevel="1">
      <c r="A26" s="159">
        <v>16</v>
      </c>
      <c r="B26" s="165" t="s">
        <v>145</v>
      </c>
      <c r="C26" s="192" t="s">
        <v>146</v>
      </c>
      <c r="D26" s="167" t="s">
        <v>142</v>
      </c>
      <c r="E26" s="173">
        <v>0.63480000000000003</v>
      </c>
      <c r="F26" s="175"/>
      <c r="G26" s="175"/>
      <c r="H26" s="175">
        <v>0</v>
      </c>
      <c r="I26" s="175">
        <f t="shared" si="3"/>
        <v>0</v>
      </c>
      <c r="J26" s="175">
        <v>172</v>
      </c>
      <c r="K26" s="175">
        <f t="shared" si="4"/>
        <v>109.19</v>
      </c>
      <c r="L26" s="175">
        <v>0</v>
      </c>
      <c r="M26" s="175">
        <f t="shared" si="5"/>
        <v>0</v>
      </c>
      <c r="N26" s="168"/>
      <c r="O26" s="168"/>
      <c r="P26" s="168"/>
      <c r="Q26" s="168"/>
      <c r="R26" s="168"/>
      <c r="S26" s="168"/>
      <c r="T26" s="169"/>
      <c r="U26" s="168"/>
      <c r="V26" s="158"/>
      <c r="W26" s="158"/>
      <c r="X26" s="158"/>
      <c r="Y26" s="158"/>
      <c r="Z26" s="158"/>
      <c r="AA26" s="158"/>
      <c r="AB26" s="158"/>
      <c r="AC26" s="158"/>
      <c r="AD26" s="158"/>
      <c r="AE26" s="158" t="s">
        <v>111</v>
      </c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</row>
    <row r="27" spans="1:60" outlineLevel="1">
      <c r="A27" s="159">
        <v>17</v>
      </c>
      <c r="B27" s="165" t="s">
        <v>147</v>
      </c>
      <c r="C27" s="192" t="s">
        <v>148</v>
      </c>
      <c r="D27" s="167" t="s">
        <v>142</v>
      </c>
      <c r="E27" s="173">
        <v>0.63480000000000003</v>
      </c>
      <c r="F27" s="175"/>
      <c r="G27" s="175"/>
      <c r="H27" s="175">
        <v>0</v>
      </c>
      <c r="I27" s="175">
        <f t="shared" si="3"/>
        <v>0</v>
      </c>
      <c r="J27" s="175">
        <v>210</v>
      </c>
      <c r="K27" s="175">
        <f t="shared" si="4"/>
        <v>133.31</v>
      </c>
      <c r="L27" s="175">
        <v>0</v>
      </c>
      <c r="M27" s="175">
        <f t="shared" si="5"/>
        <v>0</v>
      </c>
      <c r="N27" s="168"/>
      <c r="O27" s="168"/>
      <c r="P27" s="168"/>
      <c r="Q27" s="168"/>
      <c r="R27" s="168"/>
      <c r="S27" s="168"/>
      <c r="T27" s="169"/>
      <c r="U27" s="168"/>
      <c r="V27" s="158"/>
      <c r="W27" s="158"/>
      <c r="X27" s="158"/>
      <c r="Y27" s="158"/>
      <c r="Z27" s="158"/>
      <c r="AA27" s="158"/>
      <c r="AB27" s="158"/>
      <c r="AC27" s="158"/>
      <c r="AD27" s="158"/>
      <c r="AE27" s="158" t="s">
        <v>111</v>
      </c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</row>
    <row r="28" spans="1:60" outlineLevel="1">
      <c r="A28" s="159">
        <v>18</v>
      </c>
      <c r="B28" s="165" t="s">
        <v>149</v>
      </c>
      <c r="C28" s="192" t="s">
        <v>150</v>
      </c>
      <c r="D28" s="167" t="s">
        <v>142</v>
      </c>
      <c r="E28" s="173">
        <v>2.5394999999999999</v>
      </c>
      <c r="F28" s="175"/>
      <c r="G28" s="175"/>
      <c r="H28" s="175">
        <v>0</v>
      </c>
      <c r="I28" s="175">
        <f t="shared" si="3"/>
        <v>0</v>
      </c>
      <c r="J28" s="175">
        <v>23.4</v>
      </c>
      <c r="K28" s="175">
        <f t="shared" si="4"/>
        <v>59.42</v>
      </c>
      <c r="L28" s="175">
        <v>0</v>
      </c>
      <c r="M28" s="175">
        <f t="shared" si="5"/>
        <v>0</v>
      </c>
      <c r="N28" s="168"/>
      <c r="O28" s="168"/>
      <c r="P28" s="168"/>
      <c r="Q28" s="168"/>
      <c r="R28" s="168"/>
      <c r="S28" s="168"/>
      <c r="T28" s="169"/>
      <c r="U28" s="168"/>
      <c r="V28" s="158"/>
      <c r="W28" s="158"/>
      <c r="X28" s="158"/>
      <c r="Y28" s="158"/>
      <c r="Z28" s="158"/>
      <c r="AA28" s="158"/>
      <c r="AB28" s="158"/>
      <c r="AC28" s="158"/>
      <c r="AD28" s="158"/>
      <c r="AE28" s="158" t="s">
        <v>111</v>
      </c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</row>
    <row r="29" spans="1:60">
      <c r="A29" s="160" t="s">
        <v>106</v>
      </c>
      <c r="B29" s="166" t="s">
        <v>55</v>
      </c>
      <c r="C29" s="193" t="s">
        <v>56</v>
      </c>
      <c r="D29" s="170"/>
      <c r="E29" s="174"/>
      <c r="F29" s="176"/>
      <c r="G29" s="176">
        <f>SUMIF(AE30:AE30,"&lt;&gt;NOR",G30:G30)</f>
        <v>0</v>
      </c>
      <c r="H29" s="176"/>
      <c r="I29" s="176">
        <f>SUM(I30:I30)</f>
        <v>0</v>
      </c>
      <c r="J29" s="176"/>
      <c r="K29" s="176">
        <f>SUM(K30:K30)</f>
        <v>3658.9</v>
      </c>
      <c r="L29" s="176"/>
      <c r="M29" s="176">
        <f>SUM(M30:M30)</f>
        <v>0</v>
      </c>
      <c r="N29" s="171"/>
      <c r="O29" s="171">
        <f>SUM(O30:O30)</f>
        <v>0</v>
      </c>
      <c r="P29" s="171"/>
      <c r="Q29" s="171">
        <f>SUM(Q30:Q30)</f>
        <v>0</v>
      </c>
      <c r="R29" s="171"/>
      <c r="S29" s="171"/>
      <c r="T29" s="172"/>
      <c r="U29" s="171">
        <f>SUM(U30:U30)</f>
        <v>0</v>
      </c>
      <c r="AE29" t="s">
        <v>107</v>
      </c>
    </row>
    <row r="30" spans="1:60" outlineLevel="1">
      <c r="A30" s="159">
        <v>19</v>
      </c>
      <c r="B30" s="165" t="s">
        <v>151</v>
      </c>
      <c r="C30" s="192" t="s">
        <v>152</v>
      </c>
      <c r="D30" s="167" t="s">
        <v>142</v>
      </c>
      <c r="E30" s="173">
        <v>4.6788999999999996</v>
      </c>
      <c r="F30" s="175"/>
      <c r="G30" s="175"/>
      <c r="H30" s="175">
        <v>0</v>
      </c>
      <c r="I30" s="175">
        <f>ROUND(E30*H30,2)</f>
        <v>0</v>
      </c>
      <c r="J30" s="175">
        <v>782</v>
      </c>
      <c r="K30" s="175">
        <f>ROUND(E30*J30,2)</f>
        <v>3658.9</v>
      </c>
      <c r="L30" s="175">
        <v>0</v>
      </c>
      <c r="M30" s="175">
        <f>G30*(1+L30/100)</f>
        <v>0</v>
      </c>
      <c r="N30" s="168"/>
      <c r="O30" s="168"/>
      <c r="P30" s="168"/>
      <c r="Q30" s="168"/>
      <c r="R30" s="168"/>
      <c r="S30" s="168"/>
      <c r="T30" s="169"/>
      <c r="U30" s="168"/>
      <c r="V30" s="158"/>
      <c r="W30" s="158"/>
      <c r="X30" s="158"/>
      <c r="Y30" s="158"/>
      <c r="Z30" s="158"/>
      <c r="AA30" s="158"/>
      <c r="AB30" s="158"/>
      <c r="AC30" s="158"/>
      <c r="AD30" s="158"/>
      <c r="AE30" s="158" t="s">
        <v>111</v>
      </c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</row>
    <row r="31" spans="1:60">
      <c r="A31" s="160" t="s">
        <v>106</v>
      </c>
      <c r="B31" s="166" t="s">
        <v>57</v>
      </c>
      <c r="C31" s="193" t="s">
        <v>58</v>
      </c>
      <c r="D31" s="170"/>
      <c r="E31" s="174"/>
      <c r="F31" s="176"/>
      <c r="G31" s="176">
        <f>SUMIF(AE32:AE33,"&lt;&gt;NOR",G32:G33)</f>
        <v>0</v>
      </c>
      <c r="H31" s="176"/>
      <c r="I31" s="176">
        <f>SUM(I32:I33)</f>
        <v>1698.79</v>
      </c>
      <c r="J31" s="176"/>
      <c r="K31" s="176">
        <f>SUM(K32:K33)</f>
        <v>889.23</v>
      </c>
      <c r="L31" s="176"/>
      <c r="M31" s="176">
        <f>SUM(M32:M33)</f>
        <v>0</v>
      </c>
      <c r="N31" s="171"/>
      <c r="O31" s="171">
        <f>SUM(O32:O33)</f>
        <v>0</v>
      </c>
      <c r="P31" s="171"/>
      <c r="Q31" s="171">
        <f>SUM(Q32:Q33)</f>
        <v>0</v>
      </c>
      <c r="R31" s="171"/>
      <c r="S31" s="171"/>
      <c r="T31" s="172"/>
      <c r="U31" s="171">
        <f>SUM(U32:U33)</f>
        <v>0</v>
      </c>
      <c r="AE31" t="s">
        <v>107</v>
      </c>
    </row>
    <row r="32" spans="1:60" outlineLevel="1">
      <c r="A32" s="159">
        <v>20</v>
      </c>
      <c r="B32" s="165" t="s">
        <v>153</v>
      </c>
      <c r="C32" s="192" t="s">
        <v>154</v>
      </c>
      <c r="D32" s="167" t="s">
        <v>110</v>
      </c>
      <c r="E32" s="173">
        <v>5.5</v>
      </c>
      <c r="F32" s="175"/>
      <c r="G32" s="175"/>
      <c r="H32" s="175">
        <v>308.87</v>
      </c>
      <c r="I32" s="175">
        <f>ROUND(E32*H32,2)</f>
        <v>1698.79</v>
      </c>
      <c r="J32" s="175">
        <v>141.63</v>
      </c>
      <c r="K32" s="175">
        <f>ROUND(E32*J32,2)</f>
        <v>778.97</v>
      </c>
      <c r="L32" s="175">
        <v>0</v>
      </c>
      <c r="M32" s="175">
        <f>G32*(1+L32/100)</f>
        <v>0</v>
      </c>
      <c r="N32" s="168"/>
      <c r="O32" s="168"/>
      <c r="P32" s="168"/>
      <c r="Q32" s="168"/>
      <c r="R32" s="168"/>
      <c r="S32" s="168"/>
      <c r="T32" s="169"/>
      <c r="U32" s="168"/>
      <c r="V32" s="158"/>
      <c r="W32" s="158"/>
      <c r="X32" s="158"/>
      <c r="Y32" s="158"/>
      <c r="Z32" s="158"/>
      <c r="AA32" s="158"/>
      <c r="AB32" s="158"/>
      <c r="AC32" s="158"/>
      <c r="AD32" s="158"/>
      <c r="AE32" s="158" t="s">
        <v>155</v>
      </c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</row>
    <row r="33" spans="1:60" outlineLevel="1">
      <c r="A33" s="159">
        <v>21</v>
      </c>
      <c r="B33" s="165" t="s">
        <v>156</v>
      </c>
      <c r="C33" s="192" t="s">
        <v>157</v>
      </c>
      <c r="D33" s="167" t="s">
        <v>0</v>
      </c>
      <c r="E33" s="173">
        <v>24.7775</v>
      </c>
      <c r="F33" s="175"/>
      <c r="G33" s="175"/>
      <c r="H33" s="175">
        <v>0</v>
      </c>
      <c r="I33" s="175">
        <f>ROUND(E33*H33,2)</f>
        <v>0</v>
      </c>
      <c r="J33" s="175">
        <v>4.45</v>
      </c>
      <c r="K33" s="175">
        <f>ROUND(E33*J33,2)</f>
        <v>110.26</v>
      </c>
      <c r="L33" s="175">
        <v>0</v>
      </c>
      <c r="M33" s="175">
        <f>G33*(1+L33/100)</f>
        <v>0</v>
      </c>
      <c r="N33" s="168"/>
      <c r="O33" s="168"/>
      <c r="P33" s="168"/>
      <c r="Q33" s="168"/>
      <c r="R33" s="168"/>
      <c r="S33" s="168"/>
      <c r="T33" s="169"/>
      <c r="U33" s="168"/>
      <c r="V33" s="158"/>
      <c r="W33" s="158"/>
      <c r="X33" s="158"/>
      <c r="Y33" s="158"/>
      <c r="Z33" s="158"/>
      <c r="AA33" s="158"/>
      <c r="AB33" s="158"/>
      <c r="AC33" s="158"/>
      <c r="AD33" s="158"/>
      <c r="AE33" s="158" t="s">
        <v>111</v>
      </c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</row>
    <row r="34" spans="1:60">
      <c r="A34" s="160" t="s">
        <v>106</v>
      </c>
      <c r="B34" s="166" t="s">
        <v>59</v>
      </c>
      <c r="C34" s="193" t="s">
        <v>60</v>
      </c>
      <c r="D34" s="170"/>
      <c r="E34" s="174"/>
      <c r="F34" s="176"/>
      <c r="G34" s="176">
        <f>SUMIF(AE35:AE45,"&lt;&gt;NOR",G35:G45)</f>
        <v>0</v>
      </c>
      <c r="H34" s="176"/>
      <c r="I34" s="176">
        <f>SUM(I35:I45)</f>
        <v>33355.67</v>
      </c>
      <c r="J34" s="176"/>
      <c r="K34" s="176">
        <f>SUM(K35:K45)</f>
        <v>14304.09</v>
      </c>
      <c r="L34" s="176"/>
      <c r="M34" s="176">
        <f>SUM(M35:M45)</f>
        <v>0</v>
      </c>
      <c r="N34" s="171"/>
      <c r="O34" s="171">
        <f>SUM(O35:O45)</f>
        <v>0</v>
      </c>
      <c r="P34" s="171"/>
      <c r="Q34" s="171">
        <f>SUM(Q35:Q45)</f>
        <v>0</v>
      </c>
      <c r="R34" s="171"/>
      <c r="S34" s="171"/>
      <c r="T34" s="172"/>
      <c r="U34" s="171">
        <f>SUM(U35:U45)</f>
        <v>0</v>
      </c>
      <c r="AE34" t="s">
        <v>107</v>
      </c>
    </row>
    <row r="35" spans="1:60" outlineLevel="1">
      <c r="A35" s="159">
        <v>22</v>
      </c>
      <c r="B35" s="165" t="s">
        <v>158</v>
      </c>
      <c r="C35" s="192" t="s">
        <v>159</v>
      </c>
      <c r="D35" s="167" t="s">
        <v>133</v>
      </c>
      <c r="E35" s="173">
        <v>5</v>
      </c>
      <c r="F35" s="175"/>
      <c r="G35" s="175"/>
      <c r="H35" s="175">
        <v>65.31</v>
      </c>
      <c r="I35" s="175">
        <f t="shared" ref="I35:I45" si="6">ROUND(E35*H35,2)</f>
        <v>326.55</v>
      </c>
      <c r="J35" s="175">
        <v>119.19</v>
      </c>
      <c r="K35" s="175">
        <f t="shared" ref="K35:K45" si="7">ROUND(E35*J35,2)</f>
        <v>595.95000000000005</v>
      </c>
      <c r="L35" s="175">
        <v>0</v>
      </c>
      <c r="M35" s="175">
        <f t="shared" ref="M35:M45" si="8">G35*(1+L35/100)</f>
        <v>0</v>
      </c>
      <c r="N35" s="168"/>
      <c r="O35" s="168"/>
      <c r="P35" s="168"/>
      <c r="Q35" s="168"/>
      <c r="R35" s="168"/>
      <c r="S35" s="168"/>
      <c r="T35" s="169"/>
      <c r="U35" s="168"/>
      <c r="V35" s="158"/>
      <c r="W35" s="158"/>
      <c r="X35" s="158"/>
      <c r="Y35" s="158"/>
      <c r="Z35" s="158"/>
      <c r="AA35" s="158"/>
      <c r="AB35" s="158"/>
      <c r="AC35" s="158"/>
      <c r="AD35" s="158"/>
      <c r="AE35" s="158" t="s">
        <v>155</v>
      </c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</row>
    <row r="36" spans="1:60" outlineLevel="1">
      <c r="A36" s="159">
        <v>23</v>
      </c>
      <c r="B36" s="165" t="s">
        <v>160</v>
      </c>
      <c r="C36" s="192" t="s">
        <v>161</v>
      </c>
      <c r="D36" s="167" t="s">
        <v>133</v>
      </c>
      <c r="E36" s="173">
        <v>10</v>
      </c>
      <c r="F36" s="175"/>
      <c r="G36" s="175"/>
      <c r="H36" s="175">
        <v>223.08</v>
      </c>
      <c r="I36" s="175">
        <f t="shared" si="6"/>
        <v>2230.8000000000002</v>
      </c>
      <c r="J36" s="175">
        <v>264.41999999999996</v>
      </c>
      <c r="K36" s="175">
        <f t="shared" si="7"/>
        <v>2644.2</v>
      </c>
      <c r="L36" s="175">
        <v>0</v>
      </c>
      <c r="M36" s="175">
        <f t="shared" si="8"/>
        <v>0</v>
      </c>
      <c r="N36" s="168"/>
      <c r="O36" s="168"/>
      <c r="P36" s="168"/>
      <c r="Q36" s="168"/>
      <c r="R36" s="168"/>
      <c r="S36" s="168"/>
      <c r="T36" s="169"/>
      <c r="U36" s="168"/>
      <c r="V36" s="158"/>
      <c r="W36" s="158"/>
      <c r="X36" s="158"/>
      <c r="Y36" s="158"/>
      <c r="Z36" s="158"/>
      <c r="AA36" s="158"/>
      <c r="AB36" s="158"/>
      <c r="AC36" s="158"/>
      <c r="AD36" s="158"/>
      <c r="AE36" s="158" t="s">
        <v>155</v>
      </c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</row>
    <row r="37" spans="1:60" outlineLevel="1">
      <c r="A37" s="159">
        <v>24</v>
      </c>
      <c r="B37" s="165" t="s">
        <v>162</v>
      </c>
      <c r="C37" s="192" t="s">
        <v>163</v>
      </c>
      <c r="D37" s="167" t="s">
        <v>133</v>
      </c>
      <c r="E37" s="173">
        <v>30</v>
      </c>
      <c r="F37" s="175"/>
      <c r="G37" s="175"/>
      <c r="H37" s="175">
        <v>321.97000000000003</v>
      </c>
      <c r="I37" s="175">
        <f t="shared" si="6"/>
        <v>9659.1</v>
      </c>
      <c r="J37" s="175">
        <v>237.02999999999997</v>
      </c>
      <c r="K37" s="175">
        <f t="shared" si="7"/>
        <v>7110.9</v>
      </c>
      <c r="L37" s="175">
        <v>0</v>
      </c>
      <c r="M37" s="175">
        <f t="shared" si="8"/>
        <v>0</v>
      </c>
      <c r="N37" s="168"/>
      <c r="O37" s="168"/>
      <c r="P37" s="168"/>
      <c r="Q37" s="168"/>
      <c r="R37" s="168"/>
      <c r="S37" s="168"/>
      <c r="T37" s="169"/>
      <c r="U37" s="168"/>
      <c r="V37" s="158"/>
      <c r="W37" s="158"/>
      <c r="X37" s="158"/>
      <c r="Y37" s="158"/>
      <c r="Z37" s="158"/>
      <c r="AA37" s="158"/>
      <c r="AB37" s="158"/>
      <c r="AC37" s="158"/>
      <c r="AD37" s="158"/>
      <c r="AE37" s="158" t="s">
        <v>155</v>
      </c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</row>
    <row r="38" spans="1:60" outlineLevel="1">
      <c r="A38" s="159">
        <v>25</v>
      </c>
      <c r="B38" s="165" t="s">
        <v>164</v>
      </c>
      <c r="C38" s="192" t="s">
        <v>165</v>
      </c>
      <c r="D38" s="167" t="s">
        <v>126</v>
      </c>
      <c r="E38" s="173">
        <v>1</v>
      </c>
      <c r="F38" s="175"/>
      <c r="G38" s="175"/>
      <c r="H38" s="175">
        <v>3393.02</v>
      </c>
      <c r="I38" s="175">
        <f t="shared" si="6"/>
        <v>3393.02</v>
      </c>
      <c r="J38" s="175">
        <v>981.98</v>
      </c>
      <c r="K38" s="175">
        <f t="shared" si="7"/>
        <v>981.98</v>
      </c>
      <c r="L38" s="175">
        <v>0</v>
      </c>
      <c r="M38" s="175">
        <f t="shared" si="8"/>
        <v>0</v>
      </c>
      <c r="N38" s="168"/>
      <c r="O38" s="168"/>
      <c r="P38" s="168"/>
      <c r="Q38" s="168"/>
      <c r="R38" s="168"/>
      <c r="S38" s="168"/>
      <c r="T38" s="169"/>
      <c r="U38" s="168"/>
      <c r="V38" s="158"/>
      <c r="W38" s="158"/>
      <c r="X38" s="158"/>
      <c r="Y38" s="158"/>
      <c r="Z38" s="158"/>
      <c r="AA38" s="158"/>
      <c r="AB38" s="158"/>
      <c r="AC38" s="158"/>
      <c r="AD38" s="158"/>
      <c r="AE38" s="158" t="s">
        <v>155</v>
      </c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</row>
    <row r="39" spans="1:60" outlineLevel="1">
      <c r="A39" s="159">
        <v>26</v>
      </c>
      <c r="B39" s="165" t="s">
        <v>166</v>
      </c>
      <c r="C39" s="195" t="s">
        <v>167</v>
      </c>
      <c r="D39" s="167" t="s">
        <v>126</v>
      </c>
      <c r="E39" s="173">
        <v>2</v>
      </c>
      <c r="F39" s="175"/>
      <c r="G39" s="175"/>
      <c r="H39" s="175">
        <v>4483.3999999999996</v>
      </c>
      <c r="I39" s="175">
        <f t="shared" si="6"/>
        <v>8966.7999999999993</v>
      </c>
      <c r="J39" s="175">
        <v>891.60000000000036</v>
      </c>
      <c r="K39" s="175">
        <f t="shared" si="7"/>
        <v>1783.2</v>
      </c>
      <c r="L39" s="175">
        <v>0</v>
      </c>
      <c r="M39" s="175">
        <f t="shared" si="8"/>
        <v>0</v>
      </c>
      <c r="N39" s="168"/>
      <c r="O39" s="168"/>
      <c r="P39" s="168"/>
      <c r="Q39" s="168"/>
      <c r="R39" s="168"/>
      <c r="S39" s="168"/>
      <c r="T39" s="169"/>
      <c r="U39" s="168"/>
      <c r="V39" s="158"/>
      <c r="W39" s="158"/>
      <c r="X39" s="158"/>
      <c r="Y39" s="158"/>
      <c r="Z39" s="158"/>
      <c r="AA39" s="158"/>
      <c r="AB39" s="158"/>
      <c r="AC39" s="158"/>
      <c r="AD39" s="158"/>
      <c r="AE39" s="158" t="s">
        <v>155</v>
      </c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</row>
    <row r="40" spans="1:60" outlineLevel="1">
      <c r="A40" s="159">
        <v>27</v>
      </c>
      <c r="B40" s="165" t="s">
        <v>222</v>
      </c>
      <c r="C40" s="195" t="s">
        <v>223</v>
      </c>
      <c r="D40" s="167" t="s">
        <v>126</v>
      </c>
      <c r="E40" s="173">
        <v>1</v>
      </c>
      <c r="F40" s="175"/>
      <c r="G40" s="175"/>
      <c r="H40" s="175"/>
      <c r="I40" s="175"/>
      <c r="J40" s="175"/>
      <c r="K40" s="175"/>
      <c r="L40" s="175"/>
      <c r="M40" s="175"/>
      <c r="N40" s="168"/>
      <c r="O40" s="168"/>
      <c r="P40" s="168"/>
      <c r="Q40" s="168"/>
      <c r="R40" s="168"/>
      <c r="S40" s="168"/>
      <c r="T40" s="169"/>
      <c r="U40" s="16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</row>
    <row r="41" spans="1:60" outlineLevel="1">
      <c r="A41" s="159">
        <v>28</v>
      </c>
      <c r="B41" s="165" t="s">
        <v>224</v>
      </c>
      <c r="C41" s="195" t="s">
        <v>225</v>
      </c>
      <c r="D41" s="167" t="s">
        <v>126</v>
      </c>
      <c r="E41" s="173">
        <v>1</v>
      </c>
      <c r="F41" s="175"/>
      <c r="G41" s="175"/>
      <c r="H41" s="175"/>
      <c r="I41" s="175"/>
      <c r="J41" s="175"/>
      <c r="K41" s="175"/>
      <c r="L41" s="175"/>
      <c r="M41" s="175"/>
      <c r="N41" s="168"/>
      <c r="O41" s="168"/>
      <c r="P41" s="168"/>
      <c r="Q41" s="168"/>
      <c r="R41" s="168"/>
      <c r="S41" s="168"/>
      <c r="T41" s="169"/>
      <c r="U41" s="16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</row>
    <row r="42" spans="1:60" outlineLevel="1">
      <c r="A42" s="159">
        <v>29</v>
      </c>
      <c r="B42" s="165" t="s">
        <v>168</v>
      </c>
      <c r="C42" s="192" t="s">
        <v>169</v>
      </c>
      <c r="D42" s="167" t="s">
        <v>128</v>
      </c>
      <c r="E42" s="173">
        <v>1</v>
      </c>
      <c r="F42" s="175"/>
      <c r="G42" s="175"/>
      <c r="H42" s="175">
        <v>1924.08</v>
      </c>
      <c r="I42" s="175">
        <f t="shared" si="6"/>
        <v>1924.08</v>
      </c>
      <c r="J42" s="175">
        <v>125.92000000000007</v>
      </c>
      <c r="K42" s="175">
        <f t="shared" si="7"/>
        <v>125.92</v>
      </c>
      <c r="L42" s="175">
        <v>0</v>
      </c>
      <c r="M42" s="175">
        <f t="shared" si="8"/>
        <v>0</v>
      </c>
      <c r="N42" s="168"/>
      <c r="O42" s="168"/>
      <c r="P42" s="168"/>
      <c r="Q42" s="168"/>
      <c r="R42" s="168"/>
      <c r="S42" s="168"/>
      <c r="T42" s="169"/>
      <c r="U42" s="168"/>
      <c r="V42" s="158"/>
      <c r="W42" s="158"/>
      <c r="X42" s="158"/>
      <c r="Y42" s="158"/>
      <c r="Z42" s="158"/>
      <c r="AA42" s="158"/>
      <c r="AB42" s="158"/>
      <c r="AC42" s="158"/>
      <c r="AD42" s="158"/>
      <c r="AE42" s="158" t="s">
        <v>111</v>
      </c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</row>
    <row r="43" spans="1:60" outlineLevel="1">
      <c r="A43" s="159">
        <v>30</v>
      </c>
      <c r="B43" s="165" t="s">
        <v>170</v>
      </c>
      <c r="C43" s="192" t="s">
        <v>171</v>
      </c>
      <c r="D43" s="167" t="s">
        <v>128</v>
      </c>
      <c r="E43" s="173">
        <v>1</v>
      </c>
      <c r="F43" s="175"/>
      <c r="G43" s="175"/>
      <c r="H43" s="175">
        <v>1839.08</v>
      </c>
      <c r="I43" s="175">
        <f t="shared" si="6"/>
        <v>1839.08</v>
      </c>
      <c r="J43" s="175">
        <v>125.92000000000007</v>
      </c>
      <c r="K43" s="175">
        <f t="shared" si="7"/>
        <v>125.92</v>
      </c>
      <c r="L43" s="175">
        <v>0</v>
      </c>
      <c r="M43" s="175">
        <f t="shared" si="8"/>
        <v>0</v>
      </c>
      <c r="N43" s="168"/>
      <c r="O43" s="168"/>
      <c r="P43" s="168"/>
      <c r="Q43" s="168"/>
      <c r="R43" s="168"/>
      <c r="S43" s="168"/>
      <c r="T43" s="169"/>
      <c r="U43" s="168"/>
      <c r="V43" s="158"/>
      <c r="W43" s="158"/>
      <c r="X43" s="158"/>
      <c r="Y43" s="158"/>
      <c r="Z43" s="158"/>
      <c r="AA43" s="158"/>
      <c r="AB43" s="158"/>
      <c r="AC43" s="158"/>
      <c r="AD43" s="158"/>
      <c r="AE43" s="158" t="s">
        <v>111</v>
      </c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</row>
    <row r="44" spans="1:60" outlineLevel="1">
      <c r="A44" s="159">
        <v>31</v>
      </c>
      <c r="B44" s="165" t="s">
        <v>172</v>
      </c>
      <c r="C44" s="192" t="s">
        <v>173</v>
      </c>
      <c r="D44" s="167" t="s">
        <v>128</v>
      </c>
      <c r="E44" s="173">
        <v>1</v>
      </c>
      <c r="F44" s="175"/>
      <c r="G44" s="175"/>
      <c r="H44" s="175">
        <v>5016.24</v>
      </c>
      <c r="I44" s="175">
        <f t="shared" si="6"/>
        <v>5016.24</v>
      </c>
      <c r="J44" s="175">
        <v>208.76000000000022</v>
      </c>
      <c r="K44" s="175">
        <f t="shared" si="7"/>
        <v>208.76</v>
      </c>
      <c r="L44" s="175">
        <v>0</v>
      </c>
      <c r="M44" s="175">
        <f t="shared" si="8"/>
        <v>0</v>
      </c>
      <c r="N44" s="168"/>
      <c r="O44" s="168"/>
      <c r="P44" s="168"/>
      <c r="Q44" s="168"/>
      <c r="R44" s="168"/>
      <c r="S44" s="168"/>
      <c r="T44" s="169"/>
      <c r="U44" s="168"/>
      <c r="V44" s="158"/>
      <c r="W44" s="158"/>
      <c r="X44" s="158"/>
      <c r="Y44" s="158"/>
      <c r="Z44" s="158"/>
      <c r="AA44" s="158"/>
      <c r="AB44" s="158"/>
      <c r="AC44" s="158"/>
      <c r="AD44" s="158"/>
      <c r="AE44" s="158" t="s">
        <v>111</v>
      </c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</row>
    <row r="45" spans="1:60" outlineLevel="1">
      <c r="A45" s="159">
        <v>32</v>
      </c>
      <c r="B45" s="165" t="s">
        <v>174</v>
      </c>
      <c r="C45" s="192" t="s">
        <v>175</v>
      </c>
      <c r="D45" s="167" t="s">
        <v>0</v>
      </c>
      <c r="E45" s="173">
        <v>415.57499999999999</v>
      </c>
      <c r="F45" s="175"/>
      <c r="G45" s="175"/>
      <c r="H45" s="175">
        <v>0</v>
      </c>
      <c r="I45" s="175">
        <f t="shared" si="6"/>
        <v>0</v>
      </c>
      <c r="J45" s="175">
        <v>1.75</v>
      </c>
      <c r="K45" s="175">
        <f t="shared" si="7"/>
        <v>727.26</v>
      </c>
      <c r="L45" s="175">
        <v>0</v>
      </c>
      <c r="M45" s="175">
        <f t="shared" si="8"/>
        <v>0</v>
      </c>
      <c r="N45" s="168"/>
      <c r="O45" s="168"/>
      <c r="P45" s="168"/>
      <c r="Q45" s="168"/>
      <c r="R45" s="168"/>
      <c r="S45" s="168"/>
      <c r="T45" s="169"/>
      <c r="U45" s="168"/>
      <c r="V45" s="158"/>
      <c r="W45" s="158"/>
      <c r="X45" s="158"/>
      <c r="Y45" s="158"/>
      <c r="Z45" s="158"/>
      <c r="AA45" s="158"/>
      <c r="AB45" s="158"/>
      <c r="AC45" s="158"/>
      <c r="AD45" s="158"/>
      <c r="AE45" s="158" t="s">
        <v>111</v>
      </c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</row>
    <row r="46" spans="1:60">
      <c r="A46" s="160" t="s">
        <v>106</v>
      </c>
      <c r="B46" s="166" t="s">
        <v>61</v>
      </c>
      <c r="C46" s="193" t="s">
        <v>62</v>
      </c>
      <c r="D46" s="170"/>
      <c r="E46" s="174"/>
      <c r="F46" s="176"/>
      <c r="G46" s="176">
        <f>SUMIF(AE47:AE49,"&lt;&gt;NOR",G47:G49)</f>
        <v>0</v>
      </c>
      <c r="H46" s="176"/>
      <c r="I46" s="176">
        <f>SUM(I47:I49)</f>
        <v>94896.88</v>
      </c>
      <c r="J46" s="176"/>
      <c r="K46" s="176">
        <f>SUM(K47:K49)</f>
        <v>16667.3</v>
      </c>
      <c r="L46" s="176"/>
      <c r="M46" s="176">
        <f>SUM(M47:M49)</f>
        <v>0</v>
      </c>
      <c r="N46" s="171"/>
      <c r="O46" s="171">
        <f>SUM(O47:O49)</f>
        <v>0</v>
      </c>
      <c r="P46" s="171"/>
      <c r="Q46" s="171">
        <f>SUM(Q47:Q49)</f>
        <v>0</v>
      </c>
      <c r="R46" s="171"/>
      <c r="S46" s="171"/>
      <c r="T46" s="172"/>
      <c r="U46" s="171">
        <f>SUM(U47:U49)</f>
        <v>0</v>
      </c>
      <c r="AE46" t="s">
        <v>107</v>
      </c>
    </row>
    <row r="47" spans="1:60" ht="20.399999999999999" outlineLevel="1">
      <c r="A47" s="159">
        <v>33</v>
      </c>
      <c r="B47" s="165" t="s">
        <v>176</v>
      </c>
      <c r="C47" s="192" t="s">
        <v>177</v>
      </c>
      <c r="D47" s="167" t="s">
        <v>126</v>
      </c>
      <c r="E47" s="173">
        <v>4</v>
      </c>
      <c r="F47" s="175"/>
      <c r="G47" s="175"/>
      <c r="H47" s="175">
        <v>9084.2199999999993</v>
      </c>
      <c r="I47" s="175">
        <f>ROUND(E47*H47,2)</f>
        <v>36336.879999999997</v>
      </c>
      <c r="J47" s="175">
        <v>3380.7800000000007</v>
      </c>
      <c r="K47" s="175">
        <f>ROUND(E47*J47,2)</f>
        <v>13523.12</v>
      </c>
      <c r="L47" s="175">
        <v>0</v>
      </c>
      <c r="M47" s="175">
        <f>G47*(1+L47/100)</f>
        <v>0</v>
      </c>
      <c r="N47" s="168"/>
      <c r="O47" s="168"/>
      <c r="P47" s="168"/>
      <c r="Q47" s="168"/>
      <c r="R47" s="168"/>
      <c r="S47" s="168"/>
      <c r="T47" s="169"/>
      <c r="U47" s="168"/>
      <c r="V47" s="158"/>
      <c r="W47" s="158"/>
      <c r="X47" s="158"/>
      <c r="Y47" s="158"/>
      <c r="Z47" s="158"/>
      <c r="AA47" s="158"/>
      <c r="AB47" s="158"/>
      <c r="AC47" s="158"/>
      <c r="AD47" s="158"/>
      <c r="AE47" s="158" t="s">
        <v>111</v>
      </c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</row>
    <row r="48" spans="1:60" outlineLevel="1">
      <c r="A48" s="159">
        <v>34</v>
      </c>
      <c r="B48" s="165" t="s">
        <v>178</v>
      </c>
      <c r="C48" s="192" t="s">
        <v>179</v>
      </c>
      <c r="D48" s="167" t="s">
        <v>126</v>
      </c>
      <c r="E48" s="173">
        <v>2</v>
      </c>
      <c r="F48" s="175"/>
      <c r="G48" s="175"/>
      <c r="H48" s="175">
        <v>29280</v>
      </c>
      <c r="I48" s="175">
        <f>ROUND(E48*H48,2)</f>
        <v>58560</v>
      </c>
      <c r="J48" s="175">
        <v>0</v>
      </c>
      <c r="K48" s="175">
        <f>ROUND(E48*J48,2)</f>
        <v>0</v>
      </c>
      <c r="L48" s="175">
        <v>0</v>
      </c>
      <c r="M48" s="175">
        <f>G48*(1+L48/100)</f>
        <v>0</v>
      </c>
      <c r="N48" s="168"/>
      <c r="O48" s="168"/>
      <c r="P48" s="168"/>
      <c r="Q48" s="168"/>
      <c r="R48" s="168"/>
      <c r="S48" s="168"/>
      <c r="T48" s="169"/>
      <c r="U48" s="168"/>
      <c r="V48" s="158"/>
      <c r="W48" s="158"/>
      <c r="X48" s="158"/>
      <c r="Y48" s="158"/>
      <c r="Z48" s="158"/>
      <c r="AA48" s="158"/>
      <c r="AB48" s="158"/>
      <c r="AC48" s="158"/>
      <c r="AD48" s="158"/>
      <c r="AE48" s="158" t="s">
        <v>180</v>
      </c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</row>
    <row r="49" spans="1:60" outlineLevel="1">
      <c r="A49" s="159">
        <v>35</v>
      </c>
      <c r="B49" s="165" t="s">
        <v>181</v>
      </c>
      <c r="C49" s="192" t="s">
        <v>182</v>
      </c>
      <c r="D49" s="167" t="s">
        <v>0</v>
      </c>
      <c r="E49" s="173">
        <v>1084.2</v>
      </c>
      <c r="F49" s="175"/>
      <c r="G49" s="175"/>
      <c r="H49" s="175">
        <v>0</v>
      </c>
      <c r="I49" s="175">
        <f>ROUND(E49*H49,2)</f>
        <v>0</v>
      </c>
      <c r="J49" s="175">
        <v>2.9</v>
      </c>
      <c r="K49" s="175">
        <f>ROUND(E49*J49,2)</f>
        <v>3144.18</v>
      </c>
      <c r="L49" s="175">
        <v>0</v>
      </c>
      <c r="M49" s="175">
        <f>G49*(1+L49/100)</f>
        <v>0</v>
      </c>
      <c r="N49" s="168"/>
      <c r="O49" s="168"/>
      <c r="P49" s="168"/>
      <c r="Q49" s="168"/>
      <c r="R49" s="168"/>
      <c r="S49" s="168"/>
      <c r="T49" s="169"/>
      <c r="U49" s="168"/>
      <c r="V49" s="158"/>
      <c r="W49" s="158"/>
      <c r="X49" s="158"/>
      <c r="Y49" s="158"/>
      <c r="Z49" s="158"/>
      <c r="AA49" s="158"/>
      <c r="AB49" s="158"/>
      <c r="AC49" s="158"/>
      <c r="AD49" s="158"/>
      <c r="AE49" s="158" t="s">
        <v>111</v>
      </c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</row>
    <row r="50" spans="1:60">
      <c r="A50" s="160" t="s">
        <v>106</v>
      </c>
      <c r="B50" s="166" t="s">
        <v>63</v>
      </c>
      <c r="C50" s="193" t="s">
        <v>64</v>
      </c>
      <c r="D50" s="170"/>
      <c r="E50" s="174"/>
      <c r="F50" s="176"/>
      <c r="G50" s="176">
        <f>SUMIF(AE51:AE52,"&lt;&gt;NOR",G51:G52)</f>
        <v>0</v>
      </c>
      <c r="H50" s="176"/>
      <c r="I50" s="176">
        <f>SUM(I51:I52)</f>
        <v>19660</v>
      </c>
      <c r="J50" s="176"/>
      <c r="K50" s="176">
        <f>SUM(K51:K52)</f>
        <v>324.39</v>
      </c>
      <c r="L50" s="176"/>
      <c r="M50" s="176">
        <f>SUM(M51:M52)</f>
        <v>0</v>
      </c>
      <c r="N50" s="171"/>
      <c r="O50" s="171">
        <f>SUM(O51:O52)</f>
        <v>0</v>
      </c>
      <c r="P50" s="171"/>
      <c r="Q50" s="171">
        <f>SUM(Q51:Q52)</f>
        <v>0</v>
      </c>
      <c r="R50" s="171"/>
      <c r="S50" s="171"/>
      <c r="T50" s="172"/>
      <c r="U50" s="171">
        <f>SUM(U51:U52)</f>
        <v>0</v>
      </c>
      <c r="AE50" t="s">
        <v>107</v>
      </c>
    </row>
    <row r="51" spans="1:60" ht="20.399999999999999" outlineLevel="1">
      <c r="A51" s="159">
        <v>36</v>
      </c>
      <c r="B51" s="165" t="s">
        <v>183</v>
      </c>
      <c r="C51" s="192" t="s">
        <v>184</v>
      </c>
      <c r="D51" s="167" t="s">
        <v>126</v>
      </c>
      <c r="E51" s="173">
        <v>4</v>
      </c>
      <c r="F51" s="175"/>
      <c r="G51" s="175"/>
      <c r="H51" s="175">
        <v>4915</v>
      </c>
      <c r="I51" s="175">
        <f>ROUND(E51*H51,2)</f>
        <v>19660</v>
      </c>
      <c r="J51" s="175">
        <v>0</v>
      </c>
      <c r="K51" s="175">
        <f>ROUND(E51*J51,2)</f>
        <v>0</v>
      </c>
      <c r="L51" s="175">
        <v>0</v>
      </c>
      <c r="M51" s="175">
        <f>G51*(1+L51/100)</f>
        <v>0</v>
      </c>
      <c r="N51" s="168"/>
      <c r="O51" s="168"/>
      <c r="P51" s="168"/>
      <c r="Q51" s="168"/>
      <c r="R51" s="168"/>
      <c r="S51" s="168"/>
      <c r="T51" s="169"/>
      <c r="U51" s="168"/>
      <c r="V51" s="158"/>
      <c r="W51" s="158"/>
      <c r="X51" s="158"/>
      <c r="Y51" s="158"/>
      <c r="Z51" s="158"/>
      <c r="AA51" s="158"/>
      <c r="AB51" s="158"/>
      <c r="AC51" s="158"/>
      <c r="AD51" s="158"/>
      <c r="AE51" s="158" t="s">
        <v>180</v>
      </c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158"/>
      <c r="BC51" s="158"/>
      <c r="BD51" s="158"/>
      <c r="BE51" s="158"/>
      <c r="BF51" s="158"/>
      <c r="BG51" s="158"/>
      <c r="BH51" s="158"/>
    </row>
    <row r="52" spans="1:60" outlineLevel="1">
      <c r="A52" s="159">
        <v>37</v>
      </c>
      <c r="B52" s="165" t="s">
        <v>185</v>
      </c>
      <c r="C52" s="192" t="s">
        <v>186</v>
      </c>
      <c r="D52" s="167" t="s">
        <v>0</v>
      </c>
      <c r="E52" s="173">
        <v>196.6</v>
      </c>
      <c r="F52" s="175"/>
      <c r="G52" s="175"/>
      <c r="H52" s="175">
        <v>0</v>
      </c>
      <c r="I52" s="175">
        <f>ROUND(E52*H52,2)</f>
        <v>0</v>
      </c>
      <c r="J52" s="175">
        <v>1.65</v>
      </c>
      <c r="K52" s="175">
        <f>ROUND(E52*J52,2)</f>
        <v>324.39</v>
      </c>
      <c r="L52" s="175">
        <v>0</v>
      </c>
      <c r="M52" s="175">
        <f>G52*(1+L52/100)</f>
        <v>0</v>
      </c>
      <c r="N52" s="168"/>
      <c r="O52" s="168"/>
      <c r="P52" s="168"/>
      <c r="Q52" s="168"/>
      <c r="R52" s="168"/>
      <c r="S52" s="168"/>
      <c r="T52" s="169"/>
      <c r="U52" s="168"/>
      <c r="V52" s="158"/>
      <c r="W52" s="158"/>
      <c r="X52" s="158"/>
      <c r="Y52" s="158"/>
      <c r="Z52" s="158"/>
      <c r="AA52" s="158"/>
      <c r="AB52" s="158"/>
      <c r="AC52" s="158"/>
      <c r="AD52" s="158"/>
      <c r="AE52" s="158" t="s">
        <v>111</v>
      </c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</row>
    <row r="53" spans="1:60">
      <c r="A53" s="160" t="s">
        <v>106</v>
      </c>
      <c r="B53" s="166" t="s">
        <v>65</v>
      </c>
      <c r="C53" s="193" t="s">
        <v>66</v>
      </c>
      <c r="D53" s="170"/>
      <c r="E53" s="174"/>
      <c r="F53" s="176"/>
      <c r="G53" s="176">
        <f>SUMIF(AE54:AE56,"&lt;&gt;NOR",G54:G56)</f>
        <v>0</v>
      </c>
      <c r="H53" s="176"/>
      <c r="I53" s="176">
        <f>SUM(I54:I56)</f>
        <v>12490.199999999999</v>
      </c>
      <c r="J53" s="176"/>
      <c r="K53" s="176">
        <f>SUM(K54:K56)</f>
        <v>14345.55</v>
      </c>
      <c r="L53" s="176"/>
      <c r="M53" s="176">
        <f>SUM(M54:M56)</f>
        <v>0</v>
      </c>
      <c r="N53" s="171"/>
      <c r="O53" s="171">
        <f>SUM(O54:O56)</f>
        <v>0</v>
      </c>
      <c r="P53" s="171"/>
      <c r="Q53" s="171">
        <f>SUM(Q54:Q56)</f>
        <v>0</v>
      </c>
      <c r="R53" s="171"/>
      <c r="S53" s="171"/>
      <c r="T53" s="172"/>
      <c r="U53" s="171">
        <f>SUM(U54:U56)</f>
        <v>0</v>
      </c>
      <c r="AE53" t="s">
        <v>107</v>
      </c>
    </row>
    <row r="54" spans="1:60" ht="20.399999999999999" outlineLevel="1">
      <c r="A54" s="159">
        <v>38</v>
      </c>
      <c r="B54" s="165" t="s">
        <v>187</v>
      </c>
      <c r="C54" s="192" t="s">
        <v>188</v>
      </c>
      <c r="D54" s="167" t="s">
        <v>110</v>
      </c>
      <c r="E54" s="173">
        <v>101.89</v>
      </c>
      <c r="F54" s="175"/>
      <c r="G54" s="175"/>
      <c r="H54" s="175">
        <v>92.71</v>
      </c>
      <c r="I54" s="175">
        <f>ROUND(E54*H54,2)</f>
        <v>9446.2199999999993</v>
      </c>
      <c r="J54" s="175">
        <v>103.29</v>
      </c>
      <c r="K54" s="175">
        <f>ROUND(E54*J54,2)</f>
        <v>10524.22</v>
      </c>
      <c r="L54" s="175">
        <v>0</v>
      </c>
      <c r="M54" s="175">
        <f>G54*(1+L54/100)</f>
        <v>0</v>
      </c>
      <c r="N54" s="168"/>
      <c r="O54" s="168"/>
      <c r="P54" s="168"/>
      <c r="Q54" s="168"/>
      <c r="R54" s="168"/>
      <c r="S54" s="168"/>
      <c r="T54" s="169"/>
      <c r="U54" s="168"/>
      <c r="V54" s="158"/>
      <c r="W54" s="158"/>
      <c r="X54" s="158"/>
      <c r="Y54" s="158"/>
      <c r="Z54" s="158"/>
      <c r="AA54" s="158"/>
      <c r="AB54" s="158"/>
      <c r="AC54" s="158"/>
      <c r="AD54" s="158"/>
      <c r="AE54" s="158" t="s">
        <v>155</v>
      </c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</row>
    <row r="55" spans="1:60" outlineLevel="1">
      <c r="A55" s="159">
        <v>39</v>
      </c>
      <c r="B55" s="165" t="s">
        <v>189</v>
      </c>
      <c r="C55" s="192" t="s">
        <v>190</v>
      </c>
      <c r="D55" s="167" t="s">
        <v>110</v>
      </c>
      <c r="E55" s="173">
        <v>5.5</v>
      </c>
      <c r="F55" s="175"/>
      <c r="G55" s="175"/>
      <c r="H55" s="175">
        <v>553.45000000000005</v>
      </c>
      <c r="I55" s="175">
        <f>ROUND(E55*H55,2)</f>
        <v>3043.98</v>
      </c>
      <c r="J55" s="175">
        <v>337.54999999999995</v>
      </c>
      <c r="K55" s="175">
        <f>ROUND(E55*J55,2)</f>
        <v>1856.53</v>
      </c>
      <c r="L55" s="175">
        <v>0</v>
      </c>
      <c r="M55" s="175">
        <f>G55*(1+L55/100)</f>
        <v>0</v>
      </c>
      <c r="N55" s="168"/>
      <c r="O55" s="168"/>
      <c r="P55" s="168"/>
      <c r="Q55" s="168"/>
      <c r="R55" s="168"/>
      <c r="S55" s="168"/>
      <c r="T55" s="169"/>
      <c r="U55" s="168"/>
      <c r="V55" s="158"/>
      <c r="W55" s="158"/>
      <c r="X55" s="158"/>
      <c r="Y55" s="158"/>
      <c r="Z55" s="158"/>
      <c r="AA55" s="158"/>
      <c r="AB55" s="158"/>
      <c r="AC55" s="158"/>
      <c r="AD55" s="158"/>
      <c r="AE55" s="158" t="s">
        <v>155</v>
      </c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</row>
    <row r="56" spans="1:60" outlineLevel="1">
      <c r="A56" s="159">
        <v>40</v>
      </c>
      <c r="B56" s="165" t="s">
        <v>191</v>
      </c>
      <c r="C56" s="192" t="s">
        <v>192</v>
      </c>
      <c r="D56" s="167" t="s">
        <v>0</v>
      </c>
      <c r="E56" s="173">
        <v>248.70939999999999</v>
      </c>
      <c r="F56" s="175"/>
      <c r="G56" s="175"/>
      <c r="H56" s="175">
        <v>0</v>
      </c>
      <c r="I56" s="175">
        <f>ROUND(E56*H56,2)</f>
        <v>0</v>
      </c>
      <c r="J56" s="175">
        <v>7.9</v>
      </c>
      <c r="K56" s="175">
        <f>ROUND(E56*J56,2)</f>
        <v>1964.8</v>
      </c>
      <c r="L56" s="175">
        <v>0</v>
      </c>
      <c r="M56" s="175">
        <f>G56*(1+L56/100)</f>
        <v>0</v>
      </c>
      <c r="N56" s="168"/>
      <c r="O56" s="168"/>
      <c r="P56" s="168"/>
      <c r="Q56" s="168"/>
      <c r="R56" s="168"/>
      <c r="S56" s="168"/>
      <c r="T56" s="169"/>
      <c r="U56" s="168"/>
      <c r="V56" s="158"/>
      <c r="W56" s="158"/>
      <c r="X56" s="158"/>
      <c r="Y56" s="158"/>
      <c r="Z56" s="158"/>
      <c r="AA56" s="158"/>
      <c r="AB56" s="158"/>
      <c r="AC56" s="158"/>
      <c r="AD56" s="158"/>
      <c r="AE56" s="158" t="s">
        <v>111</v>
      </c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</row>
    <row r="57" spans="1:60">
      <c r="A57" s="160" t="s">
        <v>106</v>
      </c>
      <c r="B57" s="166" t="s">
        <v>67</v>
      </c>
      <c r="C57" s="193" t="s">
        <v>68</v>
      </c>
      <c r="D57" s="170"/>
      <c r="E57" s="174"/>
      <c r="F57" s="176"/>
      <c r="G57" s="176">
        <f>SUMIF(AE58:AE59,"&lt;&gt;NOR",G58:G59)</f>
        <v>0</v>
      </c>
      <c r="H57" s="176"/>
      <c r="I57" s="176">
        <f>SUM(I58:I59)</f>
        <v>55480.160000000003</v>
      </c>
      <c r="J57" s="176"/>
      <c r="K57" s="176">
        <f>SUM(K58:K59)</f>
        <v>32927.69</v>
      </c>
      <c r="L57" s="176"/>
      <c r="M57" s="176">
        <f>SUM(M58:M59)</f>
        <v>0</v>
      </c>
      <c r="N57" s="171"/>
      <c r="O57" s="171">
        <f>SUM(O58:O59)</f>
        <v>0</v>
      </c>
      <c r="P57" s="171"/>
      <c r="Q57" s="171">
        <f>SUM(Q58:Q59)</f>
        <v>0</v>
      </c>
      <c r="R57" s="171"/>
      <c r="S57" s="171"/>
      <c r="T57" s="172"/>
      <c r="U57" s="171">
        <f>SUM(U58:U59)</f>
        <v>0</v>
      </c>
      <c r="AE57" t="s">
        <v>107</v>
      </c>
    </row>
    <row r="58" spans="1:60" ht="20.399999999999999" outlineLevel="1">
      <c r="A58" s="159">
        <v>41</v>
      </c>
      <c r="B58" s="165" t="s">
        <v>193</v>
      </c>
      <c r="C58" s="192" t="s">
        <v>194</v>
      </c>
      <c r="D58" s="167" t="s">
        <v>110</v>
      </c>
      <c r="E58" s="173">
        <v>96.39</v>
      </c>
      <c r="F58" s="175"/>
      <c r="G58" s="175"/>
      <c r="H58" s="175">
        <v>575.58000000000004</v>
      </c>
      <c r="I58" s="175">
        <f>ROUND(E58*H58,2)</f>
        <v>55480.160000000003</v>
      </c>
      <c r="J58" s="175">
        <v>334.41999999999996</v>
      </c>
      <c r="K58" s="175">
        <f>ROUND(E58*J58,2)</f>
        <v>32234.74</v>
      </c>
      <c r="L58" s="175">
        <v>0</v>
      </c>
      <c r="M58" s="175">
        <f>G58*(1+L58/100)</f>
        <v>0</v>
      </c>
      <c r="N58" s="168"/>
      <c r="O58" s="168"/>
      <c r="P58" s="168"/>
      <c r="Q58" s="168"/>
      <c r="R58" s="168"/>
      <c r="S58" s="168"/>
      <c r="T58" s="169"/>
      <c r="U58" s="168"/>
      <c r="V58" s="158"/>
      <c r="W58" s="158"/>
      <c r="X58" s="158"/>
      <c r="Y58" s="158"/>
      <c r="Z58" s="158"/>
      <c r="AA58" s="158"/>
      <c r="AB58" s="158"/>
      <c r="AC58" s="158"/>
      <c r="AD58" s="158"/>
      <c r="AE58" s="158" t="s">
        <v>155</v>
      </c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</row>
    <row r="59" spans="1:60" outlineLevel="1">
      <c r="A59" s="159">
        <v>42</v>
      </c>
      <c r="B59" s="165" t="s">
        <v>195</v>
      </c>
      <c r="C59" s="192" t="s">
        <v>196</v>
      </c>
      <c r="D59" s="167" t="s">
        <v>0</v>
      </c>
      <c r="E59" s="173">
        <v>877.149</v>
      </c>
      <c r="F59" s="175"/>
      <c r="G59" s="175"/>
      <c r="H59" s="175">
        <v>0</v>
      </c>
      <c r="I59" s="175">
        <f>ROUND(E59*H59,2)</f>
        <v>0</v>
      </c>
      <c r="J59" s="175">
        <v>0.79</v>
      </c>
      <c r="K59" s="175">
        <f>ROUND(E59*J59,2)</f>
        <v>692.95</v>
      </c>
      <c r="L59" s="175">
        <v>0</v>
      </c>
      <c r="M59" s="175">
        <f>G59*(1+L59/100)</f>
        <v>0</v>
      </c>
      <c r="N59" s="168"/>
      <c r="O59" s="168"/>
      <c r="P59" s="168"/>
      <c r="Q59" s="168"/>
      <c r="R59" s="168"/>
      <c r="S59" s="168"/>
      <c r="T59" s="169"/>
      <c r="U59" s="168"/>
      <c r="V59" s="158"/>
      <c r="W59" s="158"/>
      <c r="X59" s="158"/>
      <c r="Y59" s="158"/>
      <c r="Z59" s="158"/>
      <c r="AA59" s="158"/>
      <c r="AB59" s="158"/>
      <c r="AC59" s="158"/>
      <c r="AD59" s="158"/>
      <c r="AE59" s="158" t="s">
        <v>111</v>
      </c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</row>
    <row r="60" spans="1:60">
      <c r="A60" s="160" t="s">
        <v>106</v>
      </c>
      <c r="B60" s="166" t="s">
        <v>69</v>
      </c>
      <c r="C60" s="193" t="s">
        <v>70</v>
      </c>
      <c r="D60" s="170"/>
      <c r="E60" s="174"/>
      <c r="F60" s="176"/>
      <c r="G60" s="176">
        <f>SUMIF(AE61:AE64,"&lt;&gt;NOR",G61:G64)</f>
        <v>0</v>
      </c>
      <c r="H60" s="176"/>
      <c r="I60" s="176">
        <f>SUM(I61:I64)</f>
        <v>37767.599999999999</v>
      </c>
      <c r="J60" s="176"/>
      <c r="K60" s="176">
        <f>SUM(K61:K64)</f>
        <v>42653.97</v>
      </c>
      <c r="L60" s="176"/>
      <c r="M60" s="176">
        <f>SUM(M61:M64)</f>
        <v>0</v>
      </c>
      <c r="N60" s="171"/>
      <c r="O60" s="171">
        <f>SUM(O61:O64)</f>
        <v>0</v>
      </c>
      <c r="P60" s="171"/>
      <c r="Q60" s="171">
        <f>SUM(Q61:Q64)</f>
        <v>0</v>
      </c>
      <c r="R60" s="171"/>
      <c r="S60" s="171"/>
      <c r="T60" s="172"/>
      <c r="U60" s="171">
        <f>SUM(U61:U64)</f>
        <v>0</v>
      </c>
      <c r="AE60" t="s">
        <v>107</v>
      </c>
    </row>
    <row r="61" spans="1:60" outlineLevel="1">
      <c r="A61" s="159">
        <v>43</v>
      </c>
      <c r="B61" s="165" t="s">
        <v>197</v>
      </c>
      <c r="C61" s="192" t="s">
        <v>198</v>
      </c>
      <c r="D61" s="167" t="s">
        <v>110</v>
      </c>
      <c r="E61" s="173">
        <v>70.2</v>
      </c>
      <c r="F61" s="175"/>
      <c r="G61" s="175"/>
      <c r="H61" s="175">
        <v>516.27</v>
      </c>
      <c r="I61" s="175">
        <f>ROUND(E61*H61,2)</f>
        <v>36242.15</v>
      </c>
      <c r="J61" s="175">
        <v>469.73</v>
      </c>
      <c r="K61" s="175">
        <f>ROUND(E61*J61,2)</f>
        <v>32975.050000000003</v>
      </c>
      <c r="L61" s="175">
        <v>0</v>
      </c>
      <c r="M61" s="175">
        <f>G61*(1+L61/100)</f>
        <v>0</v>
      </c>
      <c r="N61" s="168"/>
      <c r="O61" s="168"/>
      <c r="P61" s="168"/>
      <c r="Q61" s="168"/>
      <c r="R61" s="168"/>
      <c r="S61" s="168"/>
      <c r="T61" s="169"/>
      <c r="U61" s="168"/>
      <c r="V61" s="158"/>
      <c r="W61" s="158"/>
      <c r="X61" s="158"/>
      <c r="Y61" s="158"/>
      <c r="Z61" s="158"/>
      <c r="AA61" s="158"/>
      <c r="AB61" s="158"/>
      <c r="AC61" s="158"/>
      <c r="AD61" s="158"/>
      <c r="AE61" s="158" t="s">
        <v>155</v>
      </c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</row>
    <row r="62" spans="1:60" outlineLevel="1">
      <c r="A62" s="159">
        <v>44</v>
      </c>
      <c r="B62" s="165" t="s">
        <v>199</v>
      </c>
      <c r="C62" s="192" t="s">
        <v>200</v>
      </c>
      <c r="D62" s="167" t="s">
        <v>110</v>
      </c>
      <c r="E62" s="173">
        <v>70.2</v>
      </c>
      <c r="F62" s="175"/>
      <c r="G62" s="175"/>
      <c r="H62" s="175">
        <v>21.73</v>
      </c>
      <c r="I62" s="175">
        <f>ROUND(E62*H62,2)</f>
        <v>1525.45</v>
      </c>
      <c r="J62" s="175">
        <v>16.569999999999997</v>
      </c>
      <c r="K62" s="175">
        <f>ROUND(E62*J62,2)</f>
        <v>1163.21</v>
      </c>
      <c r="L62" s="175">
        <v>0</v>
      </c>
      <c r="M62" s="175">
        <f>G62*(1+L62/100)</f>
        <v>0</v>
      </c>
      <c r="N62" s="168"/>
      <c r="O62" s="168"/>
      <c r="P62" s="168"/>
      <c r="Q62" s="168"/>
      <c r="R62" s="168"/>
      <c r="S62" s="168"/>
      <c r="T62" s="169"/>
      <c r="U62" s="168"/>
      <c r="V62" s="158"/>
      <c r="W62" s="158"/>
      <c r="X62" s="158"/>
      <c r="Y62" s="158"/>
      <c r="Z62" s="158"/>
      <c r="AA62" s="158"/>
      <c r="AB62" s="158"/>
      <c r="AC62" s="158"/>
      <c r="AD62" s="158"/>
      <c r="AE62" s="158" t="s">
        <v>111</v>
      </c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</row>
    <row r="63" spans="1:60" outlineLevel="1">
      <c r="A63" s="159">
        <v>45</v>
      </c>
      <c r="B63" s="165" t="s">
        <v>201</v>
      </c>
      <c r="C63" s="192" t="s">
        <v>202</v>
      </c>
      <c r="D63" s="167" t="s">
        <v>110</v>
      </c>
      <c r="E63" s="173">
        <v>70.2</v>
      </c>
      <c r="F63" s="175"/>
      <c r="G63" s="175"/>
      <c r="H63" s="175">
        <v>0</v>
      </c>
      <c r="I63" s="175">
        <f>ROUND(E63*H63,2)</f>
        <v>0</v>
      </c>
      <c r="J63" s="175">
        <v>109.5</v>
      </c>
      <c r="K63" s="175">
        <f>ROUND(E63*J63,2)</f>
        <v>7686.9</v>
      </c>
      <c r="L63" s="175">
        <v>0</v>
      </c>
      <c r="M63" s="175">
        <f>G63*(1+L63/100)</f>
        <v>0</v>
      </c>
      <c r="N63" s="168"/>
      <c r="O63" s="168"/>
      <c r="P63" s="168"/>
      <c r="Q63" s="168"/>
      <c r="R63" s="168"/>
      <c r="S63" s="168"/>
      <c r="T63" s="169"/>
      <c r="U63" s="168"/>
      <c r="V63" s="158"/>
      <c r="W63" s="158"/>
      <c r="X63" s="158"/>
      <c r="Y63" s="158"/>
      <c r="Z63" s="158"/>
      <c r="AA63" s="158"/>
      <c r="AB63" s="158"/>
      <c r="AC63" s="158"/>
      <c r="AD63" s="158"/>
      <c r="AE63" s="158" t="s">
        <v>111</v>
      </c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</row>
    <row r="64" spans="1:60" outlineLevel="1">
      <c r="A64" s="159">
        <v>46</v>
      </c>
      <c r="B64" s="165" t="s">
        <v>203</v>
      </c>
      <c r="C64" s="192" t="s">
        <v>204</v>
      </c>
      <c r="D64" s="167" t="s">
        <v>0</v>
      </c>
      <c r="E64" s="173">
        <v>195.0136</v>
      </c>
      <c r="F64" s="175"/>
      <c r="G64" s="175"/>
      <c r="H64" s="175">
        <v>0</v>
      </c>
      <c r="I64" s="175">
        <f>ROUND(E64*H64,2)</f>
        <v>0</v>
      </c>
      <c r="J64" s="175">
        <v>4.25</v>
      </c>
      <c r="K64" s="175">
        <f>ROUND(E64*J64,2)</f>
        <v>828.81</v>
      </c>
      <c r="L64" s="175">
        <v>0</v>
      </c>
      <c r="M64" s="175">
        <f>G64*(1+L64/100)</f>
        <v>0</v>
      </c>
      <c r="N64" s="168"/>
      <c r="O64" s="168"/>
      <c r="P64" s="168"/>
      <c r="Q64" s="168"/>
      <c r="R64" s="168"/>
      <c r="S64" s="168"/>
      <c r="T64" s="169"/>
      <c r="U64" s="168"/>
      <c r="V64" s="158"/>
      <c r="W64" s="158"/>
      <c r="X64" s="158"/>
      <c r="Y64" s="158"/>
      <c r="Z64" s="158"/>
      <c r="AA64" s="158"/>
      <c r="AB64" s="158"/>
      <c r="AC64" s="158"/>
      <c r="AD64" s="158"/>
      <c r="AE64" s="158" t="s">
        <v>111</v>
      </c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</row>
    <row r="65" spans="1:60">
      <c r="A65" s="160" t="s">
        <v>106</v>
      </c>
      <c r="B65" s="166" t="s">
        <v>71</v>
      </c>
      <c r="C65" s="193" t="s">
        <v>72</v>
      </c>
      <c r="D65" s="170"/>
      <c r="E65" s="174"/>
      <c r="F65" s="176"/>
      <c r="G65" s="176">
        <f>SUMIF(AE66:AE67,"&lt;&gt;NOR",G66:G67)</f>
        <v>0</v>
      </c>
      <c r="H65" s="176"/>
      <c r="I65" s="176">
        <f>SUM(I66:I67)</f>
        <v>1991.49</v>
      </c>
      <c r="J65" s="176"/>
      <c r="K65" s="176">
        <f>SUM(K66:K67)</f>
        <v>16117.460000000001</v>
      </c>
      <c r="L65" s="176"/>
      <c r="M65" s="176">
        <f>SUM(M66:M67)</f>
        <v>0</v>
      </c>
      <c r="N65" s="171"/>
      <c r="O65" s="171">
        <f>SUM(O66:O67)</f>
        <v>0</v>
      </c>
      <c r="P65" s="171"/>
      <c r="Q65" s="171">
        <f>SUM(Q66:Q67)</f>
        <v>0</v>
      </c>
      <c r="R65" s="171"/>
      <c r="S65" s="171"/>
      <c r="T65" s="172"/>
      <c r="U65" s="171">
        <f>SUM(U66:U67)</f>
        <v>0</v>
      </c>
      <c r="AE65" t="s">
        <v>107</v>
      </c>
    </row>
    <row r="66" spans="1:60" outlineLevel="1">
      <c r="A66" s="159">
        <v>47</v>
      </c>
      <c r="B66" s="165" t="s">
        <v>205</v>
      </c>
      <c r="C66" s="192" t="s">
        <v>206</v>
      </c>
      <c r="D66" s="167" t="s">
        <v>110</v>
      </c>
      <c r="E66" s="173">
        <v>247.39</v>
      </c>
      <c r="F66" s="175"/>
      <c r="G66" s="175"/>
      <c r="H66" s="175">
        <v>0.88</v>
      </c>
      <c r="I66" s="175">
        <f>ROUND(E66*H66,2)</f>
        <v>217.7</v>
      </c>
      <c r="J66" s="175">
        <v>22.92</v>
      </c>
      <c r="K66" s="175">
        <f>ROUND(E66*J66,2)</f>
        <v>5670.18</v>
      </c>
      <c r="L66" s="175">
        <v>0</v>
      </c>
      <c r="M66" s="175">
        <f>G66*(1+L66/100)</f>
        <v>0</v>
      </c>
      <c r="N66" s="168"/>
      <c r="O66" s="168"/>
      <c r="P66" s="168"/>
      <c r="Q66" s="168"/>
      <c r="R66" s="168"/>
      <c r="S66" s="168"/>
      <c r="T66" s="169"/>
      <c r="U66" s="168"/>
      <c r="V66" s="158"/>
      <c r="W66" s="158"/>
      <c r="X66" s="158"/>
      <c r="Y66" s="158"/>
      <c r="Z66" s="158"/>
      <c r="AA66" s="158"/>
      <c r="AB66" s="158"/>
      <c r="AC66" s="158"/>
      <c r="AD66" s="158"/>
      <c r="AE66" s="158" t="s">
        <v>155</v>
      </c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</row>
    <row r="67" spans="1:60" outlineLevel="1">
      <c r="A67" s="159">
        <v>48</v>
      </c>
      <c r="B67" s="165" t="s">
        <v>207</v>
      </c>
      <c r="C67" s="192" t="s">
        <v>208</v>
      </c>
      <c r="D67" s="167" t="s">
        <v>110</v>
      </c>
      <c r="E67" s="173">
        <v>247.39</v>
      </c>
      <c r="F67" s="175"/>
      <c r="G67" s="175"/>
      <c r="H67" s="175">
        <v>7.17</v>
      </c>
      <c r="I67" s="175">
        <f>ROUND(E67*H67,2)</f>
        <v>1773.79</v>
      </c>
      <c r="J67" s="175">
        <v>42.23</v>
      </c>
      <c r="K67" s="175">
        <f>ROUND(E67*J67,2)</f>
        <v>10447.280000000001</v>
      </c>
      <c r="L67" s="175">
        <v>0</v>
      </c>
      <c r="M67" s="175">
        <f>G67*(1+L67/100)</f>
        <v>0</v>
      </c>
      <c r="N67" s="168"/>
      <c r="O67" s="168"/>
      <c r="P67" s="168"/>
      <c r="Q67" s="168"/>
      <c r="R67" s="168"/>
      <c r="S67" s="168"/>
      <c r="T67" s="169"/>
      <c r="U67" s="168"/>
      <c r="V67" s="158"/>
      <c r="W67" s="158"/>
      <c r="X67" s="158"/>
      <c r="Y67" s="158"/>
      <c r="Z67" s="158"/>
      <c r="AA67" s="158"/>
      <c r="AB67" s="158"/>
      <c r="AC67" s="158"/>
      <c r="AD67" s="158"/>
      <c r="AE67" s="158" t="s">
        <v>155</v>
      </c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</row>
    <row r="68" spans="1:60">
      <c r="A68" s="160" t="s">
        <v>106</v>
      </c>
      <c r="B68" s="166" t="s">
        <v>73</v>
      </c>
      <c r="C68" s="193" t="s">
        <v>74</v>
      </c>
      <c r="D68" s="170"/>
      <c r="E68" s="174"/>
      <c r="F68" s="176"/>
      <c r="G68" s="176">
        <f>SUMIF(AE69:AE71,"&lt;&gt;NOR",G69:G71)</f>
        <v>0</v>
      </c>
      <c r="H68" s="176"/>
      <c r="I68" s="176">
        <f>SUM(I69:I71)</f>
        <v>0</v>
      </c>
      <c r="J68" s="176"/>
      <c r="K68" s="176">
        <f>SUM(K69:K71)</f>
        <v>338000</v>
      </c>
      <c r="L68" s="176"/>
      <c r="M68" s="176">
        <f>SUM(M69:M71)</f>
        <v>0</v>
      </c>
      <c r="N68" s="171"/>
      <c r="O68" s="171">
        <f>SUM(O69:O71)</f>
        <v>0</v>
      </c>
      <c r="P68" s="171"/>
      <c r="Q68" s="171">
        <f>SUM(Q69:Q71)</f>
        <v>0</v>
      </c>
      <c r="R68" s="171"/>
      <c r="S68" s="171"/>
      <c r="T68" s="172"/>
      <c r="U68" s="171">
        <f>SUM(U69:U71)</f>
        <v>0</v>
      </c>
      <c r="AE68" t="s">
        <v>107</v>
      </c>
    </row>
    <row r="69" spans="1:60" outlineLevel="1">
      <c r="A69" s="159">
        <v>49</v>
      </c>
      <c r="B69" s="165" t="s">
        <v>209</v>
      </c>
      <c r="C69" s="192" t="s">
        <v>210</v>
      </c>
      <c r="D69" s="167" t="s">
        <v>128</v>
      </c>
      <c r="E69" s="173">
        <v>32</v>
      </c>
      <c r="F69" s="175"/>
      <c r="G69" s="175"/>
      <c r="H69" s="175">
        <v>0</v>
      </c>
      <c r="I69" s="175">
        <f>ROUND(E69*H69,2)</f>
        <v>0</v>
      </c>
      <c r="J69" s="175">
        <v>7500</v>
      </c>
      <c r="K69" s="175">
        <f>ROUND(E69*J69,2)</f>
        <v>240000</v>
      </c>
      <c r="L69" s="175">
        <v>0</v>
      </c>
      <c r="M69" s="175">
        <f>G69*(1+L69/100)</f>
        <v>0</v>
      </c>
      <c r="N69" s="168">
        <v>0</v>
      </c>
      <c r="O69" s="168">
        <f>ROUND(E69*N69,5)</f>
        <v>0</v>
      </c>
      <c r="P69" s="168">
        <v>0</v>
      </c>
      <c r="Q69" s="168">
        <f>ROUND(E69*P69,5)</f>
        <v>0</v>
      </c>
      <c r="R69" s="168"/>
      <c r="S69" s="168"/>
      <c r="T69" s="169">
        <v>0</v>
      </c>
      <c r="U69" s="168">
        <f>ROUND(E69*T69,2)</f>
        <v>0</v>
      </c>
      <c r="V69" s="158"/>
      <c r="W69" s="158"/>
      <c r="X69" s="158"/>
      <c r="Y69" s="158"/>
      <c r="Z69" s="158"/>
      <c r="AA69" s="158"/>
      <c r="AB69" s="158"/>
      <c r="AC69" s="158"/>
      <c r="AD69" s="158"/>
      <c r="AE69" s="158" t="s">
        <v>111</v>
      </c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</row>
    <row r="70" spans="1:60" outlineLevel="1">
      <c r="A70" s="159">
        <v>50</v>
      </c>
      <c r="B70" s="165" t="s">
        <v>211</v>
      </c>
      <c r="C70" s="192" t="s">
        <v>212</v>
      </c>
      <c r="D70" s="167" t="s">
        <v>128</v>
      </c>
      <c r="E70" s="173">
        <v>2</v>
      </c>
      <c r="F70" s="175"/>
      <c r="G70" s="175"/>
      <c r="H70" s="175">
        <v>0</v>
      </c>
      <c r="I70" s="175">
        <f>ROUND(E70*H70,2)</f>
        <v>0</v>
      </c>
      <c r="J70" s="175">
        <v>6500</v>
      </c>
      <c r="K70" s="175">
        <f>ROUND(E70*J70,2)</f>
        <v>13000</v>
      </c>
      <c r="L70" s="175">
        <v>0</v>
      </c>
      <c r="M70" s="175">
        <f>G70*(1+L70/100)</f>
        <v>0</v>
      </c>
      <c r="N70" s="168">
        <v>0</v>
      </c>
      <c r="O70" s="168">
        <f>ROUND(E70*N70,5)</f>
        <v>0</v>
      </c>
      <c r="P70" s="168">
        <v>0</v>
      </c>
      <c r="Q70" s="168">
        <f>ROUND(E70*P70,5)</f>
        <v>0</v>
      </c>
      <c r="R70" s="168"/>
      <c r="S70" s="168"/>
      <c r="T70" s="169">
        <v>0</v>
      </c>
      <c r="U70" s="168">
        <f>ROUND(E70*T70,2)</f>
        <v>0</v>
      </c>
      <c r="V70" s="158"/>
      <c r="W70" s="158"/>
      <c r="X70" s="158"/>
      <c r="Y70" s="158"/>
      <c r="Z70" s="158"/>
      <c r="AA70" s="158"/>
      <c r="AB70" s="158"/>
      <c r="AC70" s="158"/>
      <c r="AD70" s="158"/>
      <c r="AE70" s="158" t="s">
        <v>111</v>
      </c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</row>
    <row r="71" spans="1:60" outlineLevel="1">
      <c r="A71" s="159">
        <v>51</v>
      </c>
      <c r="B71" s="165" t="s">
        <v>213</v>
      </c>
      <c r="C71" s="192" t="s">
        <v>214</v>
      </c>
      <c r="D71" s="167" t="s">
        <v>215</v>
      </c>
      <c r="E71" s="173">
        <v>34</v>
      </c>
      <c r="F71" s="175"/>
      <c r="G71" s="175"/>
      <c r="H71" s="175">
        <v>0</v>
      </c>
      <c r="I71" s="175">
        <f>ROUND(E71*H71,2)</f>
        <v>0</v>
      </c>
      <c r="J71" s="175">
        <v>2500</v>
      </c>
      <c r="K71" s="175">
        <f>ROUND(E71*J71,2)</f>
        <v>85000</v>
      </c>
      <c r="L71" s="175">
        <v>0</v>
      </c>
      <c r="M71" s="175">
        <f>G71*(1+L71/100)</f>
        <v>0</v>
      </c>
      <c r="N71" s="168">
        <v>0</v>
      </c>
      <c r="O71" s="168">
        <f>ROUND(E71*N71,5)</f>
        <v>0</v>
      </c>
      <c r="P71" s="168">
        <v>0</v>
      </c>
      <c r="Q71" s="168">
        <f>ROUND(E71*P71,5)</f>
        <v>0</v>
      </c>
      <c r="R71" s="168"/>
      <c r="S71" s="168"/>
      <c r="T71" s="169">
        <v>0</v>
      </c>
      <c r="U71" s="168">
        <f>ROUND(E71*T71,2)</f>
        <v>0</v>
      </c>
      <c r="V71" s="158"/>
      <c r="W71" s="158"/>
      <c r="X71" s="158"/>
      <c r="Y71" s="158"/>
      <c r="Z71" s="158"/>
      <c r="AA71" s="158"/>
      <c r="AB71" s="158"/>
      <c r="AC71" s="158"/>
      <c r="AD71" s="158"/>
      <c r="AE71" s="158" t="s">
        <v>111</v>
      </c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</row>
    <row r="72" spans="1:60">
      <c r="A72" s="160" t="s">
        <v>106</v>
      </c>
      <c r="B72" s="166" t="s">
        <v>75</v>
      </c>
      <c r="C72" s="193" t="s">
        <v>76</v>
      </c>
      <c r="D72" s="170"/>
      <c r="E72" s="174"/>
      <c r="F72" s="176"/>
      <c r="G72" s="176">
        <f>SUMIF(AE73:AE74,"&lt;&gt;NOR",G73:G74)</f>
        <v>0</v>
      </c>
      <c r="H72" s="176"/>
      <c r="I72" s="176">
        <f>SUM(I73:I74)</f>
        <v>0</v>
      </c>
      <c r="J72" s="176"/>
      <c r="K72" s="176">
        <f>SUM(K73:K74)</f>
        <v>201725</v>
      </c>
      <c r="L72" s="176"/>
      <c r="M72" s="176">
        <f>SUM(M73:M74)</f>
        <v>0</v>
      </c>
      <c r="N72" s="171"/>
      <c r="O72" s="171">
        <f>SUM(O73:O74)</f>
        <v>0</v>
      </c>
      <c r="P72" s="171"/>
      <c r="Q72" s="171">
        <f>SUM(Q73:Q74)</f>
        <v>0</v>
      </c>
      <c r="R72" s="171"/>
      <c r="S72" s="171"/>
      <c r="T72" s="172"/>
      <c r="U72" s="171">
        <f>SUM(U73:U74)</f>
        <v>0</v>
      </c>
      <c r="AE72" t="s">
        <v>107</v>
      </c>
    </row>
    <row r="73" spans="1:60" outlineLevel="1">
      <c r="A73" s="159">
        <v>52</v>
      </c>
      <c r="B73" s="165" t="s">
        <v>216</v>
      </c>
      <c r="C73" s="192" t="s">
        <v>575</v>
      </c>
      <c r="D73" s="167" t="s">
        <v>128</v>
      </c>
      <c r="E73" s="173">
        <v>1</v>
      </c>
      <c r="F73" s="175"/>
      <c r="G73" s="175"/>
      <c r="H73" s="175">
        <v>0</v>
      </c>
      <c r="I73" s="175">
        <f>ROUND(E73*H73,2)</f>
        <v>0</v>
      </c>
      <c r="J73" s="175">
        <v>181725</v>
      </c>
      <c r="K73" s="175">
        <f>ROUND(E73*J73,2)</f>
        <v>181725</v>
      </c>
      <c r="L73" s="175">
        <v>0</v>
      </c>
      <c r="M73" s="175">
        <f>G73*(1+L73/100)</f>
        <v>0</v>
      </c>
      <c r="N73" s="168">
        <v>0</v>
      </c>
      <c r="O73" s="168">
        <f>ROUND(E73*N73,5)</f>
        <v>0</v>
      </c>
      <c r="P73" s="168">
        <v>0</v>
      </c>
      <c r="Q73" s="168">
        <f>ROUND(E73*P73,5)</f>
        <v>0</v>
      </c>
      <c r="R73" s="168"/>
      <c r="S73" s="168"/>
      <c r="T73" s="169">
        <v>0</v>
      </c>
      <c r="U73" s="168">
        <f>ROUND(E73*T73,2)</f>
        <v>0</v>
      </c>
      <c r="V73" s="158"/>
      <c r="W73" s="158"/>
      <c r="X73" s="158"/>
      <c r="Y73" s="158"/>
      <c r="Z73" s="158"/>
      <c r="AA73" s="158"/>
      <c r="AB73" s="158"/>
      <c r="AC73" s="158"/>
      <c r="AD73" s="158"/>
      <c r="AE73" s="158" t="s">
        <v>111</v>
      </c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</row>
    <row r="74" spans="1:60" outlineLevel="1">
      <c r="A74" s="159">
        <v>53</v>
      </c>
      <c r="B74" s="165" t="s">
        <v>217</v>
      </c>
      <c r="C74" s="192" t="s">
        <v>218</v>
      </c>
      <c r="D74" s="167" t="s">
        <v>128</v>
      </c>
      <c r="E74" s="173">
        <v>1</v>
      </c>
      <c r="F74" s="175"/>
      <c r="G74" s="175"/>
      <c r="H74" s="175">
        <v>0</v>
      </c>
      <c r="I74" s="175">
        <f>ROUND(E74*H74,2)</f>
        <v>0</v>
      </c>
      <c r="J74" s="175">
        <v>20000</v>
      </c>
      <c r="K74" s="175">
        <f>ROUND(E74*J74,2)</f>
        <v>20000</v>
      </c>
      <c r="L74" s="175">
        <v>0</v>
      </c>
      <c r="M74" s="175">
        <f>G74*(1+L74/100)</f>
        <v>0</v>
      </c>
      <c r="N74" s="168">
        <v>0</v>
      </c>
      <c r="O74" s="168">
        <f>ROUND(E74*N74,5)</f>
        <v>0</v>
      </c>
      <c r="P74" s="168">
        <v>0</v>
      </c>
      <c r="Q74" s="168">
        <f>ROUND(E74*P74,5)</f>
        <v>0</v>
      </c>
      <c r="R74" s="168"/>
      <c r="S74" s="168"/>
      <c r="T74" s="169">
        <v>0</v>
      </c>
      <c r="U74" s="168">
        <f>ROUND(E74*T74,2)</f>
        <v>0</v>
      </c>
      <c r="V74" s="158"/>
      <c r="W74" s="158"/>
      <c r="X74" s="158"/>
      <c r="Y74" s="158"/>
      <c r="Z74" s="158"/>
      <c r="AA74" s="158"/>
      <c r="AB74" s="158"/>
      <c r="AC74" s="158"/>
      <c r="AD74" s="158"/>
      <c r="AE74" s="158" t="s">
        <v>111</v>
      </c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</row>
    <row r="75" spans="1:60">
      <c r="A75" s="160" t="s">
        <v>106</v>
      </c>
      <c r="B75" s="166" t="s">
        <v>77</v>
      </c>
      <c r="C75" s="193" t="s">
        <v>78</v>
      </c>
      <c r="D75" s="170"/>
      <c r="E75" s="174"/>
      <c r="F75" s="176"/>
      <c r="G75" s="176">
        <f>SUMIF(AE76:AE76,"&lt;&gt;NOR",G76:G76)</f>
        <v>0</v>
      </c>
      <c r="H75" s="176"/>
      <c r="I75" s="176">
        <f>SUM(I76:I76)</f>
        <v>0</v>
      </c>
      <c r="J75" s="176"/>
      <c r="K75" s="176">
        <f>SUM(K76:K76)</f>
        <v>450000</v>
      </c>
      <c r="L75" s="176"/>
      <c r="M75" s="176">
        <f>SUM(M76:M76)</f>
        <v>0</v>
      </c>
      <c r="N75" s="171"/>
      <c r="O75" s="171">
        <f>SUM(O76:O76)</f>
        <v>0</v>
      </c>
      <c r="P75" s="171"/>
      <c r="Q75" s="171">
        <f>SUM(Q76:Q76)</f>
        <v>0</v>
      </c>
      <c r="R75" s="171"/>
      <c r="S75" s="171"/>
      <c r="T75" s="172"/>
      <c r="U75" s="171">
        <f>SUM(U76:U76)</f>
        <v>0</v>
      </c>
      <c r="AE75" t="s">
        <v>107</v>
      </c>
    </row>
    <row r="76" spans="1:60" outlineLevel="1">
      <c r="A76" s="159">
        <v>54</v>
      </c>
      <c r="B76" s="165" t="s">
        <v>219</v>
      </c>
      <c r="C76" s="192" t="s">
        <v>580</v>
      </c>
      <c r="D76" s="167" t="s">
        <v>128</v>
      </c>
      <c r="E76" s="173">
        <v>1</v>
      </c>
      <c r="F76" s="175"/>
      <c r="G76" s="175"/>
      <c r="H76" s="175">
        <v>0</v>
      </c>
      <c r="I76" s="175">
        <f>ROUND(E76*H76,2)</f>
        <v>0</v>
      </c>
      <c r="J76" s="175">
        <v>450000</v>
      </c>
      <c r="K76" s="175">
        <f>ROUND(E76*J76,2)</f>
        <v>450000</v>
      </c>
      <c r="L76" s="175">
        <v>0</v>
      </c>
      <c r="M76" s="175">
        <f>G76*(1+L76/100)</f>
        <v>0</v>
      </c>
      <c r="N76" s="168">
        <v>0</v>
      </c>
      <c r="O76" s="168">
        <f>ROUND(E76*N76,5)</f>
        <v>0</v>
      </c>
      <c r="P76" s="168">
        <v>0</v>
      </c>
      <c r="Q76" s="168">
        <f>ROUND(E76*P76,5)</f>
        <v>0</v>
      </c>
      <c r="R76" s="168"/>
      <c r="S76" s="168"/>
      <c r="T76" s="169">
        <v>0</v>
      </c>
      <c r="U76" s="168">
        <f>ROUND(E76*T76,2)</f>
        <v>0</v>
      </c>
      <c r="V76" s="158"/>
      <c r="W76" s="158"/>
      <c r="X76" s="158"/>
      <c r="Y76" s="158"/>
      <c r="Z76" s="158"/>
      <c r="AA76" s="158"/>
      <c r="AB76" s="158"/>
      <c r="AC76" s="158"/>
      <c r="AD76" s="158"/>
      <c r="AE76" s="158" t="s">
        <v>111</v>
      </c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</row>
    <row r="77" spans="1:60">
      <c r="A77" s="160" t="s">
        <v>106</v>
      </c>
      <c r="B77" s="166" t="s">
        <v>79</v>
      </c>
      <c r="C77" s="193" t="s">
        <v>26</v>
      </c>
      <c r="D77" s="170"/>
      <c r="E77" s="174"/>
      <c r="F77" s="176"/>
      <c r="G77" s="176">
        <f>SUMIF(AE78:AE78,"&lt;&gt;NOR",G78:G78)</f>
        <v>0</v>
      </c>
      <c r="H77" s="176"/>
      <c r="I77" s="176">
        <f>SUM(I78:I78)</f>
        <v>0</v>
      </c>
      <c r="J77" s="176"/>
      <c r="K77" s="176">
        <f>SUM(K78:K78)</f>
        <v>40000</v>
      </c>
      <c r="L77" s="176"/>
      <c r="M77" s="176">
        <f>SUM(M78:M78)</f>
        <v>0</v>
      </c>
      <c r="N77" s="171"/>
      <c r="O77" s="171">
        <f>SUM(O78:O78)</f>
        <v>0</v>
      </c>
      <c r="P77" s="171"/>
      <c r="Q77" s="171">
        <f>SUM(Q78:Q78)</f>
        <v>0</v>
      </c>
      <c r="R77" s="171"/>
      <c r="S77" s="171"/>
      <c r="T77" s="172"/>
      <c r="U77" s="171">
        <f>SUM(U78:U78)</f>
        <v>0</v>
      </c>
      <c r="AE77" t="s">
        <v>107</v>
      </c>
    </row>
    <row r="78" spans="1:60" outlineLevel="1">
      <c r="A78" s="185">
        <v>55</v>
      </c>
      <c r="B78" s="186" t="s">
        <v>220</v>
      </c>
      <c r="C78" s="194" t="s">
        <v>221</v>
      </c>
      <c r="D78" s="187" t="s">
        <v>128</v>
      </c>
      <c r="E78" s="188">
        <v>1</v>
      </c>
      <c r="F78" s="189"/>
      <c r="G78" s="189"/>
      <c r="H78" s="189">
        <v>0</v>
      </c>
      <c r="I78" s="189">
        <f>ROUND(E78*H78,2)</f>
        <v>0</v>
      </c>
      <c r="J78" s="189">
        <v>40000</v>
      </c>
      <c r="K78" s="189">
        <f>ROUND(E78*J78,2)</f>
        <v>40000</v>
      </c>
      <c r="L78" s="189">
        <v>0</v>
      </c>
      <c r="M78" s="189">
        <f>G78*(1+L78/100)</f>
        <v>0</v>
      </c>
      <c r="N78" s="190">
        <v>0</v>
      </c>
      <c r="O78" s="190">
        <f>ROUND(E78*N78,5)</f>
        <v>0</v>
      </c>
      <c r="P78" s="190">
        <v>0</v>
      </c>
      <c r="Q78" s="190">
        <f>ROUND(E78*P78,5)</f>
        <v>0</v>
      </c>
      <c r="R78" s="190"/>
      <c r="S78" s="190"/>
      <c r="T78" s="191">
        <v>0</v>
      </c>
      <c r="U78" s="190">
        <f>ROUND(E78*T78,2)</f>
        <v>0</v>
      </c>
      <c r="V78" s="158"/>
      <c r="W78" s="158"/>
      <c r="X78" s="158"/>
      <c r="Y78" s="158"/>
      <c r="Z78" s="158"/>
      <c r="AA78" s="158"/>
      <c r="AB78" s="158"/>
      <c r="AC78" s="158"/>
      <c r="AD78" s="158"/>
      <c r="AE78" s="158" t="s">
        <v>111</v>
      </c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</row>
    <row r="79" spans="1:60">
      <c r="A79" s="160" t="s">
        <v>106</v>
      </c>
      <c r="B79" s="166" t="s">
        <v>227</v>
      </c>
      <c r="C79" s="193" t="s">
        <v>228</v>
      </c>
      <c r="D79" s="170"/>
      <c r="E79" s="174"/>
      <c r="F79" s="176"/>
      <c r="G79" s="176">
        <f>SUM(G80:G89)</f>
        <v>0</v>
      </c>
      <c r="H79" s="176"/>
      <c r="I79" s="176">
        <f>SUM(I80:I80)</f>
        <v>0</v>
      </c>
      <c r="J79" s="176"/>
      <c r="K79" s="176">
        <f>SUM(K80:K80)</f>
        <v>640000</v>
      </c>
      <c r="L79" s="176"/>
      <c r="M79" s="176">
        <f>SUM(M80:M80)</f>
        <v>0</v>
      </c>
      <c r="N79" s="171"/>
      <c r="O79" s="171">
        <f>SUM(O80:O80)</f>
        <v>0</v>
      </c>
      <c r="P79" s="171"/>
      <c r="Q79" s="171">
        <f>SUM(Q80:Q80)</f>
        <v>0</v>
      </c>
      <c r="R79" s="171"/>
      <c r="S79" s="171"/>
      <c r="T79" s="172"/>
      <c r="U79" s="171">
        <f>SUM(U80:U80)</f>
        <v>0</v>
      </c>
      <c r="AE79" t="s">
        <v>107</v>
      </c>
    </row>
    <row r="80" spans="1:60" outlineLevel="1">
      <c r="A80" s="185">
        <v>56</v>
      </c>
      <c r="B80" s="186" t="s">
        <v>230</v>
      </c>
      <c r="C80" s="194" t="s">
        <v>229</v>
      </c>
      <c r="D80" s="187" t="s">
        <v>215</v>
      </c>
      <c r="E80" s="399">
        <v>16</v>
      </c>
      <c r="F80" s="189"/>
      <c r="G80" s="189"/>
      <c r="H80" s="189">
        <v>0</v>
      </c>
      <c r="I80" s="189">
        <f t="shared" ref="I80:I85" si="9">ROUND(E80*H80,2)</f>
        <v>0</v>
      </c>
      <c r="J80" s="189">
        <v>40000</v>
      </c>
      <c r="K80" s="189">
        <f t="shared" ref="K80:K85" si="10">ROUND(E80*J80,2)</f>
        <v>640000</v>
      </c>
      <c r="L80" s="189">
        <v>0</v>
      </c>
      <c r="M80" s="189">
        <f t="shared" ref="M80:M85" si="11">G80*(1+L80/100)</f>
        <v>0</v>
      </c>
      <c r="N80" s="190">
        <v>0</v>
      </c>
      <c r="O80" s="190">
        <f t="shared" ref="O80:O85" si="12">ROUND(E80*N80,5)</f>
        <v>0</v>
      </c>
      <c r="P80" s="190">
        <v>0</v>
      </c>
      <c r="Q80" s="190">
        <f t="shared" ref="Q80:Q85" si="13">ROUND(E80*P80,5)</f>
        <v>0</v>
      </c>
      <c r="R80" s="190"/>
      <c r="S80" s="190"/>
      <c r="T80" s="191">
        <v>0</v>
      </c>
      <c r="U80" s="190">
        <f t="shared" ref="U80:U85" si="14">ROUND(E80*T80,2)</f>
        <v>0</v>
      </c>
      <c r="V80" s="158"/>
      <c r="W80" s="158"/>
      <c r="X80" s="158"/>
      <c r="Y80" s="158"/>
      <c r="Z80" s="158"/>
      <c r="AA80" s="158"/>
      <c r="AB80" s="158"/>
      <c r="AC80" s="158"/>
      <c r="AD80" s="158"/>
      <c r="AE80" s="158" t="s">
        <v>111</v>
      </c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</row>
    <row r="81" spans="1:60" outlineLevel="1">
      <c r="A81" s="185">
        <v>57</v>
      </c>
      <c r="B81" s="186" t="s">
        <v>231</v>
      </c>
      <c r="C81" s="194" t="s">
        <v>241</v>
      </c>
      <c r="D81" s="187" t="s">
        <v>215</v>
      </c>
      <c r="E81" s="399">
        <v>16</v>
      </c>
      <c r="F81" s="189"/>
      <c r="G81" s="189"/>
      <c r="H81" s="189">
        <v>0</v>
      </c>
      <c r="I81" s="189">
        <f t="shared" si="9"/>
        <v>0</v>
      </c>
      <c r="J81" s="189">
        <v>40000</v>
      </c>
      <c r="K81" s="189">
        <f t="shared" si="10"/>
        <v>640000</v>
      </c>
      <c r="L81" s="189">
        <v>0</v>
      </c>
      <c r="M81" s="189">
        <f t="shared" si="11"/>
        <v>0</v>
      </c>
      <c r="N81" s="190">
        <v>0</v>
      </c>
      <c r="O81" s="190">
        <f t="shared" si="12"/>
        <v>0</v>
      </c>
      <c r="P81" s="190">
        <v>0</v>
      </c>
      <c r="Q81" s="190">
        <f t="shared" si="13"/>
        <v>0</v>
      </c>
      <c r="R81" s="190"/>
      <c r="S81" s="190"/>
      <c r="T81" s="191">
        <v>0</v>
      </c>
      <c r="U81" s="190">
        <f t="shared" si="14"/>
        <v>0</v>
      </c>
      <c r="V81" s="158"/>
      <c r="W81" s="158"/>
      <c r="X81" s="158"/>
      <c r="Y81" s="158"/>
      <c r="Z81" s="158"/>
      <c r="AA81" s="158"/>
      <c r="AB81" s="158"/>
      <c r="AC81" s="158"/>
      <c r="AD81" s="158"/>
      <c r="AE81" s="158" t="s">
        <v>111</v>
      </c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</row>
    <row r="82" spans="1:60" ht="20.399999999999999" outlineLevel="1">
      <c r="A82" s="185">
        <v>58</v>
      </c>
      <c r="B82" s="186" t="s">
        <v>232</v>
      </c>
      <c r="C82" s="194" t="s">
        <v>380</v>
      </c>
      <c r="D82" s="187" t="s">
        <v>234</v>
      </c>
      <c r="E82" s="399">
        <v>1</v>
      </c>
      <c r="F82" s="189"/>
      <c r="G82" s="189"/>
      <c r="H82" s="189">
        <v>0</v>
      </c>
      <c r="I82" s="189">
        <f t="shared" si="9"/>
        <v>0</v>
      </c>
      <c r="J82" s="189">
        <v>40000</v>
      </c>
      <c r="K82" s="189">
        <f t="shared" si="10"/>
        <v>40000</v>
      </c>
      <c r="L82" s="189">
        <v>0</v>
      </c>
      <c r="M82" s="189">
        <f t="shared" si="11"/>
        <v>0</v>
      </c>
      <c r="N82" s="190">
        <v>0</v>
      </c>
      <c r="O82" s="190">
        <f t="shared" si="12"/>
        <v>0</v>
      </c>
      <c r="P82" s="190">
        <v>0</v>
      </c>
      <c r="Q82" s="190">
        <f t="shared" si="13"/>
        <v>0</v>
      </c>
      <c r="R82" s="190"/>
      <c r="S82" s="190"/>
      <c r="T82" s="191">
        <v>0</v>
      </c>
      <c r="U82" s="190">
        <f t="shared" si="14"/>
        <v>0</v>
      </c>
      <c r="V82" s="158"/>
      <c r="W82" s="158"/>
      <c r="X82" s="158"/>
      <c r="Y82" s="158"/>
      <c r="Z82" s="158"/>
      <c r="AA82" s="158"/>
      <c r="AB82" s="158"/>
      <c r="AC82" s="158"/>
      <c r="AD82" s="158"/>
      <c r="AE82" s="158" t="s">
        <v>111</v>
      </c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</row>
    <row r="83" spans="1:60" ht="20.399999999999999" outlineLevel="1">
      <c r="A83" s="185">
        <v>59</v>
      </c>
      <c r="B83" s="186" t="s">
        <v>233</v>
      </c>
      <c r="C83" s="194" t="s">
        <v>235</v>
      </c>
      <c r="D83" s="187" t="s">
        <v>234</v>
      </c>
      <c r="E83" s="399">
        <v>2</v>
      </c>
      <c r="F83" s="189"/>
      <c r="G83" s="189"/>
      <c r="H83" s="189">
        <v>0</v>
      </c>
      <c r="I83" s="189">
        <f t="shared" si="9"/>
        <v>0</v>
      </c>
      <c r="J83" s="189">
        <v>40000</v>
      </c>
      <c r="K83" s="189">
        <f t="shared" si="10"/>
        <v>80000</v>
      </c>
      <c r="L83" s="189">
        <v>0</v>
      </c>
      <c r="M83" s="189">
        <f t="shared" si="11"/>
        <v>0</v>
      </c>
      <c r="N83" s="190">
        <v>0</v>
      </c>
      <c r="O83" s="190">
        <f t="shared" si="12"/>
        <v>0</v>
      </c>
      <c r="P83" s="190">
        <v>0</v>
      </c>
      <c r="Q83" s="190">
        <f t="shared" si="13"/>
        <v>0</v>
      </c>
      <c r="R83" s="190"/>
      <c r="S83" s="190"/>
      <c r="T83" s="191">
        <v>0</v>
      </c>
      <c r="U83" s="190">
        <f t="shared" si="14"/>
        <v>0</v>
      </c>
      <c r="V83" s="158"/>
      <c r="W83" s="158"/>
      <c r="X83" s="158"/>
      <c r="Y83" s="158"/>
      <c r="Z83" s="158"/>
      <c r="AA83" s="158"/>
      <c r="AB83" s="158"/>
      <c r="AC83" s="158"/>
      <c r="AD83" s="158"/>
      <c r="AE83" s="158" t="s">
        <v>111</v>
      </c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</row>
    <row r="84" spans="1:60" outlineLevel="1">
      <c r="A84" s="185">
        <v>60</v>
      </c>
      <c r="B84" s="186" t="s">
        <v>236</v>
      </c>
      <c r="C84" s="194" t="s">
        <v>237</v>
      </c>
      <c r="D84" s="187" t="s">
        <v>215</v>
      </c>
      <c r="E84" s="399">
        <v>1</v>
      </c>
      <c r="F84" s="189"/>
      <c r="G84" s="189"/>
      <c r="H84" s="189">
        <v>0</v>
      </c>
      <c r="I84" s="189">
        <f t="shared" si="9"/>
        <v>0</v>
      </c>
      <c r="J84" s="189">
        <v>40000</v>
      </c>
      <c r="K84" s="189">
        <f t="shared" si="10"/>
        <v>40000</v>
      </c>
      <c r="L84" s="189">
        <v>0</v>
      </c>
      <c r="M84" s="189">
        <f t="shared" si="11"/>
        <v>0</v>
      </c>
      <c r="N84" s="190">
        <v>0</v>
      </c>
      <c r="O84" s="190">
        <f t="shared" si="12"/>
        <v>0</v>
      </c>
      <c r="P84" s="190">
        <v>0</v>
      </c>
      <c r="Q84" s="190">
        <f t="shared" si="13"/>
        <v>0</v>
      </c>
      <c r="R84" s="190"/>
      <c r="S84" s="190"/>
      <c r="T84" s="191">
        <v>0</v>
      </c>
      <c r="U84" s="190">
        <f t="shared" si="14"/>
        <v>0</v>
      </c>
      <c r="V84" s="158"/>
      <c r="W84" s="158"/>
      <c r="X84" s="158"/>
      <c r="Y84" s="158"/>
      <c r="Z84" s="158"/>
      <c r="AA84" s="158"/>
      <c r="AB84" s="158"/>
      <c r="AC84" s="158"/>
      <c r="AD84" s="158"/>
      <c r="AE84" s="158" t="s">
        <v>111</v>
      </c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</row>
    <row r="85" spans="1:60" outlineLevel="1">
      <c r="A85" s="185">
        <v>62</v>
      </c>
      <c r="B85" s="186" t="s">
        <v>238</v>
      </c>
      <c r="C85" s="194" t="s">
        <v>478</v>
      </c>
      <c r="D85" s="187" t="s">
        <v>234</v>
      </c>
      <c r="E85" s="188">
        <v>2</v>
      </c>
      <c r="F85" s="189"/>
      <c r="G85" s="189"/>
      <c r="H85" s="189">
        <v>0</v>
      </c>
      <c r="I85" s="189">
        <f t="shared" si="9"/>
        <v>0</v>
      </c>
      <c r="J85" s="189">
        <v>40000</v>
      </c>
      <c r="K85" s="189">
        <f t="shared" si="10"/>
        <v>80000</v>
      </c>
      <c r="L85" s="189">
        <v>0</v>
      </c>
      <c r="M85" s="189">
        <f t="shared" si="11"/>
        <v>0</v>
      </c>
      <c r="N85" s="190">
        <v>0</v>
      </c>
      <c r="O85" s="190">
        <f t="shared" si="12"/>
        <v>0</v>
      </c>
      <c r="P85" s="190">
        <v>0</v>
      </c>
      <c r="Q85" s="190">
        <f t="shared" si="13"/>
        <v>0</v>
      </c>
      <c r="R85" s="190"/>
      <c r="S85" s="190"/>
      <c r="T85" s="191">
        <v>0</v>
      </c>
      <c r="U85" s="190">
        <f t="shared" si="14"/>
        <v>0</v>
      </c>
      <c r="V85" s="158"/>
      <c r="W85" s="158"/>
      <c r="X85" s="158"/>
      <c r="Y85" s="158"/>
      <c r="Z85" s="158"/>
      <c r="AA85" s="158"/>
      <c r="AB85" s="158"/>
      <c r="AC85" s="158"/>
      <c r="AD85" s="158"/>
      <c r="AE85" s="158" t="s">
        <v>111</v>
      </c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</row>
    <row r="86" spans="1:60" outlineLevel="1">
      <c r="A86" s="185">
        <v>63</v>
      </c>
      <c r="B86" s="186" t="s">
        <v>239</v>
      </c>
      <c r="C86" s="194" t="s">
        <v>477</v>
      </c>
      <c r="D86" s="187" t="s">
        <v>234</v>
      </c>
      <c r="E86" s="188">
        <v>2</v>
      </c>
      <c r="F86" s="189"/>
      <c r="G86" s="189"/>
      <c r="H86" s="189">
        <v>0</v>
      </c>
      <c r="I86" s="189">
        <f t="shared" ref="I86" si="15">ROUND(E86*H86,2)</f>
        <v>0</v>
      </c>
      <c r="J86" s="189">
        <v>40000</v>
      </c>
      <c r="K86" s="189">
        <f t="shared" ref="K86" si="16">ROUND(E86*J86,2)</f>
        <v>80000</v>
      </c>
      <c r="L86" s="189">
        <v>0</v>
      </c>
      <c r="M86" s="189">
        <f t="shared" ref="M86" si="17">G86*(1+L86/100)</f>
        <v>0</v>
      </c>
      <c r="N86" s="190">
        <v>0</v>
      </c>
      <c r="O86" s="190">
        <f t="shared" ref="O86:O89" si="18">ROUND(E86*N86,5)</f>
        <v>0</v>
      </c>
      <c r="P86" s="190">
        <v>0</v>
      </c>
      <c r="Q86" s="190">
        <f t="shared" ref="Q86:Q89" si="19">ROUND(E86*P86,5)</f>
        <v>0</v>
      </c>
      <c r="R86" s="190"/>
      <c r="S86" s="190"/>
      <c r="T86" s="191">
        <v>0</v>
      </c>
      <c r="U86" s="190">
        <f t="shared" ref="U86:U89" si="20">ROUND(E86*T86,2)</f>
        <v>0</v>
      </c>
      <c r="V86" s="158"/>
      <c r="W86" s="158"/>
      <c r="X86" s="158"/>
      <c r="Y86" s="158"/>
      <c r="Z86" s="158"/>
      <c r="AA86" s="158"/>
      <c r="AB86" s="158"/>
      <c r="AC86" s="158"/>
      <c r="AD86" s="158"/>
      <c r="AE86" s="158" t="s">
        <v>111</v>
      </c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</row>
    <row r="87" spans="1:60" outlineLevel="1">
      <c r="A87" s="215">
        <v>64</v>
      </c>
      <c r="B87" s="216" t="s">
        <v>449</v>
      </c>
      <c r="C87" s="216" t="s">
        <v>450</v>
      </c>
      <c r="D87" s="217" t="s">
        <v>215</v>
      </c>
      <c r="E87" s="218">
        <v>2</v>
      </c>
      <c r="F87" s="189"/>
      <c r="G87" s="189"/>
      <c r="H87" s="220"/>
      <c r="I87" s="220"/>
      <c r="J87" s="220"/>
      <c r="K87" s="220"/>
      <c r="L87" s="220"/>
      <c r="M87" s="220"/>
      <c r="N87" s="219">
        <v>0</v>
      </c>
      <c r="O87" s="219">
        <f t="shared" si="18"/>
        <v>0</v>
      </c>
      <c r="P87" s="219">
        <v>0</v>
      </c>
      <c r="Q87" s="219">
        <f t="shared" si="19"/>
        <v>0</v>
      </c>
      <c r="R87" s="219"/>
      <c r="S87" s="219"/>
      <c r="T87" s="219">
        <v>0</v>
      </c>
      <c r="U87" s="219">
        <f t="shared" si="20"/>
        <v>0</v>
      </c>
      <c r="V87" s="158"/>
      <c r="W87" s="158"/>
      <c r="X87" s="158"/>
      <c r="Y87" s="158"/>
      <c r="Z87" s="158"/>
      <c r="AA87" s="158"/>
      <c r="AB87" s="158"/>
      <c r="AC87" s="158"/>
      <c r="AD87" s="158"/>
      <c r="AE87" s="158" t="s">
        <v>111</v>
      </c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</row>
    <row r="88" spans="1:60" outlineLevel="1">
      <c r="A88" s="215">
        <v>65</v>
      </c>
      <c r="B88" s="216" t="s">
        <v>466</v>
      </c>
      <c r="C88" s="216" t="s">
        <v>465</v>
      </c>
      <c r="D88" s="217" t="s">
        <v>215</v>
      </c>
      <c r="E88" s="218">
        <v>2</v>
      </c>
      <c r="F88" s="189"/>
      <c r="G88" s="189"/>
      <c r="H88" s="220"/>
      <c r="I88" s="220"/>
      <c r="J88" s="220"/>
      <c r="K88" s="220"/>
      <c r="L88" s="220"/>
      <c r="M88" s="220"/>
      <c r="N88" s="219">
        <v>0</v>
      </c>
      <c r="O88" s="219">
        <f t="shared" si="18"/>
        <v>0</v>
      </c>
      <c r="P88" s="219">
        <v>0</v>
      </c>
      <c r="Q88" s="219">
        <f t="shared" si="19"/>
        <v>0</v>
      </c>
      <c r="R88" s="219"/>
      <c r="S88" s="219"/>
      <c r="T88" s="219">
        <v>0</v>
      </c>
      <c r="U88" s="219">
        <f t="shared" si="20"/>
        <v>0</v>
      </c>
      <c r="V88" s="158"/>
      <c r="W88" s="158"/>
      <c r="X88" s="158"/>
      <c r="Y88" s="158"/>
      <c r="Z88" s="158"/>
      <c r="AA88" s="158"/>
      <c r="AB88" s="158"/>
      <c r="AC88" s="158"/>
      <c r="AD88" s="158"/>
      <c r="AE88" s="158" t="s">
        <v>111</v>
      </c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</row>
    <row r="89" spans="1:60" outlineLevel="1">
      <c r="A89" s="215">
        <v>66</v>
      </c>
      <c r="B89" s="216" t="s">
        <v>479</v>
      </c>
      <c r="C89" s="216" t="s">
        <v>480</v>
      </c>
      <c r="D89" s="217" t="s">
        <v>234</v>
      </c>
      <c r="E89" s="218">
        <v>2</v>
      </c>
      <c r="F89" s="189"/>
      <c r="G89" s="189"/>
      <c r="H89" s="220"/>
      <c r="I89" s="220"/>
      <c r="J89" s="220"/>
      <c r="K89" s="220"/>
      <c r="L89" s="220"/>
      <c r="M89" s="220"/>
      <c r="N89" s="219">
        <v>0</v>
      </c>
      <c r="O89" s="219">
        <f t="shared" si="18"/>
        <v>0</v>
      </c>
      <c r="P89" s="219">
        <v>0</v>
      </c>
      <c r="Q89" s="219">
        <f t="shared" si="19"/>
        <v>0</v>
      </c>
      <c r="R89" s="219"/>
      <c r="S89" s="219"/>
      <c r="T89" s="219">
        <v>0</v>
      </c>
      <c r="U89" s="219">
        <f t="shared" si="20"/>
        <v>0</v>
      </c>
      <c r="V89" s="158"/>
      <c r="W89" s="158"/>
      <c r="X89" s="158"/>
      <c r="Y89" s="158"/>
      <c r="Z89" s="158"/>
      <c r="AA89" s="158"/>
      <c r="AB89" s="158"/>
      <c r="AC89" s="158"/>
      <c r="AD89" s="158"/>
      <c r="AE89" s="158" t="s">
        <v>111</v>
      </c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</row>
  </sheetData>
  <mergeCells count="4">
    <mergeCell ref="A1:G1"/>
    <mergeCell ref="C3:G3"/>
    <mergeCell ref="C4:G4"/>
    <mergeCell ref="B2:G2"/>
  </mergeCells>
  <phoneticPr fontId="17" type="noConversion"/>
  <pageMargins left="0.59055118110236204" right="0.39370078740157499" top="0.78740157499999996" bottom="0.78740157499999996" header="0.3" footer="0.3"/>
  <pageSetup paperSize="9" scale="46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56"/>
  <sheetViews>
    <sheetView topLeftCell="A4" zoomScaleNormal="100" workbookViewId="0">
      <selection activeCell="G87" sqref="G87"/>
    </sheetView>
  </sheetViews>
  <sheetFormatPr defaultColWidth="9.109375" defaultRowHeight="13.2"/>
  <cols>
    <col min="1" max="1" width="4.44140625" style="308" customWidth="1"/>
    <col min="2" max="2" width="9.33203125" style="312" customWidth="1"/>
    <col min="3" max="3" width="51.6640625" style="308" customWidth="1"/>
    <col min="4" max="4" width="4.6640625" style="308" customWidth="1"/>
    <col min="5" max="5" width="7.33203125" style="309" customWidth="1"/>
    <col min="6" max="6" width="11" style="310" customWidth="1"/>
    <col min="7" max="7" width="11" style="311" customWidth="1"/>
    <col min="8" max="256" width="9.109375" style="308"/>
    <col min="257" max="257" width="4.44140625" style="308" customWidth="1"/>
    <col min="258" max="258" width="9.33203125" style="308" customWidth="1"/>
    <col min="259" max="259" width="51.6640625" style="308" customWidth="1"/>
    <col min="260" max="260" width="4.6640625" style="308" customWidth="1"/>
    <col min="261" max="261" width="7.33203125" style="308" customWidth="1"/>
    <col min="262" max="263" width="11" style="308" customWidth="1"/>
    <col min="264" max="512" width="9.109375" style="308"/>
    <col min="513" max="513" width="4.44140625" style="308" customWidth="1"/>
    <col min="514" max="514" width="9.33203125" style="308" customWidth="1"/>
    <col min="515" max="515" width="51.6640625" style="308" customWidth="1"/>
    <col min="516" max="516" width="4.6640625" style="308" customWidth="1"/>
    <col min="517" max="517" width="7.33203125" style="308" customWidth="1"/>
    <col min="518" max="519" width="11" style="308" customWidth="1"/>
    <col min="520" max="768" width="9.109375" style="308"/>
    <col min="769" max="769" width="4.44140625" style="308" customWidth="1"/>
    <col min="770" max="770" width="9.33203125" style="308" customWidth="1"/>
    <col min="771" max="771" width="51.6640625" style="308" customWidth="1"/>
    <col min="772" max="772" width="4.6640625" style="308" customWidth="1"/>
    <col min="773" max="773" width="7.33203125" style="308" customWidth="1"/>
    <col min="774" max="775" width="11" style="308" customWidth="1"/>
    <col min="776" max="1024" width="9.109375" style="308"/>
    <col min="1025" max="1025" width="4.44140625" style="308" customWidth="1"/>
    <col min="1026" max="1026" width="9.33203125" style="308" customWidth="1"/>
    <col min="1027" max="1027" width="51.6640625" style="308" customWidth="1"/>
    <col min="1028" max="1028" width="4.6640625" style="308" customWidth="1"/>
    <col min="1029" max="1029" width="7.33203125" style="308" customWidth="1"/>
    <col min="1030" max="1031" width="11" style="308" customWidth="1"/>
    <col min="1032" max="1280" width="9.109375" style="308"/>
    <col min="1281" max="1281" width="4.44140625" style="308" customWidth="1"/>
    <col min="1282" max="1282" width="9.33203125" style="308" customWidth="1"/>
    <col min="1283" max="1283" width="51.6640625" style="308" customWidth="1"/>
    <col min="1284" max="1284" width="4.6640625" style="308" customWidth="1"/>
    <col min="1285" max="1285" width="7.33203125" style="308" customWidth="1"/>
    <col min="1286" max="1287" width="11" style="308" customWidth="1"/>
    <col min="1288" max="1536" width="9.109375" style="308"/>
    <col min="1537" max="1537" width="4.44140625" style="308" customWidth="1"/>
    <col min="1538" max="1538" width="9.33203125" style="308" customWidth="1"/>
    <col min="1539" max="1539" width="51.6640625" style="308" customWidth="1"/>
    <col min="1540" max="1540" width="4.6640625" style="308" customWidth="1"/>
    <col min="1541" max="1541" width="7.33203125" style="308" customWidth="1"/>
    <col min="1542" max="1543" width="11" style="308" customWidth="1"/>
    <col min="1544" max="1792" width="9.109375" style="308"/>
    <col min="1793" max="1793" width="4.44140625" style="308" customWidth="1"/>
    <col min="1794" max="1794" width="9.33203125" style="308" customWidth="1"/>
    <col min="1795" max="1795" width="51.6640625" style="308" customWidth="1"/>
    <col min="1796" max="1796" width="4.6640625" style="308" customWidth="1"/>
    <col min="1797" max="1797" width="7.33203125" style="308" customWidth="1"/>
    <col min="1798" max="1799" width="11" style="308" customWidth="1"/>
    <col min="1800" max="2048" width="9.109375" style="308"/>
    <col min="2049" max="2049" width="4.44140625" style="308" customWidth="1"/>
    <col min="2050" max="2050" width="9.33203125" style="308" customWidth="1"/>
    <col min="2051" max="2051" width="51.6640625" style="308" customWidth="1"/>
    <col min="2052" max="2052" width="4.6640625" style="308" customWidth="1"/>
    <col min="2053" max="2053" width="7.33203125" style="308" customWidth="1"/>
    <col min="2054" max="2055" width="11" style="308" customWidth="1"/>
    <col min="2056" max="2304" width="9.109375" style="308"/>
    <col min="2305" max="2305" width="4.44140625" style="308" customWidth="1"/>
    <col min="2306" max="2306" width="9.33203125" style="308" customWidth="1"/>
    <col min="2307" max="2307" width="51.6640625" style="308" customWidth="1"/>
    <col min="2308" max="2308" width="4.6640625" style="308" customWidth="1"/>
    <col min="2309" max="2309" width="7.33203125" style="308" customWidth="1"/>
    <col min="2310" max="2311" width="11" style="308" customWidth="1"/>
    <col min="2312" max="2560" width="9.109375" style="308"/>
    <col min="2561" max="2561" width="4.44140625" style="308" customWidth="1"/>
    <col min="2562" max="2562" width="9.33203125" style="308" customWidth="1"/>
    <col min="2563" max="2563" width="51.6640625" style="308" customWidth="1"/>
    <col min="2564" max="2564" width="4.6640625" style="308" customWidth="1"/>
    <col min="2565" max="2565" width="7.33203125" style="308" customWidth="1"/>
    <col min="2566" max="2567" width="11" style="308" customWidth="1"/>
    <col min="2568" max="2816" width="9.109375" style="308"/>
    <col min="2817" max="2817" width="4.44140625" style="308" customWidth="1"/>
    <col min="2818" max="2818" width="9.33203125" style="308" customWidth="1"/>
    <col min="2819" max="2819" width="51.6640625" style="308" customWidth="1"/>
    <col min="2820" max="2820" width="4.6640625" style="308" customWidth="1"/>
    <col min="2821" max="2821" width="7.33203125" style="308" customWidth="1"/>
    <col min="2822" max="2823" width="11" style="308" customWidth="1"/>
    <col min="2824" max="3072" width="9.109375" style="308"/>
    <col min="3073" max="3073" width="4.44140625" style="308" customWidth="1"/>
    <col min="3074" max="3074" width="9.33203125" style="308" customWidth="1"/>
    <col min="3075" max="3075" width="51.6640625" style="308" customWidth="1"/>
    <col min="3076" max="3076" width="4.6640625" style="308" customWidth="1"/>
    <col min="3077" max="3077" width="7.33203125" style="308" customWidth="1"/>
    <col min="3078" max="3079" width="11" style="308" customWidth="1"/>
    <col min="3080" max="3328" width="9.109375" style="308"/>
    <col min="3329" max="3329" width="4.44140625" style="308" customWidth="1"/>
    <col min="3330" max="3330" width="9.33203125" style="308" customWidth="1"/>
    <col min="3331" max="3331" width="51.6640625" style="308" customWidth="1"/>
    <col min="3332" max="3332" width="4.6640625" style="308" customWidth="1"/>
    <col min="3333" max="3333" width="7.33203125" style="308" customWidth="1"/>
    <col min="3334" max="3335" width="11" style="308" customWidth="1"/>
    <col min="3336" max="3584" width="9.109375" style="308"/>
    <col min="3585" max="3585" width="4.44140625" style="308" customWidth="1"/>
    <col min="3586" max="3586" width="9.33203125" style="308" customWidth="1"/>
    <col min="3587" max="3587" width="51.6640625" style="308" customWidth="1"/>
    <col min="3588" max="3588" width="4.6640625" style="308" customWidth="1"/>
    <col min="3589" max="3589" width="7.33203125" style="308" customWidth="1"/>
    <col min="3590" max="3591" width="11" style="308" customWidth="1"/>
    <col min="3592" max="3840" width="9.109375" style="308"/>
    <col min="3841" max="3841" width="4.44140625" style="308" customWidth="1"/>
    <col min="3842" max="3842" width="9.33203125" style="308" customWidth="1"/>
    <col min="3843" max="3843" width="51.6640625" style="308" customWidth="1"/>
    <col min="3844" max="3844" width="4.6640625" style="308" customWidth="1"/>
    <col min="3845" max="3845" width="7.33203125" style="308" customWidth="1"/>
    <col min="3846" max="3847" width="11" style="308" customWidth="1"/>
    <col min="3848" max="4096" width="9.109375" style="308"/>
    <col min="4097" max="4097" width="4.44140625" style="308" customWidth="1"/>
    <col min="4098" max="4098" width="9.33203125" style="308" customWidth="1"/>
    <col min="4099" max="4099" width="51.6640625" style="308" customWidth="1"/>
    <col min="4100" max="4100" width="4.6640625" style="308" customWidth="1"/>
    <col min="4101" max="4101" width="7.33203125" style="308" customWidth="1"/>
    <col min="4102" max="4103" width="11" style="308" customWidth="1"/>
    <col min="4104" max="4352" width="9.109375" style="308"/>
    <col min="4353" max="4353" width="4.44140625" style="308" customWidth="1"/>
    <col min="4354" max="4354" width="9.33203125" style="308" customWidth="1"/>
    <col min="4355" max="4355" width="51.6640625" style="308" customWidth="1"/>
    <col min="4356" max="4356" width="4.6640625" style="308" customWidth="1"/>
    <col min="4357" max="4357" width="7.33203125" style="308" customWidth="1"/>
    <col min="4358" max="4359" width="11" style="308" customWidth="1"/>
    <col min="4360" max="4608" width="9.109375" style="308"/>
    <col min="4609" max="4609" width="4.44140625" style="308" customWidth="1"/>
    <col min="4610" max="4610" width="9.33203125" style="308" customWidth="1"/>
    <col min="4611" max="4611" width="51.6640625" style="308" customWidth="1"/>
    <col min="4612" max="4612" width="4.6640625" style="308" customWidth="1"/>
    <col min="4613" max="4613" width="7.33203125" style="308" customWidth="1"/>
    <col min="4614" max="4615" width="11" style="308" customWidth="1"/>
    <col min="4616" max="4864" width="9.109375" style="308"/>
    <col min="4865" max="4865" width="4.44140625" style="308" customWidth="1"/>
    <col min="4866" max="4866" width="9.33203125" style="308" customWidth="1"/>
    <col min="4867" max="4867" width="51.6640625" style="308" customWidth="1"/>
    <col min="4868" max="4868" width="4.6640625" style="308" customWidth="1"/>
    <col min="4869" max="4869" width="7.33203125" style="308" customWidth="1"/>
    <col min="4870" max="4871" width="11" style="308" customWidth="1"/>
    <col min="4872" max="5120" width="9.109375" style="308"/>
    <col min="5121" max="5121" width="4.44140625" style="308" customWidth="1"/>
    <col min="5122" max="5122" width="9.33203125" style="308" customWidth="1"/>
    <col min="5123" max="5123" width="51.6640625" style="308" customWidth="1"/>
    <col min="5124" max="5124" width="4.6640625" style="308" customWidth="1"/>
    <col min="5125" max="5125" width="7.33203125" style="308" customWidth="1"/>
    <col min="5126" max="5127" width="11" style="308" customWidth="1"/>
    <col min="5128" max="5376" width="9.109375" style="308"/>
    <col min="5377" max="5377" width="4.44140625" style="308" customWidth="1"/>
    <col min="5378" max="5378" width="9.33203125" style="308" customWidth="1"/>
    <col min="5379" max="5379" width="51.6640625" style="308" customWidth="1"/>
    <col min="5380" max="5380" width="4.6640625" style="308" customWidth="1"/>
    <col min="5381" max="5381" width="7.33203125" style="308" customWidth="1"/>
    <col min="5382" max="5383" width="11" style="308" customWidth="1"/>
    <col min="5384" max="5632" width="9.109375" style="308"/>
    <col min="5633" max="5633" width="4.44140625" style="308" customWidth="1"/>
    <col min="5634" max="5634" width="9.33203125" style="308" customWidth="1"/>
    <col min="5635" max="5635" width="51.6640625" style="308" customWidth="1"/>
    <col min="5636" max="5636" width="4.6640625" style="308" customWidth="1"/>
    <col min="5637" max="5637" width="7.33203125" style="308" customWidth="1"/>
    <col min="5638" max="5639" width="11" style="308" customWidth="1"/>
    <col min="5640" max="5888" width="9.109375" style="308"/>
    <col min="5889" max="5889" width="4.44140625" style="308" customWidth="1"/>
    <col min="5890" max="5890" width="9.33203125" style="308" customWidth="1"/>
    <col min="5891" max="5891" width="51.6640625" style="308" customWidth="1"/>
    <col min="5892" max="5892" width="4.6640625" style="308" customWidth="1"/>
    <col min="5893" max="5893" width="7.33203125" style="308" customWidth="1"/>
    <col min="5894" max="5895" width="11" style="308" customWidth="1"/>
    <col min="5896" max="6144" width="9.109375" style="308"/>
    <col min="6145" max="6145" width="4.44140625" style="308" customWidth="1"/>
    <col min="6146" max="6146" width="9.33203125" style="308" customWidth="1"/>
    <col min="6147" max="6147" width="51.6640625" style="308" customWidth="1"/>
    <col min="6148" max="6148" width="4.6640625" style="308" customWidth="1"/>
    <col min="6149" max="6149" width="7.33203125" style="308" customWidth="1"/>
    <col min="6150" max="6151" width="11" style="308" customWidth="1"/>
    <col min="6152" max="6400" width="9.109375" style="308"/>
    <col min="6401" max="6401" width="4.44140625" style="308" customWidth="1"/>
    <col min="6402" max="6402" width="9.33203125" style="308" customWidth="1"/>
    <col min="6403" max="6403" width="51.6640625" style="308" customWidth="1"/>
    <col min="6404" max="6404" width="4.6640625" style="308" customWidth="1"/>
    <col min="6405" max="6405" width="7.33203125" style="308" customWidth="1"/>
    <col min="6406" max="6407" width="11" style="308" customWidth="1"/>
    <col min="6408" max="6656" width="9.109375" style="308"/>
    <col min="6657" max="6657" width="4.44140625" style="308" customWidth="1"/>
    <col min="6658" max="6658" width="9.33203125" style="308" customWidth="1"/>
    <col min="6659" max="6659" width="51.6640625" style="308" customWidth="1"/>
    <col min="6660" max="6660" width="4.6640625" style="308" customWidth="1"/>
    <col min="6661" max="6661" width="7.33203125" style="308" customWidth="1"/>
    <col min="6662" max="6663" width="11" style="308" customWidth="1"/>
    <col min="6664" max="6912" width="9.109375" style="308"/>
    <col min="6913" max="6913" width="4.44140625" style="308" customWidth="1"/>
    <col min="6914" max="6914" width="9.33203125" style="308" customWidth="1"/>
    <col min="6915" max="6915" width="51.6640625" style="308" customWidth="1"/>
    <col min="6916" max="6916" width="4.6640625" style="308" customWidth="1"/>
    <col min="6917" max="6917" width="7.33203125" style="308" customWidth="1"/>
    <col min="6918" max="6919" width="11" style="308" customWidth="1"/>
    <col min="6920" max="7168" width="9.109375" style="308"/>
    <col min="7169" max="7169" width="4.44140625" style="308" customWidth="1"/>
    <col min="7170" max="7170" width="9.33203125" style="308" customWidth="1"/>
    <col min="7171" max="7171" width="51.6640625" style="308" customWidth="1"/>
    <col min="7172" max="7172" width="4.6640625" style="308" customWidth="1"/>
    <col min="7173" max="7173" width="7.33203125" style="308" customWidth="1"/>
    <col min="7174" max="7175" width="11" style="308" customWidth="1"/>
    <col min="7176" max="7424" width="9.109375" style="308"/>
    <col min="7425" max="7425" width="4.44140625" style="308" customWidth="1"/>
    <col min="7426" max="7426" width="9.33203125" style="308" customWidth="1"/>
    <col min="7427" max="7427" width="51.6640625" style="308" customWidth="1"/>
    <col min="7428" max="7428" width="4.6640625" style="308" customWidth="1"/>
    <col min="7429" max="7429" width="7.33203125" style="308" customWidth="1"/>
    <col min="7430" max="7431" width="11" style="308" customWidth="1"/>
    <col min="7432" max="7680" width="9.109375" style="308"/>
    <col min="7681" max="7681" width="4.44140625" style="308" customWidth="1"/>
    <col min="7682" max="7682" width="9.33203125" style="308" customWidth="1"/>
    <col min="7683" max="7683" width="51.6640625" style="308" customWidth="1"/>
    <col min="7684" max="7684" width="4.6640625" style="308" customWidth="1"/>
    <col min="7685" max="7685" width="7.33203125" style="308" customWidth="1"/>
    <col min="7686" max="7687" width="11" style="308" customWidth="1"/>
    <col min="7688" max="7936" width="9.109375" style="308"/>
    <col min="7937" max="7937" width="4.44140625" style="308" customWidth="1"/>
    <col min="7938" max="7938" width="9.33203125" style="308" customWidth="1"/>
    <col min="7939" max="7939" width="51.6640625" style="308" customWidth="1"/>
    <col min="7940" max="7940" width="4.6640625" style="308" customWidth="1"/>
    <col min="7941" max="7941" width="7.33203125" style="308" customWidth="1"/>
    <col min="7942" max="7943" width="11" style="308" customWidth="1"/>
    <col min="7944" max="8192" width="9.109375" style="308"/>
    <col min="8193" max="8193" width="4.44140625" style="308" customWidth="1"/>
    <col min="8194" max="8194" width="9.33203125" style="308" customWidth="1"/>
    <col min="8195" max="8195" width="51.6640625" style="308" customWidth="1"/>
    <col min="8196" max="8196" width="4.6640625" style="308" customWidth="1"/>
    <col min="8197" max="8197" width="7.33203125" style="308" customWidth="1"/>
    <col min="8198" max="8199" width="11" style="308" customWidth="1"/>
    <col min="8200" max="8448" width="9.109375" style="308"/>
    <col min="8449" max="8449" width="4.44140625" style="308" customWidth="1"/>
    <col min="8450" max="8450" width="9.33203125" style="308" customWidth="1"/>
    <col min="8451" max="8451" width="51.6640625" style="308" customWidth="1"/>
    <col min="8452" max="8452" width="4.6640625" style="308" customWidth="1"/>
    <col min="8453" max="8453" width="7.33203125" style="308" customWidth="1"/>
    <col min="8454" max="8455" width="11" style="308" customWidth="1"/>
    <col min="8456" max="8704" width="9.109375" style="308"/>
    <col min="8705" max="8705" width="4.44140625" style="308" customWidth="1"/>
    <col min="8706" max="8706" width="9.33203125" style="308" customWidth="1"/>
    <col min="8707" max="8707" width="51.6640625" style="308" customWidth="1"/>
    <col min="8708" max="8708" width="4.6640625" style="308" customWidth="1"/>
    <col min="8709" max="8709" width="7.33203125" style="308" customWidth="1"/>
    <col min="8710" max="8711" width="11" style="308" customWidth="1"/>
    <col min="8712" max="8960" width="9.109375" style="308"/>
    <col min="8961" max="8961" width="4.44140625" style="308" customWidth="1"/>
    <col min="8962" max="8962" width="9.33203125" style="308" customWidth="1"/>
    <col min="8963" max="8963" width="51.6640625" style="308" customWidth="1"/>
    <col min="8964" max="8964" width="4.6640625" style="308" customWidth="1"/>
    <col min="8965" max="8965" width="7.33203125" style="308" customWidth="1"/>
    <col min="8966" max="8967" width="11" style="308" customWidth="1"/>
    <col min="8968" max="9216" width="9.109375" style="308"/>
    <col min="9217" max="9217" width="4.44140625" style="308" customWidth="1"/>
    <col min="9218" max="9218" width="9.33203125" style="308" customWidth="1"/>
    <col min="9219" max="9219" width="51.6640625" style="308" customWidth="1"/>
    <col min="9220" max="9220" width="4.6640625" style="308" customWidth="1"/>
    <col min="9221" max="9221" width="7.33203125" style="308" customWidth="1"/>
    <col min="9222" max="9223" width="11" style="308" customWidth="1"/>
    <col min="9224" max="9472" width="9.109375" style="308"/>
    <col min="9473" max="9473" width="4.44140625" style="308" customWidth="1"/>
    <col min="9474" max="9474" width="9.33203125" style="308" customWidth="1"/>
    <col min="9475" max="9475" width="51.6640625" style="308" customWidth="1"/>
    <col min="9476" max="9476" width="4.6640625" style="308" customWidth="1"/>
    <col min="9477" max="9477" width="7.33203125" style="308" customWidth="1"/>
    <col min="9478" max="9479" width="11" style="308" customWidth="1"/>
    <col min="9480" max="9728" width="9.109375" style="308"/>
    <col min="9729" max="9729" width="4.44140625" style="308" customWidth="1"/>
    <col min="9730" max="9730" width="9.33203125" style="308" customWidth="1"/>
    <col min="9731" max="9731" width="51.6640625" style="308" customWidth="1"/>
    <col min="9732" max="9732" width="4.6640625" style="308" customWidth="1"/>
    <col min="9733" max="9733" width="7.33203125" style="308" customWidth="1"/>
    <col min="9734" max="9735" width="11" style="308" customWidth="1"/>
    <col min="9736" max="9984" width="9.109375" style="308"/>
    <col min="9985" max="9985" width="4.44140625" style="308" customWidth="1"/>
    <col min="9986" max="9986" width="9.33203125" style="308" customWidth="1"/>
    <col min="9987" max="9987" width="51.6640625" style="308" customWidth="1"/>
    <col min="9988" max="9988" width="4.6640625" style="308" customWidth="1"/>
    <col min="9989" max="9989" width="7.33203125" style="308" customWidth="1"/>
    <col min="9990" max="9991" width="11" style="308" customWidth="1"/>
    <col min="9992" max="10240" width="9.109375" style="308"/>
    <col min="10241" max="10241" width="4.44140625" style="308" customWidth="1"/>
    <col min="10242" max="10242" width="9.33203125" style="308" customWidth="1"/>
    <col min="10243" max="10243" width="51.6640625" style="308" customWidth="1"/>
    <col min="10244" max="10244" width="4.6640625" style="308" customWidth="1"/>
    <col min="10245" max="10245" width="7.33203125" style="308" customWidth="1"/>
    <col min="10246" max="10247" width="11" style="308" customWidth="1"/>
    <col min="10248" max="10496" width="9.109375" style="308"/>
    <col min="10497" max="10497" width="4.44140625" style="308" customWidth="1"/>
    <col min="10498" max="10498" width="9.33203125" style="308" customWidth="1"/>
    <col min="10499" max="10499" width="51.6640625" style="308" customWidth="1"/>
    <col min="10500" max="10500" width="4.6640625" style="308" customWidth="1"/>
    <col min="10501" max="10501" width="7.33203125" style="308" customWidth="1"/>
    <col min="10502" max="10503" width="11" style="308" customWidth="1"/>
    <col min="10504" max="10752" width="9.109375" style="308"/>
    <col min="10753" max="10753" width="4.44140625" style="308" customWidth="1"/>
    <col min="10754" max="10754" width="9.33203125" style="308" customWidth="1"/>
    <col min="10755" max="10755" width="51.6640625" style="308" customWidth="1"/>
    <col min="10756" max="10756" width="4.6640625" style="308" customWidth="1"/>
    <col min="10757" max="10757" width="7.33203125" style="308" customWidth="1"/>
    <col min="10758" max="10759" width="11" style="308" customWidth="1"/>
    <col min="10760" max="11008" width="9.109375" style="308"/>
    <col min="11009" max="11009" width="4.44140625" style="308" customWidth="1"/>
    <col min="11010" max="11010" width="9.33203125" style="308" customWidth="1"/>
    <col min="11011" max="11011" width="51.6640625" style="308" customWidth="1"/>
    <col min="11012" max="11012" width="4.6640625" style="308" customWidth="1"/>
    <col min="11013" max="11013" width="7.33203125" style="308" customWidth="1"/>
    <col min="11014" max="11015" width="11" style="308" customWidth="1"/>
    <col min="11016" max="11264" width="9.109375" style="308"/>
    <col min="11265" max="11265" width="4.44140625" style="308" customWidth="1"/>
    <col min="11266" max="11266" width="9.33203125" style="308" customWidth="1"/>
    <col min="11267" max="11267" width="51.6640625" style="308" customWidth="1"/>
    <col min="11268" max="11268" width="4.6640625" style="308" customWidth="1"/>
    <col min="11269" max="11269" width="7.33203125" style="308" customWidth="1"/>
    <col min="11270" max="11271" width="11" style="308" customWidth="1"/>
    <col min="11272" max="11520" width="9.109375" style="308"/>
    <col min="11521" max="11521" width="4.44140625" style="308" customWidth="1"/>
    <col min="11522" max="11522" width="9.33203125" style="308" customWidth="1"/>
    <col min="11523" max="11523" width="51.6640625" style="308" customWidth="1"/>
    <col min="11524" max="11524" width="4.6640625" style="308" customWidth="1"/>
    <col min="11525" max="11525" width="7.33203125" style="308" customWidth="1"/>
    <col min="11526" max="11527" width="11" style="308" customWidth="1"/>
    <col min="11528" max="11776" width="9.109375" style="308"/>
    <col min="11777" max="11777" width="4.44140625" style="308" customWidth="1"/>
    <col min="11778" max="11778" width="9.33203125" style="308" customWidth="1"/>
    <col min="11779" max="11779" width="51.6640625" style="308" customWidth="1"/>
    <col min="11780" max="11780" width="4.6640625" style="308" customWidth="1"/>
    <col min="11781" max="11781" width="7.33203125" style="308" customWidth="1"/>
    <col min="11782" max="11783" width="11" style="308" customWidth="1"/>
    <col min="11784" max="12032" width="9.109375" style="308"/>
    <col min="12033" max="12033" width="4.44140625" style="308" customWidth="1"/>
    <col min="12034" max="12034" width="9.33203125" style="308" customWidth="1"/>
    <col min="12035" max="12035" width="51.6640625" style="308" customWidth="1"/>
    <col min="12036" max="12036" width="4.6640625" style="308" customWidth="1"/>
    <col min="12037" max="12037" width="7.33203125" style="308" customWidth="1"/>
    <col min="12038" max="12039" width="11" style="308" customWidth="1"/>
    <col min="12040" max="12288" width="9.109375" style="308"/>
    <col min="12289" max="12289" width="4.44140625" style="308" customWidth="1"/>
    <col min="12290" max="12290" width="9.33203125" style="308" customWidth="1"/>
    <col min="12291" max="12291" width="51.6640625" style="308" customWidth="1"/>
    <col min="12292" max="12292" width="4.6640625" style="308" customWidth="1"/>
    <col min="12293" max="12293" width="7.33203125" style="308" customWidth="1"/>
    <col min="12294" max="12295" width="11" style="308" customWidth="1"/>
    <col min="12296" max="12544" width="9.109375" style="308"/>
    <col min="12545" max="12545" width="4.44140625" style="308" customWidth="1"/>
    <col min="12546" max="12546" width="9.33203125" style="308" customWidth="1"/>
    <col min="12547" max="12547" width="51.6640625" style="308" customWidth="1"/>
    <col min="12548" max="12548" width="4.6640625" style="308" customWidth="1"/>
    <col min="12549" max="12549" width="7.33203125" style="308" customWidth="1"/>
    <col min="12550" max="12551" width="11" style="308" customWidth="1"/>
    <col min="12552" max="12800" width="9.109375" style="308"/>
    <col min="12801" max="12801" width="4.44140625" style="308" customWidth="1"/>
    <col min="12802" max="12802" width="9.33203125" style="308" customWidth="1"/>
    <col min="12803" max="12803" width="51.6640625" style="308" customWidth="1"/>
    <col min="12804" max="12804" width="4.6640625" style="308" customWidth="1"/>
    <col min="12805" max="12805" width="7.33203125" style="308" customWidth="1"/>
    <col min="12806" max="12807" width="11" style="308" customWidth="1"/>
    <col min="12808" max="13056" width="9.109375" style="308"/>
    <col min="13057" max="13057" width="4.44140625" style="308" customWidth="1"/>
    <col min="13058" max="13058" width="9.33203125" style="308" customWidth="1"/>
    <col min="13059" max="13059" width="51.6640625" style="308" customWidth="1"/>
    <col min="13060" max="13060" width="4.6640625" style="308" customWidth="1"/>
    <col min="13061" max="13061" width="7.33203125" style="308" customWidth="1"/>
    <col min="13062" max="13063" width="11" style="308" customWidth="1"/>
    <col min="13064" max="13312" width="9.109375" style="308"/>
    <col min="13313" max="13313" width="4.44140625" style="308" customWidth="1"/>
    <col min="13314" max="13314" width="9.33203125" style="308" customWidth="1"/>
    <col min="13315" max="13315" width="51.6640625" style="308" customWidth="1"/>
    <col min="13316" max="13316" width="4.6640625" style="308" customWidth="1"/>
    <col min="13317" max="13317" width="7.33203125" style="308" customWidth="1"/>
    <col min="13318" max="13319" width="11" style="308" customWidth="1"/>
    <col min="13320" max="13568" width="9.109375" style="308"/>
    <col min="13569" max="13569" width="4.44140625" style="308" customWidth="1"/>
    <col min="13570" max="13570" width="9.33203125" style="308" customWidth="1"/>
    <col min="13571" max="13571" width="51.6640625" style="308" customWidth="1"/>
    <col min="13572" max="13572" width="4.6640625" style="308" customWidth="1"/>
    <col min="13573" max="13573" width="7.33203125" style="308" customWidth="1"/>
    <col min="13574" max="13575" width="11" style="308" customWidth="1"/>
    <col min="13576" max="13824" width="9.109375" style="308"/>
    <col min="13825" max="13825" width="4.44140625" style="308" customWidth="1"/>
    <col min="13826" max="13826" width="9.33203125" style="308" customWidth="1"/>
    <col min="13827" max="13827" width="51.6640625" style="308" customWidth="1"/>
    <col min="13828" max="13828" width="4.6640625" style="308" customWidth="1"/>
    <col min="13829" max="13829" width="7.33203125" style="308" customWidth="1"/>
    <col min="13830" max="13831" width="11" style="308" customWidth="1"/>
    <col min="13832" max="14080" width="9.109375" style="308"/>
    <col min="14081" max="14081" width="4.44140625" style="308" customWidth="1"/>
    <col min="14082" max="14082" width="9.33203125" style="308" customWidth="1"/>
    <col min="14083" max="14083" width="51.6640625" style="308" customWidth="1"/>
    <col min="14084" max="14084" width="4.6640625" style="308" customWidth="1"/>
    <col min="14085" max="14085" width="7.33203125" style="308" customWidth="1"/>
    <col min="14086" max="14087" width="11" style="308" customWidth="1"/>
    <col min="14088" max="14336" width="9.109375" style="308"/>
    <col min="14337" max="14337" width="4.44140625" style="308" customWidth="1"/>
    <col min="14338" max="14338" width="9.33203125" style="308" customWidth="1"/>
    <col min="14339" max="14339" width="51.6640625" style="308" customWidth="1"/>
    <col min="14340" max="14340" width="4.6640625" style="308" customWidth="1"/>
    <col min="14341" max="14341" width="7.33203125" style="308" customWidth="1"/>
    <col min="14342" max="14343" width="11" style="308" customWidth="1"/>
    <col min="14344" max="14592" width="9.109375" style="308"/>
    <col min="14593" max="14593" width="4.44140625" style="308" customWidth="1"/>
    <col min="14594" max="14594" width="9.33203125" style="308" customWidth="1"/>
    <col min="14595" max="14595" width="51.6640625" style="308" customWidth="1"/>
    <col min="14596" max="14596" width="4.6640625" style="308" customWidth="1"/>
    <col min="14597" max="14597" width="7.33203125" style="308" customWidth="1"/>
    <col min="14598" max="14599" width="11" style="308" customWidth="1"/>
    <col min="14600" max="14848" width="9.109375" style="308"/>
    <col min="14849" max="14849" width="4.44140625" style="308" customWidth="1"/>
    <col min="14850" max="14850" width="9.33203125" style="308" customWidth="1"/>
    <col min="14851" max="14851" width="51.6640625" style="308" customWidth="1"/>
    <col min="14852" max="14852" width="4.6640625" style="308" customWidth="1"/>
    <col min="14853" max="14853" width="7.33203125" style="308" customWidth="1"/>
    <col min="14854" max="14855" width="11" style="308" customWidth="1"/>
    <col min="14856" max="15104" width="9.109375" style="308"/>
    <col min="15105" max="15105" width="4.44140625" style="308" customWidth="1"/>
    <col min="15106" max="15106" width="9.33203125" style="308" customWidth="1"/>
    <col min="15107" max="15107" width="51.6640625" style="308" customWidth="1"/>
    <col min="15108" max="15108" width="4.6640625" style="308" customWidth="1"/>
    <col min="15109" max="15109" width="7.33203125" style="308" customWidth="1"/>
    <col min="15110" max="15111" width="11" style="308" customWidth="1"/>
    <col min="15112" max="15360" width="9.109375" style="308"/>
    <col min="15361" max="15361" width="4.44140625" style="308" customWidth="1"/>
    <col min="15362" max="15362" width="9.33203125" style="308" customWidth="1"/>
    <col min="15363" max="15363" width="51.6640625" style="308" customWidth="1"/>
    <col min="15364" max="15364" width="4.6640625" style="308" customWidth="1"/>
    <col min="15365" max="15365" width="7.33203125" style="308" customWidth="1"/>
    <col min="15366" max="15367" width="11" style="308" customWidth="1"/>
    <col min="15368" max="15616" width="9.109375" style="308"/>
    <col min="15617" max="15617" width="4.44140625" style="308" customWidth="1"/>
    <col min="15618" max="15618" width="9.33203125" style="308" customWidth="1"/>
    <col min="15619" max="15619" width="51.6640625" style="308" customWidth="1"/>
    <col min="15620" max="15620" width="4.6640625" style="308" customWidth="1"/>
    <col min="15621" max="15621" width="7.33203125" style="308" customWidth="1"/>
    <col min="15622" max="15623" width="11" style="308" customWidth="1"/>
    <col min="15624" max="15872" width="9.109375" style="308"/>
    <col min="15873" max="15873" width="4.44140625" style="308" customWidth="1"/>
    <col min="15874" max="15874" width="9.33203125" style="308" customWidth="1"/>
    <col min="15875" max="15875" width="51.6640625" style="308" customWidth="1"/>
    <col min="15876" max="15876" width="4.6640625" style="308" customWidth="1"/>
    <col min="15877" max="15877" width="7.33203125" style="308" customWidth="1"/>
    <col min="15878" max="15879" width="11" style="308" customWidth="1"/>
    <col min="15880" max="16128" width="9.109375" style="308"/>
    <col min="16129" max="16129" width="4.44140625" style="308" customWidth="1"/>
    <col min="16130" max="16130" width="9.33203125" style="308" customWidth="1"/>
    <col min="16131" max="16131" width="51.6640625" style="308" customWidth="1"/>
    <col min="16132" max="16132" width="4.6640625" style="308" customWidth="1"/>
    <col min="16133" max="16133" width="7.33203125" style="308" customWidth="1"/>
    <col min="16134" max="16135" width="11" style="308" customWidth="1"/>
    <col min="16136" max="16384" width="9.109375" style="308"/>
  </cols>
  <sheetData>
    <row r="1" spans="1:7" s="228" customFormat="1" ht="13.8">
      <c r="A1" s="221" t="s">
        <v>486</v>
      </c>
      <c r="B1" s="222"/>
      <c r="C1" s="223"/>
      <c r="D1" s="224"/>
      <c r="E1" s="225"/>
      <c r="F1" s="226"/>
      <c r="G1" s="227"/>
    </row>
    <row r="2" spans="1:7" s="229" customFormat="1" ht="9" customHeight="1">
      <c r="B2" s="230"/>
      <c r="C2" s="231"/>
      <c r="D2" s="232"/>
      <c r="F2" s="232"/>
      <c r="G2" s="233"/>
    </row>
    <row r="3" spans="1:7" s="239" customFormat="1" ht="16.5" customHeight="1">
      <c r="A3" s="234" t="s">
        <v>487</v>
      </c>
      <c r="B3" s="235"/>
      <c r="C3" s="372" t="s">
        <v>488</v>
      </c>
      <c r="D3" s="372"/>
      <c r="E3" s="236"/>
      <c r="F3" s="237"/>
      <c r="G3" s="238"/>
    </row>
    <row r="4" spans="1:7" s="229" customFormat="1" ht="9" customHeight="1">
      <c r="B4" s="230"/>
      <c r="C4" s="231"/>
      <c r="D4" s="232"/>
      <c r="F4" s="232"/>
      <c r="G4" s="233"/>
    </row>
    <row r="5" spans="1:7" s="228" customFormat="1" ht="14.25" customHeight="1">
      <c r="A5" s="240" t="s">
        <v>43</v>
      </c>
      <c r="B5" s="241"/>
      <c r="C5" s="372" t="s">
        <v>489</v>
      </c>
      <c r="D5" s="372"/>
      <c r="E5" s="225"/>
      <c r="F5" s="226"/>
      <c r="G5" s="227"/>
    </row>
    <row r="6" spans="1:7" s="229" customFormat="1" ht="9.75" customHeight="1">
      <c r="B6" s="230"/>
      <c r="C6" s="231"/>
      <c r="D6" s="232"/>
      <c r="F6" s="232"/>
      <c r="G6" s="233"/>
    </row>
    <row r="7" spans="1:7" s="228" customFormat="1" ht="14.25" customHeight="1">
      <c r="A7" s="240" t="s">
        <v>490</v>
      </c>
      <c r="B7" s="241"/>
      <c r="C7" s="242" t="s">
        <v>491</v>
      </c>
      <c r="D7" s="224"/>
      <c r="E7" s="225"/>
      <c r="F7" s="226"/>
      <c r="G7" s="227"/>
    </row>
    <row r="8" spans="1:7" s="228" customFormat="1" ht="9.75" customHeight="1" thickBot="1">
      <c r="A8" s="243"/>
      <c r="B8" s="244"/>
      <c r="C8" s="223"/>
      <c r="D8" s="224"/>
      <c r="E8" s="225"/>
      <c r="F8" s="226"/>
      <c r="G8" s="227"/>
    </row>
    <row r="9" spans="1:7" s="228" customFormat="1" ht="13.8" thickBot="1">
      <c r="A9" s="245"/>
      <c r="B9" s="246"/>
      <c r="C9" s="247" t="s">
        <v>492</v>
      </c>
      <c r="D9" s="248"/>
      <c r="E9" s="249"/>
      <c r="F9" s="250"/>
      <c r="G9" s="251" t="s">
        <v>493</v>
      </c>
    </row>
    <row r="10" spans="1:7" s="228" customFormat="1" ht="12.75" customHeight="1" thickTop="1">
      <c r="A10" s="245"/>
      <c r="B10" s="246"/>
      <c r="C10" s="252" t="s">
        <v>494</v>
      </c>
      <c r="D10" s="253"/>
      <c r="E10" s="254"/>
      <c r="F10" s="255"/>
      <c r="G10" s="256">
        <f>G18</f>
        <v>0</v>
      </c>
    </row>
    <row r="11" spans="1:7" s="228" customFormat="1" ht="12.75" customHeight="1">
      <c r="A11" s="245"/>
      <c r="B11" s="246"/>
      <c r="C11" s="252" t="s">
        <v>495</v>
      </c>
      <c r="D11" s="253"/>
      <c r="E11" s="254"/>
      <c r="F11" s="255"/>
      <c r="G11" s="256">
        <f>G22</f>
        <v>0</v>
      </c>
    </row>
    <row r="12" spans="1:7" s="228" customFormat="1" ht="12.75" customHeight="1">
      <c r="A12" s="245"/>
      <c r="B12" s="246"/>
      <c r="C12" s="252" t="s">
        <v>76</v>
      </c>
      <c r="D12" s="253"/>
      <c r="E12" s="254"/>
      <c r="F12" s="255"/>
      <c r="G12" s="256">
        <f>G57</f>
        <v>0</v>
      </c>
    </row>
    <row r="13" spans="1:7" s="228" customFormat="1" ht="12.75" customHeight="1">
      <c r="A13" s="245"/>
      <c r="B13" s="246"/>
      <c r="C13" s="252" t="s">
        <v>496</v>
      </c>
      <c r="D13" s="253"/>
      <c r="E13" s="254"/>
      <c r="F13" s="255"/>
      <c r="G13" s="256">
        <f>G80</f>
        <v>0</v>
      </c>
    </row>
    <row r="14" spans="1:7" s="228" customFormat="1" ht="12.75" customHeight="1" thickBot="1">
      <c r="A14" s="245"/>
      <c r="B14" s="246"/>
      <c r="C14" s="252" t="s">
        <v>27</v>
      </c>
      <c r="D14" s="253"/>
      <c r="E14" s="254"/>
      <c r="F14" s="255"/>
      <c r="G14" s="256">
        <f>G86</f>
        <v>0</v>
      </c>
    </row>
    <row r="15" spans="1:7" s="228" customFormat="1" ht="14.25" customHeight="1" thickBot="1">
      <c r="A15" s="245"/>
      <c r="B15" s="246"/>
      <c r="C15" s="257" t="s">
        <v>497</v>
      </c>
      <c r="D15" s="258"/>
      <c r="E15" s="259"/>
      <c r="F15" s="260"/>
      <c r="G15" s="261">
        <f>SUM(G10:G14)</f>
        <v>0</v>
      </c>
    </row>
    <row r="16" spans="1:7" s="228" customFormat="1" ht="11.25" customHeight="1">
      <c r="A16" s="240"/>
      <c r="B16" s="241"/>
      <c r="C16" s="262"/>
      <c r="D16" s="224"/>
      <c r="E16" s="225"/>
      <c r="F16" s="226"/>
      <c r="G16" s="227"/>
    </row>
    <row r="17" spans="1:7" s="267" customFormat="1" ht="12" customHeight="1">
      <c r="A17" s="263" t="s">
        <v>498</v>
      </c>
      <c r="B17" s="264" t="s">
        <v>499</v>
      </c>
      <c r="C17" s="263" t="s">
        <v>500</v>
      </c>
      <c r="D17" s="263" t="s">
        <v>501</v>
      </c>
      <c r="E17" s="264" t="s">
        <v>502</v>
      </c>
      <c r="F17" s="265" t="s">
        <v>503</v>
      </c>
      <c r="G17" s="266" t="s">
        <v>504</v>
      </c>
    </row>
    <row r="18" spans="1:7" s="268" customFormat="1" ht="12">
      <c r="B18" s="269"/>
      <c r="C18" s="270" t="s">
        <v>494</v>
      </c>
      <c r="D18" s="271"/>
      <c r="E18" s="272"/>
      <c r="F18" s="273"/>
      <c r="G18" s="274">
        <f>SUM(G19:G21)</f>
        <v>0</v>
      </c>
    </row>
    <row r="19" spans="1:7" s="268" customFormat="1" ht="11.4">
      <c r="A19" s="275">
        <v>1</v>
      </c>
      <c r="B19" s="276"/>
      <c r="C19" s="277" t="s">
        <v>505</v>
      </c>
      <c r="D19" s="275" t="s">
        <v>215</v>
      </c>
      <c r="E19" s="278">
        <v>1</v>
      </c>
      <c r="F19" s="278"/>
      <c r="G19" s="279">
        <f>E19*F19</f>
        <v>0</v>
      </c>
    </row>
    <row r="20" spans="1:7" s="268" customFormat="1" ht="11.4">
      <c r="A20" s="275">
        <v>2</v>
      </c>
      <c r="B20" s="276"/>
      <c r="C20" s="277" t="s">
        <v>506</v>
      </c>
      <c r="D20" s="275" t="s">
        <v>215</v>
      </c>
      <c r="E20" s="278">
        <v>1</v>
      </c>
      <c r="F20" s="278"/>
      <c r="G20" s="279">
        <f>E20*F20</f>
        <v>0</v>
      </c>
    </row>
    <row r="21" spans="1:7" s="268" customFormat="1" ht="11.4">
      <c r="A21" s="275"/>
      <c r="B21" s="276"/>
      <c r="C21" s="277"/>
      <c r="D21" s="275"/>
      <c r="E21" s="278"/>
      <c r="F21" s="278"/>
      <c r="G21" s="279"/>
    </row>
    <row r="22" spans="1:7" s="268" customFormat="1" ht="11.25" customHeight="1">
      <c r="B22" s="269"/>
      <c r="C22" s="270" t="s">
        <v>495</v>
      </c>
      <c r="D22" s="270"/>
      <c r="E22" s="280"/>
      <c r="F22" s="281"/>
      <c r="G22" s="274">
        <f>SUM(G23:G55)</f>
        <v>0</v>
      </c>
    </row>
    <row r="23" spans="1:7" s="268" customFormat="1" ht="11.85" customHeight="1">
      <c r="A23" s="275">
        <v>3</v>
      </c>
      <c r="B23" s="276"/>
      <c r="C23" s="282" t="s">
        <v>507</v>
      </c>
      <c r="D23" s="283" t="s">
        <v>133</v>
      </c>
      <c r="E23" s="284">
        <v>13</v>
      </c>
      <c r="F23" s="278"/>
      <c r="G23" s="279">
        <f t="shared" ref="G23:G54" si="0">E23*F23</f>
        <v>0</v>
      </c>
    </row>
    <row r="24" spans="1:7" s="268" customFormat="1" ht="11.85" customHeight="1">
      <c r="A24" s="275">
        <v>4</v>
      </c>
      <c r="B24" s="276"/>
      <c r="C24" s="282" t="s">
        <v>508</v>
      </c>
      <c r="D24" s="283" t="s">
        <v>133</v>
      </c>
      <c r="E24" s="284">
        <v>36</v>
      </c>
      <c r="F24" s="278"/>
      <c r="G24" s="279">
        <f t="shared" si="0"/>
        <v>0</v>
      </c>
    </row>
    <row r="25" spans="1:7" s="268" customFormat="1" ht="11.85" customHeight="1">
      <c r="A25" s="275">
        <v>5</v>
      </c>
      <c r="B25" s="276"/>
      <c r="C25" s="282" t="s">
        <v>509</v>
      </c>
      <c r="D25" s="283" t="s">
        <v>133</v>
      </c>
      <c r="E25" s="284">
        <v>11</v>
      </c>
      <c r="F25" s="278"/>
      <c r="G25" s="279">
        <f t="shared" si="0"/>
        <v>0</v>
      </c>
    </row>
    <row r="26" spans="1:7" s="268" customFormat="1" ht="11.85" customHeight="1">
      <c r="A26" s="275">
        <v>6</v>
      </c>
      <c r="B26" s="276"/>
      <c r="C26" s="282" t="s">
        <v>510</v>
      </c>
      <c r="D26" s="283" t="s">
        <v>133</v>
      </c>
      <c r="E26" s="284">
        <v>8</v>
      </c>
      <c r="F26" s="278"/>
      <c r="G26" s="279">
        <f t="shared" si="0"/>
        <v>0</v>
      </c>
    </row>
    <row r="27" spans="1:7" s="268" customFormat="1" ht="11.85" customHeight="1">
      <c r="A27" s="275">
        <v>7</v>
      </c>
      <c r="B27" s="276"/>
      <c r="C27" s="282" t="s">
        <v>511</v>
      </c>
      <c r="D27" s="283" t="s">
        <v>133</v>
      </c>
      <c r="E27" s="284">
        <v>100</v>
      </c>
      <c r="F27" s="278"/>
      <c r="G27" s="279">
        <f t="shared" si="0"/>
        <v>0</v>
      </c>
    </row>
    <row r="28" spans="1:7" s="268" customFormat="1" ht="11.85" customHeight="1">
      <c r="A28" s="275">
        <v>8</v>
      </c>
      <c r="B28" s="276"/>
      <c r="C28" s="282" t="s">
        <v>512</v>
      </c>
      <c r="D28" s="283" t="s">
        <v>133</v>
      </c>
      <c r="E28" s="284">
        <v>15</v>
      </c>
      <c r="F28" s="278"/>
      <c r="G28" s="279">
        <f t="shared" si="0"/>
        <v>0</v>
      </c>
    </row>
    <row r="29" spans="1:7" s="268" customFormat="1" ht="11.85" customHeight="1">
      <c r="A29" s="275">
        <v>9</v>
      </c>
      <c r="B29" s="276"/>
      <c r="C29" s="282" t="s">
        <v>513</v>
      </c>
      <c r="D29" s="283" t="s">
        <v>133</v>
      </c>
      <c r="E29" s="284">
        <v>267</v>
      </c>
      <c r="F29" s="278"/>
      <c r="G29" s="279">
        <f t="shared" si="0"/>
        <v>0</v>
      </c>
    </row>
    <row r="30" spans="1:7" s="268" customFormat="1" ht="11.85" customHeight="1">
      <c r="A30" s="275">
        <v>10</v>
      </c>
      <c r="B30" s="276"/>
      <c r="C30" s="282" t="s">
        <v>514</v>
      </c>
      <c r="D30" s="283" t="s">
        <v>133</v>
      </c>
      <c r="E30" s="284">
        <v>6</v>
      </c>
      <c r="F30" s="278"/>
      <c r="G30" s="279">
        <f t="shared" si="0"/>
        <v>0</v>
      </c>
    </row>
    <row r="31" spans="1:7" s="268" customFormat="1" ht="11.85" customHeight="1">
      <c r="A31" s="275">
        <v>11</v>
      </c>
      <c r="B31" s="276"/>
      <c r="C31" s="282" t="s">
        <v>515</v>
      </c>
      <c r="D31" s="283" t="s">
        <v>133</v>
      </c>
      <c r="E31" s="284">
        <v>40</v>
      </c>
      <c r="F31" s="278"/>
      <c r="G31" s="279">
        <f t="shared" si="0"/>
        <v>0</v>
      </c>
    </row>
    <row r="32" spans="1:7" s="268" customFormat="1" ht="11.85" customHeight="1">
      <c r="A32" s="275">
        <v>12</v>
      </c>
      <c r="B32" s="276"/>
      <c r="C32" s="282" t="s">
        <v>516</v>
      </c>
      <c r="D32" s="283" t="s">
        <v>133</v>
      </c>
      <c r="E32" s="284">
        <v>44</v>
      </c>
      <c r="F32" s="278"/>
      <c r="G32" s="279">
        <f t="shared" si="0"/>
        <v>0</v>
      </c>
    </row>
    <row r="33" spans="1:7" s="268" customFormat="1" ht="11.85" customHeight="1">
      <c r="A33" s="275">
        <v>13</v>
      </c>
      <c r="B33" s="276"/>
      <c r="C33" s="282" t="s">
        <v>517</v>
      </c>
      <c r="D33" s="283" t="s">
        <v>133</v>
      </c>
      <c r="E33" s="284">
        <v>35</v>
      </c>
      <c r="F33" s="278"/>
      <c r="G33" s="279">
        <f t="shared" si="0"/>
        <v>0</v>
      </c>
    </row>
    <row r="34" spans="1:7" s="268" customFormat="1" ht="11.85" customHeight="1">
      <c r="A34" s="275">
        <v>14</v>
      </c>
      <c r="B34" s="276"/>
      <c r="C34" s="282" t="s">
        <v>518</v>
      </c>
      <c r="D34" s="283" t="s">
        <v>215</v>
      </c>
      <c r="E34" s="284">
        <v>4</v>
      </c>
      <c r="F34" s="278"/>
      <c r="G34" s="279">
        <f t="shared" si="0"/>
        <v>0</v>
      </c>
    </row>
    <row r="35" spans="1:7" s="268" customFormat="1" ht="11.85" customHeight="1">
      <c r="A35" s="275">
        <v>15</v>
      </c>
      <c r="B35" s="276"/>
      <c r="C35" s="282" t="s">
        <v>519</v>
      </c>
      <c r="D35" s="283" t="s">
        <v>215</v>
      </c>
      <c r="E35" s="284">
        <v>2</v>
      </c>
      <c r="F35" s="278"/>
      <c r="G35" s="279">
        <f t="shared" si="0"/>
        <v>0</v>
      </c>
    </row>
    <row r="36" spans="1:7" s="268" customFormat="1" ht="11.85" customHeight="1">
      <c r="A36" s="275">
        <v>16</v>
      </c>
      <c r="B36" s="276"/>
      <c r="C36" s="282" t="s">
        <v>520</v>
      </c>
      <c r="D36" s="283" t="s">
        <v>215</v>
      </c>
      <c r="E36" s="284">
        <v>6</v>
      </c>
      <c r="F36" s="278"/>
      <c r="G36" s="279">
        <f t="shared" si="0"/>
        <v>0</v>
      </c>
    </row>
    <row r="37" spans="1:7" s="268" customFormat="1" ht="11.85" customHeight="1">
      <c r="A37" s="275">
        <v>17</v>
      </c>
      <c r="B37" s="276"/>
      <c r="C37" s="282" t="s">
        <v>521</v>
      </c>
      <c r="D37" s="283" t="s">
        <v>215</v>
      </c>
      <c r="E37" s="284">
        <v>1</v>
      </c>
      <c r="F37" s="278"/>
      <c r="G37" s="279">
        <f t="shared" si="0"/>
        <v>0</v>
      </c>
    </row>
    <row r="38" spans="1:7" s="268" customFormat="1" ht="11.85" customHeight="1">
      <c r="A38" s="275">
        <v>18</v>
      </c>
      <c r="B38" s="276"/>
      <c r="C38" s="282" t="s">
        <v>522</v>
      </c>
      <c r="D38" s="283" t="s">
        <v>215</v>
      </c>
      <c r="E38" s="284">
        <v>2</v>
      </c>
      <c r="F38" s="278"/>
      <c r="G38" s="279">
        <f t="shared" si="0"/>
        <v>0</v>
      </c>
    </row>
    <row r="39" spans="1:7" s="268" customFormat="1" ht="11.85" customHeight="1">
      <c r="A39" s="275">
        <v>19</v>
      </c>
      <c r="B39" s="276"/>
      <c r="C39" s="282" t="s">
        <v>523</v>
      </c>
      <c r="D39" s="283" t="s">
        <v>215</v>
      </c>
      <c r="E39" s="284">
        <v>2</v>
      </c>
      <c r="F39" s="278"/>
      <c r="G39" s="279">
        <f t="shared" si="0"/>
        <v>0</v>
      </c>
    </row>
    <row r="40" spans="1:7" s="268" customFormat="1" ht="11.85" customHeight="1">
      <c r="A40" s="275">
        <v>20</v>
      </c>
      <c r="B40" s="276"/>
      <c r="C40" s="282" t="s">
        <v>524</v>
      </c>
      <c r="D40" s="283" t="s">
        <v>215</v>
      </c>
      <c r="E40" s="284">
        <v>40</v>
      </c>
      <c r="F40" s="278"/>
      <c r="G40" s="279">
        <f t="shared" si="0"/>
        <v>0</v>
      </c>
    </row>
    <row r="41" spans="1:7" s="268" customFormat="1" ht="11.85" customHeight="1">
      <c r="A41" s="275">
        <v>21</v>
      </c>
      <c r="B41" s="276"/>
      <c r="C41" s="282" t="s">
        <v>525</v>
      </c>
      <c r="D41" s="283" t="s">
        <v>215</v>
      </c>
      <c r="E41" s="284">
        <v>10</v>
      </c>
      <c r="F41" s="278"/>
      <c r="G41" s="279">
        <f t="shared" si="0"/>
        <v>0</v>
      </c>
    </row>
    <row r="42" spans="1:7" s="268" customFormat="1" ht="11.85" customHeight="1">
      <c r="A42" s="275">
        <v>22</v>
      </c>
      <c r="B42" s="276"/>
      <c r="C42" s="282" t="s">
        <v>526</v>
      </c>
      <c r="D42" s="283" t="s">
        <v>215</v>
      </c>
      <c r="E42" s="284">
        <v>12</v>
      </c>
      <c r="F42" s="278"/>
      <c r="G42" s="279">
        <f t="shared" si="0"/>
        <v>0</v>
      </c>
    </row>
    <row r="43" spans="1:7" s="268" customFormat="1" ht="11.85" customHeight="1">
      <c r="A43" s="275">
        <v>23</v>
      </c>
      <c r="B43" s="276"/>
      <c r="C43" s="282" t="s">
        <v>527</v>
      </c>
      <c r="D43" s="283" t="s">
        <v>215</v>
      </c>
      <c r="E43" s="284">
        <v>1</v>
      </c>
      <c r="F43" s="278"/>
      <c r="G43" s="279">
        <f t="shared" si="0"/>
        <v>0</v>
      </c>
    </row>
    <row r="44" spans="1:7" s="268" customFormat="1" ht="11.85" customHeight="1">
      <c r="A44" s="275">
        <v>24</v>
      </c>
      <c r="B44" s="276"/>
      <c r="C44" s="282" t="s">
        <v>528</v>
      </c>
      <c r="D44" s="283" t="s">
        <v>215</v>
      </c>
      <c r="E44" s="284">
        <v>4</v>
      </c>
      <c r="F44" s="278"/>
      <c r="G44" s="279">
        <f t="shared" si="0"/>
        <v>0</v>
      </c>
    </row>
    <row r="45" spans="1:7" s="268" customFormat="1" ht="11.85" customHeight="1">
      <c r="A45" s="275">
        <v>25</v>
      </c>
      <c r="B45" s="276"/>
      <c r="C45" s="282" t="s">
        <v>529</v>
      </c>
      <c r="D45" s="283" t="s">
        <v>215</v>
      </c>
      <c r="E45" s="284">
        <v>2</v>
      </c>
      <c r="F45" s="278"/>
      <c r="G45" s="279">
        <f t="shared" si="0"/>
        <v>0</v>
      </c>
    </row>
    <row r="46" spans="1:7" s="268" customFormat="1" ht="11.85" customHeight="1">
      <c r="A46" s="275">
        <v>26</v>
      </c>
      <c r="B46" s="276"/>
      <c r="C46" s="282" t="s">
        <v>530</v>
      </c>
      <c r="D46" s="283" t="s">
        <v>215</v>
      </c>
      <c r="E46" s="284">
        <v>1</v>
      </c>
      <c r="F46" s="278"/>
      <c r="G46" s="279">
        <f t="shared" si="0"/>
        <v>0</v>
      </c>
    </row>
    <row r="47" spans="1:7" s="268" customFormat="1" ht="11.85" customHeight="1">
      <c r="A47" s="275">
        <v>27</v>
      </c>
      <c r="B47" s="276"/>
      <c r="C47" s="282" t="s">
        <v>531</v>
      </c>
      <c r="D47" s="283" t="s">
        <v>215</v>
      </c>
      <c r="E47" s="284">
        <v>1</v>
      </c>
      <c r="F47" s="278"/>
      <c r="G47" s="279">
        <f t="shared" si="0"/>
        <v>0</v>
      </c>
    </row>
    <row r="48" spans="1:7" s="268" customFormat="1" ht="11.85" customHeight="1">
      <c r="A48" s="275">
        <v>28</v>
      </c>
      <c r="B48" s="276"/>
      <c r="C48" s="282" t="s">
        <v>532</v>
      </c>
      <c r="D48" s="283" t="s">
        <v>215</v>
      </c>
      <c r="E48" s="284">
        <v>24</v>
      </c>
      <c r="F48" s="278"/>
      <c r="G48" s="279">
        <f t="shared" si="0"/>
        <v>0</v>
      </c>
    </row>
    <row r="49" spans="1:7" s="268" customFormat="1" ht="11.85" customHeight="1">
      <c r="A49" s="275">
        <v>29</v>
      </c>
      <c r="B49" s="276"/>
      <c r="C49" s="282" t="s">
        <v>533</v>
      </c>
      <c r="D49" s="283"/>
      <c r="E49" s="284"/>
      <c r="F49" s="278"/>
      <c r="G49" s="279">
        <f t="shared" si="0"/>
        <v>0</v>
      </c>
    </row>
    <row r="50" spans="1:7" s="268" customFormat="1" ht="11.85" customHeight="1">
      <c r="A50" s="275"/>
      <c r="B50" s="276"/>
      <c r="C50" s="282" t="s">
        <v>534</v>
      </c>
      <c r="D50" s="283" t="s">
        <v>215</v>
      </c>
      <c r="E50" s="284">
        <v>2</v>
      </c>
      <c r="F50" s="278"/>
      <c r="G50" s="279">
        <f t="shared" si="0"/>
        <v>0</v>
      </c>
    </row>
    <row r="51" spans="1:7" s="268" customFormat="1" ht="11.85" customHeight="1">
      <c r="A51" s="275">
        <v>30</v>
      </c>
      <c r="B51" s="276"/>
      <c r="C51" s="282" t="s">
        <v>535</v>
      </c>
      <c r="D51" s="283"/>
      <c r="E51" s="284"/>
      <c r="F51" s="278"/>
      <c r="G51" s="279">
        <f t="shared" si="0"/>
        <v>0</v>
      </c>
    </row>
    <row r="52" spans="1:7" s="268" customFormat="1" ht="11.85" customHeight="1">
      <c r="A52" s="275"/>
      <c r="B52" s="276"/>
      <c r="C52" s="282" t="s">
        <v>536</v>
      </c>
      <c r="D52" s="283" t="s">
        <v>215</v>
      </c>
      <c r="E52" s="284">
        <v>21</v>
      </c>
      <c r="F52" s="278"/>
      <c r="G52" s="279">
        <f t="shared" si="0"/>
        <v>0</v>
      </c>
    </row>
    <row r="53" spans="1:7" s="268" customFormat="1" ht="11.85" customHeight="1">
      <c r="A53" s="275">
        <v>31</v>
      </c>
      <c r="B53" s="276"/>
      <c r="C53" s="282" t="s">
        <v>537</v>
      </c>
      <c r="D53" s="283" t="s">
        <v>215</v>
      </c>
      <c r="E53" s="284">
        <v>1</v>
      </c>
      <c r="F53" s="278"/>
      <c r="G53" s="279">
        <f t="shared" si="0"/>
        <v>0</v>
      </c>
    </row>
    <row r="54" spans="1:7" s="268" customFormat="1" ht="11.85" customHeight="1">
      <c r="A54" s="275">
        <v>32</v>
      </c>
      <c r="B54" s="276"/>
      <c r="C54" s="282" t="s">
        <v>538</v>
      </c>
      <c r="D54" s="283" t="s">
        <v>133</v>
      </c>
      <c r="E54" s="284">
        <v>5</v>
      </c>
      <c r="F54" s="278"/>
      <c r="G54" s="279">
        <f t="shared" si="0"/>
        <v>0</v>
      </c>
    </row>
    <row r="55" spans="1:7" s="268" customFormat="1" ht="11.85" customHeight="1">
      <c r="A55" s="275"/>
      <c r="B55" s="276"/>
      <c r="C55" s="282"/>
      <c r="D55" s="283"/>
      <c r="E55" s="284"/>
      <c r="F55" s="278"/>
      <c r="G55" s="279"/>
    </row>
    <row r="56" spans="1:7" s="268" customFormat="1" ht="12" customHeight="1">
      <c r="A56" s="275"/>
      <c r="B56" s="276"/>
      <c r="C56" s="282"/>
      <c r="D56" s="283"/>
      <c r="E56" s="284"/>
      <c r="F56" s="278"/>
      <c r="G56" s="279"/>
    </row>
    <row r="57" spans="1:7" s="268" customFormat="1" ht="12" customHeight="1">
      <c r="A57" s="275"/>
      <c r="B57" s="285"/>
      <c r="C57" s="286" t="s">
        <v>76</v>
      </c>
      <c r="D57" s="287"/>
      <c r="E57" s="288"/>
      <c r="F57" s="278"/>
      <c r="G57" s="289">
        <f>SUM(G58:G77)</f>
        <v>0</v>
      </c>
    </row>
    <row r="58" spans="1:7" s="268" customFormat="1" ht="11.4">
      <c r="A58" s="275">
        <v>33</v>
      </c>
      <c r="B58" s="276"/>
      <c r="C58" s="282" t="s">
        <v>539</v>
      </c>
      <c r="D58" s="283" t="s">
        <v>215</v>
      </c>
      <c r="E58" s="284">
        <v>3</v>
      </c>
      <c r="F58" s="278"/>
      <c r="G58" s="279">
        <f t="shared" ref="G58:G77" si="1">E58*F58</f>
        <v>0</v>
      </c>
    </row>
    <row r="59" spans="1:7" s="268" customFormat="1" ht="11.85" customHeight="1">
      <c r="A59" s="275">
        <v>34</v>
      </c>
      <c r="B59" s="276"/>
      <c r="C59" s="282" t="s">
        <v>540</v>
      </c>
      <c r="D59" s="283" t="s">
        <v>133</v>
      </c>
      <c r="E59" s="284">
        <v>49</v>
      </c>
      <c r="F59" s="278"/>
      <c r="G59" s="279">
        <f t="shared" si="1"/>
        <v>0</v>
      </c>
    </row>
    <row r="60" spans="1:7" s="268" customFormat="1" ht="11.85" customHeight="1">
      <c r="A60" s="275">
        <v>35</v>
      </c>
      <c r="B60" s="276"/>
      <c r="C60" s="282" t="s">
        <v>541</v>
      </c>
      <c r="D60" s="283" t="s">
        <v>133</v>
      </c>
      <c r="E60" s="284">
        <v>407</v>
      </c>
      <c r="F60" s="278"/>
      <c r="G60" s="279">
        <f t="shared" si="1"/>
        <v>0</v>
      </c>
    </row>
    <row r="61" spans="1:7" s="268" customFormat="1" ht="11.85" customHeight="1">
      <c r="A61" s="275">
        <v>36</v>
      </c>
      <c r="B61" s="276"/>
      <c r="C61" s="282" t="s">
        <v>542</v>
      </c>
      <c r="D61" s="283" t="s">
        <v>133</v>
      </c>
      <c r="E61" s="284">
        <v>8</v>
      </c>
      <c r="F61" s="278"/>
      <c r="G61" s="279">
        <f t="shared" si="1"/>
        <v>0</v>
      </c>
    </row>
    <row r="62" spans="1:7" s="268" customFormat="1" ht="11.85" customHeight="1">
      <c r="A62" s="275">
        <v>37</v>
      </c>
      <c r="B62" s="276"/>
      <c r="C62" s="282" t="s">
        <v>543</v>
      </c>
      <c r="D62" s="283" t="s">
        <v>133</v>
      </c>
      <c r="E62" s="284">
        <v>28</v>
      </c>
      <c r="F62" s="278"/>
      <c r="G62" s="279">
        <f t="shared" si="1"/>
        <v>0</v>
      </c>
    </row>
    <row r="63" spans="1:7" s="268" customFormat="1" ht="11.85" customHeight="1">
      <c r="A63" s="275">
        <v>38</v>
      </c>
      <c r="B63" s="276"/>
      <c r="C63" s="282" t="s">
        <v>544</v>
      </c>
      <c r="D63" s="283" t="s">
        <v>215</v>
      </c>
      <c r="E63" s="284">
        <v>108</v>
      </c>
      <c r="F63" s="278"/>
      <c r="G63" s="279">
        <f t="shared" si="1"/>
        <v>0</v>
      </c>
    </row>
    <row r="64" spans="1:7" s="268" customFormat="1" ht="11.85" customHeight="1">
      <c r="A64" s="275">
        <v>39</v>
      </c>
      <c r="B64" s="276"/>
      <c r="C64" s="282" t="s">
        <v>545</v>
      </c>
      <c r="D64" s="283" t="s">
        <v>215</v>
      </c>
      <c r="E64" s="284">
        <v>16</v>
      </c>
      <c r="F64" s="278"/>
      <c r="G64" s="279">
        <f t="shared" si="1"/>
        <v>0</v>
      </c>
    </row>
    <row r="65" spans="1:7" s="268" customFormat="1" ht="11.85" customHeight="1">
      <c r="A65" s="275">
        <v>40</v>
      </c>
      <c r="B65" s="276"/>
      <c r="C65" s="282" t="s">
        <v>546</v>
      </c>
      <c r="D65" s="283" t="s">
        <v>215</v>
      </c>
      <c r="E65" s="284">
        <v>2</v>
      </c>
      <c r="F65" s="278"/>
      <c r="G65" s="279">
        <f t="shared" si="1"/>
        <v>0</v>
      </c>
    </row>
    <row r="66" spans="1:7" s="268" customFormat="1" ht="11.85" customHeight="1">
      <c r="A66" s="275">
        <v>41</v>
      </c>
      <c r="B66" s="276"/>
      <c r="C66" s="282" t="s">
        <v>547</v>
      </c>
      <c r="D66" s="283" t="s">
        <v>215</v>
      </c>
      <c r="E66" s="284">
        <v>40</v>
      </c>
      <c r="F66" s="278"/>
      <c r="G66" s="279">
        <f t="shared" si="1"/>
        <v>0</v>
      </c>
    </row>
    <row r="67" spans="1:7" s="268" customFormat="1" ht="11.85" customHeight="1">
      <c r="A67" s="275">
        <v>42</v>
      </c>
      <c r="B67" s="276"/>
      <c r="C67" s="282" t="s">
        <v>548</v>
      </c>
      <c r="D67" s="283" t="s">
        <v>215</v>
      </c>
      <c r="E67" s="284">
        <v>10</v>
      </c>
      <c r="F67" s="278"/>
      <c r="G67" s="279">
        <f t="shared" si="1"/>
        <v>0</v>
      </c>
    </row>
    <row r="68" spans="1:7" s="268" customFormat="1" ht="11.85" customHeight="1">
      <c r="A68" s="275">
        <v>43</v>
      </c>
      <c r="B68" s="276"/>
      <c r="C68" s="282" t="s">
        <v>526</v>
      </c>
      <c r="D68" s="283" t="s">
        <v>215</v>
      </c>
      <c r="E68" s="284">
        <v>12</v>
      </c>
      <c r="F68" s="278"/>
      <c r="G68" s="279">
        <f t="shared" si="1"/>
        <v>0</v>
      </c>
    </row>
    <row r="69" spans="1:7" s="268" customFormat="1" ht="11.85" customHeight="1">
      <c r="A69" s="275">
        <v>44</v>
      </c>
      <c r="B69" s="276"/>
      <c r="C69" s="282" t="s">
        <v>549</v>
      </c>
      <c r="D69" s="283" t="s">
        <v>215</v>
      </c>
      <c r="E69" s="284">
        <v>1</v>
      </c>
      <c r="F69" s="278"/>
      <c r="G69" s="279">
        <f t="shared" si="1"/>
        <v>0</v>
      </c>
    </row>
    <row r="70" spans="1:7" s="268" customFormat="1" ht="11.85" customHeight="1">
      <c r="A70" s="275">
        <v>45</v>
      </c>
      <c r="B70" s="276"/>
      <c r="C70" s="282" t="s">
        <v>550</v>
      </c>
      <c r="D70" s="283" t="s">
        <v>133</v>
      </c>
      <c r="E70" s="284">
        <v>44</v>
      </c>
      <c r="F70" s="278"/>
      <c r="G70" s="279">
        <f t="shared" si="1"/>
        <v>0</v>
      </c>
    </row>
    <row r="71" spans="1:7" s="268" customFormat="1" ht="11.85" customHeight="1">
      <c r="A71" s="275">
        <v>46</v>
      </c>
      <c r="B71" s="276"/>
      <c r="C71" s="282" t="s">
        <v>551</v>
      </c>
      <c r="D71" s="283" t="s">
        <v>133</v>
      </c>
      <c r="E71" s="284">
        <v>35</v>
      </c>
      <c r="F71" s="278"/>
      <c r="G71" s="279">
        <f t="shared" si="1"/>
        <v>0</v>
      </c>
    </row>
    <row r="72" spans="1:7" s="268" customFormat="1" ht="11.85" customHeight="1">
      <c r="A72" s="275">
        <v>47</v>
      </c>
      <c r="B72" s="276"/>
      <c r="C72" s="282" t="s">
        <v>552</v>
      </c>
      <c r="D72" s="283" t="s">
        <v>215</v>
      </c>
      <c r="E72" s="284">
        <v>23</v>
      </c>
      <c r="F72" s="278"/>
      <c r="G72" s="279">
        <f t="shared" si="1"/>
        <v>0</v>
      </c>
    </row>
    <row r="73" spans="1:7" s="268" customFormat="1" ht="11.85" customHeight="1">
      <c r="A73" s="275">
        <v>48</v>
      </c>
      <c r="B73" s="276"/>
      <c r="C73" s="282" t="s">
        <v>553</v>
      </c>
      <c r="D73" s="283" t="s">
        <v>215</v>
      </c>
      <c r="E73" s="284">
        <v>4</v>
      </c>
      <c r="F73" s="278"/>
      <c r="G73" s="279">
        <f t="shared" si="1"/>
        <v>0</v>
      </c>
    </row>
    <row r="74" spans="1:7" s="268" customFormat="1" ht="11.85" customHeight="1">
      <c r="A74" s="275">
        <v>49</v>
      </c>
      <c r="B74" s="276"/>
      <c r="C74" s="282" t="s">
        <v>554</v>
      </c>
      <c r="D74" s="283" t="s">
        <v>215</v>
      </c>
      <c r="E74" s="284">
        <v>4</v>
      </c>
      <c r="F74" s="278"/>
      <c r="G74" s="279">
        <f t="shared" si="1"/>
        <v>0</v>
      </c>
    </row>
    <row r="75" spans="1:7" s="268" customFormat="1" ht="11.85" customHeight="1">
      <c r="A75" s="275">
        <v>50</v>
      </c>
      <c r="B75" s="276"/>
      <c r="C75" s="282" t="s">
        <v>555</v>
      </c>
      <c r="D75" s="283" t="s">
        <v>215</v>
      </c>
      <c r="E75" s="284">
        <v>24</v>
      </c>
      <c r="F75" s="278"/>
      <c r="G75" s="279">
        <f t="shared" si="1"/>
        <v>0</v>
      </c>
    </row>
    <row r="76" spans="1:7" s="268" customFormat="1" ht="11.85" customHeight="1">
      <c r="A76" s="275">
        <v>51</v>
      </c>
      <c r="B76" s="276"/>
      <c r="C76" s="282" t="s">
        <v>556</v>
      </c>
      <c r="D76" s="283" t="s">
        <v>133</v>
      </c>
      <c r="E76" s="284">
        <v>5</v>
      </c>
      <c r="F76" s="278"/>
      <c r="G76" s="279">
        <f t="shared" si="1"/>
        <v>0</v>
      </c>
    </row>
    <row r="77" spans="1:7" s="268" customFormat="1" ht="11.85" customHeight="1">
      <c r="A77" s="275">
        <v>52</v>
      </c>
      <c r="B77" s="276"/>
      <c r="C77" s="282" t="s">
        <v>557</v>
      </c>
      <c r="D77" s="283" t="s">
        <v>215</v>
      </c>
      <c r="E77" s="284">
        <v>92</v>
      </c>
      <c r="F77" s="278"/>
      <c r="G77" s="279">
        <f t="shared" si="1"/>
        <v>0</v>
      </c>
    </row>
    <row r="78" spans="1:7" s="268" customFormat="1" ht="11.85" customHeight="1">
      <c r="A78" s="275"/>
      <c r="B78" s="276"/>
      <c r="C78" s="282"/>
      <c r="D78" s="283"/>
      <c r="E78" s="284"/>
      <c r="F78" s="278"/>
      <c r="G78" s="279"/>
    </row>
    <row r="79" spans="1:7" s="268" customFormat="1" ht="11.85" customHeight="1">
      <c r="A79" s="275"/>
      <c r="B79" s="276"/>
      <c r="C79" s="282"/>
      <c r="D79" s="283"/>
      <c r="E79" s="284"/>
      <c r="F79" s="278"/>
      <c r="G79" s="279"/>
    </row>
    <row r="80" spans="1:7" s="268" customFormat="1" ht="11.85" customHeight="1">
      <c r="A80" s="275"/>
      <c r="B80" s="285"/>
      <c r="C80" s="286" t="s">
        <v>496</v>
      </c>
      <c r="D80" s="287"/>
      <c r="E80" s="288"/>
      <c r="F80" s="278"/>
      <c r="G80" s="289">
        <f>SUM(G81:G83)</f>
        <v>0</v>
      </c>
    </row>
    <row r="81" spans="1:7" s="268" customFormat="1" ht="11.4">
      <c r="A81" s="275">
        <v>53</v>
      </c>
      <c r="B81" s="276"/>
      <c r="C81" s="282" t="s">
        <v>558</v>
      </c>
      <c r="D81" s="283" t="s">
        <v>133</v>
      </c>
      <c r="E81" s="284">
        <v>27</v>
      </c>
      <c r="F81" s="278"/>
      <c r="G81" s="279">
        <f>E81*F81</f>
        <v>0</v>
      </c>
    </row>
    <row r="82" spans="1:7" s="268" customFormat="1" ht="11.4">
      <c r="A82" s="275">
        <v>54</v>
      </c>
      <c r="B82" s="276"/>
      <c r="C82" s="282" t="s">
        <v>559</v>
      </c>
      <c r="D82" s="283" t="s">
        <v>215</v>
      </c>
      <c r="E82" s="284">
        <v>1</v>
      </c>
      <c r="F82" s="278"/>
      <c r="G82" s="279">
        <f t="shared" ref="G82:G83" si="2">E82*F82</f>
        <v>0</v>
      </c>
    </row>
    <row r="83" spans="1:7" s="268" customFormat="1" ht="11.4">
      <c r="A83" s="275">
        <v>55</v>
      </c>
      <c r="B83" s="276"/>
      <c r="C83" s="282" t="s">
        <v>560</v>
      </c>
      <c r="D83" s="283" t="s">
        <v>133</v>
      </c>
      <c r="E83" s="284">
        <v>27</v>
      </c>
      <c r="F83" s="278"/>
      <c r="G83" s="279">
        <f t="shared" si="2"/>
        <v>0</v>
      </c>
    </row>
    <row r="84" spans="1:7" s="268" customFormat="1" ht="11.4">
      <c r="A84" s="275"/>
      <c r="B84" s="276"/>
      <c r="C84" s="282"/>
      <c r="D84" s="283"/>
      <c r="E84" s="284"/>
      <c r="F84" s="278"/>
      <c r="G84" s="279"/>
    </row>
    <row r="85" spans="1:7" s="268" customFormat="1" ht="11.4">
      <c r="A85" s="275"/>
      <c r="B85" s="276"/>
      <c r="C85" s="282"/>
      <c r="D85" s="283"/>
      <c r="E85" s="284"/>
      <c r="F85" s="278"/>
      <c r="G85" s="279"/>
    </row>
    <row r="86" spans="1:7" s="268" customFormat="1" ht="12">
      <c r="A86" s="275"/>
      <c r="B86" s="285"/>
      <c r="C86" s="286" t="s">
        <v>27</v>
      </c>
      <c r="D86" s="287"/>
      <c r="E86" s="288"/>
      <c r="F86" s="278"/>
      <c r="G86" s="289">
        <f>SUM(G87:G96)</f>
        <v>0</v>
      </c>
    </row>
    <row r="87" spans="1:7" s="268" customFormat="1" ht="11.85" customHeight="1">
      <c r="A87" s="275">
        <v>56</v>
      </c>
      <c r="B87" s="276"/>
      <c r="C87" s="282" t="s">
        <v>561</v>
      </c>
      <c r="D87" s="283" t="s">
        <v>215</v>
      </c>
      <c r="E87" s="284">
        <v>1</v>
      </c>
      <c r="F87" s="278"/>
      <c r="G87" s="279">
        <f>E87*F87</f>
        <v>0</v>
      </c>
    </row>
    <row r="88" spans="1:7" s="268" customFormat="1" ht="11.85" customHeight="1">
      <c r="A88" s="275">
        <v>57</v>
      </c>
      <c r="B88" s="276"/>
      <c r="C88" s="282" t="s">
        <v>562</v>
      </c>
      <c r="D88" s="283" t="s">
        <v>563</v>
      </c>
      <c r="E88" s="284">
        <v>2</v>
      </c>
      <c r="F88" s="278"/>
      <c r="G88" s="279">
        <f t="shared" ref="G88:G96" si="3">E88*F88</f>
        <v>0</v>
      </c>
    </row>
    <row r="89" spans="1:7" s="268" customFormat="1" ht="11.85" customHeight="1">
      <c r="A89" s="275">
        <v>58</v>
      </c>
      <c r="B89" s="276"/>
      <c r="C89" s="282" t="s">
        <v>564</v>
      </c>
      <c r="D89" s="283" t="s">
        <v>563</v>
      </c>
      <c r="E89" s="284">
        <v>2</v>
      </c>
      <c r="F89" s="278"/>
      <c r="G89" s="279">
        <f t="shared" si="3"/>
        <v>0</v>
      </c>
    </row>
    <row r="90" spans="1:7" s="268" customFormat="1" ht="11.85" customHeight="1">
      <c r="A90" s="275">
        <v>59</v>
      </c>
      <c r="B90" s="276"/>
      <c r="C90" s="282" t="s">
        <v>565</v>
      </c>
      <c r="D90" s="283" t="s">
        <v>566</v>
      </c>
      <c r="E90" s="284">
        <v>1</v>
      </c>
      <c r="F90" s="278"/>
      <c r="G90" s="279">
        <f t="shared" si="3"/>
        <v>0</v>
      </c>
    </row>
    <row r="91" spans="1:7" s="268" customFormat="1" ht="11.85" customHeight="1">
      <c r="A91" s="275">
        <v>60</v>
      </c>
      <c r="B91" s="276"/>
      <c r="C91" s="282" t="s">
        <v>567</v>
      </c>
      <c r="D91" s="283" t="s">
        <v>114</v>
      </c>
      <c r="E91" s="284">
        <v>1</v>
      </c>
      <c r="F91" s="278"/>
      <c r="G91" s="279">
        <f t="shared" si="3"/>
        <v>0</v>
      </c>
    </row>
    <row r="92" spans="1:7" s="268" customFormat="1" ht="11.85" customHeight="1">
      <c r="A92" s="275">
        <v>61</v>
      </c>
      <c r="B92" s="276"/>
      <c r="C92" s="282" t="s">
        <v>568</v>
      </c>
      <c r="D92" s="283" t="s">
        <v>569</v>
      </c>
      <c r="E92" s="284">
        <v>3</v>
      </c>
      <c r="F92" s="278"/>
      <c r="G92" s="279">
        <f t="shared" si="3"/>
        <v>0</v>
      </c>
    </row>
    <row r="93" spans="1:7" s="268" customFormat="1" ht="11.85" customHeight="1">
      <c r="A93" s="275">
        <v>62</v>
      </c>
      <c r="B93" s="276"/>
      <c r="C93" s="282" t="s">
        <v>570</v>
      </c>
      <c r="D93" s="283"/>
      <c r="E93" s="284"/>
      <c r="F93" s="278"/>
      <c r="G93" s="279">
        <f t="shared" si="3"/>
        <v>0</v>
      </c>
    </row>
    <row r="94" spans="1:7" s="268" customFormat="1" ht="11.85" customHeight="1">
      <c r="A94" s="275"/>
      <c r="B94" s="276"/>
      <c r="C94" s="282" t="s">
        <v>571</v>
      </c>
      <c r="D94" s="283" t="s">
        <v>569</v>
      </c>
      <c r="E94" s="284">
        <v>8</v>
      </c>
      <c r="F94" s="278"/>
      <c r="G94" s="279">
        <f t="shared" si="3"/>
        <v>0</v>
      </c>
    </row>
    <row r="95" spans="1:7" s="268" customFormat="1" ht="11.85" customHeight="1">
      <c r="A95" s="275">
        <v>63</v>
      </c>
      <c r="B95" s="276"/>
      <c r="C95" s="282" t="s">
        <v>572</v>
      </c>
      <c r="D95" s="283" t="s">
        <v>563</v>
      </c>
      <c r="E95" s="284">
        <v>4</v>
      </c>
      <c r="F95" s="278"/>
      <c r="G95" s="279">
        <f t="shared" si="3"/>
        <v>0</v>
      </c>
    </row>
    <row r="96" spans="1:7" s="268" customFormat="1" ht="11.85" customHeight="1">
      <c r="A96" s="275">
        <v>64</v>
      </c>
      <c r="B96" s="276"/>
      <c r="C96" s="282" t="s">
        <v>573</v>
      </c>
      <c r="D96" s="283" t="s">
        <v>563</v>
      </c>
      <c r="E96" s="284">
        <v>2</v>
      </c>
      <c r="F96" s="278"/>
      <c r="G96" s="279">
        <f t="shared" si="3"/>
        <v>0</v>
      </c>
    </row>
    <row r="97" spans="1:7" s="268" customFormat="1" ht="11.85" customHeight="1" thickBot="1">
      <c r="A97" s="275"/>
      <c r="B97" s="290"/>
      <c r="C97" s="291"/>
      <c r="D97" s="292"/>
      <c r="E97" s="293"/>
      <c r="F97" s="294"/>
      <c r="G97" s="295"/>
    </row>
    <row r="98" spans="1:7" s="302" customFormat="1" ht="12.6" thickBot="1">
      <c r="A98" s="296"/>
      <c r="B98" s="276"/>
      <c r="C98" s="297" t="s">
        <v>574</v>
      </c>
      <c r="D98" s="298"/>
      <c r="E98" s="299"/>
      <c r="F98" s="300"/>
      <c r="G98" s="301">
        <f>G86+G80+G57+G22+G18</f>
        <v>0</v>
      </c>
    </row>
    <row r="99" spans="1:7" s="268" customFormat="1" ht="11.4">
      <c r="A99" s="296"/>
      <c r="B99" s="303"/>
      <c r="C99" s="304"/>
      <c r="E99" s="278"/>
      <c r="F99" s="305"/>
      <c r="G99" s="306"/>
    </row>
    <row r="100" spans="1:7" s="268" customFormat="1" ht="11.4">
      <c r="A100" s="275"/>
      <c r="B100" s="303"/>
      <c r="C100" s="304"/>
      <c r="E100" s="278"/>
      <c r="F100" s="305"/>
      <c r="G100" s="306"/>
    </row>
    <row r="101" spans="1:7" s="268" customFormat="1" ht="11.4">
      <c r="A101" s="275"/>
      <c r="B101" s="303"/>
      <c r="C101" s="304"/>
      <c r="E101" s="278"/>
      <c r="F101" s="305"/>
      <c r="G101" s="306"/>
    </row>
    <row r="102" spans="1:7" s="268" customFormat="1" ht="11.4">
      <c r="A102" s="275"/>
      <c r="B102" s="303"/>
      <c r="C102" s="304"/>
      <c r="E102" s="278"/>
      <c r="F102" s="305"/>
      <c r="G102" s="306"/>
    </row>
    <row r="103" spans="1:7" s="268" customFormat="1" ht="11.4">
      <c r="A103" s="275"/>
      <c r="B103" s="303"/>
      <c r="C103" s="304"/>
      <c r="E103" s="278"/>
      <c r="F103" s="305"/>
      <c r="G103" s="306"/>
    </row>
    <row r="104" spans="1:7" s="268" customFormat="1" ht="11.4">
      <c r="A104" s="275"/>
      <c r="B104" s="303"/>
      <c r="C104" s="304"/>
      <c r="E104" s="278"/>
      <c r="F104" s="305"/>
      <c r="G104" s="306"/>
    </row>
    <row r="105" spans="1:7" s="268" customFormat="1" ht="11.4">
      <c r="A105" s="275"/>
      <c r="B105" s="303"/>
      <c r="C105" s="304"/>
      <c r="E105" s="278"/>
      <c r="F105" s="305"/>
      <c r="G105" s="306"/>
    </row>
    <row r="106" spans="1:7" s="268" customFormat="1">
      <c r="A106" s="275"/>
      <c r="B106" s="303"/>
      <c r="C106" s="307"/>
      <c r="D106" s="308"/>
      <c r="E106" s="309"/>
      <c r="F106" s="310"/>
      <c r="G106" s="311"/>
    </row>
    <row r="107" spans="1:7">
      <c r="A107" s="312"/>
      <c r="B107" s="303"/>
      <c r="C107" s="307"/>
    </row>
    <row r="108" spans="1:7">
      <c r="A108" s="312"/>
      <c r="B108" s="303"/>
      <c r="C108" s="307"/>
    </row>
    <row r="109" spans="1:7">
      <c r="A109" s="312"/>
      <c r="B109" s="303"/>
      <c r="C109" s="307"/>
    </row>
    <row r="110" spans="1:7">
      <c r="A110" s="312"/>
      <c r="B110" s="303"/>
      <c r="C110" s="307"/>
    </row>
    <row r="111" spans="1:7">
      <c r="A111" s="312"/>
      <c r="B111" s="303"/>
      <c r="C111" s="307"/>
    </row>
    <row r="112" spans="1:7">
      <c r="A112" s="312"/>
      <c r="B112" s="303"/>
      <c r="C112" s="307"/>
    </row>
    <row r="113" spans="1:3">
      <c r="A113" s="312"/>
      <c r="B113" s="303"/>
      <c r="C113" s="307"/>
    </row>
    <row r="114" spans="1:3">
      <c r="A114" s="312"/>
      <c r="B114" s="303"/>
      <c r="C114" s="307"/>
    </row>
    <row r="115" spans="1:3">
      <c r="A115" s="312"/>
      <c r="B115" s="303"/>
      <c r="C115" s="307"/>
    </row>
    <row r="116" spans="1:3">
      <c r="A116" s="312"/>
      <c r="B116" s="303"/>
      <c r="C116" s="307"/>
    </row>
    <row r="117" spans="1:3">
      <c r="A117" s="312"/>
      <c r="C117" s="307"/>
    </row>
    <row r="118" spans="1:3">
      <c r="A118" s="312"/>
      <c r="C118" s="307"/>
    </row>
    <row r="119" spans="1:3">
      <c r="A119" s="312"/>
      <c r="C119" s="307"/>
    </row>
    <row r="120" spans="1:3">
      <c r="A120" s="312"/>
      <c r="C120" s="307"/>
    </row>
    <row r="121" spans="1:3">
      <c r="A121" s="312"/>
      <c r="C121" s="307"/>
    </row>
    <row r="122" spans="1:3">
      <c r="A122" s="312"/>
      <c r="C122" s="307"/>
    </row>
    <row r="123" spans="1:3">
      <c r="A123" s="312"/>
      <c r="C123" s="307"/>
    </row>
    <row r="124" spans="1:3">
      <c r="A124" s="312"/>
      <c r="C124" s="307"/>
    </row>
    <row r="125" spans="1:3">
      <c r="A125" s="312"/>
    </row>
    <row r="126" spans="1:3">
      <c r="A126" s="312"/>
    </row>
    <row r="127" spans="1:3">
      <c r="A127" s="312"/>
    </row>
    <row r="128" spans="1:3">
      <c r="A128" s="312"/>
    </row>
    <row r="129" spans="1:1">
      <c r="A129" s="312"/>
    </row>
    <row r="130" spans="1:1">
      <c r="A130" s="312"/>
    </row>
    <row r="131" spans="1:1">
      <c r="A131" s="312"/>
    </row>
    <row r="132" spans="1:1">
      <c r="A132" s="312"/>
    </row>
    <row r="133" spans="1:1">
      <c r="A133" s="312"/>
    </row>
    <row r="134" spans="1:1">
      <c r="A134" s="312"/>
    </row>
    <row r="135" spans="1:1">
      <c r="A135" s="312"/>
    </row>
    <row r="136" spans="1:1">
      <c r="A136" s="312"/>
    </row>
    <row r="137" spans="1:1">
      <c r="A137" s="312"/>
    </row>
    <row r="138" spans="1:1">
      <c r="A138" s="312"/>
    </row>
    <row r="139" spans="1:1">
      <c r="A139" s="312"/>
    </row>
    <row r="140" spans="1:1">
      <c r="A140" s="312"/>
    </row>
    <row r="141" spans="1:1">
      <c r="A141" s="312"/>
    </row>
    <row r="142" spans="1:1">
      <c r="A142" s="312"/>
    </row>
    <row r="143" spans="1:1">
      <c r="A143" s="312"/>
    </row>
    <row r="144" spans="1:1">
      <c r="A144" s="312"/>
    </row>
    <row r="145" spans="1:1">
      <c r="A145" s="312"/>
    </row>
    <row r="146" spans="1:1">
      <c r="A146" s="312"/>
    </row>
    <row r="147" spans="1:1">
      <c r="A147" s="312"/>
    </row>
    <row r="148" spans="1:1">
      <c r="A148" s="312"/>
    </row>
    <row r="149" spans="1:1">
      <c r="A149" s="312"/>
    </row>
    <row r="150" spans="1:1">
      <c r="A150" s="312"/>
    </row>
    <row r="151" spans="1:1">
      <c r="A151" s="312"/>
    </row>
    <row r="152" spans="1:1">
      <c r="A152" s="312"/>
    </row>
    <row r="153" spans="1:1">
      <c r="A153" s="312"/>
    </row>
    <row r="154" spans="1:1">
      <c r="A154" s="312"/>
    </row>
    <row r="155" spans="1:1">
      <c r="A155" s="312"/>
    </row>
    <row r="156" spans="1:1">
      <c r="A156" s="312"/>
    </row>
  </sheetData>
  <mergeCells count="2">
    <mergeCell ref="C3:D3"/>
    <mergeCell ref="C5:D5"/>
  </mergeCells>
  <printOptions gridLines="1"/>
  <pageMargins left="0.55118110236220474" right="0.31496062992125984" top="0.35433070866141736" bottom="0.35433070866141736" header="0" footer="0"/>
  <pageSetup paperSize="9" scale="69" orientation="portrait" r:id="rId1"/>
  <headerFooter alignWithMargins="0">
    <oddFooter>&amp;C&amp;"Arial,tučné kurzíva"Stránka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2"/>
  <sheetViews>
    <sheetView workbookViewId="0">
      <selection activeCell="B1" sqref="B1:D4"/>
    </sheetView>
  </sheetViews>
  <sheetFormatPr defaultRowHeight="13.2"/>
  <cols>
    <col min="2" max="2" width="32.6640625" bestFit="1" customWidth="1"/>
    <col min="3" max="3" width="9.109375" customWidth="1"/>
    <col min="4" max="4" width="64.33203125" customWidth="1"/>
  </cols>
  <sheetData>
    <row r="1" spans="1:4" ht="15.6">
      <c r="B1" s="198" t="s">
        <v>242</v>
      </c>
      <c r="C1" s="202"/>
      <c r="D1" s="202"/>
    </row>
    <row r="3" spans="1:4" ht="13.8">
      <c r="B3" s="200" t="s">
        <v>255</v>
      </c>
      <c r="C3" s="200" t="s">
        <v>230</v>
      </c>
      <c r="D3" s="201"/>
    </row>
    <row r="4" spans="1:4" ht="13.8">
      <c r="A4" s="203"/>
      <c r="B4" s="204" t="s">
        <v>256</v>
      </c>
      <c r="C4" s="379" t="s">
        <v>229</v>
      </c>
      <c r="D4" s="379"/>
    </row>
    <row r="5" spans="1:4" ht="13.8">
      <c r="A5" s="203"/>
      <c r="B5" s="204"/>
      <c r="C5" s="205"/>
      <c r="D5" s="205"/>
    </row>
    <row r="6" spans="1:4">
      <c r="A6" s="203"/>
      <c r="B6" s="206" t="s">
        <v>243</v>
      </c>
      <c r="C6" s="380" t="s">
        <v>264</v>
      </c>
      <c r="D6" s="380"/>
    </row>
    <row r="7" spans="1:4">
      <c r="A7" s="203"/>
      <c r="B7" s="207" t="s">
        <v>257</v>
      </c>
      <c r="C7" s="378" t="s">
        <v>258</v>
      </c>
      <c r="D7" s="378"/>
    </row>
    <row r="8" spans="1:4" ht="42" customHeight="1">
      <c r="A8" s="203"/>
      <c r="B8" s="207" t="s">
        <v>259</v>
      </c>
      <c r="C8" s="378" t="s">
        <v>265</v>
      </c>
      <c r="D8" s="378"/>
    </row>
    <row r="9" spans="1:4" ht="57" customHeight="1">
      <c r="A9" s="203"/>
      <c r="B9" s="207" t="s">
        <v>260</v>
      </c>
      <c r="C9" s="378" t="s">
        <v>266</v>
      </c>
      <c r="D9" s="378"/>
    </row>
    <row r="10" spans="1:4" ht="37.5" customHeight="1">
      <c r="A10" s="203"/>
      <c r="B10" s="207" t="s">
        <v>244</v>
      </c>
      <c r="C10" s="378" t="s">
        <v>267</v>
      </c>
      <c r="D10" s="378"/>
    </row>
    <row r="11" spans="1:4" ht="60" customHeight="1">
      <c r="A11" s="203"/>
      <c r="B11" s="207" t="s">
        <v>261</v>
      </c>
      <c r="C11" s="378" t="s">
        <v>268</v>
      </c>
      <c r="D11" s="378"/>
    </row>
    <row r="12" spans="1:4">
      <c r="A12" s="203"/>
      <c r="B12" s="207" t="s">
        <v>245</v>
      </c>
      <c r="C12" s="378" t="s">
        <v>269</v>
      </c>
      <c r="D12" s="378"/>
    </row>
    <row r="13" spans="1:4">
      <c r="A13" s="203"/>
      <c r="B13" s="207" t="s">
        <v>246</v>
      </c>
      <c r="C13" s="378" t="s">
        <v>247</v>
      </c>
      <c r="D13" s="378"/>
    </row>
    <row r="14" spans="1:4">
      <c r="A14" s="203"/>
      <c r="B14" s="207" t="s">
        <v>248</v>
      </c>
      <c r="C14" s="378" t="s">
        <v>249</v>
      </c>
      <c r="D14" s="378"/>
    </row>
    <row r="15" spans="1:4">
      <c r="A15" s="203"/>
      <c r="B15" s="207" t="s">
        <v>250</v>
      </c>
      <c r="C15" s="378" t="s">
        <v>247</v>
      </c>
      <c r="D15" s="378"/>
    </row>
    <row r="16" spans="1:4" ht="24" customHeight="1">
      <c r="A16" s="203"/>
      <c r="B16" s="378" t="s">
        <v>251</v>
      </c>
      <c r="C16" s="378" t="s">
        <v>279</v>
      </c>
      <c r="D16" s="378"/>
    </row>
    <row r="17" spans="1:4" ht="25.5" customHeight="1">
      <c r="A17" s="203"/>
      <c r="B17" s="378"/>
      <c r="C17" s="378" t="s">
        <v>280</v>
      </c>
      <c r="D17" s="378"/>
    </row>
    <row r="18" spans="1:4" ht="25.5" customHeight="1">
      <c r="A18" s="203"/>
      <c r="B18" s="378"/>
      <c r="C18" s="378" t="s">
        <v>283</v>
      </c>
      <c r="D18" s="378"/>
    </row>
    <row r="19" spans="1:4" ht="25.5" customHeight="1">
      <c r="A19" s="203"/>
      <c r="B19" s="378"/>
      <c r="C19" s="378" t="s">
        <v>281</v>
      </c>
      <c r="D19" s="378"/>
    </row>
    <row r="20" spans="1:4" ht="25.5" customHeight="1">
      <c r="A20" s="203"/>
      <c r="B20" s="378"/>
      <c r="C20" s="378" t="s">
        <v>282</v>
      </c>
      <c r="D20" s="378"/>
    </row>
    <row r="21" spans="1:4" ht="25.5" customHeight="1">
      <c r="A21" s="203"/>
      <c r="B21" s="378"/>
      <c r="C21" s="378" t="s">
        <v>262</v>
      </c>
      <c r="D21" s="378"/>
    </row>
    <row r="22" spans="1:4" ht="38.25" customHeight="1">
      <c r="A22" s="203"/>
      <c r="B22" s="378" t="s">
        <v>272</v>
      </c>
      <c r="C22" s="378" t="s">
        <v>273</v>
      </c>
      <c r="D22" s="378"/>
    </row>
    <row r="23" spans="1:4" ht="25.5" customHeight="1">
      <c r="A23" s="203"/>
      <c r="B23" s="378"/>
      <c r="C23" s="378" t="s">
        <v>274</v>
      </c>
      <c r="D23" s="378"/>
    </row>
    <row r="24" spans="1:4" ht="25.5" customHeight="1">
      <c r="A24" s="203"/>
      <c r="B24" s="378"/>
      <c r="C24" s="378" t="s">
        <v>275</v>
      </c>
      <c r="D24" s="378"/>
    </row>
    <row r="25" spans="1:4" ht="25.5" customHeight="1">
      <c r="A25" s="203"/>
      <c r="B25" s="378"/>
      <c r="C25" s="373" t="s">
        <v>276</v>
      </c>
      <c r="D25" s="375"/>
    </row>
    <row r="26" spans="1:4" ht="25.5" customHeight="1">
      <c r="A26" s="203"/>
      <c r="B26" s="208" t="s">
        <v>284</v>
      </c>
      <c r="C26" s="376" t="s">
        <v>285</v>
      </c>
      <c r="D26" s="381"/>
    </row>
    <row r="27" spans="1:4" ht="25.5" customHeight="1">
      <c r="A27" s="203"/>
      <c r="B27" s="208" t="s">
        <v>286</v>
      </c>
      <c r="C27" s="376" t="s">
        <v>287</v>
      </c>
      <c r="D27" s="381"/>
    </row>
    <row r="28" spans="1:4" ht="12.75" customHeight="1">
      <c r="A28" s="203"/>
      <c r="B28" s="207" t="s">
        <v>270</v>
      </c>
      <c r="C28" s="376" t="s">
        <v>271</v>
      </c>
      <c r="D28" s="377"/>
    </row>
    <row r="29" spans="1:4" ht="37.5" customHeight="1">
      <c r="A29" s="203"/>
      <c r="B29" s="209" t="s">
        <v>252</v>
      </c>
      <c r="C29" s="373" t="s">
        <v>288</v>
      </c>
      <c r="D29" s="374"/>
    </row>
    <row r="30" spans="1:4" ht="30" customHeight="1">
      <c r="A30" s="203"/>
      <c r="B30" s="209" t="s">
        <v>278</v>
      </c>
      <c r="C30" s="373" t="s">
        <v>289</v>
      </c>
      <c r="D30" s="374"/>
    </row>
    <row r="31" spans="1:4" ht="25.5" customHeight="1">
      <c r="A31" s="203"/>
      <c r="B31" s="207" t="s">
        <v>253</v>
      </c>
      <c r="C31" s="376" t="s">
        <v>254</v>
      </c>
      <c r="D31" s="377"/>
    </row>
    <row r="32" spans="1:4" ht="72" customHeight="1">
      <c r="A32" s="203"/>
      <c r="B32" s="207" t="s">
        <v>263</v>
      </c>
      <c r="C32" s="376" t="s">
        <v>277</v>
      </c>
      <c r="D32" s="377"/>
    </row>
  </sheetData>
  <mergeCells count="30">
    <mergeCell ref="C4:D4"/>
    <mergeCell ref="C6:D6"/>
    <mergeCell ref="C7:D7"/>
    <mergeCell ref="C27:D27"/>
    <mergeCell ref="C26:D26"/>
    <mergeCell ref="C11:D11"/>
    <mergeCell ref="C12:D12"/>
    <mergeCell ref="C13:D13"/>
    <mergeCell ref="C8:D8"/>
    <mergeCell ref="C9:D9"/>
    <mergeCell ref="C10:D10"/>
    <mergeCell ref="C14:D14"/>
    <mergeCell ref="C15:D15"/>
    <mergeCell ref="C23:D23"/>
    <mergeCell ref="C24:D24"/>
    <mergeCell ref="B22:B25"/>
    <mergeCell ref="C22:D22"/>
    <mergeCell ref="B16:B21"/>
    <mergeCell ref="C16:D16"/>
    <mergeCell ref="C17:D17"/>
    <mergeCell ref="C18:D18"/>
    <mergeCell ref="C19:D19"/>
    <mergeCell ref="C20:D20"/>
    <mergeCell ref="C21:D21"/>
    <mergeCell ref="C29:D29"/>
    <mergeCell ref="C25:D25"/>
    <mergeCell ref="C30:D30"/>
    <mergeCell ref="C31:D31"/>
    <mergeCell ref="C32:D32"/>
    <mergeCell ref="C28:D28"/>
  </mergeCells>
  <pageMargins left="0.7" right="0.7" top="0.78740157499999996" bottom="0.78740157499999996" header="0.3" footer="0.3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22"/>
  <sheetViews>
    <sheetView workbookViewId="0">
      <selection activeCell="B46" sqref="B46"/>
    </sheetView>
  </sheetViews>
  <sheetFormatPr defaultRowHeight="13.2"/>
  <cols>
    <col min="2" max="2" width="33" customWidth="1"/>
    <col min="4" max="4" width="64.33203125" customWidth="1"/>
  </cols>
  <sheetData>
    <row r="1" spans="1:4" ht="15.6">
      <c r="B1" s="199" t="s">
        <v>313</v>
      </c>
      <c r="C1" s="202"/>
      <c r="D1" s="202"/>
    </row>
    <row r="3" spans="1:4" ht="13.8">
      <c r="B3" s="200" t="s">
        <v>255</v>
      </c>
      <c r="C3" s="200" t="s">
        <v>231</v>
      </c>
      <c r="D3" s="201"/>
    </row>
    <row r="4" spans="1:4" ht="13.8">
      <c r="A4" s="203"/>
      <c r="B4" s="204" t="s">
        <v>256</v>
      </c>
      <c r="C4" s="379" t="s">
        <v>241</v>
      </c>
      <c r="D4" s="379"/>
    </row>
    <row r="5" spans="1:4" ht="15" customHeight="1">
      <c r="A5" s="203"/>
      <c r="B5" s="204"/>
      <c r="C5" s="205"/>
      <c r="D5" s="205"/>
    </row>
    <row r="6" spans="1:4">
      <c r="B6" s="211" t="s">
        <v>290</v>
      </c>
      <c r="C6" s="378" t="s">
        <v>258</v>
      </c>
      <c r="D6" s="378"/>
    </row>
    <row r="7" spans="1:4">
      <c r="B7" s="211" t="s">
        <v>292</v>
      </c>
      <c r="C7" s="384" t="s">
        <v>314</v>
      </c>
      <c r="D7" s="385"/>
    </row>
    <row r="8" spans="1:4">
      <c r="B8" s="211" t="s">
        <v>293</v>
      </c>
      <c r="C8" s="386" t="s">
        <v>294</v>
      </c>
      <c r="D8" s="385"/>
    </row>
    <row r="9" spans="1:4">
      <c r="B9" s="211" t="s">
        <v>295</v>
      </c>
      <c r="C9" s="384" t="s">
        <v>296</v>
      </c>
      <c r="D9" s="385"/>
    </row>
    <row r="10" spans="1:4">
      <c r="B10" s="211" t="s">
        <v>297</v>
      </c>
      <c r="C10" s="386" t="s">
        <v>315</v>
      </c>
      <c r="D10" s="385"/>
    </row>
    <row r="11" spans="1:4">
      <c r="B11" s="211" t="s">
        <v>298</v>
      </c>
      <c r="C11" s="384" t="s">
        <v>299</v>
      </c>
      <c r="D11" s="385"/>
    </row>
    <row r="12" spans="1:4">
      <c r="B12" s="211" t="s">
        <v>300</v>
      </c>
      <c r="C12" s="386" t="s">
        <v>318</v>
      </c>
      <c r="D12" s="385"/>
    </row>
    <row r="13" spans="1:4">
      <c r="B13" s="211" t="s">
        <v>301</v>
      </c>
      <c r="C13" s="382" t="s">
        <v>316</v>
      </c>
      <c r="D13" s="383"/>
    </row>
    <row r="14" spans="1:4">
      <c r="B14" s="211" t="s">
        <v>302</v>
      </c>
      <c r="C14" s="390">
        <v>0.67291666666666661</v>
      </c>
      <c r="D14" s="383"/>
    </row>
    <row r="15" spans="1:4">
      <c r="B15" s="211" t="s">
        <v>303</v>
      </c>
      <c r="C15" s="382" t="s">
        <v>304</v>
      </c>
      <c r="D15" s="383"/>
    </row>
    <row r="16" spans="1:4">
      <c r="B16" s="211" t="s">
        <v>305</v>
      </c>
      <c r="C16" s="387" t="s">
        <v>306</v>
      </c>
      <c r="D16" s="383"/>
    </row>
    <row r="17" spans="2:4" ht="25.5" customHeight="1">
      <c r="B17" s="211" t="s">
        <v>307</v>
      </c>
      <c r="C17" s="382" t="s">
        <v>308</v>
      </c>
      <c r="D17" s="383"/>
    </row>
    <row r="18" spans="2:4">
      <c r="B18" s="211" t="s">
        <v>309</v>
      </c>
      <c r="C18" s="387" t="s">
        <v>310</v>
      </c>
      <c r="D18" s="383"/>
    </row>
    <row r="19" spans="2:4">
      <c r="B19" s="211" t="s">
        <v>311</v>
      </c>
      <c r="C19" s="382" t="s">
        <v>319</v>
      </c>
      <c r="D19" s="383"/>
    </row>
    <row r="20" spans="2:4" ht="25.5" customHeight="1">
      <c r="B20" s="211" t="s">
        <v>312</v>
      </c>
      <c r="C20" s="387" t="s">
        <v>317</v>
      </c>
      <c r="D20" s="383"/>
    </row>
    <row r="21" spans="2:4">
      <c r="B21" s="213" t="s">
        <v>350</v>
      </c>
      <c r="C21" s="388" t="s">
        <v>353</v>
      </c>
      <c r="D21" s="389"/>
    </row>
    <row r="22" spans="2:4">
      <c r="B22" s="214" t="s">
        <v>351</v>
      </c>
      <c r="C22" s="388" t="s">
        <v>352</v>
      </c>
      <c r="D22" s="389"/>
    </row>
  </sheetData>
  <mergeCells count="18">
    <mergeCell ref="C20:D20"/>
    <mergeCell ref="C22:D22"/>
    <mergeCell ref="C21:D21"/>
    <mergeCell ref="C14:D14"/>
    <mergeCell ref="C15:D15"/>
    <mergeCell ref="C16:D16"/>
    <mergeCell ref="C17:D17"/>
    <mergeCell ref="C18:D18"/>
    <mergeCell ref="C19:D19"/>
    <mergeCell ref="C13:D13"/>
    <mergeCell ref="C4:D4"/>
    <mergeCell ref="C6:D6"/>
    <mergeCell ref="C7:D7"/>
    <mergeCell ref="C8:D8"/>
    <mergeCell ref="C9:D9"/>
    <mergeCell ref="C10:D10"/>
    <mergeCell ref="C11:D11"/>
    <mergeCell ref="C12:D12"/>
  </mergeCells>
  <phoneticPr fontId="17" type="noConversion"/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2"/>
  <sheetViews>
    <sheetView topLeftCell="A10" workbookViewId="0">
      <selection activeCell="F30" sqref="F30"/>
    </sheetView>
  </sheetViews>
  <sheetFormatPr defaultRowHeight="13.2"/>
  <cols>
    <col min="2" max="2" width="29.5546875" bestFit="1" customWidth="1"/>
    <col min="3" max="3" width="9.109375" customWidth="1"/>
    <col min="4" max="4" width="86" customWidth="1"/>
  </cols>
  <sheetData>
    <row r="1" spans="1:4" ht="15.6">
      <c r="B1" s="199" t="s">
        <v>381</v>
      </c>
      <c r="C1" s="202"/>
      <c r="D1" s="202"/>
    </row>
    <row r="3" spans="1:4" ht="13.8">
      <c r="B3" s="200" t="s">
        <v>255</v>
      </c>
      <c r="C3" s="200" t="s">
        <v>232</v>
      </c>
      <c r="D3" s="201"/>
    </row>
    <row r="4" spans="1:4" ht="42" customHeight="1">
      <c r="A4" s="203"/>
      <c r="B4" s="204" t="s">
        <v>256</v>
      </c>
      <c r="C4" s="379" t="s">
        <v>380</v>
      </c>
      <c r="D4" s="379"/>
    </row>
    <row r="5" spans="1:4" ht="13.8">
      <c r="A5" s="203"/>
      <c r="B5" s="204"/>
      <c r="C5" s="205"/>
      <c r="D5" s="205"/>
    </row>
    <row r="6" spans="1:4">
      <c r="B6" s="211" t="s">
        <v>320</v>
      </c>
      <c r="C6" s="384" t="s">
        <v>291</v>
      </c>
      <c r="D6" s="385"/>
    </row>
    <row r="7" spans="1:4" ht="12.75" customHeight="1">
      <c r="B7" s="384" t="s">
        <v>321</v>
      </c>
      <c r="C7" s="391" t="s">
        <v>322</v>
      </c>
      <c r="D7" s="392"/>
    </row>
    <row r="8" spans="1:4">
      <c r="B8" s="384"/>
      <c r="C8" s="391" t="s">
        <v>355</v>
      </c>
      <c r="D8" s="392"/>
    </row>
    <row r="9" spans="1:4">
      <c r="B9" s="384"/>
      <c r="C9" s="391" t="s">
        <v>323</v>
      </c>
      <c r="D9" s="392"/>
    </row>
    <row r="10" spans="1:4">
      <c r="B10" s="384"/>
      <c r="C10" s="391" t="s">
        <v>324</v>
      </c>
      <c r="D10" s="392"/>
    </row>
    <row r="11" spans="1:4">
      <c r="B11" s="384"/>
      <c r="C11" s="391" t="s">
        <v>325</v>
      </c>
      <c r="D11" s="392"/>
    </row>
    <row r="12" spans="1:4">
      <c r="B12" s="384"/>
      <c r="C12" s="393" t="s">
        <v>326</v>
      </c>
      <c r="D12" s="392"/>
    </row>
    <row r="13" spans="1:4">
      <c r="B13" s="384"/>
      <c r="C13" s="391" t="s">
        <v>327</v>
      </c>
      <c r="D13" s="392"/>
    </row>
    <row r="14" spans="1:4">
      <c r="B14" s="384"/>
      <c r="C14" s="391" t="s">
        <v>328</v>
      </c>
      <c r="D14" s="392"/>
    </row>
    <row r="15" spans="1:4">
      <c r="B15" s="384"/>
      <c r="C15" s="393" t="s">
        <v>329</v>
      </c>
      <c r="D15" s="392"/>
    </row>
    <row r="16" spans="1:4">
      <c r="B16" s="384"/>
      <c r="C16" s="391" t="s">
        <v>330</v>
      </c>
      <c r="D16" s="392"/>
    </row>
    <row r="17" spans="2:4">
      <c r="B17" s="384"/>
      <c r="C17" s="391" t="s">
        <v>331</v>
      </c>
      <c r="D17" s="392"/>
    </row>
    <row r="18" spans="2:4">
      <c r="B18" s="384" t="s">
        <v>332</v>
      </c>
      <c r="C18" s="391" t="s">
        <v>333</v>
      </c>
      <c r="D18" s="392"/>
    </row>
    <row r="19" spans="2:4">
      <c r="B19" s="384"/>
      <c r="C19" s="391" t="s">
        <v>334</v>
      </c>
      <c r="D19" s="392"/>
    </row>
    <row r="20" spans="2:4">
      <c r="B20" s="384"/>
      <c r="C20" s="391" t="s">
        <v>335</v>
      </c>
      <c r="D20" s="392"/>
    </row>
    <row r="21" spans="2:4">
      <c r="B21" s="384"/>
      <c r="C21" s="391" t="s">
        <v>336</v>
      </c>
      <c r="D21" s="392"/>
    </row>
    <row r="22" spans="2:4">
      <c r="B22" s="384"/>
      <c r="C22" s="391" t="s">
        <v>337</v>
      </c>
      <c r="D22" s="392"/>
    </row>
    <row r="23" spans="2:4">
      <c r="B23" s="384"/>
      <c r="C23" s="393" t="s">
        <v>338</v>
      </c>
      <c r="D23" s="392"/>
    </row>
    <row r="24" spans="2:4" ht="37.5" customHeight="1">
      <c r="B24" s="384"/>
      <c r="C24" s="393" t="s">
        <v>354</v>
      </c>
      <c r="D24" s="392"/>
    </row>
    <row r="25" spans="2:4">
      <c r="B25" s="384" t="s">
        <v>339</v>
      </c>
      <c r="C25" s="393" t="s">
        <v>340</v>
      </c>
      <c r="D25" s="392"/>
    </row>
    <row r="26" spans="2:4">
      <c r="B26" s="384"/>
      <c r="C26" s="393" t="s">
        <v>485</v>
      </c>
      <c r="D26" s="392"/>
    </row>
    <row r="27" spans="2:4">
      <c r="B27" s="384"/>
      <c r="C27" s="393" t="s">
        <v>341</v>
      </c>
      <c r="D27" s="392"/>
    </row>
    <row r="28" spans="2:4">
      <c r="B28" s="384"/>
      <c r="C28" s="393" t="s">
        <v>342</v>
      </c>
      <c r="D28" s="392"/>
    </row>
    <row r="29" spans="2:4" ht="39" customHeight="1">
      <c r="B29" s="384" t="s">
        <v>343</v>
      </c>
      <c r="C29" s="393" t="s">
        <v>344</v>
      </c>
      <c r="D29" s="392"/>
    </row>
    <row r="30" spans="2:4" ht="47.25" customHeight="1">
      <c r="B30" s="384"/>
      <c r="C30" s="393" t="s">
        <v>345</v>
      </c>
      <c r="D30" s="392"/>
    </row>
    <row r="31" spans="2:4" ht="26.25" customHeight="1">
      <c r="B31" s="211" t="s">
        <v>346</v>
      </c>
      <c r="C31" s="393" t="s">
        <v>347</v>
      </c>
      <c r="D31" s="392"/>
    </row>
    <row r="32" spans="2:4" ht="77.25" customHeight="1">
      <c r="B32" s="211" t="s">
        <v>348</v>
      </c>
      <c r="C32" s="391" t="s">
        <v>349</v>
      </c>
      <c r="D32" s="392"/>
    </row>
  </sheetData>
  <mergeCells count="32">
    <mergeCell ref="C21:D21"/>
    <mergeCell ref="C22:D22"/>
    <mergeCell ref="C23:D23"/>
    <mergeCell ref="C24:D24"/>
    <mergeCell ref="C32:D32"/>
    <mergeCell ref="C26:D26"/>
    <mergeCell ref="C27:D27"/>
    <mergeCell ref="C28:D28"/>
    <mergeCell ref="C29:D29"/>
    <mergeCell ref="C30:D30"/>
    <mergeCell ref="C31:D31"/>
    <mergeCell ref="C16:D16"/>
    <mergeCell ref="C17:D17"/>
    <mergeCell ref="C18:D18"/>
    <mergeCell ref="C19:D19"/>
    <mergeCell ref="C20:D20"/>
    <mergeCell ref="B29:B30"/>
    <mergeCell ref="C6:D6"/>
    <mergeCell ref="C7:D7"/>
    <mergeCell ref="C13:D13"/>
    <mergeCell ref="C4:D4"/>
    <mergeCell ref="B7:B17"/>
    <mergeCell ref="B18:B24"/>
    <mergeCell ref="B25:B28"/>
    <mergeCell ref="C8:D8"/>
    <mergeCell ref="C9:D9"/>
    <mergeCell ref="C10:D10"/>
    <mergeCell ref="C11:D11"/>
    <mergeCell ref="C12:D12"/>
    <mergeCell ref="C25:D25"/>
    <mergeCell ref="C14:D14"/>
    <mergeCell ref="C15:D15"/>
  </mergeCells>
  <pageMargins left="0.7" right="0.7" top="0.78740157499999996" bottom="0.78740157499999996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20"/>
  <sheetViews>
    <sheetView workbookViewId="0">
      <selection activeCell="D27" sqref="D27"/>
    </sheetView>
  </sheetViews>
  <sheetFormatPr defaultRowHeight="13.2"/>
  <cols>
    <col min="2" max="2" width="29.5546875" bestFit="1" customWidth="1"/>
    <col min="4" max="4" width="73.44140625" customWidth="1"/>
  </cols>
  <sheetData>
    <row r="1" spans="1:4" ht="15.6">
      <c r="B1" s="199" t="s">
        <v>382</v>
      </c>
      <c r="C1" s="202"/>
      <c r="D1" s="202"/>
    </row>
    <row r="3" spans="1:4" ht="13.8">
      <c r="B3" s="200" t="s">
        <v>255</v>
      </c>
      <c r="C3" s="200" t="s">
        <v>233</v>
      </c>
      <c r="D3" s="201"/>
    </row>
    <row r="4" spans="1:4" ht="13.8">
      <c r="A4" s="203"/>
      <c r="B4" s="204" t="s">
        <v>256</v>
      </c>
      <c r="C4" s="379" t="s">
        <v>235</v>
      </c>
      <c r="D4" s="379"/>
    </row>
    <row r="5" spans="1:4" ht="13.8">
      <c r="A5" s="203"/>
      <c r="B5" s="204"/>
      <c r="C5" s="205"/>
      <c r="D5" s="205"/>
    </row>
    <row r="6" spans="1:4">
      <c r="B6" s="211" t="s">
        <v>356</v>
      </c>
      <c r="C6" s="382" t="s">
        <v>357</v>
      </c>
      <c r="D6" s="395"/>
    </row>
    <row r="7" spans="1:4">
      <c r="B7" s="211" t="s">
        <v>358</v>
      </c>
      <c r="C7" s="382" t="s">
        <v>376</v>
      </c>
      <c r="D7" s="395"/>
    </row>
    <row r="8" spans="1:4">
      <c r="B8" s="211" t="s">
        <v>359</v>
      </c>
      <c r="C8" s="382" t="s">
        <v>378</v>
      </c>
      <c r="D8" s="395"/>
    </row>
    <row r="9" spans="1:4">
      <c r="B9" s="211" t="s">
        <v>360</v>
      </c>
      <c r="C9" s="382" t="s">
        <v>361</v>
      </c>
      <c r="D9" s="395"/>
    </row>
    <row r="10" spans="1:4">
      <c r="B10" s="211" t="s">
        <v>362</v>
      </c>
      <c r="C10" s="394">
        <v>0.67361111111111116</v>
      </c>
      <c r="D10" s="395"/>
    </row>
    <row r="11" spans="1:4">
      <c r="B11" s="211" t="s">
        <v>363</v>
      </c>
      <c r="C11" s="382" t="s">
        <v>377</v>
      </c>
      <c r="D11" s="395"/>
    </row>
    <row r="12" spans="1:4">
      <c r="B12" s="211" t="s">
        <v>364</v>
      </c>
      <c r="C12" s="382" t="s">
        <v>365</v>
      </c>
      <c r="D12" s="395"/>
    </row>
    <row r="13" spans="1:4">
      <c r="B13" s="211" t="s">
        <v>366</v>
      </c>
      <c r="C13" s="382" t="s">
        <v>247</v>
      </c>
      <c r="D13" s="395"/>
    </row>
    <row r="14" spans="1:4">
      <c r="B14" s="211" t="s">
        <v>367</v>
      </c>
      <c r="C14" s="382" t="s">
        <v>368</v>
      </c>
      <c r="D14" s="395"/>
    </row>
    <row r="15" spans="1:4">
      <c r="B15" s="211" t="s">
        <v>369</v>
      </c>
      <c r="C15" s="382" t="s">
        <v>368</v>
      </c>
      <c r="D15" s="395"/>
    </row>
    <row r="16" spans="1:4" ht="51.75" customHeight="1">
      <c r="B16" s="211" t="s">
        <v>370</v>
      </c>
      <c r="C16" s="382" t="s">
        <v>379</v>
      </c>
      <c r="D16" s="395"/>
    </row>
    <row r="17" spans="2:4">
      <c r="B17" s="211" t="s">
        <v>371</v>
      </c>
      <c r="C17" s="382" t="s">
        <v>247</v>
      </c>
      <c r="D17" s="395"/>
    </row>
    <row r="18" spans="2:4">
      <c r="B18" s="211" t="s">
        <v>372</v>
      </c>
      <c r="C18" s="382" t="s">
        <v>373</v>
      </c>
      <c r="D18" s="395"/>
    </row>
    <row r="19" spans="2:4" ht="39" customHeight="1">
      <c r="B19" s="211" t="s">
        <v>374</v>
      </c>
      <c r="C19" s="382" t="s">
        <v>375</v>
      </c>
      <c r="D19" s="395"/>
    </row>
    <row r="20" spans="2:4" ht="77.25" customHeight="1">
      <c r="B20" s="211" t="s">
        <v>348</v>
      </c>
      <c r="C20" s="391" t="s">
        <v>349</v>
      </c>
      <c r="D20" s="396"/>
    </row>
  </sheetData>
  <mergeCells count="16"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16:D16"/>
    <mergeCell ref="C10:D10"/>
    <mergeCell ref="C4:D4"/>
    <mergeCell ref="C6:D6"/>
    <mergeCell ref="C7:D7"/>
    <mergeCell ref="C8:D8"/>
    <mergeCell ref="C9:D9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E593BFDAA519418C636A7422A96D11" ma:contentTypeVersion="12" ma:contentTypeDescription="Vytvoří nový dokument" ma:contentTypeScope="" ma:versionID="f7c3230dfca02083bd2398c61aceba1b">
  <xsd:schema xmlns:xsd="http://www.w3.org/2001/XMLSchema" xmlns:xs="http://www.w3.org/2001/XMLSchema" xmlns:p="http://schemas.microsoft.com/office/2006/metadata/properties" xmlns:ns2="31b3a2cb-e5f4-4c9e-ab78-88b0e84c6967" xmlns:ns3="95182047-4664-4e83-8833-46e2dd36df27" targetNamespace="http://schemas.microsoft.com/office/2006/metadata/properties" ma:root="true" ma:fieldsID="a44d4b0de6b45bd703e7531257732825" ns2:_="" ns3:_="">
    <xsd:import namespace="31b3a2cb-e5f4-4c9e-ab78-88b0e84c6967"/>
    <xsd:import namespace="95182047-4664-4e83-8833-46e2dd36df2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b3a2cb-e5f4-4c9e-ab78-88b0e84c69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Naposledy sdílel(a)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Čas posledního sdílení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82047-4664-4e83-8833-46e2dd36df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9D2863-8FFD-4417-814C-D0A6C0063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b3a2cb-e5f4-4c9e-ab78-88b0e84c6967"/>
    <ds:schemaRef ds:uri="95182047-4664-4e83-8833-46e2dd36df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705C74-B99B-4C44-94EF-C00FAFEBF10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1b3a2cb-e5f4-4c9e-ab78-88b0e84c6967"/>
    <ds:schemaRef ds:uri="http://purl.org/dc/terms/"/>
    <ds:schemaRef ds:uri="http://schemas.openxmlformats.org/package/2006/metadata/core-properties"/>
    <ds:schemaRef ds:uri="95182047-4664-4e83-8833-46e2dd36df2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CF791B-F0B6-4C5F-BA91-7B677D8AB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44</vt:i4>
      </vt:variant>
    </vt:vector>
  </HeadingPairs>
  <TitlesOfParts>
    <vt:vector size="59" baseType="lpstr">
      <vt:lpstr>Pokyny pro vyplnění</vt:lpstr>
      <vt:lpstr>Stavba</vt:lpstr>
      <vt:lpstr>VzorPolozky</vt:lpstr>
      <vt:lpstr> Pol</vt:lpstr>
      <vt:lpstr>Položka M21-1 </vt:lpstr>
      <vt:lpstr>Specifikace položky OV-1</vt:lpstr>
      <vt:lpstr>Specifikace položky OV-2</vt:lpstr>
      <vt:lpstr>Specifikace položky OV-3</vt:lpstr>
      <vt:lpstr>Specifikace položky OV-4</vt:lpstr>
      <vt:lpstr>Specifikace položky OV-5</vt:lpstr>
      <vt:lpstr>Specifikace položky OV-7</vt:lpstr>
      <vt:lpstr>Specifikace položky OV-8</vt:lpstr>
      <vt:lpstr>Specifikace položky OV-9</vt:lpstr>
      <vt:lpstr>Specifikace položky OV-10</vt:lpstr>
      <vt:lpstr>Specifikace položky OV-11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Vlastnik</dc:creator>
  <cp:lastModifiedBy>RNDr. Jana Sýkorová</cp:lastModifiedBy>
  <cp:lastPrinted>2020-02-24T11:25:54Z</cp:lastPrinted>
  <dcterms:created xsi:type="dcterms:W3CDTF">2009-04-08T07:15:50Z</dcterms:created>
  <dcterms:modified xsi:type="dcterms:W3CDTF">2020-03-19T10:22:52Z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0x010100C1E593BFDAA519418C636A7422A96D11</vt:lpwstr>
  </property>
</Properties>
</file>